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585" windowWidth="28455" windowHeight="14505" activeTab="0"/>
  </bookViews>
  <sheets>
    <sheet name="Rekapitulace stavby" sheetId="1" r:id="rId1"/>
    <sheet name="SO - SO01A Léčebna dlouho..." sheetId="2" r:id="rId2"/>
    <sheet name="TI01 - Dešťová kanalizace" sheetId="3" r:id="rId3"/>
    <sheet name="VRN - Vedlejší rozpočtové..." sheetId="4" r:id="rId4"/>
    <sheet name="Pokyny pro vyplnění" sheetId="5" r:id="rId5"/>
  </sheets>
  <definedNames>
    <definedName name="_xlnm._FilterDatabase" localSheetId="1" hidden="1">'SO - SO01A Léčebna dlouho...'!$C$95:$K$598</definedName>
    <definedName name="_xlnm._FilterDatabase" localSheetId="2" hidden="1">'TI01 - Dešťová kanalizace'!$C$82:$K$183</definedName>
    <definedName name="_xlnm._FilterDatabase" localSheetId="3" hidden="1">'VRN - Vedlejší rozpočtové...'!$C$78:$K$86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Area" localSheetId="1">'SO - SO01A Léčebna dlouho...'!$C$4:$J$36,'SO - SO01A Léčebna dlouho...'!$C$42:$J$77,'SO - SO01A Léčebna dlouho...'!$C$83:$K$598</definedName>
    <definedName name="_xlnm.Print_Area" localSheetId="2">'TI01 - Dešťová kanalizace'!$C$4:$J$36,'TI01 - Dešťová kanalizace'!$C$42:$J$64,'TI01 - Dešťová kanalizace'!$C$70:$K$183</definedName>
    <definedName name="_xlnm.Print_Area" localSheetId="3">'VRN - Vedlejší rozpočtové...'!$C$4:$J$36,'VRN - Vedlejší rozpočtové...'!$C$42:$J$60,'VRN - Vedlejší rozpočtové...'!$C$66:$K$86</definedName>
    <definedName name="_xlnm.Print_Titles" localSheetId="0">'Rekapitulace stavby'!$49:$49</definedName>
    <definedName name="_xlnm.Print_Titles" localSheetId="1">'SO - SO01A Léčebna dlouho...'!$95:$95</definedName>
    <definedName name="_xlnm.Print_Titles" localSheetId="2">'TI01 - Dešťová kanalizace'!$82:$82</definedName>
    <definedName name="_xlnm.Print_Titles" localSheetId="3">'VRN - Vedlejší rozpočtové...'!$78:$78</definedName>
  </definedNames>
  <calcPr calcId="124519"/>
</workbook>
</file>

<file path=xl/sharedStrings.xml><?xml version="1.0" encoding="utf-8"?>
<sst xmlns="http://schemas.openxmlformats.org/spreadsheetml/2006/main" count="6565" uniqueCount="1177">
  <si>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</si>
  <si>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</si>
  <si>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</si>
  <si>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</si>
  <si>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</si>
  <si>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</si>
  <si>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</si>
  <si>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{4616851c-3a0c-4917-a495-36a5e46d70a7}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</si>
  <si>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</si>
  <si>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</si>
  <si>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</si>
  <si>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</si>
  <si>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</si>
  <si>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</si>
  <si>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</si>
  <si>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</si>
  <si>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17008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</si>
  <si>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</si>
  <si>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</si>
  <si>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Výměna oken, oprava střechy a fasád na objektu LDN</t>
  </si>
  <si>
    <t>KSO:</t>
  </si>
  <si>
    <t/>
  </si>
  <si>
    <t>CC-CZ:</t>
  </si>
  <si>
    <t>Místo:</t>
  </si>
  <si>
    <t>Opočno</t>
  </si>
  <si>
    <t>Datum:</t>
  </si>
  <si>
    <t>28. 9. 2017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</si>
  <si>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</si>
  <si>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</si>
  <si>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</si>
  <si>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</si>
  <si>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</si>
  <si>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</si>
  <si>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</si>
  <si>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</si>
  <si>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</si>
  <si>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</si>
  <si>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</si>
  <si>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</si>
  <si>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</si>
  <si>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</si>
  <si>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</si>
  <si>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</si>
  <si>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</si>
  <si>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</si>
  <si>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</si>
  <si>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</si>
  <si>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</si>
  <si>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</si>
  <si>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</si>
  <si>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</si>
  <si>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</si>
  <si>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</si>
  <si>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</si>
  <si>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</si>
  <si>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</si>
  <si>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</si>
  <si>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</si>
  <si>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</si>
  <si>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</si>
  <si>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</si>
  <si>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</si>
  <si>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</si>
  <si>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</si>
  <si>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</si>
  <si>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</si>
  <si>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</si>
  <si>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</si>
  <si>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</si>
  <si>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</si>
  <si>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</si>
  <si>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</si>
  <si>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</si>
  <si>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</si>
  <si>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</si>
  <si>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</si>
  <si>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</t>
  </si>
  <si>
    <t>SO01A Léčebna dlouhodobě nemocných a SO02B Zastřešení vchodu do výtahu (vč. DO01)</t>
  </si>
  <si>
    <t>STA</t>
  </si>
  <si>
    <t>1</t>
  </si>
  <si>
    <t>{1823299b-ca24-4805-90e1-d128a9e8cbc5}</t>
  </si>
  <si>
    <t>2</t>
  </si>
  <si>
    <t>TI01</t>
  </si>
  <si>
    <t>Dešťová kanalizace</t>
  </si>
  <si>
    <t>{a398b26d-8355-4f84-95de-1db0d12937fc}</t>
  </si>
  <si>
    <t>VRN</t>
  </si>
  <si>
    <t>Vedlejší rozpočtové náklady</t>
  </si>
  <si>
    <t>{ef6ccd0b-f993-4c59-aea3-42b3cbade281}</t>
  </si>
  <si>
    <t>1) Krycí list soupisu</t>
  </si>
  <si>
    <t>2) Rekapitulace</t>
  </si>
  <si>
    <t>3) Soupis prací</t>
  </si>
  <si>
    <t>Zpět na list:</t>
  </si>
  <si>
    <t>Rekapitulace stavby</t>
  </si>
  <si>
    <t>Bed_1</t>
  </si>
  <si>
    <t>1,816</t>
  </si>
  <si>
    <t>Odvoz</t>
  </si>
  <si>
    <t>0,988</t>
  </si>
  <si>
    <t>KRYCÍ LIST SOUPISU</t>
  </si>
  <si>
    <t>Oprava_fasáda</t>
  </si>
  <si>
    <t>1156,769</t>
  </si>
  <si>
    <t>Oprava_klemp</t>
  </si>
  <si>
    <t>189,5</t>
  </si>
  <si>
    <t>Oprava_lux</t>
  </si>
  <si>
    <t>Oprava_obkl</t>
  </si>
  <si>
    <t>50,63</t>
  </si>
  <si>
    <t>Objekt:</t>
  </si>
  <si>
    <t>Oprava_střech</t>
  </si>
  <si>
    <t>542</t>
  </si>
  <si>
    <t>SO - SO01A Léčebna dlouhodobě nemocných a SO02B Zastřešení vchodu do výtahu (vč. DO01)</t>
  </si>
  <si>
    <t>Oprava_zám</t>
  </si>
  <si>
    <t>27,75</t>
  </si>
  <si>
    <t>ZP_pasy</t>
  </si>
  <si>
    <t>1,06</t>
  </si>
  <si>
    <t>Dem_azbest</t>
  </si>
  <si>
    <t>37,8</t>
  </si>
  <si>
    <t>ZP_patky</t>
  </si>
  <si>
    <t>0,828</t>
  </si>
  <si>
    <t>Bed_02</t>
  </si>
  <si>
    <t>0,96</t>
  </si>
  <si>
    <t>Skladba_SO1</t>
  </si>
  <si>
    <t>36,741</t>
  </si>
  <si>
    <t>Oprava_kam</t>
  </si>
  <si>
    <t>26,61</t>
  </si>
  <si>
    <t>Om_nátěr</t>
  </si>
  <si>
    <t>115,677</t>
  </si>
  <si>
    <t>Zásyp</t>
  </si>
  <si>
    <t>0,9</t>
  </si>
  <si>
    <t>Obruby</t>
  </si>
  <si>
    <t>8</t>
  </si>
  <si>
    <t>Dlažba</t>
  </si>
  <si>
    <t>6</t>
  </si>
  <si>
    <t>Cement_desky</t>
  </si>
  <si>
    <t>51,964</t>
  </si>
  <si>
    <t>Sad_úpr</t>
  </si>
  <si>
    <t>90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</si>
  <si>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</si>
  <si>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</si>
  <si>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</si>
  <si>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</si>
  <si>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</si>
  <si>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</si>
  <si>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</si>
  <si>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</si>
  <si>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</si>
  <si>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</si>
  <si>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</si>
  <si>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</si>
  <si>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</si>
  <si>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</si>
  <si>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</si>
  <si>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</si>
  <si>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741 - Elektroinstalace - silnoproud</t>
  </si>
  <si>
    <t xml:space="preserve">    761 - Konstrukce prosvětlovací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</si>
  <si>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</si>
  <si>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</si>
  <si>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</si>
  <si>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</si>
  <si>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</si>
  <si>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</si>
  <si>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</si>
  <si>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</si>
  <si>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</si>
  <si>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</si>
  <si>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</si>
  <si>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</si>
  <si>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</si>
  <si>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</si>
  <si>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</si>
  <si>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</si>
  <si>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</si>
  <si>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</si>
  <si>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</si>
  <si>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</si>
  <si>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</si>
  <si>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</si>
  <si>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</si>
  <si>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</si>
  <si>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</si>
  <si>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</si>
  <si>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113106061</t>
  </si>
  <si>
    <t>Rozebrání dlažeb při překopech vozovek z drobných kostek s ložem z kameniva plochy do 15 m2</t>
  </si>
  <si>
    <t>m2</t>
  </si>
  <si>
    <t>CS ÚRS 2017 01</t>
  </si>
  <si>
    <t>4</t>
  </si>
  <si>
    <t>-2034587840</t>
  </si>
  <si>
    <t>PP</t>
  </si>
  <si>
    <t>Rozebrání dlažeb při překopech inženýrských sítí plochy do 15 m2 s přemístěním hmot na skládku na vzdálenost do 3 m nebo s naložením na dopravní prostředek vozovek a ploch, s jakoukoliv výplní spár z drobných kostek nebo odseků s ložem z kameniva těženého</t>
  </si>
  <si>
    <t>P</t>
  </si>
  <si>
    <t xml:space="preserve">Poznámka k položce:
rozebrání dlažby pod novým přístřeškem, uložení na mezideponii pro zpětné použití - v místě základů
</t>
  </si>
  <si>
    <t>VV</t>
  </si>
  <si>
    <t>"rozebrání chodníku" 6</t>
  </si>
  <si>
    <t>113201111</t>
  </si>
  <si>
    <t>Vytrhání obrub chodníkových ležatých</t>
  </si>
  <si>
    <t>m</t>
  </si>
  <si>
    <t>136909754</t>
  </si>
  <si>
    <t>Vytrhání obrub s vybouráním lože, s přemístěním hmot na skládku na vzdálenost do 3 m nebo s naložením na dopravní prostředek chodníkových ležatých</t>
  </si>
  <si>
    <t>"rozebrání obrub v místě nového zastřešení" 8</t>
  </si>
  <si>
    <t>3</t>
  </si>
  <si>
    <t>132212101</t>
  </si>
  <si>
    <t>Hloubení rýh š do 600 mm ručním nebo pneum nářadím v soudržných horninách tř. 3</t>
  </si>
  <si>
    <t>m3</t>
  </si>
  <si>
    <t>-892025700</t>
  </si>
  <si>
    <t>Hloubení zapažených i nezapažených rýh šířky do 600 mm ručním nebo pneumatickým nářadím s urovnáním dna do předepsaného profilu a spádu v horninách tř. 3 soudržných</t>
  </si>
  <si>
    <t xml:space="preserve">Poznámka k položce:
výkop pro základové konstrukce - pasy vč. ZP pro vybourání stávajících základových pasů
</t>
  </si>
  <si>
    <t>D.1.1.01 TECHNICKÁ ZPRÁVA, D.1.1.20 PŮDORYS ZÁKLADY - KOORDINACE</t>
  </si>
  <si>
    <t>"Základové pasy pro nový přístřešek, úroveň -1,65" 1,15*0,4*1,87*2</t>
  </si>
  <si>
    <t>"Odpočet stávajících základových pasů, úroveň -1,65" -2*0,4*0,5*1,65</t>
  </si>
  <si>
    <t>Součet</t>
  </si>
  <si>
    <t>132212109</t>
  </si>
  <si>
    <t>Příplatek za lepivost u hloubení rýh š do 600 mm ručním nebo pneum nářadím v hornině tř. 3</t>
  </si>
  <si>
    <t>-1935646357</t>
  </si>
  <si>
    <t>Hloubení zapažených i nezapažených rýh šířky do 600 mm ručním nebo pneumatickým nářadím s urovnáním dna do předepsaného profilu a spádu v horninách tř. 3 Příplatek k cenám za lepivost horniny tř. 3</t>
  </si>
  <si>
    <t>5</t>
  </si>
  <si>
    <t>133202011</t>
  </si>
  <si>
    <t>Hloubení šachet ručním nebo pneum nářadím v soudržných horninách tř. 3, plocha výkopu do 4 m2</t>
  </si>
  <si>
    <t>-570185999</t>
  </si>
  <si>
    <t>Hloubení zapažených i nezapažených šachet plocha výkopu do 20 m2 ručním nebo pneumatickým nářadím s případným nutným přemístěním výkopku ve výkopišti v horninách soudržných tř. 3, plocha výkopu do 4 m2</t>
  </si>
  <si>
    <t>"Výkop pro patky, úroveň -1,65" 1,15*0,6*0,6*2</t>
  </si>
  <si>
    <t>133202019</t>
  </si>
  <si>
    <t>Příplatek za lepivost u hloubení šachet ručním nebo pneum nářadím v horninách tř. 3</t>
  </si>
  <si>
    <t>809427771</t>
  </si>
  <si>
    <t>Hloubení zapažených i nezapažených šachet plocha výkopu do 20 m2 ručním nebo pneumatickým nářadím s případným nutným přemístěním výkopku ve výkopišti v horninách soudržných tř. 3, plocha výkopu Příplatek k cenám za lepivost horniny tř. 3</t>
  </si>
  <si>
    <t>7</t>
  </si>
  <si>
    <t>161101101</t>
  </si>
  <si>
    <t>Svislé přemístění výkopku z horniny tř. 1 až 4 hl výkopu do 2,5 m</t>
  </si>
  <si>
    <t>431283347</t>
  </si>
  <si>
    <t>Svislé přemístění výkopku bez naložení do dopravní nádoby avšak s vyprázdněním dopravní nádoby na hromadu nebo do dopravního prostředku z horniny tř. 1 až 4, při hloubce výkopu přes 1 do 2,5 m</t>
  </si>
  <si>
    <t>ZP_pasy+ZP_patky</t>
  </si>
  <si>
    <t>162201101</t>
  </si>
  <si>
    <t>Vodorovné přemístění do 20 m výkopku/sypaniny z horniny tř. 1 až 4</t>
  </si>
  <si>
    <t>-1016391515</t>
  </si>
  <si>
    <t>Vodorovné přemístění výkopku nebo sypaniny po suchu na obvyklém dopravním prostředku, bez naložení výkopku, avšak se složením bez rozhrnutí z horniny tř. 1 až 4 na vzdálenost do 20 m</t>
  </si>
  <si>
    <t>Zásyp*2</t>
  </si>
  <si>
    <t>9</t>
  </si>
  <si>
    <t>162701105</t>
  </si>
  <si>
    <t>Vodorovné přemístění do 10000 m výkopku/sypaniny z horniny tř. 1 až 4</t>
  </si>
  <si>
    <t>493903996</t>
  </si>
  <si>
    <t>Vodorovné přemístění výkopku nebo sypaniny po suchu na obvyklém dopravním prostředku, bez naložení výkopku, avšak se složením bez rozhrnutí z horniny tř. 1 až 4 na vzdálenost přes 9 000 do 10 000 m</t>
  </si>
  <si>
    <t>ZP_pasy+ZP_patky-Zásyp</t>
  </si>
  <si>
    <t>10</t>
  </si>
  <si>
    <t>162701109</t>
  </si>
  <si>
    <t>Příplatek k vodorovnému přemístění výkopku/sypaniny z horniny tř. 1 až 4 ZKD 1000 m přes 10000 m</t>
  </si>
  <si>
    <t>-1630110470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</si>
  <si>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</si>
  <si>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0,988*12 'Přepočtené koeficientem množství</t>
  </si>
  <si>
    <t>11</t>
  </si>
  <si>
    <t>167101101</t>
  </si>
  <si>
    <t>Nakládání výkopku z hornin tř. 1 až 4 do 100 m3</t>
  </si>
  <si>
    <t>-432023844</t>
  </si>
  <si>
    <t>Nakládání, skládání a překládání neulehlého výkopku nebo sypaniny nakládání, množství do 100 m3, z hornin tř. 1 až 4</t>
  </si>
  <si>
    <t>12</t>
  </si>
  <si>
    <t>171201201</t>
  </si>
  <si>
    <t>Uložení sypaniny na skládky</t>
  </si>
  <si>
    <t>-599287773</t>
  </si>
  <si>
    <t>13</t>
  </si>
  <si>
    <t>171201211</t>
  </si>
  <si>
    <t>Poplatek za uložení odpadu ze sypaniny na skládce (skládkovné)</t>
  </si>
  <si>
    <t>t</t>
  </si>
  <si>
    <t>1393410739</t>
  </si>
  <si>
    <t>Uložení sypaniny poplatek za uložení sypaniny na skládce (skládkovné)</t>
  </si>
  <si>
    <t>Odvoz*1,8</t>
  </si>
  <si>
    <t>14</t>
  </si>
  <si>
    <t>174101101</t>
  </si>
  <si>
    <t>Zásyp jam, šachet rýh nebo kolem objektů sypaninou se zhutněním</t>
  </si>
  <si>
    <t>-723212012</t>
  </si>
  <si>
    <t>Zásyp sypaninou z jakékoliv horniny s uložením výkopku ve vrstvách se zhutněním jam, šachet, rýh nebo kolem objektů v těchto vykopávkách</t>
  </si>
  <si>
    <t>D.1.1.01 TECHNICKÁ ZPRÁVA, D.1.1.11 PŮDORYS ZÁKLADY - STÁVAJÍCÍ STAV</t>
  </si>
  <si>
    <t>"zásyp po vybouraných základech"  0,9</t>
  </si>
  <si>
    <t>181111111</t>
  </si>
  <si>
    <t>Plošná úprava terénu do 500 m2 zemina tř 1 až 4 nerovnosti do 100 mm v rovinně a svahu do 1:5</t>
  </si>
  <si>
    <t>322195519</t>
  </si>
  <si>
    <t>Plošná úprava terénu v zemině tř. 1 až 4 s urovnáním povrchu bez doplnění ornice souvislé plochy do 500 m2 při nerovnostech terénu přes 50 do 100 mm v rovině nebo na svahu do 1:5</t>
  </si>
  <si>
    <t>Vysetí parkového trávníků v zelených plochách dotčených stavbou</t>
  </si>
  <si>
    <t>16</t>
  </si>
  <si>
    <t>181411131</t>
  </si>
  <si>
    <t>Založení parkového trávníku výsevem plochy do 1000 m2 v rovině a ve svahu do 1:5</t>
  </si>
  <si>
    <t>-470169587</t>
  </si>
  <si>
    <t>Založení trávníku na půdě předem připravené plochy do 1000 m2 výsevem včetně utažení parkového v rovině nebo na svahu do 1:5</t>
  </si>
  <si>
    <t>17</t>
  </si>
  <si>
    <t>M</t>
  </si>
  <si>
    <t>005724100</t>
  </si>
  <si>
    <t>osivo směs travní parková</t>
  </si>
  <si>
    <t>kg</t>
  </si>
  <si>
    <t>1984216709</t>
  </si>
  <si>
    <t>90*0,015 'Přepočtené koeficientem množství</t>
  </si>
  <si>
    <t>18</t>
  </si>
  <si>
    <t>184802111</t>
  </si>
  <si>
    <t>Chemické odplevelení před založením kultury nad 20 m2 postřikem na široko v rovině a svahu do 1:5</t>
  </si>
  <si>
    <t>-1477731536</t>
  </si>
  <si>
    <t>Chemické odplevelení půdy před založením kultury, trávníku nebo zpevněných ploch o výměře jednotlivě přes 20 m2 v rovině nebo na svahu do 1:5 postřikem na široko</t>
  </si>
  <si>
    <t>2*Sad_úpr</t>
  </si>
  <si>
    <t>Zakládání</t>
  </si>
  <si>
    <t>19</t>
  </si>
  <si>
    <t>274321411</t>
  </si>
  <si>
    <t>Základové pasy ze ŽB bez zvýšených nároků na prostředí tř. C 20/25</t>
  </si>
  <si>
    <t>793932418</t>
  </si>
  <si>
    <t>Základy z betonu železového (bez výztuže) pasy z betonu bez zvýšených nároků na prostředí tř. C 20/25</t>
  </si>
  <si>
    <t>Poznámka k položce:
Bednění - pouze horní hrana, pasy lity do výkopu - odhadovaná nadspotřeba betonu 5%</t>
  </si>
  <si>
    <t>Základové pasy nový přístřešek</t>
  </si>
  <si>
    <t>D.1.1.01 TECHNICKÁ ZPRÁVA, D.1.1.20 PŮDORYS ZÁKLADY - KOORDINACE, D.1.2.5 Statika Základy</t>
  </si>
  <si>
    <t>ŽB_pasy</t>
  </si>
  <si>
    <t>1,72*1,05 'Přepočtené koeficientem množství</t>
  </si>
  <si>
    <t>20</t>
  </si>
  <si>
    <t>274351215</t>
  </si>
  <si>
    <t>Zřízení bednění stěn základových pasů</t>
  </si>
  <si>
    <t>-449290753</t>
  </si>
  <si>
    <t>Bednění základových stěn pasů svislé nebo šikmé (odkloněné), půdorysně přímé nebo zalomené ve volných nebo zapažených jámách, rýhách, šachtách, včetně případných vzpěr zřízení</t>
  </si>
  <si>
    <t>(1,87*2+0,4*2)*0,2*2</t>
  </si>
  <si>
    <t>274351216</t>
  </si>
  <si>
    <t>Odstranění bednění stěn základových pasů</t>
  </si>
  <si>
    <t>2112908185</t>
  </si>
  <si>
    <t>Bednění základových stěn pasů svislé nebo šikmé (odkloněné), půdorysně přímé nebo zalomené ve volných nebo zapažených jámách, rýhách, šachtách, včetně případných vzpěr odstranění</t>
  </si>
  <si>
    <t>22</t>
  </si>
  <si>
    <t>274361821</t>
  </si>
  <si>
    <t>Výztuž základových pásů betonářskou ocelí 10 505 (R)</t>
  </si>
  <si>
    <t>1663889105</t>
  </si>
  <si>
    <t>Výztuž základů pasů z betonářské oceli 10 505 (R) nebo BSt 500</t>
  </si>
  <si>
    <t>0,025</t>
  </si>
  <si>
    <t>23</t>
  </si>
  <si>
    <t>275321411</t>
  </si>
  <si>
    <t>Základové patky ze ŽB bez zvýšených nároků na prostředí tř. C 20/25</t>
  </si>
  <si>
    <t>2066797963</t>
  </si>
  <si>
    <t>Základy z betonu železového (bez výztuže) patky z betonu bez zvýšených nároků na prostředí tř. C 20/25</t>
  </si>
  <si>
    <t>Základové patky nový přístřešek</t>
  </si>
  <si>
    <t>"Základové patky pod sloupy pro nový přístřešek, úroveň -1,65" 0,6*0,6*1,15*2</t>
  </si>
  <si>
    <t>24</t>
  </si>
  <si>
    <t>275351215</t>
  </si>
  <si>
    <t>Zřízení bednění stěn základových patek</t>
  </si>
  <si>
    <t>2025512162</t>
  </si>
  <si>
    <t>Bednění základových stěn patek svislé nebo šikmé (odkloněné), půdorysně přímé nebo zalomené ve volných nebo zapažených jámách, rýhách, šachtách, včetně případných vzpěr zřízení</t>
  </si>
  <si>
    <t>(0,6*2+0,6*2)*0,2*2</t>
  </si>
  <si>
    <t>25</t>
  </si>
  <si>
    <t>275351216</t>
  </si>
  <si>
    <t>Odstranění bednění stěn základových patek</t>
  </si>
  <si>
    <t>-1965754320</t>
  </si>
  <si>
    <t>Bednění základových stěn patek svislé nebo šikmé (odkloněné), půdorysně přímé nebo zalomené ve volných nebo zapažených jámách, rýhách, šachtách, včetně případných vzpěr odstranění</t>
  </si>
  <si>
    <t>26</t>
  </si>
  <si>
    <t>275361821</t>
  </si>
  <si>
    <t>Výztuž základových patek betonářskou ocelí 10 505 (R)</t>
  </si>
  <si>
    <t>1149728981</t>
  </si>
  <si>
    <t>Výztuž základů patek z betonářské oceli 10 505 (R)</t>
  </si>
  <si>
    <t>0,005</t>
  </si>
  <si>
    <t>Vodorovné konstrukce</t>
  </si>
  <si>
    <t>27</t>
  </si>
  <si>
    <t>444151111</t>
  </si>
  <si>
    <t>Montáž krytiny ocelových střech ze sendvičových panelů šroubovaných budov v do 6 m</t>
  </si>
  <si>
    <t>436755680</t>
  </si>
  <si>
    <t>Montáž krytiny střech ocelových konstrukcí ze sendvičových panelů šroubovaných, výšky budovy do 6 m</t>
  </si>
  <si>
    <t>D.1.1.01 TECHNICKÁ ZPRÁVA - TEXT, D.1.1.37.1 SKLADBA STŘECH, D.1.1.26 ŘEZ A-A, D-D - KOORDINACE</t>
  </si>
  <si>
    <t>"Střecha SO1 - ocelový přístřešek" Skladba_SO1</t>
  </si>
  <si>
    <t>28</t>
  </si>
  <si>
    <t>R0401</t>
  </si>
  <si>
    <t>Střešní sendvičový panel, DP1, reakce na oheň A2, Tl. 100mm</t>
  </si>
  <si>
    <t>1195798677</t>
  </si>
  <si>
    <t>Střešní sendvičový panel, DP1, reakce na oheň A2, Tl. 100mm - Systém izolačního panelu s jádrem z minerální vlny a montážně aplikované PVC hydroizolační membrány</t>
  </si>
  <si>
    <t>Poznámka k položce:
Systém izolačního panelu s jádrem z minerální vlny a montážně aplikované PVC hydroizolační membrány</t>
  </si>
  <si>
    <t>36,741*1,1 'Přepočtené koeficientem množství</t>
  </si>
  <si>
    <t>Komunikace pozemní</t>
  </si>
  <si>
    <t>29</t>
  </si>
  <si>
    <t>591211111</t>
  </si>
  <si>
    <t>Kladení dlažby z kostek drobných z kamene do lože z kameniva těženého tl 50 mm</t>
  </si>
  <si>
    <t>-856877939</t>
  </si>
  <si>
    <t>Kladení dlažby z kostek s provedením lože do tl. 50 mm, s vyplněním spár, s dvojím beraněním a se smetením přebytečného materiálu na krajnici drobných z kamene, do lože z kameniva těženého</t>
  </si>
  <si>
    <t>Poznámka k položce:
použití kostek z mezideponie</t>
  </si>
  <si>
    <t>"chodník do původního stavu"  Dlažba</t>
  </si>
  <si>
    <t>Úpravy povrchů, podlahy a osazování výplní</t>
  </si>
  <si>
    <t>30</t>
  </si>
  <si>
    <t>619995001</t>
  </si>
  <si>
    <t>Začištění omítek kolem oken, dveří, podlah nebo obkladů</t>
  </si>
  <si>
    <t>969687492</t>
  </si>
  <si>
    <t>Začištění omítek (s dodáním hmot) kolem oken, dveří, podlah, obkladů apod.</t>
  </si>
  <si>
    <t>Poznámka k položce:
oprava po osazení nových výplní v interiéru</t>
  </si>
  <si>
    <t>Okenní otvory</t>
  </si>
  <si>
    <t>(2,1*2+2,1*2)*20+(1,5*2+2,1*2)*17+(1,7*2+1,6*2)*3+(1,6*2+0,8*2)*1+(1,6*4)*9+(2,1*2+1,6*2)*1+(0,6*2+1,6*2)*10+(1,5*4)*1+(0,9*2+1,6*2)*4</t>
  </si>
  <si>
    <t>(1,5*2+1,4*2)*1+(2,83*2+0,75*2)</t>
  </si>
  <si>
    <t>Dveře</t>
  </si>
  <si>
    <t>1+2*2,15</t>
  </si>
  <si>
    <t>31</t>
  </si>
  <si>
    <t>622325201</t>
  </si>
  <si>
    <t>Oprava vnější vápenocementové štukové omítky složitosti 1 stěn v rozsahu do 10%</t>
  </si>
  <si>
    <t>-504529855</t>
  </si>
  <si>
    <t>Oprava vápenocementové omítky vnějších ploch stupně členitosti 1 štukové stěn, v rozsahu opravované plochy do 10%</t>
  </si>
  <si>
    <t>Poznámka k položce:
Oprava poškozených částí omítky - místa u okapů a svodů, výtahová šachta, soklová část apod.</t>
  </si>
  <si>
    <t>Oprava poškozených částí omítky - předpoklad do 10% povrchu</t>
  </si>
  <si>
    <t>"Pohled severní, jižní, východní, západní vč. špalet - odečteno z DWG" (1024,76+92,592)+252,8</t>
  </si>
  <si>
    <t>"odpočet otvory" -(2,1*2,1*20+1,5*2,1*17+1,7*1,6*3+1,6*0,8*1+1,6*1,6*9+2,1*1,6*1+1,5*1,5*1+0,9*1,6*4+1,5*1,4*1+2,83*0,75+1,15*2+0,9*2,1+1,95+2,42)-15</t>
  </si>
  <si>
    <t>32</t>
  </si>
  <si>
    <t>629995101</t>
  </si>
  <si>
    <t>Očištění vnějších ploch tlakovou vodou</t>
  </si>
  <si>
    <t>-95631586</t>
  </si>
  <si>
    <t>Očištění vnějších ploch tlakovou vodou omytím</t>
  </si>
  <si>
    <t>D.1.1.01 TECHNICKÁ ZPRÁVA - TEXT, D.1.1.09 POHLED SEVERNÍ, VÝCHODNÍ - NOVÝ STAV, D.1.1.10 POHLED JIŽNÍ, ZÁPADNÍ - NOVÝ STAV</t>
  </si>
  <si>
    <t>Očištění fasády</t>
  </si>
  <si>
    <t>"Fasáda" Oprava_fasáda</t>
  </si>
  <si>
    <t>Mezisoučet</t>
  </si>
  <si>
    <t>Vysokotlaké čištění keramických obkladů</t>
  </si>
  <si>
    <t>Vysokotlaké čištění luxfer</t>
  </si>
  <si>
    <t>Vysokotlaké čištění kamenných obkladů</t>
  </si>
  <si>
    <t>33</t>
  </si>
  <si>
    <t>R0601</t>
  </si>
  <si>
    <t>Nástřik přípravku na zničení plísní a hub</t>
  </si>
  <si>
    <t>1482466991</t>
  </si>
  <si>
    <t>Nástřik přípravku na zniční plísní a hub</t>
  </si>
  <si>
    <t>Oprava_fasáda+Oprava_kam</t>
  </si>
  <si>
    <t>34</t>
  </si>
  <si>
    <t>R0602</t>
  </si>
  <si>
    <t>Nástřik ochranného přípravku pro plísním a řasám</t>
  </si>
  <si>
    <t>615977255</t>
  </si>
  <si>
    <t>35</t>
  </si>
  <si>
    <t>R0603</t>
  </si>
  <si>
    <t>M+D válečkované omítky vhodných do exteriéru pro cementové desky - vč. výztužné tkaniny do stěrky</t>
  </si>
  <si>
    <t>1121208017</t>
  </si>
  <si>
    <t>Ostatní konstrukce a práce, bourání</t>
  </si>
  <si>
    <t>36</t>
  </si>
  <si>
    <t>916231112</t>
  </si>
  <si>
    <t>Osazení chodníkového obrubníku betonového ležatého bez boční opěry do lože z betonu prostého</t>
  </si>
  <si>
    <t>-679299476</t>
  </si>
  <si>
    <t>Osazení chodníkového obrubníku betonového se zřízením lože, s vyplněním a zatřením spár cementovou maltou ležatého bez boční opěry, do lože z betonu prostého tř. C 12/15</t>
  </si>
  <si>
    <t>37</t>
  </si>
  <si>
    <t>592174160</t>
  </si>
  <si>
    <t>obrubník betonový chodníkový 100x10x25 cm</t>
  </si>
  <si>
    <t>kus</t>
  </si>
  <si>
    <t>-1946937329</t>
  </si>
  <si>
    <t>38</t>
  </si>
  <si>
    <t>945412112</t>
  </si>
  <si>
    <t>Teleskopická hydraulická montážní plošina výška zdvihu do 21 m</t>
  </si>
  <si>
    <t>den</t>
  </si>
  <si>
    <t>-993375920</t>
  </si>
  <si>
    <t>Teleskopická hydraulická montážní plošina na samohybném podvozku, s otočným košem výšky zdvihu do 21 m</t>
  </si>
  <si>
    <t>39</t>
  </si>
  <si>
    <t>R0902</t>
  </si>
  <si>
    <t>Vyčištění budov bytové a občanské výstavby při výšce podlaží do 4 m</t>
  </si>
  <si>
    <t>kpl</t>
  </si>
  <si>
    <t>-441995869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</si>
  <si>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</si>
  <si>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"vyčištění místnostní, kde se měnila okna" 1</t>
  </si>
  <si>
    <t>40</t>
  </si>
  <si>
    <t>961055111</t>
  </si>
  <si>
    <t>Bourání základů ze ŽB</t>
  </si>
  <si>
    <t>-927145226</t>
  </si>
  <si>
    <t>Bourání základů z betonu železového</t>
  </si>
  <si>
    <t>"Základové pasy - předpoklad" 2*0,4*0,5*1,75+0,45*0,5*1,75+1,35*2,06*0,8</t>
  </si>
  <si>
    <t>41</t>
  </si>
  <si>
    <t>968062374</t>
  </si>
  <si>
    <t>Vybourání dřevěných rámů oken zdvojených včetně křídel pl do 1 m2</t>
  </si>
  <si>
    <t>-756957160</t>
  </si>
  <si>
    <t>Vybourání dřevěných rámů oken s křídly, dveřních zárubní, vrat, stěn, ostění nebo obkladů rámů oken s křídly zdvojených, plochy do 1 m2</t>
  </si>
  <si>
    <t>D.1.1.01 TECHNICKÁ ZPRÁVA, D.1.1.12-15 PŮDORYS 1.NP-4NP - STÁVAJÍCÍ STAV, D.1.1.21-24 PŮDORYS 1.NP-4NP - KOORDINACE</t>
  </si>
  <si>
    <t>"1NP" 2*0,6*1,6</t>
  </si>
  <si>
    <t>"2NP" 4*0,6*1,6</t>
  </si>
  <si>
    <t>"3NP" 4*0,6*1,6</t>
  </si>
  <si>
    <t>42</t>
  </si>
  <si>
    <t>968062375</t>
  </si>
  <si>
    <t>Vybourání dřevěných rámů oken zdvojených včetně křídel pl do 2 m2</t>
  </si>
  <si>
    <t>-433117704</t>
  </si>
  <si>
    <t>Vybourání dřevěných rámů oken s křídly, dveřních zárubní, vrat, stěn, ostění nebo obkladů rámů oken s křídly zdvojených, plochy do 2 m2</t>
  </si>
  <si>
    <t>"1NP" 1*1,6*0,8</t>
  </si>
  <si>
    <t>"2NP" 2*0,9*1,6</t>
  </si>
  <si>
    <t>"3NP" 2*0,9*1,6</t>
  </si>
  <si>
    <t>43</t>
  </si>
  <si>
    <t>968062376</t>
  </si>
  <si>
    <t>Vybourání dřevěných rámů oken zdvojených včetně křídel pl do 4 m2</t>
  </si>
  <si>
    <t>-28650916</t>
  </si>
  <si>
    <t>Vybourání dřevěných rámů oken s křídly, dveřních zárubní, vrat, stěn, ostění nebo obkladů rámů oken s křídly zdvojených, plochy do 4 m2</t>
  </si>
  <si>
    <t>"1NP" 5*1,5*2,1+1*1,7*1,6+5*1,6*1,6+2,1*1,6+1,5*1,5</t>
  </si>
  <si>
    <t>"2NP" 6*1,5*2,1+1,7*1,6+2*1,6*1,6+1*2,83*0,75</t>
  </si>
  <si>
    <t>"3NP" 6*1,5*2,1+1*1,7*1,6+2*1,6*1,6+2*2,83*0,75</t>
  </si>
  <si>
    <t>"4NP" 1,5*1,4</t>
  </si>
  <si>
    <t>44</t>
  </si>
  <si>
    <t>968062377</t>
  </si>
  <si>
    <t>Vybourání dřevěných rámů oken zdvojených včetně křídel pl přes 4 m2</t>
  </si>
  <si>
    <t>226383254</t>
  </si>
  <si>
    <t>Vybourání dřevěných rámů oken s křídly, dveřních zárubní, vrat, stěn, ostění nebo obkladů rámů oken s křídly zdvojených, plochy přes 4 m2</t>
  </si>
  <si>
    <t>"1NP" 6*2,1*2,1</t>
  </si>
  <si>
    <t>"2NP"7*2,1*2,1</t>
  </si>
  <si>
    <t>"3NP" 7*2,1*2,1</t>
  </si>
  <si>
    <t>45</t>
  </si>
  <si>
    <t>968072456</t>
  </si>
  <si>
    <t>Vybourání kovových dveřních zárubní pl přes 2 m2</t>
  </si>
  <si>
    <t>-2052122846</t>
  </si>
  <si>
    <t>Vybourání kovových rámů oken s křídly, dveřních zárubní, vrat, stěn, ostění nebo obkladů dveřních zárubní, plochy přes 2 m2</t>
  </si>
  <si>
    <t>"vybourání dveří - schodiště vč. zárubně" 1*2,15</t>
  </si>
  <si>
    <t>46</t>
  </si>
  <si>
    <t>971033561</t>
  </si>
  <si>
    <t>Vybourání otvorů ve zdivu cihelném pl do 1 m2 na MVC nebo MV tl do 600 mm</t>
  </si>
  <si>
    <t>-575085601</t>
  </si>
  <si>
    <t>Vybourání otvorů ve zdivu základovém nebo nadzákladovém z cihel, tvárnic, příčkovek z cihel pálených na maltu vápennou nebo vápenocementovou plochy do 1 m2, tl. do 600 mm</t>
  </si>
  <si>
    <t>D.1.1.01 TECHNICKÁ ZPRÁVA, D.1.1.12 PŮDORYS 1.NP - STÁVAJÍCÍ STAV, D.1.1.21 PŮDORYS 1.NP - KOORDINACE</t>
  </si>
  <si>
    <t>"1NP" 0,6*0,6*0,6</t>
  </si>
  <si>
    <t>47</t>
  </si>
  <si>
    <t>978015321</t>
  </si>
  <si>
    <t>Otlučení vnější vápenné nebo vápenocementové vnější omítky stupně členitosti 1 a 2 rozsahu do 10%</t>
  </si>
  <si>
    <t>636105940</t>
  </si>
  <si>
    <t>Otlučení vápenných nebo vápenocementových omítek vnějších ploch s vyškrabáním spar a s očištěním zdiva stupně členitosti 1 a 2, v rozsahu do 10 %</t>
  </si>
  <si>
    <t>Otlučení nesoudržných částí fasády</t>
  </si>
  <si>
    <t>"Pohled severní, jižní, východní, západní vč. špalet" Oprava_fasáda</t>
  </si>
  <si>
    <t>48</t>
  </si>
  <si>
    <t>979071121</t>
  </si>
  <si>
    <t>Očištění dlažebních kostek drobných s původním spárováním kamenivem těženým</t>
  </si>
  <si>
    <t>553487228</t>
  </si>
  <si>
    <t>Očištění vybouraných dlažebních kostek od spojovacího materiálu, s uložením očištěných kostek na skládku, s odklizením odpadových hmot na hromady a s odklizením vybouraných kostek na vzdálenost do 3 m drobných, s původním vyplněním spár kamenivem těženým</t>
  </si>
  <si>
    <t>997</t>
  </si>
  <si>
    <t>Přesun sutě</t>
  </si>
  <si>
    <t>49</t>
  </si>
  <si>
    <t>997013155</t>
  </si>
  <si>
    <t>Vnitrostaveništní doprava suti a vybouraných hmot pro budovy v do 18 m s omezením mechanizace</t>
  </si>
  <si>
    <t>-932971644</t>
  </si>
  <si>
    <t>Vnitrostaveništní doprava suti a vybouraných hmot vodorovně do 50 m svisle s omezením mechanizace pro budovy a haly výšky přes 15 do 18 m</t>
  </si>
  <si>
    <t>50</t>
  </si>
  <si>
    <t>997013501</t>
  </si>
  <si>
    <t>Odvoz suti a vybouraných hmot na skládku nebo meziskládku do 1 km se složením</t>
  </si>
  <si>
    <t>1992409616</t>
  </si>
  <si>
    <t>Odvoz suti a vybouraných hmot na skládku nebo meziskládku se složením, na vzdálenost do 1 km</t>
  </si>
  <si>
    <t>51</t>
  </si>
  <si>
    <t>997013509</t>
  </si>
  <si>
    <t>Příplatek k odvozu suti a vybouraných hmot na skládku ZKD 1 km přes 1 km</t>
  </si>
  <si>
    <t>-624223052</t>
  </si>
  <si>
    <t>Odvoz suti a vybouraných hmot na skládku nebo meziskládku se složením, na vzdálenost Příplatek k ceně za každý další i započatý 1 km přes 1 km</t>
  </si>
  <si>
    <t>23,932*21 'Přepočtené koeficientem množství</t>
  </si>
  <si>
    <t>52</t>
  </si>
  <si>
    <t>997013821</t>
  </si>
  <si>
    <t>Poplatek za uložení stavebního odpadu s azbestem na skládce (skládkovné)</t>
  </si>
  <si>
    <t>-1154865089</t>
  </si>
  <si>
    <t>Poplatek za uložení stavebního odpadu na skládce (skládkovné) s azbestem</t>
  </si>
  <si>
    <t>Dem_azbest*0,018</t>
  </si>
  <si>
    <t>53</t>
  </si>
  <si>
    <t>997013831</t>
  </si>
  <si>
    <t>Poplatek za uložení stavebního směsného odpadu na skládce (skládkovné)</t>
  </si>
  <si>
    <t>-211463634</t>
  </si>
  <si>
    <t>Poplatek za uložení stavebního odpadu na skládce (skládkovné) směsného</t>
  </si>
  <si>
    <t>23,932-0,68</t>
  </si>
  <si>
    <t>998</t>
  </si>
  <si>
    <t>Přesun hmot</t>
  </si>
  <si>
    <t>54</t>
  </si>
  <si>
    <t>998011003</t>
  </si>
  <si>
    <t>Přesun hmot pro budovy zděné v do 24 m</t>
  </si>
  <si>
    <t>884674599</t>
  </si>
  <si>
    <t>Přesun hmot pro budovy občanské výstavby, bydlení, výrobu a služby s nosnou svislou konstrukcí zděnou z cihel, tvárnic nebo kamene vodorovná dopravní vzdálenost do 100 m pro budovy výšky přes 12 do 24 m</t>
  </si>
  <si>
    <t>PSV</t>
  </si>
  <si>
    <t>Práce a dodávky PSV</t>
  </si>
  <si>
    <t>712</t>
  </si>
  <si>
    <t>Povlakové krytiny</t>
  </si>
  <si>
    <t>55</t>
  </si>
  <si>
    <t>R71201</t>
  </si>
  <si>
    <t xml:space="preserve">Montáž mechanicky kotvené PVC střešní hydroizolace tl. 1,5mm s klasifikací Broof T3 </t>
  </si>
  <si>
    <t>-2084495522</t>
  </si>
  <si>
    <t>D+M mechanicky kotvené PVC střešní hydroizolace tl. 1,5mm s klasifikací Broof T3 - kotveno do panelu</t>
  </si>
  <si>
    <t>"Střecha SO1 - ocelový přístřešek" 6,988*5,158+0,42*0,83*2</t>
  </si>
  <si>
    <t>56</t>
  </si>
  <si>
    <t>283220410</t>
  </si>
  <si>
    <t>fólie střešní mPVC ke kotvení 1,5 mm</t>
  </si>
  <si>
    <t>-1071910247</t>
  </si>
  <si>
    <t xml:space="preserve">Poznámka k položce:
Fólie z PVC-P (měkčený polyvinylchlorid) s výztužnou vložkou z PES (polyesteru) určená ke kotvení. Zkouška Broof (t3)
</t>
  </si>
  <si>
    <t>36,741*1,15 'Přepočtené koeficientem množství</t>
  </si>
  <si>
    <t>57</t>
  </si>
  <si>
    <t>998712203</t>
  </si>
  <si>
    <t>Přesun hmot procentní pro krytiny povlakové v objektech v do 24 m</t>
  </si>
  <si>
    <t>%</t>
  </si>
  <si>
    <t>735343115</t>
  </si>
  <si>
    <t>Přesun hmot pro povlakové krytiny stanovený procentní sazbou (%) z ceny vodorovná dopravní vzdálenost do 50 m v objektech výšky přes 12 do 24 m</t>
  </si>
  <si>
    <t>741</t>
  </si>
  <si>
    <t>Elektroinstalace - silnoproud</t>
  </si>
  <si>
    <t>58</t>
  </si>
  <si>
    <t>R74101</t>
  </si>
  <si>
    <t>Výměna osvětlení nad hlavním vchodem</t>
  </si>
  <si>
    <t>-1182203117</t>
  </si>
  <si>
    <t>Výměna osvětlení nad hlavním vchodem za led svítidlo stejné velikosti a tvaru</t>
  </si>
  <si>
    <t>59</t>
  </si>
  <si>
    <t>R74102</t>
  </si>
  <si>
    <t>Výměna osvětlení nad vchodem do výtahu</t>
  </si>
  <si>
    <t>-2571017</t>
  </si>
  <si>
    <t>Výměna osvětlení nad vchodem do výtahu za led svítidlo stejné velikosti a tvaru.</t>
  </si>
  <si>
    <t>60</t>
  </si>
  <si>
    <t>R74103</t>
  </si>
  <si>
    <t>Výměna osvětlení na balkonech 2NP a 3NP</t>
  </si>
  <si>
    <t>-808370394</t>
  </si>
  <si>
    <t>Výměna osvětlení na balkonech 2NP a 3NP za led svítidlo stejné velikosti a tvaru.</t>
  </si>
  <si>
    <t>761</t>
  </si>
  <si>
    <t>Konstrukce prosvětlovací</t>
  </si>
  <si>
    <t>61</t>
  </si>
  <si>
    <t>R76101</t>
  </si>
  <si>
    <t>Zatmelení spár u výplní otvorů ze skleněných tvárnic (exteriér) vč. dočištění</t>
  </si>
  <si>
    <t>1341449803</t>
  </si>
  <si>
    <t>62</t>
  </si>
  <si>
    <t>998761203</t>
  </si>
  <si>
    <t>Přesun hmot procentní pro konstrukce sklobetonové v objektech v do 24 m</t>
  </si>
  <si>
    <t>-895063211</t>
  </si>
  <si>
    <t>Přesun hmot pro konstrukce sklobetonové stanovený procentní sazbou (%) z ceny vodorovná dopravní vzdálenost do 50 m v objektech výšky přes 12 do 24 m</t>
  </si>
  <si>
    <t>763</t>
  </si>
  <si>
    <t>Konstrukce suché výstavby</t>
  </si>
  <si>
    <t>63</t>
  </si>
  <si>
    <t>R76301</t>
  </si>
  <si>
    <t>Podhled a stěny z cementem pojené desky 1x12,5mm, reakce na oheň 1A</t>
  </si>
  <si>
    <t>763419475</t>
  </si>
  <si>
    <t>Podhled z cementem pojené desky 1x12,5mm, reakce na oheň 1A</t>
  </si>
  <si>
    <t>"Střecha SO1 - ocelový přístřešek - podhled" (3,62+0,658+0,658)*(7,225-0,558)+0,558*0,767*2</t>
  </si>
  <si>
    <t>"Ocelový přístřešek bočnice" 18,2</t>
  </si>
  <si>
    <t>64</t>
  </si>
  <si>
    <t>998763403</t>
  </si>
  <si>
    <t>Přesun hmot procentní pro sádrokartonové konstrukce v objektech v do 24 m</t>
  </si>
  <si>
    <t>1240645945</t>
  </si>
  <si>
    <t>Přesun hmot pro konstrukce montované z desek stanovený procentní sazbou (%) z ceny vodorovná dopravní vzdálenost do 50 m v objektech výšky přes 12 do 24 m</t>
  </si>
  <si>
    <t>764</t>
  </si>
  <si>
    <t>Konstrukce klempířské</t>
  </si>
  <si>
    <t>65</t>
  </si>
  <si>
    <t>764212649</t>
  </si>
  <si>
    <t>Oplechování štítu závětrnou lištou z Pz s povrchovou úpravou rš 800 mm</t>
  </si>
  <si>
    <t>-332399338</t>
  </si>
  <si>
    <t>Oplechování střešních prvků z pozinkovaného plechu s povrchovou úpravou štítu závětrnou lištou rš 800 mm</t>
  </si>
  <si>
    <t>D.1.1.01 Technická zpráva, D.1.1.08 Řez D-D, D.1.1.30.3 Výpis klempířských prvků</t>
  </si>
  <si>
    <t>"Závětrná liště K03" 20,88</t>
  </si>
  <si>
    <t>66</t>
  </si>
  <si>
    <t>764212663</t>
  </si>
  <si>
    <t>Oplechování rovné okapové hrany z Pz s povrchovou úpravou rš 250 mm</t>
  </si>
  <si>
    <t>1003111662</t>
  </si>
  <si>
    <t>Oplechování střešních prvků z pozinkovaného plechu s povrchovou úpravou okapu okapovým plechem střechy rovné rš 250 mm</t>
  </si>
  <si>
    <t>"Oplechování okap. hrany K02" 5,2</t>
  </si>
  <si>
    <t>67</t>
  </si>
  <si>
    <t>764214406</t>
  </si>
  <si>
    <t>Oplechování horních ploch a nadezdívek (atik) bez rohů z Pz plechu mechanicky kotvené rš 500 mm</t>
  </si>
  <si>
    <t>-1823085258</t>
  </si>
  <si>
    <t>Oplechování horních ploch zdí a nadezdívek (atik) z pozinkovaného plechu mechanicky kotvené rš 500 mm</t>
  </si>
  <si>
    <t>"Oplechování střecha/stěna K01" 4,4</t>
  </si>
  <si>
    <t>68</t>
  </si>
  <si>
    <t>764511612</t>
  </si>
  <si>
    <t>Žlab podokapní hranatý z Pz s povrchovou úpravou rš 330 mm</t>
  </si>
  <si>
    <t>-883977045</t>
  </si>
  <si>
    <t>Žlab podokapní z pozinkovaného plechu s povrchovou úpravou včetně háků a čel hranatý rš 330 mm</t>
  </si>
  <si>
    <t>"Podstřešní žlab K04 vč. háků K05" 5,2</t>
  </si>
  <si>
    <t>69</t>
  </si>
  <si>
    <t>764511662</t>
  </si>
  <si>
    <t>Kotlík hranatý pro podokapní žlaby z Pz s povrchovou úpravou 330/100 mm</t>
  </si>
  <si>
    <t>-2085318166</t>
  </si>
  <si>
    <t>Žlab podokapní z pozinkovaného plechu s povrchovou úpravou včetně háků a čel kotlík hranatý, rš žlabu/průměr svodu 330/100 mm</t>
  </si>
  <si>
    <t>"Kotlík" 1</t>
  </si>
  <si>
    <t>70</t>
  </si>
  <si>
    <t>R764K06</t>
  </si>
  <si>
    <t>Svody hranaté včetně objímek, kolen, odskoků z Pz s povrchovou úpravou průměru 100 mm</t>
  </si>
  <si>
    <t>2091886770</t>
  </si>
  <si>
    <t>Svod z pozinkovaného plechu s upraveným povrchem včetně objímek, kolen a odskoků hranatý, průměru 100 mm</t>
  </si>
  <si>
    <t>"Svod K06 vč. držáků K07" 4,5</t>
  </si>
  <si>
    <t>71</t>
  </si>
  <si>
    <t>R764K08</t>
  </si>
  <si>
    <t>Oplechování krycí lišta přechodů z Pz s povrchovou úpravou řš 100mm - dilatování oplechování dle normy</t>
  </si>
  <si>
    <t>-1462713465</t>
  </si>
  <si>
    <t>"K08" 4,4</t>
  </si>
  <si>
    <t>72</t>
  </si>
  <si>
    <t>R76401</t>
  </si>
  <si>
    <t>Přichycení odchlíplé krytiny vč. drobné opravy</t>
  </si>
  <si>
    <t>-389701188</t>
  </si>
  <si>
    <t>Předpoklad oprav do 10%</t>
  </si>
  <si>
    <t>Oprava_střech*0,1</t>
  </si>
  <si>
    <t>73</t>
  </si>
  <si>
    <t>998764203</t>
  </si>
  <si>
    <t>Přesun hmot procentní pro konstrukce klempířské v objektech v do 24 m</t>
  </si>
  <si>
    <t>489143170</t>
  </si>
  <si>
    <t>Přesun hmot pro konstrukce klempířské stanovený procentní sazbou (%) z ceny vodorovná dopravní vzdálenost do 50 m v objektech výšky přes 12 do 24 m</t>
  </si>
  <si>
    <t>765</t>
  </si>
  <si>
    <t>Krytina skládaná</t>
  </si>
  <si>
    <t>74</t>
  </si>
  <si>
    <t>R76501</t>
  </si>
  <si>
    <t>Demontáž vláknocementové krytiny s příměsí azbestu</t>
  </si>
  <si>
    <t>-1495382870</t>
  </si>
  <si>
    <t xml:space="preserve">Demontáž vláknocementové krytiny s příměsí azbestu - opláštění je eternitových desek. </t>
  </si>
  <si>
    <t>Poznámka k položce:
Povinnosti při nakládání s odpady s obsahem azbestu jsou řešeny v části E.02 PLÁN ORGANIZACE VÝSTAVBY</t>
  </si>
  <si>
    <t>D.1.1.01 TECHNICKÁ ZPRÁVA, D.1.1.11 PŮDORYS ZÁKLADY - STÁVAJÍCÍ STAV, D.1.1.12 PŮDORYS 1.NP - STÁVAJÍCÍ STAVD.1.1.13 PŮDORYS 2.NP - STÁVAJÍCÍ STAV, D.</t>
  </si>
  <si>
    <t>"Střecha a bočnice"7*4+2*4,9</t>
  </si>
  <si>
    <t>766</t>
  </si>
  <si>
    <t>Konstrukce truhlářské</t>
  </si>
  <si>
    <t>75</t>
  </si>
  <si>
    <t>766441811</t>
  </si>
  <si>
    <t>Demontáž parapetních desek dřevěných nebo plastových šířky do 30 cm délky do 1,0 m</t>
  </si>
  <si>
    <t>-1998743376</t>
  </si>
  <si>
    <t>Demontáž parapetních desek dřevěných nebo plastových šířky do 300 mm délky do 1m</t>
  </si>
  <si>
    <t>Demontáž vnitřních parapetů</t>
  </si>
  <si>
    <t>"1NP" 2</t>
  </si>
  <si>
    <t>"2NP" 4+2</t>
  </si>
  <si>
    <t>"3NP" 4+2</t>
  </si>
  <si>
    <t>76</t>
  </si>
  <si>
    <t>766441821</t>
  </si>
  <si>
    <t>Demontáž parapetních desek dřevěných nebo plastových šířky do 30 cm délky přes 1,0 m</t>
  </si>
  <si>
    <t>-1191534207</t>
  </si>
  <si>
    <t>Demontáž parapetních desek dřevěných nebo plastových šířky do 300 mm délky přes 1m</t>
  </si>
  <si>
    <t>"1NP"6+5+1+1+5+1+1</t>
  </si>
  <si>
    <t>"2NP"7+6+1+2</t>
  </si>
  <si>
    <t>"3NP" 7+6+1+2</t>
  </si>
  <si>
    <t>"4NP" 1</t>
  </si>
  <si>
    <t>77</t>
  </si>
  <si>
    <t>R766D01</t>
  </si>
  <si>
    <t>M+D venkovních plastových dveří DO01 0,9x2,1m vč. příslušenství</t>
  </si>
  <si>
    <t>-1021871997</t>
  </si>
  <si>
    <t>M+D venkovních plastových dveří dle výpisu dveří</t>
  </si>
  <si>
    <t>D.1.1.30.2.1 Tabulka dveří</t>
  </si>
  <si>
    <t>"dveře D01" 1</t>
  </si>
  <si>
    <t>78</t>
  </si>
  <si>
    <t>R766O01</t>
  </si>
  <si>
    <t>M+D plastového okna O01 2,1x2,1m vč. napojení na vnější parapet, dodávka vnithřního parapetu a vnitřní žaluzie</t>
  </si>
  <si>
    <t>2018806501</t>
  </si>
  <si>
    <t>M+D plastového okna O01 2,1x2,1m vč. napojení na vnější parapet, dodávka vnitřního parapetu a vnitřní žaluzie</t>
  </si>
  <si>
    <t>D.1.1.30.1.1 Tabulka O01-O05</t>
  </si>
  <si>
    <t>"Okno O01" 20</t>
  </si>
  <si>
    <t>79</t>
  </si>
  <si>
    <t>R766O02</t>
  </si>
  <si>
    <t>M+D plastového okna O02 2,83x0,75m vč. dodávky vnitřní žaluzie</t>
  </si>
  <si>
    <t>1147122822</t>
  </si>
  <si>
    <t>"Okno O02" 3</t>
  </si>
  <si>
    <t>80</t>
  </si>
  <si>
    <t>R766O03</t>
  </si>
  <si>
    <t>M+D plastového okna O03 1,5x2,1m vč. napojení na vnější parapet, dodávka vnithřního parapetu a vnitřní žaluzie</t>
  </si>
  <si>
    <t>-1007479389</t>
  </si>
  <si>
    <t>"Okno O03" 17</t>
  </si>
  <si>
    <t>81</t>
  </si>
  <si>
    <t>R766O04</t>
  </si>
  <si>
    <t>M+D plastového okna O04 1,7x1,6m vč. napojení na vnější parapet, dodávka vnithřního parapetu a vnitřní žaluzie</t>
  </si>
  <si>
    <t>813788694</t>
  </si>
  <si>
    <t>"Okno O04" 3</t>
  </si>
  <si>
    <t>82</t>
  </si>
  <si>
    <t>R766O05</t>
  </si>
  <si>
    <t>M+D plastového okna O05 1,5x1,4m vč. napojení na vnější parapet, dodávka vnithřního parapetu a vnitřní žaluzie</t>
  </si>
  <si>
    <t>-743465706</t>
  </si>
  <si>
    <t>"Okno O05" 1</t>
  </si>
  <si>
    <t>83</t>
  </si>
  <si>
    <t>R766O06</t>
  </si>
  <si>
    <t>M+D plastového okna O06 0,6x0,6m vč. napojení na vnější parapet, dodávka vnithřního parapetu a vnitřní žaluzie</t>
  </si>
  <si>
    <t>938872478</t>
  </si>
  <si>
    <t>D.1.1.30.1.1 Tabulka O06-O10</t>
  </si>
  <si>
    <t>"Okno O06" 1</t>
  </si>
  <si>
    <t>84</t>
  </si>
  <si>
    <t>R766O07</t>
  </si>
  <si>
    <t>M+D plastového okna O07 1,6x1,6m vč. napojení na vnější parapet, dodávka vnithřního parapetu a vnitřní žaluzie</t>
  </si>
  <si>
    <t>-257165802</t>
  </si>
  <si>
    <t>"Okno O07" 9</t>
  </si>
  <si>
    <t>85</t>
  </si>
  <si>
    <t>R766O08</t>
  </si>
  <si>
    <t>M+D plastového okna O08 0,6x1,6m vč. napojení na vnější parapet, dodávka vnithřního parapetu a vnitřní žaluzie</t>
  </si>
  <si>
    <t>1661177678</t>
  </si>
  <si>
    <t>"Okno O08" 10</t>
  </si>
  <si>
    <t>86</t>
  </si>
  <si>
    <t>R766O09</t>
  </si>
  <si>
    <t>M+D plastového okna O09 0,9x1,6m vč. napojení na vnější parapet, dodávka vnithřního parapetu a vnitřní žaluzie</t>
  </si>
  <si>
    <t>2061309395</t>
  </si>
  <si>
    <t>"Okno O09" 4</t>
  </si>
  <si>
    <t>87</t>
  </si>
  <si>
    <t>R766O10</t>
  </si>
  <si>
    <t>M+D plastového okna O10 1,6x0,8m vč. napojení na vnější parapet, dodávka vnithřního parapetu a vnitřní žaluzie</t>
  </si>
  <si>
    <t>1140955119</t>
  </si>
  <si>
    <t>"Okno O10" 1</t>
  </si>
  <si>
    <t>88</t>
  </si>
  <si>
    <t>R766O11</t>
  </si>
  <si>
    <t>M+D plastového okna O11 2,1x1,6m vč. napojení na vnější parapet, dodávka vnithřního parapetu a vnitřní žaluzie</t>
  </si>
  <si>
    <t>942657681</t>
  </si>
  <si>
    <t>D.1.1.30.1.1 Tabulka O11-O12</t>
  </si>
  <si>
    <t>"Okno O11" 1</t>
  </si>
  <si>
    <t>89</t>
  </si>
  <si>
    <t>R766O12</t>
  </si>
  <si>
    <t>M+D plastového okna O12 1,5x1,6m vč. napojení na vnější parapet, dodávka vnithřního parapetu a vnitřní žaluzie</t>
  </si>
  <si>
    <t>1642934526</t>
  </si>
  <si>
    <t>"Okno O12" 1</t>
  </si>
  <si>
    <t>998766203</t>
  </si>
  <si>
    <t>Přesun hmot procentní pro konstrukce truhlářské v objektech v do 24 m</t>
  </si>
  <si>
    <t>1232398695</t>
  </si>
  <si>
    <t>Přesun hmot pro konstrukce truhlářské stanovený procentní sazbou (%) z ceny vodorovná dopravní vzdálenost do 50 m v objektech výšky přes 12 do 24 m</t>
  </si>
  <si>
    <t>767</t>
  </si>
  <si>
    <t>Konstrukce zámečnické</t>
  </si>
  <si>
    <t>91</t>
  </si>
  <si>
    <t>R76700</t>
  </si>
  <si>
    <t>Demolice konstrukce vstupu do výtahu vč. odvozu a likvidace (mimo krytinu - samostatná položka)</t>
  </si>
  <si>
    <t>20176702</t>
  </si>
  <si>
    <t>Poznámka k položce:
Je navržena demolice ocelové konstrukce zastřešení vstupu do výtahu. Viditelná je svislá konstrukce sloupů. Předpokládá se vodorovná konstrukce z válcovaných ocelových profilů a pomocná konstrukce pro opláštění.
Stěny jsou z drátoskla upevněného do konstrukce z ocelových profilů.</t>
  </si>
  <si>
    <t>D.1.1.01 TECHNICKÁ ZPRÁVA, D.1.1.11 PŮDORYS ZÁKLADY - STÁVAJÍCÍ STAV, D.1.1.12 PŮDORYS 1.NP - STÁVAJÍCÍ STAV, D.1.1.13 PŮDORYS 2.NP - STÁVAJÍCÍ STAV</t>
  </si>
  <si>
    <t>"demolice stávajícího přístřešku" 1</t>
  </si>
  <si>
    <t>92</t>
  </si>
  <si>
    <t>R76701</t>
  </si>
  <si>
    <t>M+D - ocelový přístřešek</t>
  </si>
  <si>
    <t>1131783993</t>
  </si>
  <si>
    <t>Poznámka k položce:
Sloupy jsou navrženy o rozměrech 120 x 120 x 8 mm, včetně vodorovného profilu tuhého rámu.
Nosníky jsou navrženy o rozměrech 120 x 120 x 5 mm. 
Vaznice jsou navrženy o rozměrech 60 x 100 x 5 mm.
Nosník podhledu jsou navrženy o rozměrech 60 x 100 x 3 mm.
Příčle pro boční výplně jsou navrženy o rozměru 60 x 60 x 3 mm.
Platle a boční výplně jsou navrženy z plechu tloušťky 12 mm.
Spojovací prostředky M16</t>
  </si>
  <si>
    <t>Statika - hmotnost oceli, D.1.1.01 TECHNICKÁ ZPRÁVA, D.1.1.03 PŮDORYS 1.NP - NOVÝ STAV, D.1.1.08 ŘEZ D-D NOVÝ STAV</t>
  </si>
  <si>
    <t>1,05*(281+752+587+612+154+13+70)</t>
  </si>
  <si>
    <t>93</t>
  </si>
  <si>
    <t>998767203</t>
  </si>
  <si>
    <t>Přesun hmot procentní pro zámečnické konstrukce v objektech v do 24 m</t>
  </si>
  <si>
    <t>-856619726</t>
  </si>
  <si>
    <t>Přesun hmot pro zámečnické konstrukce stanovený procentní sazbou (%) z ceny vodorovná dopravní vzdálenost do 50 m v objektech výšky přes 12 do 24 m</t>
  </si>
  <si>
    <t>781</t>
  </si>
  <si>
    <t>Dokončovací práce - obklady</t>
  </si>
  <si>
    <t>94</t>
  </si>
  <si>
    <t>R78101</t>
  </si>
  <si>
    <t>Zatmelení spár u venkovních keramických obkladů</t>
  </si>
  <si>
    <t>1857428458</t>
  </si>
  <si>
    <t>95</t>
  </si>
  <si>
    <t>998781203</t>
  </si>
  <si>
    <t>Přesun hmot procentní pro obklady keramické v objektech v do 24 m</t>
  </si>
  <si>
    <t>878219152</t>
  </si>
  <si>
    <t>Přesun hmot pro obklady keramické stanovený procentní sazbou (%) z ceny vodorovná dopravní vzdálenost do 50 m v objektech výšky přes 12 do 24 m</t>
  </si>
  <si>
    <t>783</t>
  </si>
  <si>
    <t>Dokončovací práce - nátěry</t>
  </si>
  <si>
    <t>96</t>
  </si>
  <si>
    <t>783301303</t>
  </si>
  <si>
    <t>Bezoplachové odrezivění zámečnických konstrukcí</t>
  </si>
  <si>
    <t>-126748261</t>
  </si>
  <si>
    <t>Příprava podkladu zámečnických konstrukcí před provedením nátěru odrezivění odrezovačem bezoplachovým</t>
  </si>
  <si>
    <t>97</t>
  </si>
  <si>
    <t>783343101</t>
  </si>
  <si>
    <t>Základní jednonásobný impregnační polyuretanový nátěr zámečnických konstrukcí</t>
  </si>
  <si>
    <t>-1822550070</t>
  </si>
  <si>
    <t>Základní impregnační nátěr zámečnických konstrukcí aktivátorem rzi na zkorodovaný povrch jednonásobný polyuretanový</t>
  </si>
  <si>
    <t>98</t>
  </si>
  <si>
    <t>783327101</t>
  </si>
  <si>
    <t>Krycí jednonásobný akrylátový nátěr zámečnických konstrukcí</t>
  </si>
  <si>
    <t>410248590</t>
  </si>
  <si>
    <t>Krycí nátěr (email) zámečnických konstrukcí jednonásobný syntetický akrylátový</t>
  </si>
  <si>
    <t xml:space="preserve">Poznámka k položce:
Nátěr viz střecha, výtahové dveře - bílá barva
</t>
  </si>
  <si>
    <t>"2x nátěr" Oprava_zám*2</t>
  </si>
  <si>
    <t>99</t>
  </si>
  <si>
    <t>783401303</t>
  </si>
  <si>
    <t>Bezoplachové odrezivění klempířských konstrukcí před provedením nátěru</t>
  </si>
  <si>
    <t>1571867362</t>
  </si>
  <si>
    <t>Příprava podkladu klempířských konstrukcí před provedením nátěru odrezivěním odrezovačem bezoplachovým</t>
  </si>
  <si>
    <t>Poznámka k položce:
jednotný nátěr pro klempířské kce a plechové krytiny</t>
  </si>
  <si>
    <t xml:space="preserve">Předpoklad poškození u plech. krytiny do 10% </t>
  </si>
  <si>
    <t>Klemp. kce</t>
  </si>
  <si>
    <t>100</t>
  </si>
  <si>
    <t>783401311</t>
  </si>
  <si>
    <t>Odmaštění klempířských konstrukcí vodou ředitelným odmašťovačem před provedením nátěru</t>
  </si>
  <si>
    <t>462060015</t>
  </si>
  <si>
    <t>Příprava podkladu klempířských konstrukcí před provedením nátěru odmaštěním odmašťovačem vodou ředitelným</t>
  </si>
  <si>
    <t>101</t>
  </si>
  <si>
    <t>783424201</t>
  </si>
  <si>
    <t>Základní antikorozní jednonásobný akrylátový nátěr klempířských konstrukcí</t>
  </si>
  <si>
    <t>969580921</t>
  </si>
  <si>
    <t>Základní antikorozní nátěr klempířských konstrukcí jednonásobný syntetický akrylátový</t>
  </si>
  <si>
    <t>102</t>
  </si>
  <si>
    <t>783427101</t>
  </si>
  <si>
    <t>Krycí jednonásobný akrylátový nátěr klempířských konstrukcí a plechové krytiny</t>
  </si>
  <si>
    <t>-1745944481</t>
  </si>
  <si>
    <t>Krycí nátěr (email) klempířských konstrukcí jednonásobný syntetický akrylátový</t>
  </si>
  <si>
    <t>2x vrchní nátěr (odstín červenohnědý)</t>
  </si>
  <si>
    <t>Plechová krytina</t>
  </si>
  <si>
    <t>Oprava_střech*2</t>
  </si>
  <si>
    <t>Klempířské kce</t>
  </si>
  <si>
    <t>Oprava_klemp*2</t>
  </si>
  <si>
    <t>103</t>
  </si>
  <si>
    <t>783442101</t>
  </si>
  <si>
    <t>Tmelení klempířských konstrukcí polyuretanovým tmelem</t>
  </si>
  <si>
    <t>-561400648</t>
  </si>
  <si>
    <t>Tmelení klempířských konstrukcí šířky spáry do 2 mm, tmelem polyuretanovým</t>
  </si>
  <si>
    <t>Vytmelení oplechování zasahující na zeď</t>
  </si>
  <si>
    <t>"Valbová střecha" 65</t>
  </si>
  <si>
    <t>"Ostatní střechy" 20</t>
  </si>
  <si>
    <t>104</t>
  </si>
  <si>
    <t>783823135</t>
  </si>
  <si>
    <t>Penetrační silikonový nátěr hladkých, tenkovrstvých zrnitých nebo štukových omítek</t>
  </si>
  <si>
    <t>609770963</t>
  </si>
  <si>
    <t>Penetrační nátěr omítek hladkých omítek hladkých, zrnitých tenkovrstvých nebo štukových stupně členitosti 1 a 2 silikonový</t>
  </si>
  <si>
    <t>Nový nátěr opravených VCM omítek - do 10% (lokální opravy)</t>
  </si>
  <si>
    <t>"Pohled severní, jižní, východní, západní vč. špalet" Oprava_fasáda*0,1</t>
  </si>
  <si>
    <t>105</t>
  </si>
  <si>
    <t>783826615</t>
  </si>
  <si>
    <t>Hydrofobizační transparentní silikonový nátěr omítek stupně členitosti 1 a 2</t>
  </si>
  <si>
    <t>955006443</t>
  </si>
  <si>
    <t>Hydrofobizační nátěr omítek silikonový, transparentní, povrchů hladkých omítek hladkých, zrnitých tenkovrstvých nebo štukových stupně členitosti 1 a 2</t>
  </si>
  <si>
    <t>106</t>
  </si>
  <si>
    <t>783827425</t>
  </si>
  <si>
    <t>Krycí dvojnásobný silikonový nátěr omítek stupně členitosti 1 a 2</t>
  </si>
  <si>
    <t>766777103</t>
  </si>
  <si>
    <t>Krycí (ochranný ) nátěr omítek dvojnásobný hladkých omítek hladkých, zrnitých tenkovrstvých nebo štukových stupně členitosti 1 a 2 silikonový</t>
  </si>
  <si>
    <t>107</t>
  </si>
  <si>
    <t>R78301</t>
  </si>
  <si>
    <t>Očištění plechových částí střechy (krytina a klemp. prvky) a zám. kcí  - broušení zkorodovaných částí</t>
  </si>
  <si>
    <t>61206870</t>
  </si>
  <si>
    <t>Očištění plechových částí střechy (krytina a klemp. prvky) a zám. kcí - broušení zkorodovaných částí</t>
  </si>
  <si>
    <t>Zám. kce</t>
  </si>
  <si>
    <t>108</t>
  </si>
  <si>
    <t>R78302</t>
  </si>
  <si>
    <t>Očištění plechových částí střechy (krytina a klemp. prvky) a zám. kcí  - mechanické očištění</t>
  </si>
  <si>
    <t>1641336178</t>
  </si>
  <si>
    <t>Očištění plechových částí střechy (krytina a klemp. prvky) a zám. kcí - mechanické očištění</t>
  </si>
  <si>
    <t>"Sněžáky" 74,3</t>
  </si>
  <si>
    <t>"Okapové svody, žlaby" 96*0,4+62*0,4</t>
  </si>
  <si>
    <t>"Parapety" 26</t>
  </si>
  <si>
    <t>"Oplechování říms" 26</t>
  </si>
  <si>
    <t>Zámečnické kce</t>
  </si>
  <si>
    <t>"Žebřík" 4*0,6</t>
  </si>
  <si>
    <t>"Mříž okno" 1,6*1,4*2</t>
  </si>
  <si>
    <t>"Zábradlí balkony" 2*1,1*2,5*2</t>
  </si>
  <si>
    <t>"Výtahové dveře" 2*(2+0,1)*(1,15+2*0,1)</t>
  </si>
  <si>
    <t>"Skříň elektro a plynu" 2,1*2</t>
  </si>
  <si>
    <t>109</t>
  </si>
  <si>
    <t>R78303</t>
  </si>
  <si>
    <t>Omytí plechových částí střechy tlakovou vodou (krytina a klemp. prvky) před provedením nátěru</t>
  </si>
  <si>
    <t>1113897122</t>
  </si>
  <si>
    <t>D.1.1.01 TECHNICKÁ ZPRÁVA - TEXT, D.1.1.03-06 PŮDORYS 1.NP-4NP - NOVÝ STAV, D.1.1.07 PŮDORYS STŘECHA - NOVÝ STAV, D.1.1.08 ŘEZ D-D NOVÝ STAV</t>
  </si>
  <si>
    <t>"Valbová střecha - hliníkové šablony" 510</t>
  </si>
  <si>
    <t>"Střecha nad výtahem - plechová falcovaná krytina" 13</t>
  </si>
  <si>
    <t>"Střecha schodiště - plechová falcovaná krytina" 13</t>
  </si>
  <si>
    <t>"Střecha nad hlavním vchodem -plechová falcovaná krytina" 6</t>
  </si>
  <si>
    <t>2,135</t>
  </si>
  <si>
    <t>TI01 - Dešťová kanalizace</t>
  </si>
  <si>
    <t xml:space="preserve">    8 - Trubní vedení</t>
  </si>
  <si>
    <t xml:space="preserve">    99 - Přesun hmot</t>
  </si>
  <si>
    <t xml:space="preserve">    721 - Zdravotechnika - vnitřní kanalizace</t>
  </si>
  <si>
    <t>131201201</t>
  </si>
  <si>
    <t>Hloubení jam zapažených v hornině tř. 3 objemu do 100 m3</t>
  </si>
  <si>
    <t>Hloubení zapažených jam a zářezů s urovnáním dna do předepsaného profilu a spádu v hornině tř. 3 do 100 m3</t>
  </si>
  <si>
    <t xml:space="preserve">1,5*1,5*1,5 "napojení na kanalizaci   </t>
  </si>
  <si>
    <t xml:space="preserve">Součet   </t>
  </si>
  <si>
    <t>131201209</t>
  </si>
  <si>
    <t>Příplatek za lepivost u hloubení jam zapažených v hornině tř. 3</t>
  </si>
  <si>
    <t>Hloubení zapažených jam a zářezů s urovnáním dna do předepsaného profilu a spádu Příplatek k cenám za lepivost horniny tř. 3</t>
  </si>
  <si>
    <t xml:space="preserve">0,5*3,375 "výkop jam   </t>
  </si>
  <si>
    <t>132201202</t>
  </si>
  <si>
    <t>Hloubení rýh š do 2000 mm v hornině tř. 3 objemu do 1000 m3</t>
  </si>
  <si>
    <t>Hloubení zapažených i nezapažených rýh šířky přes 600 do 2 000 mm s urovnáním dna do předepsaného profilu a spádu v hornině tř. 3 přes 100 do 1 000 m3</t>
  </si>
  <si>
    <t xml:space="preserve">(1*1,0*1,5) "kanalizace   </t>
  </si>
  <si>
    <t>132212209</t>
  </si>
  <si>
    <t>Příplatek za lepivost u hloubení rýh š do 2000 mm ručním nebo pneum nářadím v hornině tř. 3</t>
  </si>
  <si>
    <t>Hloubení zapažených i nezapažených rýh šířky přes 600 do 2 000 mm ručním nebo pneumatickým nářadím s urovnáním dna do předepsaného profilu a spádu v horninách tř. 3 Příplatek k cenám za lepivost horniny tř. 3</t>
  </si>
  <si>
    <t xml:space="preserve">0,5*1,5 "výkop rýh   </t>
  </si>
  <si>
    <t>151101101</t>
  </si>
  <si>
    <t>Zřízení příložného pažení a rozepření stěn rýh hl do 2 m</t>
  </si>
  <si>
    <t>Zřízení pažení a rozepření stěn rýh pro podzemní vedení pro všechny šířky rýhy příložné pro jakoukoliv mezerovitost, hloubky do 2 m</t>
  </si>
  <si>
    <t xml:space="preserve">(2*1*1,5) "kanalizace   </t>
  </si>
  <si>
    <t xml:space="preserve">(2*(1,5+1,5)*1,5) "napojení na kanalizaci   </t>
  </si>
  <si>
    <t>151101111</t>
  </si>
  <si>
    <t>Odstranění příložného pažení a rozepření stěn rýh hl do 2 m</t>
  </si>
  <si>
    <t>Odstranění pažení a rozepření stěn rýh pro podzemní vedení s uložením materiálu na vzdálenost do 3 m od kraje výkopu příložné, hloubky do 2 m</t>
  </si>
  <si>
    <t xml:space="preserve">3,375+1,5 "hloubené vykopávky   </t>
  </si>
  <si>
    <t xml:space="preserve">0,325 "lože   </t>
  </si>
  <si>
    <t xml:space="preserve">1,73 "obsypy   </t>
  </si>
  <si>
    <t xml:space="preserve">1,5*0,040+1*0,020 "potrubí   </t>
  </si>
  <si>
    <t>-975649739</t>
  </si>
  <si>
    <t>odvoz</t>
  </si>
  <si>
    <t>2,135*12 'Přepočtené koeficientem množství</t>
  </si>
  <si>
    <t>odvoz*1,8</t>
  </si>
  <si>
    <t xml:space="preserve">-odvoz "vodorovný přesun   </t>
  </si>
  <si>
    <t>175101101</t>
  </si>
  <si>
    <t>Obsypání potrubí bez prohození sypaniny z hornin tř. 1 až 4 uloženým do 3 m od kraje výkopu</t>
  </si>
  <si>
    <t xml:space="preserve">(1*1*0,46)-(1*0,020) "kanalizace   </t>
  </si>
  <si>
    <t xml:space="preserve">(1,5*1,5*0,60)-(1,5*0,040) "napojení na kanalizaci   </t>
  </si>
  <si>
    <t>583313400</t>
  </si>
  <si>
    <t>kamenivo těžené drobné prané (Bratčice) frakce 0-4 pr.</t>
  </si>
  <si>
    <t>kamenivo těžené drobné prané frakce 0-4 pr.</t>
  </si>
  <si>
    <t>2*1,73</t>
  </si>
  <si>
    <t>451572111</t>
  </si>
  <si>
    <t>Lože pod potrubí otevřený výkop z kameniva drobného těženého</t>
  </si>
  <si>
    <t>Lože pod potrubí, stoky a drobné objekty v otevřeném výkopu z kameniva drobného těženého 0 až 4 mm</t>
  </si>
  <si>
    <t xml:space="preserve">(1*1*0,1) "kanalizace   </t>
  </si>
  <si>
    <t xml:space="preserve">(1,5*1,5*0,1) "napojení na kanalizaci   </t>
  </si>
  <si>
    <t>Trubní vedení</t>
  </si>
  <si>
    <t>871315221</t>
  </si>
  <si>
    <t>Kanalizační potrubí z tvrdého PVC jednovrstvé tuhost třídy SN8 DN 160</t>
  </si>
  <si>
    <t>-247788731</t>
  </si>
  <si>
    <t>Kanalizační potrubí z tvrdého PVC v otevřeném výkopu ve sklonu do 20 %, hladkého plnostěnného jednovrstvého, tuhost třídy SN 8 DN 160</t>
  </si>
  <si>
    <t xml:space="preserve">1 "kanalizace   </t>
  </si>
  <si>
    <t>892000012</t>
  </si>
  <si>
    <t>Zaměření trasy potrubí</t>
  </si>
  <si>
    <t>892001500</t>
  </si>
  <si>
    <t>Napojení na stávající kanalizaci do potrubí do DN 300 mm, do revizní šachty, odbočka, průvrt, apod.</t>
  </si>
  <si>
    <t>Poznámka k položce:
- napojení vnitřního svodu splaškové kanalizace</t>
  </si>
  <si>
    <t xml:space="preserve">1 "napojení na kanalizaci   </t>
  </si>
  <si>
    <t>892011000</t>
  </si>
  <si>
    <t>Podchycení svodu dešťové kanalizace</t>
  </si>
  <si>
    <t>soubor</t>
  </si>
  <si>
    <t xml:space="preserve">1 "napojení dešťového svodu   </t>
  </si>
  <si>
    <t>892221111</t>
  </si>
  <si>
    <t>Zkouška těsnosti kanalizačního potrubí</t>
  </si>
  <si>
    <t>998276101</t>
  </si>
  <si>
    <t>Přesun hmot pro trubní vedení z trub z plastických hmot otevřený výkop</t>
  </si>
  <si>
    <t>Přesun hmot pro trubní vedení hloubené z trub z plastických hmot nebo sklolaminátových pro vodovody nebo kanalizace v otevřeném výkopu dopravní vzdálenost do 15 m</t>
  </si>
  <si>
    <t>721</t>
  </si>
  <si>
    <t>Zdravotechnika - vnitřní kanalizace</t>
  </si>
  <si>
    <t>721242115</t>
  </si>
  <si>
    <t>Lapač střešních splavenin z PP se zápachovou klapkou a lapacím košem DN 110</t>
  </si>
  <si>
    <t>633166746</t>
  </si>
  <si>
    <t xml:space="preserve">Lapače střešních splavenin z polypropylenu (PP) DN 110 </t>
  </si>
  <si>
    <t>721300922</t>
  </si>
  <si>
    <t>Pročištění svodů ležatých do DN 300</t>
  </si>
  <si>
    <t>Pročištění ležatých svodů do DN 300</t>
  </si>
  <si>
    <t xml:space="preserve">25 "pročištění tlakovým vozem   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</si>
  <si>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</si>
  <si>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</si>
  <si>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</si>
  <si>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VRN1</t>
  </si>
  <si>
    <t>Průzkumné, geodetické a projektové práce</t>
  </si>
  <si>
    <t>012002000</t>
  </si>
  <si>
    <t>Geodetické práce</t>
  </si>
  <si>
    <t>1024</t>
  </si>
  <si>
    <t>1748692368</t>
  </si>
  <si>
    <t>Hlavní tituly průvodních činností a nákladů průzkumné, geodetické a projektové práce geodetické práce</t>
  </si>
  <si>
    <t>VRN3</t>
  </si>
  <si>
    <t>Zařízení staveniště</t>
  </si>
  <si>
    <t>030001000</t>
  </si>
  <si>
    <t>-399711910</t>
  </si>
  <si>
    <t>Základní rozdělení průvodních činností a nákladů zařízení staveniště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</si>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</sst>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1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2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33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166" fontId="36" fillId="0" borderId="14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8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1" fillId="0" borderId="27" xfId="0" applyFont="1" applyBorder="1" applyAlignment="1" applyProtection="1">
      <alignment horizontal="center" vertical="center"/>
      <protection/>
    </xf>
    <xf numFmtId="49" fontId="41" fillId="0" borderId="27" xfId="0" applyNumberFormat="1" applyFont="1" applyBorder="1" applyAlignment="1" applyProtection="1">
      <alignment horizontal="left" vertical="center" wrapText="1"/>
      <protection/>
    </xf>
    <xf numFmtId="0" fontId="41" fillId="0" borderId="27" xfId="0" applyFont="1" applyBorder="1" applyAlignment="1" applyProtection="1">
      <alignment horizontal="left" vertical="center" wrapText="1"/>
      <protection/>
    </xf>
    <xf numFmtId="0" fontId="41" fillId="0" borderId="27" xfId="0" applyFont="1" applyBorder="1" applyAlignment="1" applyProtection="1">
      <alignment horizontal="center" vertical="center" wrapText="1"/>
      <protection/>
    </xf>
    <xf numFmtId="167" fontId="41" fillId="0" borderId="27" xfId="0" applyNumberFormat="1" applyFont="1" applyBorder="1" applyAlignment="1" applyProtection="1">
      <alignment vertical="center"/>
      <protection/>
    </xf>
    <xf numFmtId="4" fontId="41" fillId="3" borderId="27" xfId="0" applyNumberFormat="1" applyFont="1" applyFill="1" applyBorder="1" applyAlignment="1" applyProtection="1">
      <alignment vertical="center"/>
      <protection locked="0"/>
    </xf>
    <xf numFmtId="4" fontId="41" fillId="0" borderId="27" xfId="0" applyNumberFormat="1" applyFont="1" applyBorder="1" applyAlignment="1" applyProtection="1">
      <alignment vertical="center"/>
      <protection/>
    </xf>
    <xf numFmtId="0" fontId="41" fillId="0" borderId="4" xfId="0" applyFont="1" applyBorder="1" applyAlignment="1">
      <alignment vertical="center"/>
    </xf>
    <xf numFmtId="0" fontId="41" fillId="3" borderId="27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0" xfId="0" applyFont="1" applyBorder="1" applyAlignment="1" applyProtection="1">
      <alignment horizontal="left" vertical="center" wrapText="1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94"/>
      <c r="AS2" s="394"/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9" t="s">
        <v>16</v>
      </c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29"/>
      <c r="AQ5" s="31"/>
      <c r="BE5" s="357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61" t="s">
        <v>19</v>
      </c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29"/>
      <c r="AQ6" s="31"/>
      <c r="BE6" s="358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58"/>
      <c r="BS7" s="24" t="s">
        <v>8</v>
      </c>
    </row>
    <row r="8" spans="2:71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58"/>
      <c r="BS8" s="24" t="s">
        <v>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58"/>
      <c r="BS9" s="24" t="s">
        <v>8</v>
      </c>
    </row>
    <row r="10" spans="2:71" ht="14.4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21</v>
      </c>
      <c r="AO10" s="29"/>
      <c r="AP10" s="29"/>
      <c r="AQ10" s="31"/>
      <c r="BE10" s="358"/>
      <c r="BS10" s="24" t="s">
        <v>8</v>
      </c>
    </row>
    <row r="11" spans="2:71" ht="18.4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30</v>
      </c>
      <c r="AL11" s="29"/>
      <c r="AM11" s="29"/>
      <c r="AN11" s="35" t="s">
        <v>21</v>
      </c>
      <c r="AO11" s="29"/>
      <c r="AP11" s="29"/>
      <c r="AQ11" s="31"/>
      <c r="BE11" s="358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58"/>
      <c r="BS12" s="24" t="s">
        <v>8</v>
      </c>
    </row>
    <row r="13" spans="2:71" ht="14.45" customHeight="1">
      <c r="B13" s="28"/>
      <c r="C13" s="29"/>
      <c r="D13" s="37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32</v>
      </c>
      <c r="AO13" s="29"/>
      <c r="AP13" s="29"/>
      <c r="AQ13" s="31"/>
      <c r="BE13" s="358"/>
      <c r="BS13" s="24" t="s">
        <v>8</v>
      </c>
    </row>
    <row r="14" spans="2:71" ht="13.5">
      <c r="B14" s="28"/>
      <c r="C14" s="29"/>
      <c r="D14" s="29"/>
      <c r="E14" s="362" t="s">
        <v>32</v>
      </c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7" t="s">
        <v>30</v>
      </c>
      <c r="AL14" s="29"/>
      <c r="AM14" s="29"/>
      <c r="AN14" s="39" t="s">
        <v>32</v>
      </c>
      <c r="AO14" s="29"/>
      <c r="AP14" s="29"/>
      <c r="AQ14" s="31"/>
      <c r="BE14" s="358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58"/>
      <c r="BS15" s="24" t="s">
        <v>6</v>
      </c>
    </row>
    <row r="16" spans="2:71" ht="14.45" customHeight="1">
      <c r="B16" s="28"/>
      <c r="C16" s="29"/>
      <c r="D16" s="37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21</v>
      </c>
      <c r="AO16" s="29"/>
      <c r="AP16" s="29"/>
      <c r="AQ16" s="31"/>
      <c r="BE16" s="358"/>
      <c r="BS16" s="24" t="s">
        <v>6</v>
      </c>
    </row>
    <row r="17" spans="2:71" ht="18.4" customHeight="1">
      <c r="B17" s="28"/>
      <c r="C17" s="29"/>
      <c r="D17" s="29"/>
      <c r="E17" s="35" t="s">
        <v>29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30</v>
      </c>
      <c r="AL17" s="29"/>
      <c r="AM17" s="29"/>
      <c r="AN17" s="35" t="s">
        <v>21</v>
      </c>
      <c r="AO17" s="29"/>
      <c r="AP17" s="29"/>
      <c r="AQ17" s="31"/>
      <c r="BE17" s="358"/>
      <c r="BS17" s="24" t="s">
        <v>34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58"/>
      <c r="BS18" s="24" t="s">
        <v>8</v>
      </c>
    </row>
    <row r="19" spans="2:71" ht="14.45" customHeight="1">
      <c r="B19" s="28"/>
      <c r="C19" s="29"/>
      <c r="D19" s="37" t="s">
        <v>35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58"/>
      <c r="BS19" s="24" t="s">
        <v>8</v>
      </c>
    </row>
    <row r="20" spans="2:71" ht="48.75" customHeight="1">
      <c r="B20" s="28"/>
      <c r="C20" s="29"/>
      <c r="D20" s="29"/>
      <c r="E20" s="364" t="s">
        <v>36</v>
      </c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29"/>
      <c r="AP20" s="29"/>
      <c r="AQ20" s="31"/>
      <c r="BE20" s="358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58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58"/>
    </row>
    <row r="23" spans="2:57" s="1" customFormat="1" ht="25.9" customHeight="1">
      <c r="B23" s="41"/>
      <c r="C23" s="42"/>
      <c r="D23" s="43" t="s">
        <v>37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65">
        <f>ROUND(AG51,2)</f>
        <v>0</v>
      </c>
      <c r="AL23" s="366"/>
      <c r="AM23" s="366"/>
      <c r="AN23" s="366"/>
      <c r="AO23" s="366"/>
      <c r="AP23" s="42"/>
      <c r="AQ23" s="45"/>
      <c r="BE23" s="358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58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67" t="s">
        <v>38</v>
      </c>
      <c r="M25" s="367"/>
      <c r="N25" s="367"/>
      <c r="O25" s="367"/>
      <c r="P25" s="42"/>
      <c r="Q25" s="42"/>
      <c r="R25" s="42"/>
      <c r="S25" s="42"/>
      <c r="T25" s="42"/>
      <c r="U25" s="42"/>
      <c r="V25" s="42"/>
      <c r="W25" s="367" t="s">
        <v>39</v>
      </c>
      <c r="X25" s="367"/>
      <c r="Y25" s="367"/>
      <c r="Z25" s="367"/>
      <c r="AA25" s="367"/>
      <c r="AB25" s="367"/>
      <c r="AC25" s="367"/>
      <c r="AD25" s="367"/>
      <c r="AE25" s="367"/>
      <c r="AF25" s="42"/>
      <c r="AG25" s="42"/>
      <c r="AH25" s="42"/>
      <c r="AI25" s="42"/>
      <c r="AJ25" s="42"/>
      <c r="AK25" s="367" t="s">
        <v>40</v>
      </c>
      <c r="AL25" s="367"/>
      <c r="AM25" s="367"/>
      <c r="AN25" s="367"/>
      <c r="AO25" s="367"/>
      <c r="AP25" s="42"/>
      <c r="AQ25" s="45"/>
      <c r="BE25" s="358"/>
    </row>
    <row r="26" spans="2:57" s="2" customFormat="1" ht="14.45" customHeight="1">
      <c r="B26" s="47"/>
      <c r="C26" s="48"/>
      <c r="D26" s="49" t="s">
        <v>41</v>
      </c>
      <c r="E26" s="48"/>
      <c r="F26" s="49" t="s">
        <v>42</v>
      </c>
      <c r="G26" s="48"/>
      <c r="H26" s="48"/>
      <c r="I26" s="48"/>
      <c r="J26" s="48"/>
      <c r="K26" s="48"/>
      <c r="L26" s="368">
        <v>0.21</v>
      </c>
      <c r="M26" s="369"/>
      <c r="N26" s="369"/>
      <c r="O26" s="369"/>
      <c r="P26" s="48"/>
      <c r="Q26" s="48"/>
      <c r="R26" s="48"/>
      <c r="S26" s="48"/>
      <c r="T26" s="48"/>
      <c r="U26" s="48"/>
      <c r="V26" s="48"/>
      <c r="W26" s="370">
        <f>ROUND(AZ51,2)</f>
        <v>0</v>
      </c>
      <c r="X26" s="369"/>
      <c r="Y26" s="369"/>
      <c r="Z26" s="369"/>
      <c r="AA26" s="369"/>
      <c r="AB26" s="369"/>
      <c r="AC26" s="369"/>
      <c r="AD26" s="369"/>
      <c r="AE26" s="369"/>
      <c r="AF26" s="48"/>
      <c r="AG26" s="48"/>
      <c r="AH26" s="48"/>
      <c r="AI26" s="48"/>
      <c r="AJ26" s="48"/>
      <c r="AK26" s="370">
        <f>ROUND(AV51,2)</f>
        <v>0</v>
      </c>
      <c r="AL26" s="369"/>
      <c r="AM26" s="369"/>
      <c r="AN26" s="369"/>
      <c r="AO26" s="369"/>
      <c r="AP26" s="48"/>
      <c r="AQ26" s="50"/>
      <c r="BE26" s="358"/>
    </row>
    <row r="27" spans="2:57" s="2" customFormat="1" ht="14.45" customHeight="1">
      <c r="B27" s="47"/>
      <c r="C27" s="48"/>
      <c r="D27" s="48"/>
      <c r="E27" s="48"/>
      <c r="F27" s="49" t="s">
        <v>43</v>
      </c>
      <c r="G27" s="48"/>
      <c r="H27" s="48"/>
      <c r="I27" s="48"/>
      <c r="J27" s="48"/>
      <c r="K27" s="48"/>
      <c r="L27" s="368">
        <v>0.15</v>
      </c>
      <c r="M27" s="369"/>
      <c r="N27" s="369"/>
      <c r="O27" s="369"/>
      <c r="P27" s="48"/>
      <c r="Q27" s="48"/>
      <c r="R27" s="48"/>
      <c r="S27" s="48"/>
      <c r="T27" s="48"/>
      <c r="U27" s="48"/>
      <c r="V27" s="48"/>
      <c r="W27" s="370">
        <f>ROUND(BA51,2)</f>
        <v>0</v>
      </c>
      <c r="X27" s="369"/>
      <c r="Y27" s="369"/>
      <c r="Z27" s="369"/>
      <c r="AA27" s="369"/>
      <c r="AB27" s="369"/>
      <c r="AC27" s="369"/>
      <c r="AD27" s="369"/>
      <c r="AE27" s="369"/>
      <c r="AF27" s="48"/>
      <c r="AG27" s="48"/>
      <c r="AH27" s="48"/>
      <c r="AI27" s="48"/>
      <c r="AJ27" s="48"/>
      <c r="AK27" s="370">
        <f>ROUND(AW51,2)</f>
        <v>0</v>
      </c>
      <c r="AL27" s="369"/>
      <c r="AM27" s="369"/>
      <c r="AN27" s="369"/>
      <c r="AO27" s="369"/>
      <c r="AP27" s="48"/>
      <c r="AQ27" s="50"/>
      <c r="BE27" s="358"/>
    </row>
    <row r="28" spans="2:57" s="2" customFormat="1" ht="14.45" customHeight="1" hidden="1">
      <c r="B28" s="47"/>
      <c r="C28" s="48"/>
      <c r="D28" s="48"/>
      <c r="E28" s="48"/>
      <c r="F28" s="49" t="s">
        <v>44</v>
      </c>
      <c r="G28" s="48"/>
      <c r="H28" s="48"/>
      <c r="I28" s="48"/>
      <c r="J28" s="48"/>
      <c r="K28" s="48"/>
      <c r="L28" s="368">
        <v>0.21</v>
      </c>
      <c r="M28" s="369"/>
      <c r="N28" s="369"/>
      <c r="O28" s="369"/>
      <c r="P28" s="48"/>
      <c r="Q28" s="48"/>
      <c r="R28" s="48"/>
      <c r="S28" s="48"/>
      <c r="T28" s="48"/>
      <c r="U28" s="48"/>
      <c r="V28" s="48"/>
      <c r="W28" s="370">
        <f>ROUND(BB51,2)</f>
        <v>0</v>
      </c>
      <c r="X28" s="369"/>
      <c r="Y28" s="369"/>
      <c r="Z28" s="369"/>
      <c r="AA28" s="369"/>
      <c r="AB28" s="369"/>
      <c r="AC28" s="369"/>
      <c r="AD28" s="369"/>
      <c r="AE28" s="369"/>
      <c r="AF28" s="48"/>
      <c r="AG28" s="48"/>
      <c r="AH28" s="48"/>
      <c r="AI28" s="48"/>
      <c r="AJ28" s="48"/>
      <c r="AK28" s="370">
        <v>0</v>
      </c>
      <c r="AL28" s="369"/>
      <c r="AM28" s="369"/>
      <c r="AN28" s="369"/>
      <c r="AO28" s="369"/>
      <c r="AP28" s="48"/>
      <c r="AQ28" s="50"/>
      <c r="BE28" s="358"/>
    </row>
    <row r="29" spans="2:57" s="2" customFormat="1" ht="14.45" customHeight="1" hidden="1">
      <c r="B29" s="47"/>
      <c r="C29" s="48"/>
      <c r="D29" s="48"/>
      <c r="E29" s="48"/>
      <c r="F29" s="49" t="s">
        <v>45</v>
      </c>
      <c r="G29" s="48"/>
      <c r="H29" s="48"/>
      <c r="I29" s="48"/>
      <c r="J29" s="48"/>
      <c r="K29" s="48"/>
      <c r="L29" s="368">
        <v>0.15</v>
      </c>
      <c r="M29" s="369"/>
      <c r="N29" s="369"/>
      <c r="O29" s="369"/>
      <c r="P29" s="48"/>
      <c r="Q29" s="48"/>
      <c r="R29" s="48"/>
      <c r="S29" s="48"/>
      <c r="T29" s="48"/>
      <c r="U29" s="48"/>
      <c r="V29" s="48"/>
      <c r="W29" s="370">
        <f>ROUND(BC51,2)</f>
        <v>0</v>
      </c>
      <c r="X29" s="369"/>
      <c r="Y29" s="369"/>
      <c r="Z29" s="369"/>
      <c r="AA29" s="369"/>
      <c r="AB29" s="369"/>
      <c r="AC29" s="369"/>
      <c r="AD29" s="369"/>
      <c r="AE29" s="369"/>
      <c r="AF29" s="48"/>
      <c r="AG29" s="48"/>
      <c r="AH29" s="48"/>
      <c r="AI29" s="48"/>
      <c r="AJ29" s="48"/>
      <c r="AK29" s="370">
        <v>0</v>
      </c>
      <c r="AL29" s="369"/>
      <c r="AM29" s="369"/>
      <c r="AN29" s="369"/>
      <c r="AO29" s="369"/>
      <c r="AP29" s="48"/>
      <c r="AQ29" s="50"/>
      <c r="BE29" s="358"/>
    </row>
    <row r="30" spans="2:57" s="2" customFormat="1" ht="14.45" customHeight="1" hidden="1">
      <c r="B30" s="47"/>
      <c r="C30" s="48"/>
      <c r="D30" s="48"/>
      <c r="E30" s="48"/>
      <c r="F30" s="49" t="s">
        <v>46</v>
      </c>
      <c r="G30" s="48"/>
      <c r="H30" s="48"/>
      <c r="I30" s="48"/>
      <c r="J30" s="48"/>
      <c r="K30" s="48"/>
      <c r="L30" s="368">
        <v>0</v>
      </c>
      <c r="M30" s="369"/>
      <c r="N30" s="369"/>
      <c r="O30" s="369"/>
      <c r="P30" s="48"/>
      <c r="Q30" s="48"/>
      <c r="R30" s="48"/>
      <c r="S30" s="48"/>
      <c r="T30" s="48"/>
      <c r="U30" s="48"/>
      <c r="V30" s="48"/>
      <c r="W30" s="370">
        <f>ROUND(BD51,2)</f>
        <v>0</v>
      </c>
      <c r="X30" s="369"/>
      <c r="Y30" s="369"/>
      <c r="Z30" s="369"/>
      <c r="AA30" s="369"/>
      <c r="AB30" s="369"/>
      <c r="AC30" s="369"/>
      <c r="AD30" s="369"/>
      <c r="AE30" s="369"/>
      <c r="AF30" s="48"/>
      <c r="AG30" s="48"/>
      <c r="AH30" s="48"/>
      <c r="AI30" s="48"/>
      <c r="AJ30" s="48"/>
      <c r="AK30" s="370">
        <v>0</v>
      </c>
      <c r="AL30" s="369"/>
      <c r="AM30" s="369"/>
      <c r="AN30" s="369"/>
      <c r="AO30" s="369"/>
      <c r="AP30" s="48"/>
      <c r="AQ30" s="50"/>
      <c r="BE30" s="358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58"/>
    </row>
    <row r="32" spans="2:57" s="1" customFormat="1" ht="25.9" customHeight="1">
      <c r="B32" s="41"/>
      <c r="C32" s="51"/>
      <c r="D32" s="52" t="s">
        <v>47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48</v>
      </c>
      <c r="U32" s="53"/>
      <c r="V32" s="53"/>
      <c r="W32" s="53"/>
      <c r="X32" s="371" t="s">
        <v>49</v>
      </c>
      <c r="Y32" s="372"/>
      <c r="Z32" s="372"/>
      <c r="AA32" s="372"/>
      <c r="AB32" s="372"/>
      <c r="AC32" s="53"/>
      <c r="AD32" s="53"/>
      <c r="AE32" s="53"/>
      <c r="AF32" s="53"/>
      <c r="AG32" s="53"/>
      <c r="AH32" s="53"/>
      <c r="AI32" s="53"/>
      <c r="AJ32" s="53"/>
      <c r="AK32" s="373">
        <f>SUM(AK23:AK30)</f>
        <v>0</v>
      </c>
      <c r="AL32" s="372"/>
      <c r="AM32" s="372"/>
      <c r="AN32" s="372"/>
      <c r="AO32" s="374"/>
      <c r="AP32" s="51"/>
      <c r="AQ32" s="55"/>
      <c r="BE32" s="358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50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17008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75" t="str">
        <f>K6</f>
        <v>Výměna oken, oprava střechy a fasád na objektu LDN</v>
      </c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6"/>
      <c r="AE42" s="376"/>
      <c r="AF42" s="376"/>
      <c r="AG42" s="376"/>
      <c r="AH42" s="376"/>
      <c r="AI42" s="376"/>
      <c r="AJ42" s="376"/>
      <c r="AK42" s="376"/>
      <c r="AL42" s="376"/>
      <c r="AM42" s="376"/>
      <c r="AN42" s="376"/>
      <c r="AO42" s="376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5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Opočno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377" t="str">
        <f>IF(AN8="","",AN8)</f>
        <v>28. 9. 2017</v>
      </c>
      <c r="AN44" s="377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5">
      <c r="B46" s="41"/>
      <c r="C46" s="65" t="s">
        <v>27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 xml:space="preserve"> 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33</v>
      </c>
      <c r="AJ46" s="63"/>
      <c r="AK46" s="63"/>
      <c r="AL46" s="63"/>
      <c r="AM46" s="378" t="str">
        <f>IF(E17="","",E17)</f>
        <v xml:space="preserve"> </v>
      </c>
      <c r="AN46" s="378"/>
      <c r="AO46" s="378"/>
      <c r="AP46" s="378"/>
      <c r="AQ46" s="63"/>
      <c r="AR46" s="61"/>
      <c r="AS46" s="379" t="s">
        <v>51</v>
      </c>
      <c r="AT46" s="380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5">
      <c r="B47" s="41"/>
      <c r="C47" s="65" t="s">
        <v>31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81"/>
      <c r="AT47" s="382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83"/>
      <c r="AT48" s="384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85" t="s">
        <v>52</v>
      </c>
      <c r="D49" s="386"/>
      <c r="E49" s="386"/>
      <c r="F49" s="386"/>
      <c r="G49" s="386"/>
      <c r="H49" s="79"/>
      <c r="I49" s="387" t="s">
        <v>53</v>
      </c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8" t="s">
        <v>54</v>
      </c>
      <c r="AH49" s="386"/>
      <c r="AI49" s="386"/>
      <c r="AJ49" s="386"/>
      <c r="AK49" s="386"/>
      <c r="AL49" s="386"/>
      <c r="AM49" s="386"/>
      <c r="AN49" s="387" t="s">
        <v>55</v>
      </c>
      <c r="AO49" s="386"/>
      <c r="AP49" s="386"/>
      <c r="AQ49" s="80" t="s">
        <v>56</v>
      </c>
      <c r="AR49" s="61"/>
      <c r="AS49" s="81" t="s">
        <v>57</v>
      </c>
      <c r="AT49" s="82" t="s">
        <v>58</v>
      </c>
      <c r="AU49" s="82" t="s">
        <v>59</v>
      </c>
      <c r="AV49" s="82" t="s">
        <v>60</v>
      </c>
      <c r="AW49" s="82" t="s">
        <v>61</v>
      </c>
      <c r="AX49" s="82" t="s">
        <v>62</v>
      </c>
      <c r="AY49" s="82" t="s">
        <v>63</v>
      </c>
      <c r="AZ49" s="82" t="s">
        <v>64</v>
      </c>
      <c r="BA49" s="82" t="s">
        <v>65</v>
      </c>
      <c r="BB49" s="82" t="s">
        <v>66</v>
      </c>
      <c r="BC49" s="82" t="s">
        <v>67</v>
      </c>
      <c r="BD49" s="83" t="s">
        <v>68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69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92">
        <f>ROUND(SUM(AG52:AG54),2)</f>
        <v>0</v>
      </c>
      <c r="AH51" s="392"/>
      <c r="AI51" s="392"/>
      <c r="AJ51" s="392"/>
      <c r="AK51" s="392"/>
      <c r="AL51" s="392"/>
      <c r="AM51" s="392"/>
      <c r="AN51" s="393">
        <f>SUM(AG51,AT51)</f>
        <v>0</v>
      </c>
      <c r="AO51" s="393"/>
      <c r="AP51" s="393"/>
      <c r="AQ51" s="89" t="s">
        <v>21</v>
      </c>
      <c r="AR51" s="71"/>
      <c r="AS51" s="90">
        <f>ROUND(SUM(AS52:AS54),2)</f>
        <v>0</v>
      </c>
      <c r="AT51" s="91">
        <f>ROUND(SUM(AV51:AW51),2)</f>
        <v>0</v>
      </c>
      <c r="AU51" s="92">
        <f>ROUND(SUM(AU52:AU54),5)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ROUND(SUM(AZ52:AZ54),2)</f>
        <v>0</v>
      </c>
      <c r="BA51" s="91">
        <f>ROUND(SUM(BA52:BA54),2)</f>
        <v>0</v>
      </c>
      <c r="BB51" s="91">
        <f>ROUND(SUM(BB52:BB54),2)</f>
        <v>0</v>
      </c>
      <c r="BC51" s="91">
        <f>ROUND(SUM(BC52:BC54),2)</f>
        <v>0</v>
      </c>
      <c r="BD51" s="93">
        <f>ROUND(SUM(BD52:BD54),2)</f>
        <v>0</v>
      </c>
      <c r="BS51" s="94" t="s">
        <v>70</v>
      </c>
      <c r="BT51" s="94" t="s">
        <v>71</v>
      </c>
      <c r="BU51" s="95" t="s">
        <v>72</v>
      </c>
      <c r="BV51" s="94" t="s">
        <v>73</v>
      </c>
      <c r="BW51" s="94" t="s">
        <v>7</v>
      </c>
      <c r="BX51" s="94" t="s">
        <v>74</v>
      </c>
      <c r="CL51" s="94" t="s">
        <v>21</v>
      </c>
    </row>
    <row r="52" spans="1:91" s="5" customFormat="1" ht="53.25" customHeight="1">
      <c r="A52" s="96" t="s">
        <v>75</v>
      </c>
      <c r="B52" s="97"/>
      <c r="C52" s="98"/>
      <c r="D52" s="391" t="s">
        <v>76</v>
      </c>
      <c r="E52" s="391"/>
      <c r="F52" s="391"/>
      <c r="G52" s="391"/>
      <c r="H52" s="391"/>
      <c r="I52" s="99"/>
      <c r="J52" s="391" t="s">
        <v>77</v>
      </c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391"/>
      <c r="AB52" s="391"/>
      <c r="AC52" s="391"/>
      <c r="AD52" s="391"/>
      <c r="AE52" s="391"/>
      <c r="AF52" s="391"/>
      <c r="AG52" s="389">
        <f>'SO - SO01A Léčebna dlouho...'!J27</f>
        <v>0</v>
      </c>
      <c r="AH52" s="390"/>
      <c r="AI52" s="390"/>
      <c r="AJ52" s="390"/>
      <c r="AK52" s="390"/>
      <c r="AL52" s="390"/>
      <c r="AM52" s="390"/>
      <c r="AN52" s="389">
        <f>SUM(AG52,AT52)</f>
        <v>0</v>
      </c>
      <c r="AO52" s="390"/>
      <c r="AP52" s="390"/>
      <c r="AQ52" s="100" t="s">
        <v>78</v>
      </c>
      <c r="AR52" s="101"/>
      <c r="AS52" s="102">
        <v>0</v>
      </c>
      <c r="AT52" s="103">
        <f>ROUND(SUM(AV52:AW52),2)</f>
        <v>0</v>
      </c>
      <c r="AU52" s="104">
        <f>'SO - SO01A Léčebna dlouho...'!P96</f>
        <v>0</v>
      </c>
      <c r="AV52" s="103">
        <f>'SO - SO01A Léčebna dlouho...'!J30</f>
        <v>0</v>
      </c>
      <c r="AW52" s="103">
        <f>'SO - SO01A Léčebna dlouho...'!J31</f>
        <v>0</v>
      </c>
      <c r="AX52" s="103">
        <f>'SO - SO01A Léčebna dlouho...'!J32</f>
        <v>0</v>
      </c>
      <c r="AY52" s="103">
        <f>'SO - SO01A Léčebna dlouho...'!J33</f>
        <v>0</v>
      </c>
      <c r="AZ52" s="103">
        <f>'SO - SO01A Léčebna dlouho...'!F30</f>
        <v>0</v>
      </c>
      <c r="BA52" s="103">
        <f>'SO - SO01A Léčebna dlouho...'!F31</f>
        <v>0</v>
      </c>
      <c r="BB52" s="103">
        <f>'SO - SO01A Léčebna dlouho...'!F32</f>
        <v>0</v>
      </c>
      <c r="BC52" s="103">
        <f>'SO - SO01A Léčebna dlouho...'!F33</f>
        <v>0</v>
      </c>
      <c r="BD52" s="105">
        <f>'SO - SO01A Léčebna dlouho...'!F34</f>
        <v>0</v>
      </c>
      <c r="BT52" s="106" t="s">
        <v>79</v>
      </c>
      <c r="BV52" s="106" t="s">
        <v>73</v>
      </c>
      <c r="BW52" s="106" t="s">
        <v>80</v>
      </c>
      <c r="BX52" s="106" t="s">
        <v>7</v>
      </c>
      <c r="CL52" s="106" t="s">
        <v>21</v>
      </c>
      <c r="CM52" s="106" t="s">
        <v>81</v>
      </c>
    </row>
    <row r="53" spans="1:91" s="5" customFormat="1" ht="22.5" customHeight="1">
      <c r="A53" s="96" t="s">
        <v>75</v>
      </c>
      <c r="B53" s="97"/>
      <c r="C53" s="98"/>
      <c r="D53" s="391" t="s">
        <v>82</v>
      </c>
      <c r="E53" s="391"/>
      <c r="F53" s="391"/>
      <c r="G53" s="391"/>
      <c r="H53" s="391"/>
      <c r="I53" s="99"/>
      <c r="J53" s="391" t="s">
        <v>83</v>
      </c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89">
        <f>'TI01 - Dešťová kanalizace'!J27</f>
        <v>0</v>
      </c>
      <c r="AH53" s="390"/>
      <c r="AI53" s="390"/>
      <c r="AJ53" s="390"/>
      <c r="AK53" s="390"/>
      <c r="AL53" s="390"/>
      <c r="AM53" s="390"/>
      <c r="AN53" s="389">
        <f>SUM(AG53,AT53)</f>
        <v>0</v>
      </c>
      <c r="AO53" s="390"/>
      <c r="AP53" s="390"/>
      <c r="AQ53" s="100" t="s">
        <v>78</v>
      </c>
      <c r="AR53" s="101"/>
      <c r="AS53" s="102">
        <v>0</v>
      </c>
      <c r="AT53" s="103">
        <f>ROUND(SUM(AV53:AW53),2)</f>
        <v>0</v>
      </c>
      <c r="AU53" s="104">
        <f>'TI01 - Dešťová kanalizace'!P83</f>
        <v>0</v>
      </c>
      <c r="AV53" s="103">
        <f>'TI01 - Dešťová kanalizace'!J30</f>
        <v>0</v>
      </c>
      <c r="AW53" s="103">
        <f>'TI01 - Dešťová kanalizace'!J31</f>
        <v>0</v>
      </c>
      <c r="AX53" s="103">
        <f>'TI01 - Dešťová kanalizace'!J32</f>
        <v>0</v>
      </c>
      <c r="AY53" s="103">
        <f>'TI01 - Dešťová kanalizace'!J33</f>
        <v>0</v>
      </c>
      <c r="AZ53" s="103">
        <f>'TI01 - Dešťová kanalizace'!F30</f>
        <v>0</v>
      </c>
      <c r="BA53" s="103">
        <f>'TI01 - Dešťová kanalizace'!F31</f>
        <v>0</v>
      </c>
      <c r="BB53" s="103">
        <f>'TI01 - Dešťová kanalizace'!F32</f>
        <v>0</v>
      </c>
      <c r="BC53" s="103">
        <f>'TI01 - Dešťová kanalizace'!F33</f>
        <v>0</v>
      </c>
      <c r="BD53" s="105">
        <f>'TI01 - Dešťová kanalizace'!F34</f>
        <v>0</v>
      </c>
      <c r="BT53" s="106" t="s">
        <v>79</v>
      </c>
      <c r="BV53" s="106" t="s">
        <v>73</v>
      </c>
      <c r="BW53" s="106" t="s">
        <v>84</v>
      </c>
      <c r="BX53" s="106" t="s">
        <v>7</v>
      </c>
      <c r="CL53" s="106" t="s">
        <v>21</v>
      </c>
      <c r="CM53" s="106" t="s">
        <v>81</v>
      </c>
    </row>
    <row r="54" spans="1:91" s="5" customFormat="1" ht="22.5" customHeight="1">
      <c r="A54" s="96" t="s">
        <v>75</v>
      </c>
      <c r="B54" s="97"/>
      <c r="C54" s="98"/>
      <c r="D54" s="391" t="s">
        <v>85</v>
      </c>
      <c r="E54" s="391"/>
      <c r="F54" s="391"/>
      <c r="G54" s="391"/>
      <c r="H54" s="391"/>
      <c r="I54" s="99"/>
      <c r="J54" s="391" t="s">
        <v>86</v>
      </c>
      <c r="K54" s="391"/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391"/>
      <c r="W54" s="391"/>
      <c r="X54" s="391"/>
      <c r="Y54" s="391"/>
      <c r="Z54" s="391"/>
      <c r="AA54" s="391"/>
      <c r="AB54" s="391"/>
      <c r="AC54" s="391"/>
      <c r="AD54" s="391"/>
      <c r="AE54" s="391"/>
      <c r="AF54" s="391"/>
      <c r="AG54" s="389">
        <f>'VRN - Vedlejší rozpočtové...'!J27</f>
        <v>0</v>
      </c>
      <c r="AH54" s="390"/>
      <c r="AI54" s="390"/>
      <c r="AJ54" s="390"/>
      <c r="AK54" s="390"/>
      <c r="AL54" s="390"/>
      <c r="AM54" s="390"/>
      <c r="AN54" s="389">
        <f>SUM(AG54,AT54)</f>
        <v>0</v>
      </c>
      <c r="AO54" s="390"/>
      <c r="AP54" s="390"/>
      <c r="AQ54" s="100" t="s">
        <v>78</v>
      </c>
      <c r="AR54" s="101"/>
      <c r="AS54" s="107">
        <v>0</v>
      </c>
      <c r="AT54" s="108">
        <f>ROUND(SUM(AV54:AW54),2)</f>
        <v>0</v>
      </c>
      <c r="AU54" s="109">
        <f>'VRN - Vedlejší rozpočtové...'!P79</f>
        <v>0</v>
      </c>
      <c r="AV54" s="108">
        <f>'VRN - Vedlejší rozpočtové...'!J30</f>
        <v>0</v>
      </c>
      <c r="AW54" s="108">
        <f>'VRN - Vedlejší rozpočtové...'!J31</f>
        <v>0</v>
      </c>
      <c r="AX54" s="108">
        <f>'VRN - Vedlejší rozpočtové...'!J32</f>
        <v>0</v>
      </c>
      <c r="AY54" s="108">
        <f>'VRN - Vedlejší rozpočtové...'!J33</f>
        <v>0</v>
      </c>
      <c r="AZ54" s="108">
        <f>'VRN - Vedlejší rozpočtové...'!F30</f>
        <v>0</v>
      </c>
      <c r="BA54" s="108">
        <f>'VRN - Vedlejší rozpočtové...'!F31</f>
        <v>0</v>
      </c>
      <c r="BB54" s="108">
        <f>'VRN - Vedlejší rozpočtové...'!F32</f>
        <v>0</v>
      </c>
      <c r="BC54" s="108">
        <f>'VRN - Vedlejší rozpočtové...'!F33</f>
        <v>0</v>
      </c>
      <c r="BD54" s="110">
        <f>'VRN - Vedlejší rozpočtové...'!F34</f>
        <v>0</v>
      </c>
      <c r="BT54" s="106" t="s">
        <v>79</v>
      </c>
      <c r="BV54" s="106" t="s">
        <v>73</v>
      </c>
      <c r="BW54" s="106" t="s">
        <v>87</v>
      </c>
      <c r="BX54" s="106" t="s">
        <v>7</v>
      </c>
      <c r="CL54" s="106" t="s">
        <v>21</v>
      </c>
      <c r="CM54" s="106" t="s">
        <v>81</v>
      </c>
    </row>
    <row r="55" spans="2:44" s="1" customFormat="1" ht="30" customHeight="1">
      <c r="B55" s="41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1"/>
    </row>
    <row r="56" spans="2:44" s="1" customFormat="1" ht="6.95" customHeight="1"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61"/>
    </row>
  </sheetData>
  <sheetProtection password="CC35" sheet="1" objects="1" scenarios="1" formatCells="0" formatColumns="0" formatRows="0" sort="0" autoFilter="0"/>
  <mergeCells count="49"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 - SO01A Léčebna dlouho...'!C2" display="/"/>
    <hyperlink ref="A53" location="'TI01 - Dešťová kanalizace'!C2" display="/"/>
    <hyperlink ref="A54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9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88</v>
      </c>
      <c r="G1" s="402" t="s">
        <v>89</v>
      </c>
      <c r="H1" s="402"/>
      <c r="I1" s="115"/>
      <c r="J1" s="114" t="s">
        <v>90</v>
      </c>
      <c r="K1" s="113" t="s">
        <v>91</v>
      </c>
      <c r="L1" s="114" t="s">
        <v>92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24" t="s">
        <v>80</v>
      </c>
      <c r="AZ2" s="116" t="s">
        <v>93</v>
      </c>
      <c r="BA2" s="116" t="s">
        <v>21</v>
      </c>
      <c r="BB2" s="116" t="s">
        <v>21</v>
      </c>
      <c r="BC2" s="116" t="s">
        <v>94</v>
      </c>
      <c r="BD2" s="116" t="s">
        <v>81</v>
      </c>
    </row>
    <row r="3" spans="2:5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81</v>
      </c>
      <c r="AZ3" s="116" t="s">
        <v>95</v>
      </c>
      <c r="BA3" s="116" t="s">
        <v>21</v>
      </c>
      <c r="BB3" s="116" t="s">
        <v>21</v>
      </c>
      <c r="BC3" s="116" t="s">
        <v>96</v>
      </c>
      <c r="BD3" s="116" t="s">
        <v>81</v>
      </c>
    </row>
    <row r="4" spans="2:56" ht="36.95" customHeight="1">
      <c r="B4" s="28"/>
      <c r="C4" s="29"/>
      <c r="D4" s="30" t="s">
        <v>97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  <c r="AZ4" s="116" t="s">
        <v>98</v>
      </c>
      <c r="BA4" s="116" t="s">
        <v>21</v>
      </c>
      <c r="BB4" s="116" t="s">
        <v>21</v>
      </c>
      <c r="BC4" s="116" t="s">
        <v>99</v>
      </c>
      <c r="BD4" s="116" t="s">
        <v>81</v>
      </c>
    </row>
    <row r="5" spans="2:56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  <c r="AZ5" s="116" t="s">
        <v>100</v>
      </c>
      <c r="BA5" s="116" t="s">
        <v>21</v>
      </c>
      <c r="BB5" s="116" t="s">
        <v>21</v>
      </c>
      <c r="BC5" s="116" t="s">
        <v>101</v>
      </c>
      <c r="BD5" s="116" t="s">
        <v>81</v>
      </c>
    </row>
    <row r="6" spans="2:56" ht="13.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  <c r="AZ6" s="116" t="s">
        <v>102</v>
      </c>
      <c r="BA6" s="116" t="s">
        <v>21</v>
      </c>
      <c r="BB6" s="116" t="s">
        <v>21</v>
      </c>
      <c r="BC6" s="116" t="s">
        <v>10</v>
      </c>
      <c r="BD6" s="116" t="s">
        <v>81</v>
      </c>
    </row>
    <row r="7" spans="2:56" ht="22.5" customHeight="1">
      <c r="B7" s="28"/>
      <c r="C7" s="29"/>
      <c r="D7" s="29"/>
      <c r="E7" s="395" t="str">
        <f>'Rekapitulace stavby'!K6</f>
        <v>Výměna oken, oprava střechy a fasád na objektu LDN</v>
      </c>
      <c r="F7" s="396"/>
      <c r="G7" s="396"/>
      <c r="H7" s="396"/>
      <c r="I7" s="118"/>
      <c r="J7" s="29"/>
      <c r="K7" s="31"/>
      <c r="AZ7" s="116" t="s">
        <v>103</v>
      </c>
      <c r="BA7" s="116" t="s">
        <v>21</v>
      </c>
      <c r="BB7" s="116" t="s">
        <v>21</v>
      </c>
      <c r="BC7" s="116" t="s">
        <v>104</v>
      </c>
      <c r="BD7" s="116" t="s">
        <v>81</v>
      </c>
    </row>
    <row r="8" spans="2:56" s="1" customFormat="1" ht="13.5">
      <c r="B8" s="41"/>
      <c r="C8" s="42"/>
      <c r="D8" s="37" t="s">
        <v>105</v>
      </c>
      <c r="E8" s="42"/>
      <c r="F8" s="42"/>
      <c r="G8" s="42"/>
      <c r="H8" s="42"/>
      <c r="I8" s="119"/>
      <c r="J8" s="42"/>
      <c r="K8" s="45"/>
      <c r="AZ8" s="116" t="s">
        <v>106</v>
      </c>
      <c r="BA8" s="116" t="s">
        <v>21</v>
      </c>
      <c r="BB8" s="116" t="s">
        <v>21</v>
      </c>
      <c r="BC8" s="116" t="s">
        <v>107</v>
      </c>
      <c r="BD8" s="116" t="s">
        <v>81</v>
      </c>
    </row>
    <row r="9" spans="2:56" s="1" customFormat="1" ht="36.95" customHeight="1">
      <c r="B9" s="41"/>
      <c r="C9" s="42"/>
      <c r="D9" s="42"/>
      <c r="E9" s="397" t="s">
        <v>108</v>
      </c>
      <c r="F9" s="398"/>
      <c r="G9" s="398"/>
      <c r="H9" s="398"/>
      <c r="I9" s="119"/>
      <c r="J9" s="42"/>
      <c r="K9" s="45"/>
      <c r="AZ9" s="116" t="s">
        <v>109</v>
      </c>
      <c r="BA9" s="116" t="s">
        <v>21</v>
      </c>
      <c r="BB9" s="116" t="s">
        <v>21</v>
      </c>
      <c r="BC9" s="116" t="s">
        <v>110</v>
      </c>
      <c r="BD9" s="116" t="s">
        <v>81</v>
      </c>
    </row>
    <row r="10" spans="2:56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  <c r="AZ10" s="116" t="s">
        <v>111</v>
      </c>
      <c r="BA10" s="116" t="s">
        <v>21</v>
      </c>
      <c r="BB10" s="116" t="s">
        <v>21</v>
      </c>
      <c r="BC10" s="116" t="s">
        <v>112</v>
      </c>
      <c r="BD10" s="116" t="s">
        <v>81</v>
      </c>
    </row>
    <row r="11" spans="2:56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20" t="s">
        <v>22</v>
      </c>
      <c r="J11" s="35" t="s">
        <v>21</v>
      </c>
      <c r="K11" s="45"/>
      <c r="AZ11" s="116" t="s">
        <v>113</v>
      </c>
      <c r="BA11" s="116" t="s">
        <v>21</v>
      </c>
      <c r="BB11" s="116" t="s">
        <v>21</v>
      </c>
      <c r="BC11" s="116" t="s">
        <v>114</v>
      </c>
      <c r="BD11" s="116" t="s">
        <v>81</v>
      </c>
    </row>
    <row r="12" spans="2:56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20" t="s">
        <v>25</v>
      </c>
      <c r="J12" s="121" t="str">
        <f>'Rekapitulace stavby'!AN8</f>
        <v>28. 9. 2017</v>
      </c>
      <c r="K12" s="45"/>
      <c r="AZ12" s="116" t="s">
        <v>115</v>
      </c>
      <c r="BA12" s="116" t="s">
        <v>21</v>
      </c>
      <c r="BB12" s="116" t="s">
        <v>21</v>
      </c>
      <c r="BC12" s="116" t="s">
        <v>116</v>
      </c>
      <c r="BD12" s="116" t="s">
        <v>81</v>
      </c>
    </row>
    <row r="13" spans="2:56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  <c r="AZ13" s="116" t="s">
        <v>117</v>
      </c>
      <c r="BA13" s="116" t="s">
        <v>21</v>
      </c>
      <c r="BB13" s="116" t="s">
        <v>21</v>
      </c>
      <c r="BC13" s="116" t="s">
        <v>118</v>
      </c>
      <c r="BD13" s="116" t="s">
        <v>81</v>
      </c>
    </row>
    <row r="14" spans="2:56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20" t="s">
        <v>28</v>
      </c>
      <c r="J14" s="35" t="str">
        <f>IF('Rekapitulace stavby'!AN10="","",'Rekapitulace stavby'!AN10)</f>
        <v/>
      </c>
      <c r="K14" s="45"/>
      <c r="AZ14" s="116" t="s">
        <v>119</v>
      </c>
      <c r="BA14" s="116" t="s">
        <v>21</v>
      </c>
      <c r="BB14" s="116" t="s">
        <v>21</v>
      </c>
      <c r="BC14" s="116" t="s">
        <v>120</v>
      </c>
      <c r="BD14" s="116" t="s">
        <v>81</v>
      </c>
    </row>
    <row r="15" spans="2:56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20" t="s">
        <v>30</v>
      </c>
      <c r="J15" s="35" t="str">
        <f>IF('Rekapitulace stavby'!AN11="","",'Rekapitulace stavby'!AN11)</f>
        <v/>
      </c>
      <c r="K15" s="45"/>
      <c r="AZ15" s="116" t="s">
        <v>121</v>
      </c>
      <c r="BA15" s="116" t="s">
        <v>21</v>
      </c>
      <c r="BB15" s="116" t="s">
        <v>21</v>
      </c>
      <c r="BC15" s="116" t="s">
        <v>122</v>
      </c>
      <c r="BD15" s="116" t="s">
        <v>81</v>
      </c>
    </row>
    <row r="16" spans="2:56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  <c r="AZ16" s="116" t="s">
        <v>123</v>
      </c>
      <c r="BA16" s="116" t="s">
        <v>21</v>
      </c>
      <c r="BB16" s="116" t="s">
        <v>21</v>
      </c>
      <c r="BC16" s="116" t="s">
        <v>124</v>
      </c>
      <c r="BD16" s="116" t="s">
        <v>81</v>
      </c>
    </row>
    <row r="17" spans="2:56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20" t="s">
        <v>28</v>
      </c>
      <c r="J17" s="35" t="str">
        <f>IF('Rekapitulace stavby'!AN13="Vyplň údaj","",IF('Rekapitulace stavby'!AN13="","",'Rekapitulace stavby'!AN13))</f>
        <v/>
      </c>
      <c r="K17" s="45"/>
      <c r="AZ17" s="116" t="s">
        <v>125</v>
      </c>
      <c r="BA17" s="116" t="s">
        <v>21</v>
      </c>
      <c r="BB17" s="116" t="s">
        <v>21</v>
      </c>
      <c r="BC17" s="116" t="s">
        <v>126</v>
      </c>
      <c r="BD17" s="116" t="s">
        <v>81</v>
      </c>
    </row>
    <row r="18" spans="2:56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30</v>
      </c>
      <c r="J18" s="35" t="str">
        <f>IF('Rekapitulace stavby'!AN14="Vyplň údaj","",IF('Rekapitulace stavby'!AN14="","",'Rekapitulace stavby'!AN14))</f>
        <v/>
      </c>
      <c r="K18" s="45"/>
      <c r="AZ18" s="116" t="s">
        <v>127</v>
      </c>
      <c r="BA18" s="116" t="s">
        <v>21</v>
      </c>
      <c r="BB18" s="116" t="s">
        <v>21</v>
      </c>
      <c r="BC18" s="116" t="s">
        <v>128</v>
      </c>
      <c r="BD18" s="116" t="s">
        <v>81</v>
      </c>
    </row>
    <row r="19" spans="2:56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  <c r="AZ19" s="116" t="s">
        <v>129</v>
      </c>
      <c r="BA19" s="116" t="s">
        <v>21</v>
      </c>
      <c r="BB19" s="116" t="s">
        <v>21</v>
      </c>
      <c r="BC19" s="116" t="s">
        <v>130</v>
      </c>
      <c r="BD19" s="116" t="s">
        <v>81</v>
      </c>
    </row>
    <row r="20" spans="2:56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20" t="s">
        <v>28</v>
      </c>
      <c r="J20" s="35" t="str">
        <f>IF('Rekapitulace stavby'!AN16="","",'Rekapitulace stavby'!AN16)</f>
        <v/>
      </c>
      <c r="K20" s="45"/>
      <c r="AZ20" s="116" t="s">
        <v>131</v>
      </c>
      <c r="BA20" s="116" t="s">
        <v>21</v>
      </c>
      <c r="BB20" s="116" t="s">
        <v>21</v>
      </c>
      <c r="BC20" s="116" t="s">
        <v>132</v>
      </c>
      <c r="BD20" s="116" t="s">
        <v>81</v>
      </c>
    </row>
    <row r="21" spans="2:56" s="1" customFormat="1" ht="18" customHeight="1">
      <c r="B21" s="41"/>
      <c r="C21" s="42"/>
      <c r="D21" s="42"/>
      <c r="E21" s="35" t="str">
        <f>IF('Rekapitulace stavby'!E17="","",'Rekapitulace stavby'!E17)</f>
        <v xml:space="preserve"> </v>
      </c>
      <c r="F21" s="42"/>
      <c r="G21" s="42"/>
      <c r="H21" s="42"/>
      <c r="I21" s="120" t="s">
        <v>30</v>
      </c>
      <c r="J21" s="35" t="str">
        <f>IF('Rekapitulace stavby'!AN17="","",'Rekapitulace stavby'!AN17)</f>
        <v/>
      </c>
      <c r="K21" s="45"/>
      <c r="AZ21" s="116" t="s">
        <v>133</v>
      </c>
      <c r="BA21" s="116" t="s">
        <v>21</v>
      </c>
      <c r="BB21" s="116" t="s">
        <v>21</v>
      </c>
      <c r="BC21" s="116" t="s">
        <v>134</v>
      </c>
      <c r="BD21" s="116" t="s">
        <v>81</v>
      </c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7" t="s">
        <v>35</v>
      </c>
      <c r="E23" s="42"/>
      <c r="F23" s="42"/>
      <c r="G23" s="42"/>
      <c r="H23" s="42"/>
      <c r="I23" s="119"/>
      <c r="J23" s="42"/>
      <c r="K23" s="45"/>
    </row>
    <row r="24" spans="2:11" s="6" customFormat="1" ht="22.5" customHeight="1">
      <c r="B24" s="122"/>
      <c r="C24" s="123"/>
      <c r="D24" s="123"/>
      <c r="E24" s="364" t="s">
        <v>21</v>
      </c>
      <c r="F24" s="364"/>
      <c r="G24" s="364"/>
      <c r="H24" s="364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6"/>
      <c r="J26" s="85"/>
      <c r="K26" s="127"/>
    </row>
    <row r="27" spans="2:11" s="1" customFormat="1" ht="25.35" customHeight="1">
      <c r="B27" s="41"/>
      <c r="C27" s="42"/>
      <c r="D27" s="128" t="s">
        <v>37</v>
      </c>
      <c r="E27" s="42"/>
      <c r="F27" s="42"/>
      <c r="G27" s="42"/>
      <c r="H27" s="42"/>
      <c r="I27" s="119"/>
      <c r="J27" s="129">
        <f>ROUND(J96,2)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6"/>
      <c r="J28" s="85"/>
      <c r="K28" s="127"/>
    </row>
    <row r="29" spans="2:11" s="1" customFormat="1" ht="14.45" customHeight="1">
      <c r="B29" s="41"/>
      <c r="C29" s="42"/>
      <c r="D29" s="42"/>
      <c r="E29" s="42"/>
      <c r="F29" s="46" t="s">
        <v>39</v>
      </c>
      <c r="G29" s="42"/>
      <c r="H29" s="42"/>
      <c r="I29" s="130" t="s">
        <v>38</v>
      </c>
      <c r="J29" s="46" t="s">
        <v>40</v>
      </c>
      <c r="K29" s="45"/>
    </row>
    <row r="30" spans="2:11" s="1" customFormat="1" ht="14.45" customHeight="1">
      <c r="B30" s="41"/>
      <c r="C30" s="42"/>
      <c r="D30" s="49" t="s">
        <v>41</v>
      </c>
      <c r="E30" s="49" t="s">
        <v>42</v>
      </c>
      <c r="F30" s="131">
        <f>ROUND(SUM(BE96:BE598),2)</f>
        <v>0</v>
      </c>
      <c r="G30" s="42"/>
      <c r="H30" s="42"/>
      <c r="I30" s="132">
        <v>0.21</v>
      </c>
      <c r="J30" s="131">
        <f>ROUND(ROUND((SUM(BE96:BE598)),2)*I30,2)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43</v>
      </c>
      <c r="F31" s="131">
        <f>ROUND(SUM(BF96:BF598),2)</f>
        <v>0</v>
      </c>
      <c r="G31" s="42"/>
      <c r="H31" s="42"/>
      <c r="I31" s="132">
        <v>0.15</v>
      </c>
      <c r="J31" s="131">
        <f>ROUND(ROUND((SUM(BF96:BF598)),2)*I31,2)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44</v>
      </c>
      <c r="F32" s="131">
        <f>ROUND(SUM(BG96:BG598),2)</f>
        <v>0</v>
      </c>
      <c r="G32" s="42"/>
      <c r="H32" s="42"/>
      <c r="I32" s="132">
        <v>0.21</v>
      </c>
      <c r="J32" s="131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45</v>
      </c>
      <c r="F33" s="131">
        <f>ROUND(SUM(BH96:BH598),2)</f>
        <v>0</v>
      </c>
      <c r="G33" s="42"/>
      <c r="H33" s="42"/>
      <c r="I33" s="132">
        <v>0.15</v>
      </c>
      <c r="J33" s="131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1">
        <f>ROUND(SUM(BI96:BI598),2)</f>
        <v>0</v>
      </c>
      <c r="G34" s="42"/>
      <c r="H34" s="42"/>
      <c r="I34" s="132">
        <v>0</v>
      </c>
      <c r="J34" s="131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3"/>
      <c r="D36" s="134" t="s">
        <v>47</v>
      </c>
      <c r="E36" s="79"/>
      <c r="F36" s="79"/>
      <c r="G36" s="135" t="s">
        <v>48</v>
      </c>
      <c r="H36" s="136" t="s">
        <v>49</v>
      </c>
      <c r="I36" s="137"/>
      <c r="J36" s="138">
        <f>SUM(J27:J34)</f>
        <v>0</v>
      </c>
      <c r="K36" s="139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0"/>
      <c r="J37" s="57"/>
      <c r="K37" s="58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" customHeight="1">
      <c r="B42" s="41"/>
      <c r="C42" s="30" t="s">
        <v>135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22.5" customHeight="1">
      <c r="B45" s="41"/>
      <c r="C45" s="42"/>
      <c r="D45" s="42"/>
      <c r="E45" s="395" t="str">
        <f>E7</f>
        <v>Výměna oken, oprava střechy a fasád na objektu LDN</v>
      </c>
      <c r="F45" s="396"/>
      <c r="G45" s="396"/>
      <c r="H45" s="396"/>
      <c r="I45" s="119"/>
      <c r="J45" s="42"/>
      <c r="K45" s="45"/>
    </row>
    <row r="46" spans="2:11" s="1" customFormat="1" ht="14.45" customHeight="1">
      <c r="B46" s="41"/>
      <c r="C46" s="37" t="s">
        <v>105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23.25" customHeight="1">
      <c r="B47" s="41"/>
      <c r="C47" s="42"/>
      <c r="D47" s="42"/>
      <c r="E47" s="397" t="str">
        <f>E9</f>
        <v>SO - SO01A Léčebna dlouhodobě nemocných a SO02B Zastřešení vchodu do výtahu (vč. DO01)</v>
      </c>
      <c r="F47" s="398"/>
      <c r="G47" s="398"/>
      <c r="H47" s="398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Opočno</v>
      </c>
      <c r="G49" s="42"/>
      <c r="H49" s="42"/>
      <c r="I49" s="120" t="s">
        <v>25</v>
      </c>
      <c r="J49" s="121" t="str">
        <f>IF(J12="","",J12)</f>
        <v>28. 9. 2017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 xml:space="preserve"> </v>
      </c>
      <c r="G51" s="42"/>
      <c r="H51" s="42"/>
      <c r="I51" s="120" t="s">
        <v>33</v>
      </c>
      <c r="J51" s="35" t="str">
        <f>E21</f>
        <v xml:space="preserve"> 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9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11" s="1" customFormat="1" ht="29.25" customHeight="1">
      <c r="B54" s="41"/>
      <c r="C54" s="145" t="s">
        <v>136</v>
      </c>
      <c r="D54" s="133"/>
      <c r="E54" s="133"/>
      <c r="F54" s="133"/>
      <c r="G54" s="133"/>
      <c r="H54" s="133"/>
      <c r="I54" s="146"/>
      <c r="J54" s="147" t="s">
        <v>137</v>
      </c>
      <c r="K54" s="148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49" t="s">
        <v>138</v>
      </c>
      <c r="D56" s="42"/>
      <c r="E56" s="42"/>
      <c r="F56" s="42"/>
      <c r="G56" s="42"/>
      <c r="H56" s="42"/>
      <c r="I56" s="119"/>
      <c r="J56" s="129">
        <f>J96</f>
        <v>0</v>
      </c>
      <c r="K56" s="45"/>
      <c r="AU56" s="24" t="s">
        <v>139</v>
      </c>
    </row>
    <row r="57" spans="2:11" s="7" customFormat="1" ht="24.95" customHeight="1">
      <c r="B57" s="150"/>
      <c r="C57" s="151"/>
      <c r="D57" s="152" t="s">
        <v>140</v>
      </c>
      <c r="E57" s="153"/>
      <c r="F57" s="153"/>
      <c r="G57" s="153"/>
      <c r="H57" s="153"/>
      <c r="I57" s="154"/>
      <c r="J57" s="155">
        <f>J97</f>
        <v>0</v>
      </c>
      <c r="K57" s="156"/>
    </row>
    <row r="58" spans="2:11" s="8" customFormat="1" ht="19.9" customHeight="1">
      <c r="B58" s="157"/>
      <c r="C58" s="158"/>
      <c r="D58" s="159" t="s">
        <v>141</v>
      </c>
      <c r="E58" s="160"/>
      <c r="F58" s="160"/>
      <c r="G58" s="160"/>
      <c r="H58" s="160"/>
      <c r="I58" s="161"/>
      <c r="J58" s="162">
        <f>J98</f>
        <v>0</v>
      </c>
      <c r="K58" s="163"/>
    </row>
    <row r="59" spans="2:11" s="8" customFormat="1" ht="19.9" customHeight="1">
      <c r="B59" s="157"/>
      <c r="C59" s="158"/>
      <c r="D59" s="159" t="s">
        <v>142</v>
      </c>
      <c r="E59" s="160"/>
      <c r="F59" s="160"/>
      <c r="G59" s="160"/>
      <c r="H59" s="160"/>
      <c r="I59" s="161"/>
      <c r="J59" s="162">
        <f>J166</f>
        <v>0</v>
      </c>
      <c r="K59" s="163"/>
    </row>
    <row r="60" spans="2:11" s="8" customFormat="1" ht="19.9" customHeight="1">
      <c r="B60" s="157"/>
      <c r="C60" s="158"/>
      <c r="D60" s="159" t="s">
        <v>143</v>
      </c>
      <c r="E60" s="160"/>
      <c r="F60" s="160"/>
      <c r="G60" s="160"/>
      <c r="H60" s="160"/>
      <c r="I60" s="161"/>
      <c r="J60" s="162">
        <f>J201</f>
        <v>0</v>
      </c>
      <c r="K60" s="163"/>
    </row>
    <row r="61" spans="2:11" s="8" customFormat="1" ht="19.9" customHeight="1">
      <c r="B61" s="157"/>
      <c r="C61" s="158"/>
      <c r="D61" s="159" t="s">
        <v>144</v>
      </c>
      <c r="E61" s="160"/>
      <c r="F61" s="160"/>
      <c r="G61" s="160"/>
      <c r="H61" s="160"/>
      <c r="I61" s="161"/>
      <c r="J61" s="162">
        <f>J211</f>
        <v>0</v>
      </c>
      <c r="K61" s="163"/>
    </row>
    <row r="62" spans="2:11" s="8" customFormat="1" ht="19.9" customHeight="1">
      <c r="B62" s="157"/>
      <c r="C62" s="158"/>
      <c r="D62" s="159" t="s">
        <v>145</v>
      </c>
      <c r="E62" s="160"/>
      <c r="F62" s="160"/>
      <c r="G62" s="160"/>
      <c r="H62" s="160"/>
      <c r="I62" s="161"/>
      <c r="J62" s="162">
        <f>J216</f>
        <v>0</v>
      </c>
      <c r="K62" s="163"/>
    </row>
    <row r="63" spans="2:11" s="8" customFormat="1" ht="19.9" customHeight="1">
      <c r="B63" s="157"/>
      <c r="C63" s="158"/>
      <c r="D63" s="159" t="s">
        <v>146</v>
      </c>
      <c r="E63" s="160"/>
      <c r="F63" s="160"/>
      <c r="G63" s="160"/>
      <c r="H63" s="160"/>
      <c r="I63" s="161"/>
      <c r="J63" s="162">
        <f>J258</f>
        <v>0</v>
      </c>
      <c r="K63" s="163"/>
    </row>
    <row r="64" spans="2:11" s="8" customFormat="1" ht="19.9" customHeight="1">
      <c r="B64" s="157"/>
      <c r="C64" s="158"/>
      <c r="D64" s="159" t="s">
        <v>147</v>
      </c>
      <c r="E64" s="160"/>
      <c r="F64" s="160"/>
      <c r="G64" s="160"/>
      <c r="H64" s="160"/>
      <c r="I64" s="161"/>
      <c r="J64" s="162">
        <f>J317</f>
        <v>0</v>
      </c>
      <c r="K64" s="163"/>
    </row>
    <row r="65" spans="2:11" s="8" customFormat="1" ht="19.9" customHeight="1">
      <c r="B65" s="157"/>
      <c r="C65" s="158"/>
      <c r="D65" s="159" t="s">
        <v>148</v>
      </c>
      <c r="E65" s="160"/>
      <c r="F65" s="160"/>
      <c r="G65" s="160"/>
      <c r="H65" s="160"/>
      <c r="I65" s="161"/>
      <c r="J65" s="162">
        <f>J331</f>
        <v>0</v>
      </c>
      <c r="K65" s="163"/>
    </row>
    <row r="66" spans="2:11" s="7" customFormat="1" ht="24.95" customHeight="1">
      <c r="B66" s="150"/>
      <c r="C66" s="151"/>
      <c r="D66" s="152" t="s">
        <v>149</v>
      </c>
      <c r="E66" s="153"/>
      <c r="F66" s="153"/>
      <c r="G66" s="153"/>
      <c r="H66" s="153"/>
      <c r="I66" s="154"/>
      <c r="J66" s="155">
        <f>J334</f>
        <v>0</v>
      </c>
      <c r="K66" s="156"/>
    </row>
    <row r="67" spans="2:11" s="8" customFormat="1" ht="19.9" customHeight="1">
      <c r="B67" s="157"/>
      <c r="C67" s="158"/>
      <c r="D67" s="159" t="s">
        <v>150</v>
      </c>
      <c r="E67" s="160"/>
      <c r="F67" s="160"/>
      <c r="G67" s="160"/>
      <c r="H67" s="160"/>
      <c r="I67" s="161"/>
      <c r="J67" s="162">
        <f>J335</f>
        <v>0</v>
      </c>
      <c r="K67" s="163"/>
    </row>
    <row r="68" spans="2:11" s="8" customFormat="1" ht="19.9" customHeight="1">
      <c r="B68" s="157"/>
      <c r="C68" s="158"/>
      <c r="D68" s="159" t="s">
        <v>151</v>
      </c>
      <c r="E68" s="160"/>
      <c r="F68" s="160"/>
      <c r="G68" s="160"/>
      <c r="H68" s="160"/>
      <c r="I68" s="161"/>
      <c r="J68" s="162">
        <f>J347</f>
        <v>0</v>
      </c>
      <c r="K68" s="163"/>
    </row>
    <row r="69" spans="2:11" s="8" customFormat="1" ht="19.9" customHeight="1">
      <c r="B69" s="157"/>
      <c r="C69" s="158"/>
      <c r="D69" s="159" t="s">
        <v>152</v>
      </c>
      <c r="E69" s="160"/>
      <c r="F69" s="160"/>
      <c r="G69" s="160"/>
      <c r="H69" s="160"/>
      <c r="I69" s="161"/>
      <c r="J69" s="162">
        <f>J354</f>
        <v>0</v>
      </c>
      <c r="K69" s="163"/>
    </row>
    <row r="70" spans="2:11" s="8" customFormat="1" ht="19.9" customHeight="1">
      <c r="B70" s="157"/>
      <c r="C70" s="158"/>
      <c r="D70" s="159" t="s">
        <v>153</v>
      </c>
      <c r="E70" s="160"/>
      <c r="F70" s="160"/>
      <c r="G70" s="160"/>
      <c r="H70" s="160"/>
      <c r="I70" s="161"/>
      <c r="J70" s="162">
        <f>J360</f>
        <v>0</v>
      </c>
      <c r="K70" s="163"/>
    </row>
    <row r="71" spans="2:11" s="8" customFormat="1" ht="19.9" customHeight="1">
      <c r="B71" s="157"/>
      <c r="C71" s="158"/>
      <c r="D71" s="159" t="s">
        <v>154</v>
      </c>
      <c r="E71" s="160"/>
      <c r="F71" s="160"/>
      <c r="G71" s="160"/>
      <c r="H71" s="160"/>
      <c r="I71" s="161"/>
      <c r="J71" s="162">
        <f>J369</f>
        <v>0</v>
      </c>
      <c r="K71" s="163"/>
    </row>
    <row r="72" spans="2:11" s="8" customFormat="1" ht="19.9" customHeight="1">
      <c r="B72" s="157"/>
      <c r="C72" s="158"/>
      <c r="D72" s="159" t="s">
        <v>155</v>
      </c>
      <c r="E72" s="160"/>
      <c r="F72" s="160"/>
      <c r="G72" s="160"/>
      <c r="H72" s="160"/>
      <c r="I72" s="161"/>
      <c r="J72" s="162">
        <f>J404</f>
        <v>0</v>
      </c>
      <c r="K72" s="163"/>
    </row>
    <row r="73" spans="2:11" s="8" customFormat="1" ht="19.9" customHeight="1">
      <c r="B73" s="157"/>
      <c r="C73" s="158"/>
      <c r="D73" s="159" t="s">
        <v>156</v>
      </c>
      <c r="E73" s="160"/>
      <c r="F73" s="160"/>
      <c r="G73" s="160"/>
      <c r="H73" s="160"/>
      <c r="I73" s="161"/>
      <c r="J73" s="162">
        <f>J411</f>
        <v>0</v>
      </c>
      <c r="K73" s="163"/>
    </row>
    <row r="74" spans="2:11" s="8" customFormat="1" ht="19.9" customHeight="1">
      <c r="B74" s="157"/>
      <c r="C74" s="158"/>
      <c r="D74" s="159" t="s">
        <v>157</v>
      </c>
      <c r="E74" s="160"/>
      <c r="F74" s="160"/>
      <c r="G74" s="160"/>
      <c r="H74" s="160"/>
      <c r="I74" s="161"/>
      <c r="J74" s="162">
        <f>J483</f>
        <v>0</v>
      </c>
      <c r="K74" s="163"/>
    </row>
    <row r="75" spans="2:11" s="8" customFormat="1" ht="19.9" customHeight="1">
      <c r="B75" s="157"/>
      <c r="C75" s="158"/>
      <c r="D75" s="159" t="s">
        <v>158</v>
      </c>
      <c r="E75" s="160"/>
      <c r="F75" s="160"/>
      <c r="G75" s="160"/>
      <c r="H75" s="160"/>
      <c r="I75" s="161"/>
      <c r="J75" s="162">
        <f>J496</f>
        <v>0</v>
      </c>
      <c r="K75" s="163"/>
    </row>
    <row r="76" spans="2:11" s="8" customFormat="1" ht="19.9" customHeight="1">
      <c r="B76" s="157"/>
      <c r="C76" s="158"/>
      <c r="D76" s="159" t="s">
        <v>159</v>
      </c>
      <c r="E76" s="160"/>
      <c r="F76" s="160"/>
      <c r="G76" s="160"/>
      <c r="H76" s="160"/>
      <c r="I76" s="161"/>
      <c r="J76" s="162">
        <f>J502</f>
        <v>0</v>
      </c>
      <c r="K76" s="163"/>
    </row>
    <row r="77" spans="2:11" s="1" customFormat="1" ht="21.75" customHeight="1">
      <c r="B77" s="41"/>
      <c r="C77" s="42"/>
      <c r="D77" s="42"/>
      <c r="E77" s="42"/>
      <c r="F77" s="42"/>
      <c r="G77" s="42"/>
      <c r="H77" s="42"/>
      <c r="I77" s="119"/>
      <c r="J77" s="42"/>
      <c r="K77" s="45"/>
    </row>
    <row r="78" spans="2:11" s="1" customFormat="1" ht="6.95" customHeight="1">
      <c r="B78" s="56"/>
      <c r="C78" s="57"/>
      <c r="D78" s="57"/>
      <c r="E78" s="57"/>
      <c r="F78" s="57"/>
      <c r="G78" s="57"/>
      <c r="H78" s="57"/>
      <c r="I78" s="140"/>
      <c r="J78" s="57"/>
      <c r="K78" s="58"/>
    </row>
    <row r="82" spans="2:12" s="1" customFormat="1" ht="6.95" customHeight="1">
      <c r="B82" s="59"/>
      <c r="C82" s="60"/>
      <c r="D82" s="60"/>
      <c r="E82" s="60"/>
      <c r="F82" s="60"/>
      <c r="G82" s="60"/>
      <c r="H82" s="60"/>
      <c r="I82" s="143"/>
      <c r="J82" s="60"/>
      <c r="K82" s="60"/>
      <c r="L82" s="61"/>
    </row>
    <row r="83" spans="2:12" s="1" customFormat="1" ht="36.95" customHeight="1">
      <c r="B83" s="41"/>
      <c r="C83" s="62" t="s">
        <v>160</v>
      </c>
      <c r="D83" s="63"/>
      <c r="E83" s="63"/>
      <c r="F83" s="63"/>
      <c r="G83" s="63"/>
      <c r="H83" s="63"/>
      <c r="I83" s="164"/>
      <c r="J83" s="63"/>
      <c r="K83" s="63"/>
      <c r="L83" s="61"/>
    </row>
    <row r="84" spans="2:12" s="1" customFormat="1" ht="6.95" customHeight="1">
      <c r="B84" s="41"/>
      <c r="C84" s="63"/>
      <c r="D84" s="63"/>
      <c r="E84" s="63"/>
      <c r="F84" s="63"/>
      <c r="G84" s="63"/>
      <c r="H84" s="63"/>
      <c r="I84" s="164"/>
      <c r="J84" s="63"/>
      <c r="K84" s="63"/>
      <c r="L84" s="61"/>
    </row>
    <row r="85" spans="2:12" s="1" customFormat="1" ht="14.45" customHeight="1">
      <c r="B85" s="41"/>
      <c r="C85" s="65" t="s">
        <v>18</v>
      </c>
      <c r="D85" s="63"/>
      <c r="E85" s="63"/>
      <c r="F85" s="63"/>
      <c r="G85" s="63"/>
      <c r="H85" s="63"/>
      <c r="I85" s="164"/>
      <c r="J85" s="63"/>
      <c r="K85" s="63"/>
      <c r="L85" s="61"/>
    </row>
    <row r="86" spans="2:12" s="1" customFormat="1" ht="22.5" customHeight="1">
      <c r="B86" s="41"/>
      <c r="C86" s="63"/>
      <c r="D86" s="63"/>
      <c r="E86" s="399" t="str">
        <f>E7</f>
        <v>Výměna oken, oprava střechy a fasád na objektu LDN</v>
      </c>
      <c r="F86" s="400"/>
      <c r="G86" s="400"/>
      <c r="H86" s="400"/>
      <c r="I86" s="164"/>
      <c r="J86" s="63"/>
      <c r="K86" s="63"/>
      <c r="L86" s="61"/>
    </row>
    <row r="87" spans="2:12" s="1" customFormat="1" ht="14.45" customHeight="1">
      <c r="B87" s="41"/>
      <c r="C87" s="65" t="s">
        <v>105</v>
      </c>
      <c r="D87" s="63"/>
      <c r="E87" s="63"/>
      <c r="F87" s="63"/>
      <c r="G87" s="63"/>
      <c r="H87" s="63"/>
      <c r="I87" s="164"/>
      <c r="J87" s="63"/>
      <c r="K87" s="63"/>
      <c r="L87" s="61"/>
    </row>
    <row r="88" spans="2:12" s="1" customFormat="1" ht="23.25" customHeight="1">
      <c r="B88" s="41"/>
      <c r="C88" s="63"/>
      <c r="D88" s="63"/>
      <c r="E88" s="375" t="str">
        <f>E9</f>
        <v>SO - SO01A Léčebna dlouhodobě nemocných a SO02B Zastřešení vchodu do výtahu (vč. DO01)</v>
      </c>
      <c r="F88" s="401"/>
      <c r="G88" s="401"/>
      <c r="H88" s="401"/>
      <c r="I88" s="164"/>
      <c r="J88" s="63"/>
      <c r="K88" s="63"/>
      <c r="L88" s="61"/>
    </row>
    <row r="89" spans="2:12" s="1" customFormat="1" ht="6.95" customHeight="1">
      <c r="B89" s="41"/>
      <c r="C89" s="63"/>
      <c r="D89" s="63"/>
      <c r="E89" s="63"/>
      <c r="F89" s="63"/>
      <c r="G89" s="63"/>
      <c r="H89" s="63"/>
      <c r="I89" s="164"/>
      <c r="J89" s="63"/>
      <c r="K89" s="63"/>
      <c r="L89" s="61"/>
    </row>
    <row r="90" spans="2:12" s="1" customFormat="1" ht="18" customHeight="1">
      <c r="B90" s="41"/>
      <c r="C90" s="65" t="s">
        <v>23</v>
      </c>
      <c r="D90" s="63"/>
      <c r="E90" s="63"/>
      <c r="F90" s="165" t="str">
        <f>F12</f>
        <v>Opočno</v>
      </c>
      <c r="G90" s="63"/>
      <c r="H90" s="63"/>
      <c r="I90" s="166" t="s">
        <v>25</v>
      </c>
      <c r="J90" s="73" t="str">
        <f>IF(J12="","",J12)</f>
        <v>28. 9. 2017</v>
      </c>
      <c r="K90" s="63"/>
      <c r="L90" s="61"/>
    </row>
    <row r="91" spans="2:12" s="1" customFormat="1" ht="6.95" customHeight="1">
      <c r="B91" s="41"/>
      <c r="C91" s="63"/>
      <c r="D91" s="63"/>
      <c r="E91" s="63"/>
      <c r="F91" s="63"/>
      <c r="G91" s="63"/>
      <c r="H91" s="63"/>
      <c r="I91" s="164"/>
      <c r="J91" s="63"/>
      <c r="K91" s="63"/>
      <c r="L91" s="61"/>
    </row>
    <row r="92" spans="2:12" s="1" customFormat="1" ht="13.5">
      <c r="B92" s="41"/>
      <c r="C92" s="65" t="s">
        <v>27</v>
      </c>
      <c r="D92" s="63"/>
      <c r="E92" s="63"/>
      <c r="F92" s="165" t="str">
        <f>E15</f>
        <v xml:space="preserve"> </v>
      </c>
      <c r="G92" s="63"/>
      <c r="H92" s="63"/>
      <c r="I92" s="166" t="s">
        <v>33</v>
      </c>
      <c r="J92" s="165" t="str">
        <f>E21</f>
        <v xml:space="preserve"> </v>
      </c>
      <c r="K92" s="63"/>
      <c r="L92" s="61"/>
    </row>
    <row r="93" spans="2:12" s="1" customFormat="1" ht="14.45" customHeight="1">
      <c r="B93" s="41"/>
      <c r="C93" s="65" t="s">
        <v>31</v>
      </c>
      <c r="D93" s="63"/>
      <c r="E93" s="63"/>
      <c r="F93" s="165" t="str">
        <f>IF(E18="","",E18)</f>
        <v/>
      </c>
      <c r="G93" s="63"/>
      <c r="H93" s="63"/>
      <c r="I93" s="164"/>
      <c r="J93" s="63"/>
      <c r="K93" s="63"/>
      <c r="L93" s="61"/>
    </row>
    <row r="94" spans="2:12" s="1" customFormat="1" ht="10.35" customHeight="1">
      <c r="B94" s="41"/>
      <c r="C94" s="63"/>
      <c r="D94" s="63"/>
      <c r="E94" s="63"/>
      <c r="F94" s="63"/>
      <c r="G94" s="63"/>
      <c r="H94" s="63"/>
      <c r="I94" s="164"/>
      <c r="J94" s="63"/>
      <c r="K94" s="63"/>
      <c r="L94" s="61"/>
    </row>
    <row r="95" spans="2:20" s="9" customFormat="1" ht="29.25" customHeight="1">
      <c r="B95" s="167"/>
      <c r="C95" s="168" t="s">
        <v>161</v>
      </c>
      <c r="D95" s="169" t="s">
        <v>56</v>
      </c>
      <c r="E95" s="169" t="s">
        <v>52</v>
      </c>
      <c r="F95" s="169" t="s">
        <v>162</v>
      </c>
      <c r="G95" s="169" t="s">
        <v>163</v>
      </c>
      <c r="H95" s="169" t="s">
        <v>164</v>
      </c>
      <c r="I95" s="170" t="s">
        <v>165</v>
      </c>
      <c r="J95" s="169" t="s">
        <v>137</v>
      </c>
      <c r="K95" s="171" t="s">
        <v>166</v>
      </c>
      <c r="L95" s="172"/>
      <c r="M95" s="81" t="s">
        <v>167</v>
      </c>
      <c r="N95" s="82" t="s">
        <v>41</v>
      </c>
      <c r="O95" s="82" t="s">
        <v>168</v>
      </c>
      <c r="P95" s="82" t="s">
        <v>169</v>
      </c>
      <c r="Q95" s="82" t="s">
        <v>170</v>
      </c>
      <c r="R95" s="82" t="s">
        <v>171</v>
      </c>
      <c r="S95" s="82" t="s">
        <v>172</v>
      </c>
      <c r="T95" s="83" t="s">
        <v>173</v>
      </c>
    </row>
    <row r="96" spans="2:63" s="1" customFormat="1" ht="29.25" customHeight="1">
      <c r="B96" s="41"/>
      <c r="C96" s="87" t="s">
        <v>138</v>
      </c>
      <c r="D96" s="63"/>
      <c r="E96" s="63"/>
      <c r="F96" s="63"/>
      <c r="G96" s="63"/>
      <c r="H96" s="63"/>
      <c r="I96" s="164"/>
      <c r="J96" s="173">
        <f>BK96</f>
        <v>0</v>
      </c>
      <c r="K96" s="63"/>
      <c r="L96" s="61"/>
      <c r="M96" s="84"/>
      <c r="N96" s="85"/>
      <c r="O96" s="85"/>
      <c r="P96" s="174">
        <f>P97+P334</f>
        <v>0</v>
      </c>
      <c r="Q96" s="85"/>
      <c r="R96" s="174">
        <f>R97+R334</f>
        <v>19.724778410000003</v>
      </c>
      <c r="S96" s="85"/>
      <c r="T96" s="175">
        <f>T97+T334</f>
        <v>23.931566999999998</v>
      </c>
      <c r="AT96" s="24" t="s">
        <v>70</v>
      </c>
      <c r="AU96" s="24" t="s">
        <v>139</v>
      </c>
      <c r="BK96" s="176">
        <f>BK97+BK334</f>
        <v>0</v>
      </c>
    </row>
    <row r="97" spans="2:63" s="10" customFormat="1" ht="37.35" customHeight="1">
      <c r="B97" s="177"/>
      <c r="C97" s="178"/>
      <c r="D97" s="179" t="s">
        <v>70</v>
      </c>
      <c r="E97" s="180" t="s">
        <v>174</v>
      </c>
      <c r="F97" s="180" t="s">
        <v>175</v>
      </c>
      <c r="G97" s="178"/>
      <c r="H97" s="178"/>
      <c r="I97" s="181"/>
      <c r="J97" s="182">
        <f>BK97</f>
        <v>0</v>
      </c>
      <c r="K97" s="178"/>
      <c r="L97" s="183"/>
      <c r="M97" s="184"/>
      <c r="N97" s="185"/>
      <c r="O97" s="185"/>
      <c r="P97" s="186">
        <f>P98+P166+P201+P211+P216+P258+P317+P331</f>
        <v>0</v>
      </c>
      <c r="Q97" s="185"/>
      <c r="R97" s="186">
        <f>R98+R166+R201+R211+R216+R258+R317+R331</f>
        <v>17.93545191</v>
      </c>
      <c r="S97" s="185"/>
      <c r="T97" s="187">
        <f>T98+T166+T201+T211+T216+T258+T317+T331</f>
        <v>23.624567</v>
      </c>
      <c r="AR97" s="188" t="s">
        <v>79</v>
      </c>
      <c r="AT97" s="189" t="s">
        <v>70</v>
      </c>
      <c r="AU97" s="189" t="s">
        <v>71</v>
      </c>
      <c r="AY97" s="188" t="s">
        <v>176</v>
      </c>
      <c r="BK97" s="190">
        <f>BK98+BK166+BK201+BK211+BK216+BK258+BK317+BK331</f>
        <v>0</v>
      </c>
    </row>
    <row r="98" spans="2:63" s="10" customFormat="1" ht="19.9" customHeight="1">
      <c r="B98" s="177"/>
      <c r="C98" s="178"/>
      <c r="D98" s="191" t="s">
        <v>70</v>
      </c>
      <c r="E98" s="192" t="s">
        <v>79</v>
      </c>
      <c r="F98" s="192" t="s">
        <v>177</v>
      </c>
      <c r="G98" s="178"/>
      <c r="H98" s="178"/>
      <c r="I98" s="181"/>
      <c r="J98" s="193">
        <f>BK98</f>
        <v>0</v>
      </c>
      <c r="K98" s="178"/>
      <c r="L98" s="183"/>
      <c r="M98" s="184"/>
      <c r="N98" s="185"/>
      <c r="O98" s="185"/>
      <c r="P98" s="186">
        <f>SUM(P99:P165)</f>
        <v>0</v>
      </c>
      <c r="Q98" s="185"/>
      <c r="R98" s="186">
        <f>SUM(R99:R165)</f>
        <v>0.00135</v>
      </c>
      <c r="S98" s="185"/>
      <c r="T98" s="187">
        <f>SUM(T99:T165)</f>
        <v>2.4400000000000004</v>
      </c>
      <c r="AR98" s="188" t="s">
        <v>79</v>
      </c>
      <c r="AT98" s="189" t="s">
        <v>70</v>
      </c>
      <c r="AU98" s="189" t="s">
        <v>79</v>
      </c>
      <c r="AY98" s="188" t="s">
        <v>176</v>
      </c>
      <c r="BK98" s="190">
        <f>SUM(BK99:BK165)</f>
        <v>0</v>
      </c>
    </row>
    <row r="99" spans="2:65" s="1" customFormat="1" ht="31.5" customHeight="1">
      <c r="B99" s="41"/>
      <c r="C99" s="194" t="s">
        <v>79</v>
      </c>
      <c r="D99" s="194" t="s">
        <v>178</v>
      </c>
      <c r="E99" s="195" t="s">
        <v>179</v>
      </c>
      <c r="F99" s="196" t="s">
        <v>180</v>
      </c>
      <c r="G99" s="197" t="s">
        <v>181</v>
      </c>
      <c r="H99" s="198">
        <v>6</v>
      </c>
      <c r="I99" s="199"/>
      <c r="J99" s="200">
        <f>ROUND(I99*H99,2)</f>
        <v>0</v>
      </c>
      <c r="K99" s="196" t="s">
        <v>182</v>
      </c>
      <c r="L99" s="61"/>
      <c r="M99" s="201" t="s">
        <v>21</v>
      </c>
      <c r="N99" s="202" t="s">
        <v>42</v>
      </c>
      <c r="O99" s="42"/>
      <c r="P99" s="203">
        <f>O99*H99</f>
        <v>0</v>
      </c>
      <c r="Q99" s="203">
        <v>0</v>
      </c>
      <c r="R99" s="203">
        <f>Q99*H99</f>
        <v>0</v>
      </c>
      <c r="S99" s="203">
        <v>0.1</v>
      </c>
      <c r="T99" s="204">
        <f>S99*H99</f>
        <v>0.6000000000000001</v>
      </c>
      <c r="AR99" s="24" t="s">
        <v>183</v>
      </c>
      <c r="AT99" s="24" t="s">
        <v>178</v>
      </c>
      <c r="AU99" s="24" t="s">
        <v>81</v>
      </c>
      <c r="AY99" s="24" t="s">
        <v>176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24" t="s">
        <v>79</v>
      </c>
      <c r="BK99" s="205">
        <f>ROUND(I99*H99,2)</f>
        <v>0</v>
      </c>
      <c r="BL99" s="24" t="s">
        <v>183</v>
      </c>
      <c r="BM99" s="24" t="s">
        <v>184</v>
      </c>
    </row>
    <row r="100" spans="2:47" s="1" customFormat="1" ht="40.5">
      <c r="B100" s="41"/>
      <c r="C100" s="63"/>
      <c r="D100" s="206" t="s">
        <v>185</v>
      </c>
      <c r="E100" s="63"/>
      <c r="F100" s="207" t="s">
        <v>186</v>
      </c>
      <c r="G100" s="63"/>
      <c r="H100" s="63"/>
      <c r="I100" s="164"/>
      <c r="J100" s="63"/>
      <c r="K100" s="63"/>
      <c r="L100" s="61"/>
      <c r="M100" s="208"/>
      <c r="N100" s="42"/>
      <c r="O100" s="42"/>
      <c r="P100" s="42"/>
      <c r="Q100" s="42"/>
      <c r="R100" s="42"/>
      <c r="S100" s="42"/>
      <c r="T100" s="78"/>
      <c r="AT100" s="24" t="s">
        <v>185</v>
      </c>
      <c r="AU100" s="24" t="s">
        <v>81</v>
      </c>
    </row>
    <row r="101" spans="2:47" s="1" customFormat="1" ht="54">
      <c r="B101" s="41"/>
      <c r="C101" s="63"/>
      <c r="D101" s="206" t="s">
        <v>187</v>
      </c>
      <c r="E101" s="63"/>
      <c r="F101" s="209" t="s">
        <v>188</v>
      </c>
      <c r="G101" s="63"/>
      <c r="H101" s="63"/>
      <c r="I101" s="164"/>
      <c r="J101" s="63"/>
      <c r="K101" s="63"/>
      <c r="L101" s="61"/>
      <c r="M101" s="208"/>
      <c r="N101" s="42"/>
      <c r="O101" s="42"/>
      <c r="P101" s="42"/>
      <c r="Q101" s="42"/>
      <c r="R101" s="42"/>
      <c r="S101" s="42"/>
      <c r="T101" s="78"/>
      <c r="AT101" s="24" t="s">
        <v>187</v>
      </c>
      <c r="AU101" s="24" t="s">
        <v>81</v>
      </c>
    </row>
    <row r="102" spans="2:51" s="11" customFormat="1" ht="13.5">
      <c r="B102" s="210"/>
      <c r="C102" s="211"/>
      <c r="D102" s="212" t="s">
        <v>189</v>
      </c>
      <c r="E102" s="213" t="s">
        <v>129</v>
      </c>
      <c r="F102" s="214" t="s">
        <v>190</v>
      </c>
      <c r="G102" s="211"/>
      <c r="H102" s="215">
        <v>6</v>
      </c>
      <c r="I102" s="216"/>
      <c r="J102" s="211"/>
      <c r="K102" s="211"/>
      <c r="L102" s="217"/>
      <c r="M102" s="218"/>
      <c r="N102" s="219"/>
      <c r="O102" s="219"/>
      <c r="P102" s="219"/>
      <c r="Q102" s="219"/>
      <c r="R102" s="219"/>
      <c r="S102" s="219"/>
      <c r="T102" s="220"/>
      <c r="AT102" s="221" t="s">
        <v>189</v>
      </c>
      <c r="AU102" s="221" t="s">
        <v>81</v>
      </c>
      <c r="AV102" s="11" t="s">
        <v>81</v>
      </c>
      <c r="AW102" s="11" t="s">
        <v>34</v>
      </c>
      <c r="AX102" s="11" t="s">
        <v>79</v>
      </c>
      <c r="AY102" s="221" t="s">
        <v>176</v>
      </c>
    </row>
    <row r="103" spans="2:65" s="1" customFormat="1" ht="22.5" customHeight="1">
      <c r="B103" s="41"/>
      <c r="C103" s="194" t="s">
        <v>81</v>
      </c>
      <c r="D103" s="194" t="s">
        <v>178</v>
      </c>
      <c r="E103" s="195" t="s">
        <v>191</v>
      </c>
      <c r="F103" s="196" t="s">
        <v>192</v>
      </c>
      <c r="G103" s="197" t="s">
        <v>193</v>
      </c>
      <c r="H103" s="198">
        <v>8</v>
      </c>
      <c r="I103" s="199"/>
      <c r="J103" s="200">
        <f>ROUND(I103*H103,2)</f>
        <v>0</v>
      </c>
      <c r="K103" s="196" t="s">
        <v>182</v>
      </c>
      <c r="L103" s="61"/>
      <c r="M103" s="201" t="s">
        <v>21</v>
      </c>
      <c r="N103" s="202" t="s">
        <v>42</v>
      </c>
      <c r="O103" s="42"/>
      <c r="P103" s="203">
        <f>O103*H103</f>
        <v>0</v>
      </c>
      <c r="Q103" s="203">
        <v>0</v>
      </c>
      <c r="R103" s="203">
        <f>Q103*H103</f>
        <v>0</v>
      </c>
      <c r="S103" s="203">
        <v>0.23</v>
      </c>
      <c r="T103" s="204">
        <f>S103*H103</f>
        <v>1.84</v>
      </c>
      <c r="AR103" s="24" t="s">
        <v>183</v>
      </c>
      <c r="AT103" s="24" t="s">
        <v>178</v>
      </c>
      <c r="AU103" s="24" t="s">
        <v>81</v>
      </c>
      <c r="AY103" s="24" t="s">
        <v>176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24" t="s">
        <v>79</v>
      </c>
      <c r="BK103" s="205">
        <f>ROUND(I103*H103,2)</f>
        <v>0</v>
      </c>
      <c r="BL103" s="24" t="s">
        <v>183</v>
      </c>
      <c r="BM103" s="24" t="s">
        <v>194</v>
      </c>
    </row>
    <row r="104" spans="2:47" s="1" customFormat="1" ht="27">
      <c r="B104" s="41"/>
      <c r="C104" s="63"/>
      <c r="D104" s="206" t="s">
        <v>185</v>
      </c>
      <c r="E104" s="63"/>
      <c r="F104" s="207" t="s">
        <v>195</v>
      </c>
      <c r="G104" s="63"/>
      <c r="H104" s="63"/>
      <c r="I104" s="164"/>
      <c r="J104" s="63"/>
      <c r="K104" s="63"/>
      <c r="L104" s="61"/>
      <c r="M104" s="208"/>
      <c r="N104" s="42"/>
      <c r="O104" s="42"/>
      <c r="P104" s="42"/>
      <c r="Q104" s="42"/>
      <c r="R104" s="42"/>
      <c r="S104" s="42"/>
      <c r="T104" s="78"/>
      <c r="AT104" s="24" t="s">
        <v>185</v>
      </c>
      <c r="AU104" s="24" t="s">
        <v>81</v>
      </c>
    </row>
    <row r="105" spans="2:51" s="11" customFormat="1" ht="13.5">
      <c r="B105" s="210"/>
      <c r="C105" s="211"/>
      <c r="D105" s="212" t="s">
        <v>189</v>
      </c>
      <c r="E105" s="213" t="s">
        <v>127</v>
      </c>
      <c r="F105" s="214" t="s">
        <v>196</v>
      </c>
      <c r="G105" s="211"/>
      <c r="H105" s="215">
        <v>8</v>
      </c>
      <c r="I105" s="216"/>
      <c r="J105" s="211"/>
      <c r="K105" s="211"/>
      <c r="L105" s="217"/>
      <c r="M105" s="218"/>
      <c r="N105" s="219"/>
      <c r="O105" s="219"/>
      <c r="P105" s="219"/>
      <c r="Q105" s="219"/>
      <c r="R105" s="219"/>
      <c r="S105" s="219"/>
      <c r="T105" s="220"/>
      <c r="AT105" s="221" t="s">
        <v>189</v>
      </c>
      <c r="AU105" s="221" t="s">
        <v>81</v>
      </c>
      <c r="AV105" s="11" t="s">
        <v>81</v>
      </c>
      <c r="AW105" s="11" t="s">
        <v>34</v>
      </c>
      <c r="AX105" s="11" t="s">
        <v>79</v>
      </c>
      <c r="AY105" s="221" t="s">
        <v>176</v>
      </c>
    </row>
    <row r="106" spans="2:65" s="1" customFormat="1" ht="22.5" customHeight="1">
      <c r="B106" s="41"/>
      <c r="C106" s="194" t="s">
        <v>197</v>
      </c>
      <c r="D106" s="194" t="s">
        <v>178</v>
      </c>
      <c r="E106" s="195" t="s">
        <v>198</v>
      </c>
      <c r="F106" s="196" t="s">
        <v>199</v>
      </c>
      <c r="G106" s="197" t="s">
        <v>200</v>
      </c>
      <c r="H106" s="198">
        <v>1.06</v>
      </c>
      <c r="I106" s="199"/>
      <c r="J106" s="200">
        <f>ROUND(I106*H106,2)</f>
        <v>0</v>
      </c>
      <c r="K106" s="196" t="s">
        <v>182</v>
      </c>
      <c r="L106" s="61"/>
      <c r="M106" s="201" t="s">
        <v>21</v>
      </c>
      <c r="N106" s="202" t="s">
        <v>42</v>
      </c>
      <c r="O106" s="42"/>
      <c r="P106" s="203">
        <f>O106*H106</f>
        <v>0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AR106" s="24" t="s">
        <v>183</v>
      </c>
      <c r="AT106" s="24" t="s">
        <v>178</v>
      </c>
      <c r="AU106" s="24" t="s">
        <v>81</v>
      </c>
      <c r="AY106" s="24" t="s">
        <v>176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24" t="s">
        <v>79</v>
      </c>
      <c r="BK106" s="205">
        <f>ROUND(I106*H106,2)</f>
        <v>0</v>
      </c>
      <c r="BL106" s="24" t="s">
        <v>183</v>
      </c>
      <c r="BM106" s="24" t="s">
        <v>201</v>
      </c>
    </row>
    <row r="107" spans="2:47" s="1" customFormat="1" ht="27">
      <c r="B107" s="41"/>
      <c r="C107" s="63"/>
      <c r="D107" s="206" t="s">
        <v>185</v>
      </c>
      <c r="E107" s="63"/>
      <c r="F107" s="207" t="s">
        <v>202</v>
      </c>
      <c r="G107" s="63"/>
      <c r="H107" s="63"/>
      <c r="I107" s="164"/>
      <c r="J107" s="63"/>
      <c r="K107" s="63"/>
      <c r="L107" s="61"/>
      <c r="M107" s="208"/>
      <c r="N107" s="42"/>
      <c r="O107" s="42"/>
      <c r="P107" s="42"/>
      <c r="Q107" s="42"/>
      <c r="R107" s="42"/>
      <c r="S107" s="42"/>
      <c r="T107" s="78"/>
      <c r="AT107" s="24" t="s">
        <v>185</v>
      </c>
      <c r="AU107" s="24" t="s">
        <v>81</v>
      </c>
    </row>
    <row r="108" spans="2:47" s="1" customFormat="1" ht="40.5">
      <c r="B108" s="41"/>
      <c r="C108" s="63"/>
      <c r="D108" s="206" t="s">
        <v>187</v>
      </c>
      <c r="E108" s="63"/>
      <c r="F108" s="209" t="s">
        <v>203</v>
      </c>
      <c r="G108" s="63"/>
      <c r="H108" s="63"/>
      <c r="I108" s="164"/>
      <c r="J108" s="63"/>
      <c r="K108" s="63"/>
      <c r="L108" s="61"/>
      <c r="M108" s="208"/>
      <c r="N108" s="42"/>
      <c r="O108" s="42"/>
      <c r="P108" s="42"/>
      <c r="Q108" s="42"/>
      <c r="R108" s="42"/>
      <c r="S108" s="42"/>
      <c r="T108" s="78"/>
      <c r="AT108" s="24" t="s">
        <v>187</v>
      </c>
      <c r="AU108" s="24" t="s">
        <v>81</v>
      </c>
    </row>
    <row r="109" spans="2:51" s="12" customFormat="1" ht="13.5">
      <c r="B109" s="222"/>
      <c r="C109" s="223"/>
      <c r="D109" s="206" t="s">
        <v>189</v>
      </c>
      <c r="E109" s="224" t="s">
        <v>21</v>
      </c>
      <c r="F109" s="225" t="s">
        <v>204</v>
      </c>
      <c r="G109" s="223"/>
      <c r="H109" s="226" t="s">
        <v>21</v>
      </c>
      <c r="I109" s="227"/>
      <c r="J109" s="223"/>
      <c r="K109" s="223"/>
      <c r="L109" s="228"/>
      <c r="M109" s="229"/>
      <c r="N109" s="230"/>
      <c r="O109" s="230"/>
      <c r="P109" s="230"/>
      <c r="Q109" s="230"/>
      <c r="R109" s="230"/>
      <c r="S109" s="230"/>
      <c r="T109" s="231"/>
      <c r="AT109" s="232" t="s">
        <v>189</v>
      </c>
      <c r="AU109" s="232" t="s">
        <v>81</v>
      </c>
      <c r="AV109" s="12" t="s">
        <v>79</v>
      </c>
      <c r="AW109" s="12" t="s">
        <v>34</v>
      </c>
      <c r="AX109" s="12" t="s">
        <v>71</v>
      </c>
      <c r="AY109" s="232" t="s">
        <v>176</v>
      </c>
    </row>
    <row r="110" spans="2:51" s="11" customFormat="1" ht="13.5">
      <c r="B110" s="210"/>
      <c r="C110" s="211"/>
      <c r="D110" s="206" t="s">
        <v>189</v>
      </c>
      <c r="E110" s="233" t="s">
        <v>21</v>
      </c>
      <c r="F110" s="234" t="s">
        <v>205</v>
      </c>
      <c r="G110" s="211"/>
      <c r="H110" s="235">
        <v>1.72</v>
      </c>
      <c r="I110" s="216"/>
      <c r="J110" s="211"/>
      <c r="K110" s="211"/>
      <c r="L110" s="217"/>
      <c r="M110" s="218"/>
      <c r="N110" s="219"/>
      <c r="O110" s="219"/>
      <c r="P110" s="219"/>
      <c r="Q110" s="219"/>
      <c r="R110" s="219"/>
      <c r="S110" s="219"/>
      <c r="T110" s="220"/>
      <c r="AT110" s="221" t="s">
        <v>189</v>
      </c>
      <c r="AU110" s="221" t="s">
        <v>81</v>
      </c>
      <c r="AV110" s="11" t="s">
        <v>81</v>
      </c>
      <c r="AW110" s="11" t="s">
        <v>34</v>
      </c>
      <c r="AX110" s="11" t="s">
        <v>71</v>
      </c>
      <c r="AY110" s="221" t="s">
        <v>176</v>
      </c>
    </row>
    <row r="111" spans="2:51" s="11" customFormat="1" ht="13.5">
      <c r="B111" s="210"/>
      <c r="C111" s="211"/>
      <c r="D111" s="206" t="s">
        <v>189</v>
      </c>
      <c r="E111" s="233" t="s">
        <v>21</v>
      </c>
      <c r="F111" s="234" t="s">
        <v>206</v>
      </c>
      <c r="G111" s="211"/>
      <c r="H111" s="235">
        <v>-0.66</v>
      </c>
      <c r="I111" s="216"/>
      <c r="J111" s="211"/>
      <c r="K111" s="211"/>
      <c r="L111" s="217"/>
      <c r="M111" s="218"/>
      <c r="N111" s="219"/>
      <c r="O111" s="219"/>
      <c r="P111" s="219"/>
      <c r="Q111" s="219"/>
      <c r="R111" s="219"/>
      <c r="S111" s="219"/>
      <c r="T111" s="220"/>
      <c r="AT111" s="221" t="s">
        <v>189</v>
      </c>
      <c r="AU111" s="221" t="s">
        <v>81</v>
      </c>
      <c r="AV111" s="11" t="s">
        <v>81</v>
      </c>
      <c r="AW111" s="11" t="s">
        <v>34</v>
      </c>
      <c r="AX111" s="11" t="s">
        <v>71</v>
      </c>
      <c r="AY111" s="221" t="s">
        <v>176</v>
      </c>
    </row>
    <row r="112" spans="2:51" s="13" customFormat="1" ht="13.5">
      <c r="B112" s="236"/>
      <c r="C112" s="237"/>
      <c r="D112" s="212" t="s">
        <v>189</v>
      </c>
      <c r="E112" s="238" t="s">
        <v>111</v>
      </c>
      <c r="F112" s="239" t="s">
        <v>207</v>
      </c>
      <c r="G112" s="237"/>
      <c r="H112" s="240">
        <v>1.06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AT112" s="246" t="s">
        <v>189</v>
      </c>
      <c r="AU112" s="246" t="s">
        <v>81</v>
      </c>
      <c r="AV112" s="13" t="s">
        <v>183</v>
      </c>
      <c r="AW112" s="13" t="s">
        <v>34</v>
      </c>
      <c r="AX112" s="13" t="s">
        <v>79</v>
      </c>
      <c r="AY112" s="246" t="s">
        <v>176</v>
      </c>
    </row>
    <row r="113" spans="2:65" s="1" customFormat="1" ht="31.5" customHeight="1">
      <c r="B113" s="41"/>
      <c r="C113" s="194" t="s">
        <v>183</v>
      </c>
      <c r="D113" s="194" t="s">
        <v>178</v>
      </c>
      <c r="E113" s="195" t="s">
        <v>208</v>
      </c>
      <c r="F113" s="196" t="s">
        <v>209</v>
      </c>
      <c r="G113" s="197" t="s">
        <v>200</v>
      </c>
      <c r="H113" s="198">
        <v>1.06</v>
      </c>
      <c r="I113" s="199"/>
      <c r="J113" s="200">
        <f>ROUND(I113*H113,2)</f>
        <v>0</v>
      </c>
      <c r="K113" s="196" t="s">
        <v>182</v>
      </c>
      <c r="L113" s="61"/>
      <c r="M113" s="201" t="s">
        <v>21</v>
      </c>
      <c r="N113" s="202" t="s">
        <v>42</v>
      </c>
      <c r="O113" s="42"/>
      <c r="P113" s="203">
        <f>O113*H113</f>
        <v>0</v>
      </c>
      <c r="Q113" s="203">
        <v>0</v>
      </c>
      <c r="R113" s="203">
        <f>Q113*H113</f>
        <v>0</v>
      </c>
      <c r="S113" s="203">
        <v>0</v>
      </c>
      <c r="T113" s="204">
        <f>S113*H113</f>
        <v>0</v>
      </c>
      <c r="AR113" s="24" t="s">
        <v>183</v>
      </c>
      <c r="AT113" s="24" t="s">
        <v>178</v>
      </c>
      <c r="AU113" s="24" t="s">
        <v>81</v>
      </c>
      <c r="AY113" s="24" t="s">
        <v>176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24" t="s">
        <v>79</v>
      </c>
      <c r="BK113" s="205">
        <f>ROUND(I113*H113,2)</f>
        <v>0</v>
      </c>
      <c r="BL113" s="24" t="s">
        <v>183</v>
      </c>
      <c r="BM113" s="24" t="s">
        <v>210</v>
      </c>
    </row>
    <row r="114" spans="2:47" s="1" customFormat="1" ht="40.5">
      <c r="B114" s="41"/>
      <c r="C114" s="63"/>
      <c r="D114" s="206" t="s">
        <v>185</v>
      </c>
      <c r="E114" s="63"/>
      <c r="F114" s="207" t="s">
        <v>211</v>
      </c>
      <c r="G114" s="63"/>
      <c r="H114" s="63"/>
      <c r="I114" s="164"/>
      <c r="J114" s="63"/>
      <c r="K114" s="63"/>
      <c r="L114" s="61"/>
      <c r="M114" s="208"/>
      <c r="N114" s="42"/>
      <c r="O114" s="42"/>
      <c r="P114" s="42"/>
      <c r="Q114" s="42"/>
      <c r="R114" s="42"/>
      <c r="S114" s="42"/>
      <c r="T114" s="78"/>
      <c r="AT114" s="24" t="s">
        <v>185</v>
      </c>
      <c r="AU114" s="24" t="s">
        <v>81</v>
      </c>
    </row>
    <row r="115" spans="2:51" s="11" customFormat="1" ht="13.5">
      <c r="B115" s="210"/>
      <c r="C115" s="211"/>
      <c r="D115" s="212" t="s">
        <v>189</v>
      </c>
      <c r="E115" s="213" t="s">
        <v>21</v>
      </c>
      <c r="F115" s="214" t="s">
        <v>111</v>
      </c>
      <c r="G115" s="211"/>
      <c r="H115" s="215">
        <v>1.06</v>
      </c>
      <c r="I115" s="216"/>
      <c r="J115" s="211"/>
      <c r="K115" s="211"/>
      <c r="L115" s="217"/>
      <c r="M115" s="218"/>
      <c r="N115" s="219"/>
      <c r="O115" s="219"/>
      <c r="P115" s="219"/>
      <c r="Q115" s="219"/>
      <c r="R115" s="219"/>
      <c r="S115" s="219"/>
      <c r="T115" s="220"/>
      <c r="AT115" s="221" t="s">
        <v>189</v>
      </c>
      <c r="AU115" s="221" t="s">
        <v>81</v>
      </c>
      <c r="AV115" s="11" t="s">
        <v>81</v>
      </c>
      <c r="AW115" s="11" t="s">
        <v>34</v>
      </c>
      <c r="AX115" s="11" t="s">
        <v>79</v>
      </c>
      <c r="AY115" s="221" t="s">
        <v>176</v>
      </c>
    </row>
    <row r="116" spans="2:65" s="1" customFormat="1" ht="31.5" customHeight="1">
      <c r="B116" s="41"/>
      <c r="C116" s="194" t="s">
        <v>212</v>
      </c>
      <c r="D116" s="194" t="s">
        <v>178</v>
      </c>
      <c r="E116" s="195" t="s">
        <v>213</v>
      </c>
      <c r="F116" s="196" t="s">
        <v>214</v>
      </c>
      <c r="G116" s="197" t="s">
        <v>200</v>
      </c>
      <c r="H116" s="198">
        <v>0.828</v>
      </c>
      <c r="I116" s="199"/>
      <c r="J116" s="200">
        <f>ROUND(I116*H116,2)</f>
        <v>0</v>
      </c>
      <c r="K116" s="196" t="s">
        <v>182</v>
      </c>
      <c r="L116" s="61"/>
      <c r="M116" s="201" t="s">
        <v>21</v>
      </c>
      <c r="N116" s="202" t="s">
        <v>42</v>
      </c>
      <c r="O116" s="42"/>
      <c r="P116" s="203">
        <f>O116*H116</f>
        <v>0</v>
      </c>
      <c r="Q116" s="203">
        <v>0</v>
      </c>
      <c r="R116" s="203">
        <f>Q116*H116</f>
        <v>0</v>
      </c>
      <c r="S116" s="203">
        <v>0</v>
      </c>
      <c r="T116" s="204">
        <f>S116*H116</f>
        <v>0</v>
      </c>
      <c r="AR116" s="24" t="s">
        <v>183</v>
      </c>
      <c r="AT116" s="24" t="s">
        <v>178</v>
      </c>
      <c r="AU116" s="24" t="s">
        <v>81</v>
      </c>
      <c r="AY116" s="24" t="s">
        <v>176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24" t="s">
        <v>79</v>
      </c>
      <c r="BK116" s="205">
        <f>ROUND(I116*H116,2)</f>
        <v>0</v>
      </c>
      <c r="BL116" s="24" t="s">
        <v>183</v>
      </c>
      <c r="BM116" s="24" t="s">
        <v>215</v>
      </c>
    </row>
    <row r="117" spans="2:47" s="1" customFormat="1" ht="40.5">
      <c r="B117" s="41"/>
      <c r="C117" s="63"/>
      <c r="D117" s="206" t="s">
        <v>185</v>
      </c>
      <c r="E117" s="63"/>
      <c r="F117" s="207" t="s">
        <v>216</v>
      </c>
      <c r="G117" s="63"/>
      <c r="H117" s="63"/>
      <c r="I117" s="164"/>
      <c r="J117" s="63"/>
      <c r="K117" s="63"/>
      <c r="L117" s="61"/>
      <c r="M117" s="208"/>
      <c r="N117" s="42"/>
      <c r="O117" s="42"/>
      <c r="P117" s="42"/>
      <c r="Q117" s="42"/>
      <c r="R117" s="42"/>
      <c r="S117" s="42"/>
      <c r="T117" s="78"/>
      <c r="AT117" s="24" t="s">
        <v>185</v>
      </c>
      <c r="AU117" s="24" t="s">
        <v>81</v>
      </c>
    </row>
    <row r="118" spans="2:51" s="12" customFormat="1" ht="13.5">
      <c r="B118" s="222"/>
      <c r="C118" s="223"/>
      <c r="D118" s="206" t="s">
        <v>189</v>
      </c>
      <c r="E118" s="224" t="s">
        <v>21</v>
      </c>
      <c r="F118" s="225" t="s">
        <v>204</v>
      </c>
      <c r="G118" s="223"/>
      <c r="H118" s="226" t="s">
        <v>21</v>
      </c>
      <c r="I118" s="227"/>
      <c r="J118" s="223"/>
      <c r="K118" s="223"/>
      <c r="L118" s="228"/>
      <c r="M118" s="229"/>
      <c r="N118" s="230"/>
      <c r="O118" s="230"/>
      <c r="P118" s="230"/>
      <c r="Q118" s="230"/>
      <c r="R118" s="230"/>
      <c r="S118" s="230"/>
      <c r="T118" s="231"/>
      <c r="AT118" s="232" t="s">
        <v>189</v>
      </c>
      <c r="AU118" s="232" t="s">
        <v>81</v>
      </c>
      <c r="AV118" s="12" t="s">
        <v>79</v>
      </c>
      <c r="AW118" s="12" t="s">
        <v>34</v>
      </c>
      <c r="AX118" s="12" t="s">
        <v>71</v>
      </c>
      <c r="AY118" s="232" t="s">
        <v>176</v>
      </c>
    </row>
    <row r="119" spans="2:51" s="11" customFormat="1" ht="13.5">
      <c r="B119" s="210"/>
      <c r="C119" s="211"/>
      <c r="D119" s="206" t="s">
        <v>189</v>
      </c>
      <c r="E119" s="233" t="s">
        <v>21</v>
      </c>
      <c r="F119" s="234" t="s">
        <v>217</v>
      </c>
      <c r="G119" s="211"/>
      <c r="H119" s="235">
        <v>0.828</v>
      </c>
      <c r="I119" s="216"/>
      <c r="J119" s="211"/>
      <c r="K119" s="211"/>
      <c r="L119" s="217"/>
      <c r="M119" s="218"/>
      <c r="N119" s="219"/>
      <c r="O119" s="219"/>
      <c r="P119" s="219"/>
      <c r="Q119" s="219"/>
      <c r="R119" s="219"/>
      <c r="S119" s="219"/>
      <c r="T119" s="220"/>
      <c r="AT119" s="221" t="s">
        <v>189</v>
      </c>
      <c r="AU119" s="221" t="s">
        <v>81</v>
      </c>
      <c r="AV119" s="11" t="s">
        <v>81</v>
      </c>
      <c r="AW119" s="11" t="s">
        <v>34</v>
      </c>
      <c r="AX119" s="11" t="s">
        <v>71</v>
      </c>
      <c r="AY119" s="221" t="s">
        <v>176</v>
      </c>
    </row>
    <row r="120" spans="2:51" s="13" customFormat="1" ht="13.5">
      <c r="B120" s="236"/>
      <c r="C120" s="237"/>
      <c r="D120" s="212" t="s">
        <v>189</v>
      </c>
      <c r="E120" s="238" t="s">
        <v>115</v>
      </c>
      <c r="F120" s="239" t="s">
        <v>207</v>
      </c>
      <c r="G120" s="237"/>
      <c r="H120" s="240">
        <v>0.828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AT120" s="246" t="s">
        <v>189</v>
      </c>
      <c r="AU120" s="246" t="s">
        <v>81</v>
      </c>
      <c r="AV120" s="13" t="s">
        <v>183</v>
      </c>
      <c r="AW120" s="13" t="s">
        <v>34</v>
      </c>
      <c r="AX120" s="13" t="s">
        <v>79</v>
      </c>
      <c r="AY120" s="246" t="s">
        <v>176</v>
      </c>
    </row>
    <row r="121" spans="2:65" s="1" customFormat="1" ht="22.5" customHeight="1">
      <c r="B121" s="41"/>
      <c r="C121" s="194" t="s">
        <v>130</v>
      </c>
      <c r="D121" s="194" t="s">
        <v>178</v>
      </c>
      <c r="E121" s="195" t="s">
        <v>218</v>
      </c>
      <c r="F121" s="196" t="s">
        <v>219</v>
      </c>
      <c r="G121" s="197" t="s">
        <v>200</v>
      </c>
      <c r="H121" s="198">
        <v>0.828</v>
      </c>
      <c r="I121" s="199"/>
      <c r="J121" s="200">
        <f>ROUND(I121*H121,2)</f>
        <v>0</v>
      </c>
      <c r="K121" s="196" t="s">
        <v>182</v>
      </c>
      <c r="L121" s="61"/>
      <c r="M121" s="201" t="s">
        <v>21</v>
      </c>
      <c r="N121" s="202" t="s">
        <v>42</v>
      </c>
      <c r="O121" s="42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AR121" s="24" t="s">
        <v>183</v>
      </c>
      <c r="AT121" s="24" t="s">
        <v>178</v>
      </c>
      <c r="AU121" s="24" t="s">
        <v>81</v>
      </c>
      <c r="AY121" s="24" t="s">
        <v>176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24" t="s">
        <v>79</v>
      </c>
      <c r="BK121" s="205">
        <f>ROUND(I121*H121,2)</f>
        <v>0</v>
      </c>
      <c r="BL121" s="24" t="s">
        <v>183</v>
      </c>
      <c r="BM121" s="24" t="s">
        <v>220</v>
      </c>
    </row>
    <row r="122" spans="2:47" s="1" customFormat="1" ht="40.5">
      <c r="B122" s="41"/>
      <c r="C122" s="63"/>
      <c r="D122" s="206" t="s">
        <v>185</v>
      </c>
      <c r="E122" s="63"/>
      <c r="F122" s="207" t="s">
        <v>221</v>
      </c>
      <c r="G122" s="63"/>
      <c r="H122" s="63"/>
      <c r="I122" s="164"/>
      <c r="J122" s="63"/>
      <c r="K122" s="63"/>
      <c r="L122" s="61"/>
      <c r="M122" s="208"/>
      <c r="N122" s="42"/>
      <c r="O122" s="42"/>
      <c r="P122" s="42"/>
      <c r="Q122" s="42"/>
      <c r="R122" s="42"/>
      <c r="S122" s="42"/>
      <c r="T122" s="78"/>
      <c r="AT122" s="24" t="s">
        <v>185</v>
      </c>
      <c r="AU122" s="24" t="s">
        <v>81</v>
      </c>
    </row>
    <row r="123" spans="2:51" s="11" customFormat="1" ht="13.5">
      <c r="B123" s="210"/>
      <c r="C123" s="211"/>
      <c r="D123" s="212" t="s">
        <v>189</v>
      </c>
      <c r="E123" s="213" t="s">
        <v>21</v>
      </c>
      <c r="F123" s="214" t="s">
        <v>115</v>
      </c>
      <c r="G123" s="211"/>
      <c r="H123" s="215">
        <v>0.828</v>
      </c>
      <c r="I123" s="216"/>
      <c r="J123" s="211"/>
      <c r="K123" s="211"/>
      <c r="L123" s="217"/>
      <c r="M123" s="218"/>
      <c r="N123" s="219"/>
      <c r="O123" s="219"/>
      <c r="P123" s="219"/>
      <c r="Q123" s="219"/>
      <c r="R123" s="219"/>
      <c r="S123" s="219"/>
      <c r="T123" s="220"/>
      <c r="AT123" s="221" t="s">
        <v>189</v>
      </c>
      <c r="AU123" s="221" t="s">
        <v>81</v>
      </c>
      <c r="AV123" s="11" t="s">
        <v>81</v>
      </c>
      <c r="AW123" s="11" t="s">
        <v>34</v>
      </c>
      <c r="AX123" s="11" t="s">
        <v>79</v>
      </c>
      <c r="AY123" s="221" t="s">
        <v>176</v>
      </c>
    </row>
    <row r="124" spans="2:65" s="1" customFormat="1" ht="22.5" customHeight="1">
      <c r="B124" s="41"/>
      <c r="C124" s="194" t="s">
        <v>222</v>
      </c>
      <c r="D124" s="194" t="s">
        <v>178</v>
      </c>
      <c r="E124" s="195" t="s">
        <v>223</v>
      </c>
      <c r="F124" s="196" t="s">
        <v>224</v>
      </c>
      <c r="G124" s="197" t="s">
        <v>200</v>
      </c>
      <c r="H124" s="198">
        <v>1.888</v>
      </c>
      <c r="I124" s="199"/>
      <c r="J124" s="200">
        <f>ROUND(I124*H124,2)</f>
        <v>0</v>
      </c>
      <c r="K124" s="196" t="s">
        <v>182</v>
      </c>
      <c r="L124" s="61"/>
      <c r="M124" s="201" t="s">
        <v>21</v>
      </c>
      <c r="N124" s="202" t="s">
        <v>42</v>
      </c>
      <c r="O124" s="42"/>
      <c r="P124" s="203">
        <f>O124*H124</f>
        <v>0</v>
      </c>
      <c r="Q124" s="203">
        <v>0</v>
      </c>
      <c r="R124" s="203">
        <f>Q124*H124</f>
        <v>0</v>
      </c>
      <c r="S124" s="203">
        <v>0</v>
      </c>
      <c r="T124" s="204">
        <f>S124*H124</f>
        <v>0</v>
      </c>
      <c r="AR124" s="24" t="s">
        <v>183</v>
      </c>
      <c r="AT124" s="24" t="s">
        <v>178</v>
      </c>
      <c r="AU124" s="24" t="s">
        <v>81</v>
      </c>
      <c r="AY124" s="24" t="s">
        <v>176</v>
      </c>
      <c r="BE124" s="205">
        <f>IF(N124="základní",J124,0)</f>
        <v>0</v>
      </c>
      <c r="BF124" s="205">
        <f>IF(N124="snížená",J124,0)</f>
        <v>0</v>
      </c>
      <c r="BG124" s="205">
        <f>IF(N124="zákl. přenesená",J124,0)</f>
        <v>0</v>
      </c>
      <c r="BH124" s="205">
        <f>IF(N124="sníž. přenesená",J124,0)</f>
        <v>0</v>
      </c>
      <c r="BI124" s="205">
        <f>IF(N124="nulová",J124,0)</f>
        <v>0</v>
      </c>
      <c r="BJ124" s="24" t="s">
        <v>79</v>
      </c>
      <c r="BK124" s="205">
        <f>ROUND(I124*H124,2)</f>
        <v>0</v>
      </c>
      <c r="BL124" s="24" t="s">
        <v>183</v>
      </c>
      <c r="BM124" s="24" t="s">
        <v>225</v>
      </c>
    </row>
    <row r="125" spans="2:47" s="1" customFormat="1" ht="40.5">
      <c r="B125" s="41"/>
      <c r="C125" s="63"/>
      <c r="D125" s="206" t="s">
        <v>185</v>
      </c>
      <c r="E125" s="63"/>
      <c r="F125" s="207" t="s">
        <v>226</v>
      </c>
      <c r="G125" s="63"/>
      <c r="H125" s="63"/>
      <c r="I125" s="164"/>
      <c r="J125" s="63"/>
      <c r="K125" s="63"/>
      <c r="L125" s="61"/>
      <c r="M125" s="208"/>
      <c r="N125" s="42"/>
      <c r="O125" s="42"/>
      <c r="P125" s="42"/>
      <c r="Q125" s="42"/>
      <c r="R125" s="42"/>
      <c r="S125" s="42"/>
      <c r="T125" s="78"/>
      <c r="AT125" s="24" t="s">
        <v>185</v>
      </c>
      <c r="AU125" s="24" t="s">
        <v>81</v>
      </c>
    </row>
    <row r="126" spans="2:51" s="11" customFormat="1" ht="13.5">
      <c r="B126" s="210"/>
      <c r="C126" s="211"/>
      <c r="D126" s="212" t="s">
        <v>189</v>
      </c>
      <c r="E126" s="213" t="s">
        <v>21</v>
      </c>
      <c r="F126" s="214" t="s">
        <v>227</v>
      </c>
      <c r="G126" s="211"/>
      <c r="H126" s="215">
        <v>1.888</v>
      </c>
      <c r="I126" s="216"/>
      <c r="J126" s="211"/>
      <c r="K126" s="211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189</v>
      </c>
      <c r="AU126" s="221" t="s">
        <v>81</v>
      </c>
      <c r="AV126" s="11" t="s">
        <v>81</v>
      </c>
      <c r="AW126" s="11" t="s">
        <v>34</v>
      </c>
      <c r="AX126" s="11" t="s">
        <v>79</v>
      </c>
      <c r="AY126" s="221" t="s">
        <v>176</v>
      </c>
    </row>
    <row r="127" spans="2:65" s="1" customFormat="1" ht="22.5" customHeight="1">
      <c r="B127" s="41"/>
      <c r="C127" s="194" t="s">
        <v>128</v>
      </c>
      <c r="D127" s="194" t="s">
        <v>178</v>
      </c>
      <c r="E127" s="195" t="s">
        <v>228</v>
      </c>
      <c r="F127" s="196" t="s">
        <v>229</v>
      </c>
      <c r="G127" s="197" t="s">
        <v>200</v>
      </c>
      <c r="H127" s="198">
        <v>1.8</v>
      </c>
      <c r="I127" s="199"/>
      <c r="J127" s="200">
        <f>ROUND(I127*H127,2)</f>
        <v>0</v>
      </c>
      <c r="K127" s="196" t="s">
        <v>182</v>
      </c>
      <c r="L127" s="61"/>
      <c r="M127" s="201" t="s">
        <v>21</v>
      </c>
      <c r="N127" s="202" t="s">
        <v>42</v>
      </c>
      <c r="O127" s="42"/>
      <c r="P127" s="203">
        <f>O127*H127</f>
        <v>0</v>
      </c>
      <c r="Q127" s="203">
        <v>0</v>
      </c>
      <c r="R127" s="203">
        <f>Q127*H127</f>
        <v>0</v>
      </c>
      <c r="S127" s="203">
        <v>0</v>
      </c>
      <c r="T127" s="204">
        <f>S127*H127</f>
        <v>0</v>
      </c>
      <c r="AR127" s="24" t="s">
        <v>183</v>
      </c>
      <c r="AT127" s="24" t="s">
        <v>178</v>
      </c>
      <c r="AU127" s="24" t="s">
        <v>81</v>
      </c>
      <c r="AY127" s="24" t="s">
        <v>176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24" t="s">
        <v>79</v>
      </c>
      <c r="BK127" s="205">
        <f>ROUND(I127*H127,2)</f>
        <v>0</v>
      </c>
      <c r="BL127" s="24" t="s">
        <v>183</v>
      </c>
      <c r="BM127" s="24" t="s">
        <v>230</v>
      </c>
    </row>
    <row r="128" spans="2:47" s="1" customFormat="1" ht="27">
      <c r="B128" s="41"/>
      <c r="C128" s="63"/>
      <c r="D128" s="206" t="s">
        <v>185</v>
      </c>
      <c r="E128" s="63"/>
      <c r="F128" s="207" t="s">
        <v>231</v>
      </c>
      <c r="G128" s="63"/>
      <c r="H128" s="63"/>
      <c r="I128" s="164"/>
      <c r="J128" s="63"/>
      <c r="K128" s="63"/>
      <c r="L128" s="61"/>
      <c r="M128" s="208"/>
      <c r="N128" s="42"/>
      <c r="O128" s="42"/>
      <c r="P128" s="42"/>
      <c r="Q128" s="42"/>
      <c r="R128" s="42"/>
      <c r="S128" s="42"/>
      <c r="T128" s="78"/>
      <c r="AT128" s="24" t="s">
        <v>185</v>
      </c>
      <c r="AU128" s="24" t="s">
        <v>81</v>
      </c>
    </row>
    <row r="129" spans="2:51" s="11" customFormat="1" ht="13.5">
      <c r="B129" s="210"/>
      <c r="C129" s="211"/>
      <c r="D129" s="212" t="s">
        <v>189</v>
      </c>
      <c r="E129" s="213" t="s">
        <v>21</v>
      </c>
      <c r="F129" s="214" t="s">
        <v>232</v>
      </c>
      <c r="G129" s="211"/>
      <c r="H129" s="215">
        <v>1.8</v>
      </c>
      <c r="I129" s="216"/>
      <c r="J129" s="211"/>
      <c r="K129" s="211"/>
      <c r="L129" s="217"/>
      <c r="M129" s="218"/>
      <c r="N129" s="219"/>
      <c r="O129" s="219"/>
      <c r="P129" s="219"/>
      <c r="Q129" s="219"/>
      <c r="R129" s="219"/>
      <c r="S129" s="219"/>
      <c r="T129" s="220"/>
      <c r="AT129" s="221" t="s">
        <v>189</v>
      </c>
      <c r="AU129" s="221" t="s">
        <v>81</v>
      </c>
      <c r="AV129" s="11" t="s">
        <v>81</v>
      </c>
      <c r="AW129" s="11" t="s">
        <v>34</v>
      </c>
      <c r="AX129" s="11" t="s">
        <v>79</v>
      </c>
      <c r="AY129" s="221" t="s">
        <v>176</v>
      </c>
    </row>
    <row r="130" spans="2:65" s="1" customFormat="1" ht="22.5" customHeight="1">
      <c r="B130" s="41"/>
      <c r="C130" s="194" t="s">
        <v>233</v>
      </c>
      <c r="D130" s="194" t="s">
        <v>178</v>
      </c>
      <c r="E130" s="195" t="s">
        <v>234</v>
      </c>
      <c r="F130" s="196" t="s">
        <v>235</v>
      </c>
      <c r="G130" s="197" t="s">
        <v>200</v>
      </c>
      <c r="H130" s="198">
        <v>0.988</v>
      </c>
      <c r="I130" s="199"/>
      <c r="J130" s="200">
        <f>ROUND(I130*H130,2)</f>
        <v>0</v>
      </c>
      <c r="K130" s="196" t="s">
        <v>182</v>
      </c>
      <c r="L130" s="61"/>
      <c r="M130" s="201" t="s">
        <v>21</v>
      </c>
      <c r="N130" s="202" t="s">
        <v>42</v>
      </c>
      <c r="O130" s="42"/>
      <c r="P130" s="203">
        <f>O130*H130</f>
        <v>0</v>
      </c>
      <c r="Q130" s="203">
        <v>0</v>
      </c>
      <c r="R130" s="203">
        <f>Q130*H130</f>
        <v>0</v>
      </c>
      <c r="S130" s="203">
        <v>0</v>
      </c>
      <c r="T130" s="204">
        <f>S130*H130</f>
        <v>0</v>
      </c>
      <c r="AR130" s="24" t="s">
        <v>183</v>
      </c>
      <c r="AT130" s="24" t="s">
        <v>178</v>
      </c>
      <c r="AU130" s="24" t="s">
        <v>81</v>
      </c>
      <c r="AY130" s="24" t="s">
        <v>176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24" t="s">
        <v>79</v>
      </c>
      <c r="BK130" s="205">
        <f>ROUND(I130*H130,2)</f>
        <v>0</v>
      </c>
      <c r="BL130" s="24" t="s">
        <v>183</v>
      </c>
      <c r="BM130" s="24" t="s">
        <v>236</v>
      </c>
    </row>
    <row r="131" spans="2:47" s="1" customFormat="1" ht="40.5">
      <c r="B131" s="41"/>
      <c r="C131" s="63"/>
      <c r="D131" s="206" t="s">
        <v>185</v>
      </c>
      <c r="E131" s="63"/>
      <c r="F131" s="207" t="s">
        <v>237</v>
      </c>
      <c r="G131" s="63"/>
      <c r="H131" s="63"/>
      <c r="I131" s="164"/>
      <c r="J131" s="63"/>
      <c r="K131" s="63"/>
      <c r="L131" s="61"/>
      <c r="M131" s="208"/>
      <c r="N131" s="42"/>
      <c r="O131" s="42"/>
      <c r="P131" s="42"/>
      <c r="Q131" s="42"/>
      <c r="R131" s="42"/>
      <c r="S131" s="42"/>
      <c r="T131" s="78"/>
      <c r="AT131" s="24" t="s">
        <v>185</v>
      </c>
      <c r="AU131" s="24" t="s">
        <v>81</v>
      </c>
    </row>
    <row r="132" spans="2:51" s="11" customFormat="1" ht="13.5">
      <c r="B132" s="210"/>
      <c r="C132" s="211"/>
      <c r="D132" s="212" t="s">
        <v>189</v>
      </c>
      <c r="E132" s="213" t="s">
        <v>95</v>
      </c>
      <c r="F132" s="214" t="s">
        <v>238</v>
      </c>
      <c r="G132" s="211"/>
      <c r="H132" s="215">
        <v>0.988</v>
      </c>
      <c r="I132" s="216"/>
      <c r="J132" s="211"/>
      <c r="K132" s="211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189</v>
      </c>
      <c r="AU132" s="221" t="s">
        <v>81</v>
      </c>
      <c r="AV132" s="11" t="s">
        <v>81</v>
      </c>
      <c r="AW132" s="11" t="s">
        <v>34</v>
      </c>
      <c r="AX132" s="11" t="s">
        <v>79</v>
      </c>
      <c r="AY132" s="221" t="s">
        <v>176</v>
      </c>
    </row>
    <row r="133" spans="2:65" s="1" customFormat="1" ht="31.5" customHeight="1">
      <c r="B133" s="41"/>
      <c r="C133" s="194" t="s">
        <v>239</v>
      </c>
      <c r="D133" s="194" t="s">
        <v>178</v>
      </c>
      <c r="E133" s="195" t="s">
        <v>240</v>
      </c>
      <c r="F133" s="196" t="s">
        <v>241</v>
      </c>
      <c r="G133" s="197" t="s">
        <v>200</v>
      </c>
      <c r="H133" s="198">
        <v>11.856</v>
      </c>
      <c r="I133" s="199"/>
      <c r="J133" s="200">
        <f>ROUND(I133*H133,2)</f>
        <v>0</v>
      </c>
      <c r="K133" s="196" t="s">
        <v>182</v>
      </c>
      <c r="L133" s="61"/>
      <c r="M133" s="201" t="s">
        <v>21</v>
      </c>
      <c r="N133" s="202" t="s">
        <v>42</v>
      </c>
      <c r="O133" s="42"/>
      <c r="P133" s="203">
        <f>O133*H133</f>
        <v>0</v>
      </c>
      <c r="Q133" s="203">
        <v>0</v>
      </c>
      <c r="R133" s="203">
        <f>Q133*H133</f>
        <v>0</v>
      </c>
      <c r="S133" s="203">
        <v>0</v>
      </c>
      <c r="T133" s="204">
        <f>S133*H133</f>
        <v>0</v>
      </c>
      <c r="AR133" s="24" t="s">
        <v>183</v>
      </c>
      <c r="AT133" s="24" t="s">
        <v>178</v>
      </c>
      <c r="AU133" s="24" t="s">
        <v>81</v>
      </c>
      <c r="AY133" s="24" t="s">
        <v>176</v>
      </c>
      <c r="BE133" s="205">
        <f>IF(N133="základní",J133,0)</f>
        <v>0</v>
      </c>
      <c r="BF133" s="205">
        <f>IF(N133="snížená",J133,0)</f>
        <v>0</v>
      </c>
      <c r="BG133" s="205">
        <f>IF(N133="zákl. přenesená",J133,0)</f>
        <v>0</v>
      </c>
      <c r="BH133" s="205">
        <f>IF(N133="sníž. přenesená",J133,0)</f>
        <v>0</v>
      </c>
      <c r="BI133" s="205">
        <f>IF(N133="nulová",J133,0)</f>
        <v>0</v>
      </c>
      <c r="BJ133" s="24" t="s">
        <v>79</v>
      </c>
      <c r="BK133" s="205">
        <f>ROUND(I133*H133,2)</f>
        <v>0</v>
      </c>
      <c r="BL133" s="24" t="s">
        <v>183</v>
      </c>
      <c r="BM133" s="24" t="s">
        <v>242</v>
      </c>
    </row>
    <row r="134" spans="2:47" s="1" customFormat="1" ht="40.5">
      <c r="B134" s="41"/>
      <c r="C134" s="63"/>
      <c r="D134" s="206" t="s">
        <v>185</v>
      </c>
      <c r="E134" s="63"/>
      <c r="F134" s="207" t="s">
        <v>243</v>
      </c>
      <c r="G134" s="63"/>
      <c r="H134" s="63"/>
      <c r="I134" s="164"/>
      <c r="J134" s="63"/>
      <c r="K134" s="63"/>
      <c r="L134" s="61"/>
      <c r="M134" s="208"/>
      <c r="N134" s="42"/>
      <c r="O134" s="42"/>
      <c r="P134" s="42"/>
      <c r="Q134" s="42"/>
      <c r="R134" s="42"/>
      <c r="S134" s="42"/>
      <c r="T134" s="78"/>
      <c r="AT134" s="24" t="s">
        <v>185</v>
      </c>
      <c r="AU134" s="24" t="s">
        <v>81</v>
      </c>
    </row>
    <row r="135" spans="2:51" s="11" customFormat="1" ht="13.5">
      <c r="B135" s="210"/>
      <c r="C135" s="211"/>
      <c r="D135" s="206" t="s">
        <v>189</v>
      </c>
      <c r="E135" s="233" t="s">
        <v>21</v>
      </c>
      <c r="F135" s="234" t="s">
        <v>95</v>
      </c>
      <c r="G135" s="211"/>
      <c r="H135" s="235">
        <v>0.988</v>
      </c>
      <c r="I135" s="216"/>
      <c r="J135" s="211"/>
      <c r="K135" s="211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189</v>
      </c>
      <c r="AU135" s="221" t="s">
        <v>81</v>
      </c>
      <c r="AV135" s="11" t="s">
        <v>81</v>
      </c>
      <c r="AW135" s="11" t="s">
        <v>34</v>
      </c>
      <c r="AX135" s="11" t="s">
        <v>79</v>
      </c>
      <c r="AY135" s="221" t="s">
        <v>176</v>
      </c>
    </row>
    <row r="136" spans="2:51" s="11" customFormat="1" ht="13.5">
      <c r="B136" s="210"/>
      <c r="C136" s="211"/>
      <c r="D136" s="212" t="s">
        <v>189</v>
      </c>
      <c r="E136" s="211"/>
      <c r="F136" s="214" t="s">
        <v>244</v>
      </c>
      <c r="G136" s="211"/>
      <c r="H136" s="215">
        <v>11.856</v>
      </c>
      <c r="I136" s="216"/>
      <c r="J136" s="211"/>
      <c r="K136" s="211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189</v>
      </c>
      <c r="AU136" s="221" t="s">
        <v>81</v>
      </c>
      <c r="AV136" s="11" t="s">
        <v>81</v>
      </c>
      <c r="AW136" s="11" t="s">
        <v>6</v>
      </c>
      <c r="AX136" s="11" t="s">
        <v>79</v>
      </c>
      <c r="AY136" s="221" t="s">
        <v>176</v>
      </c>
    </row>
    <row r="137" spans="2:65" s="1" customFormat="1" ht="22.5" customHeight="1">
      <c r="B137" s="41"/>
      <c r="C137" s="194" t="s">
        <v>245</v>
      </c>
      <c r="D137" s="194" t="s">
        <v>178</v>
      </c>
      <c r="E137" s="195" t="s">
        <v>246</v>
      </c>
      <c r="F137" s="196" t="s">
        <v>247</v>
      </c>
      <c r="G137" s="197" t="s">
        <v>200</v>
      </c>
      <c r="H137" s="198">
        <v>0.9</v>
      </c>
      <c r="I137" s="199"/>
      <c r="J137" s="200">
        <f>ROUND(I137*H137,2)</f>
        <v>0</v>
      </c>
      <c r="K137" s="196" t="s">
        <v>182</v>
      </c>
      <c r="L137" s="61"/>
      <c r="M137" s="201" t="s">
        <v>21</v>
      </c>
      <c r="N137" s="202" t="s">
        <v>42</v>
      </c>
      <c r="O137" s="42"/>
      <c r="P137" s="203">
        <f>O137*H137</f>
        <v>0</v>
      </c>
      <c r="Q137" s="203">
        <v>0</v>
      </c>
      <c r="R137" s="203">
        <f>Q137*H137</f>
        <v>0</v>
      </c>
      <c r="S137" s="203">
        <v>0</v>
      </c>
      <c r="T137" s="204">
        <f>S137*H137</f>
        <v>0</v>
      </c>
      <c r="AR137" s="24" t="s">
        <v>183</v>
      </c>
      <c r="AT137" s="24" t="s">
        <v>178</v>
      </c>
      <c r="AU137" s="24" t="s">
        <v>81</v>
      </c>
      <c r="AY137" s="24" t="s">
        <v>176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24" t="s">
        <v>79</v>
      </c>
      <c r="BK137" s="205">
        <f>ROUND(I137*H137,2)</f>
        <v>0</v>
      </c>
      <c r="BL137" s="24" t="s">
        <v>183</v>
      </c>
      <c r="BM137" s="24" t="s">
        <v>248</v>
      </c>
    </row>
    <row r="138" spans="2:47" s="1" customFormat="1" ht="27">
      <c r="B138" s="41"/>
      <c r="C138" s="63"/>
      <c r="D138" s="206" t="s">
        <v>185</v>
      </c>
      <c r="E138" s="63"/>
      <c r="F138" s="207" t="s">
        <v>249</v>
      </c>
      <c r="G138" s="63"/>
      <c r="H138" s="63"/>
      <c r="I138" s="164"/>
      <c r="J138" s="63"/>
      <c r="K138" s="63"/>
      <c r="L138" s="61"/>
      <c r="M138" s="208"/>
      <c r="N138" s="42"/>
      <c r="O138" s="42"/>
      <c r="P138" s="42"/>
      <c r="Q138" s="42"/>
      <c r="R138" s="42"/>
      <c r="S138" s="42"/>
      <c r="T138" s="78"/>
      <c r="AT138" s="24" t="s">
        <v>185</v>
      </c>
      <c r="AU138" s="24" t="s">
        <v>81</v>
      </c>
    </row>
    <row r="139" spans="2:51" s="11" customFormat="1" ht="13.5">
      <c r="B139" s="210"/>
      <c r="C139" s="211"/>
      <c r="D139" s="212" t="s">
        <v>189</v>
      </c>
      <c r="E139" s="213" t="s">
        <v>21</v>
      </c>
      <c r="F139" s="214" t="s">
        <v>125</v>
      </c>
      <c r="G139" s="211"/>
      <c r="H139" s="215">
        <v>0.9</v>
      </c>
      <c r="I139" s="216"/>
      <c r="J139" s="211"/>
      <c r="K139" s="211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189</v>
      </c>
      <c r="AU139" s="221" t="s">
        <v>81</v>
      </c>
      <c r="AV139" s="11" t="s">
        <v>81</v>
      </c>
      <c r="AW139" s="11" t="s">
        <v>34</v>
      </c>
      <c r="AX139" s="11" t="s">
        <v>79</v>
      </c>
      <c r="AY139" s="221" t="s">
        <v>176</v>
      </c>
    </row>
    <row r="140" spans="2:65" s="1" customFormat="1" ht="22.5" customHeight="1">
      <c r="B140" s="41"/>
      <c r="C140" s="194" t="s">
        <v>250</v>
      </c>
      <c r="D140" s="194" t="s">
        <v>178</v>
      </c>
      <c r="E140" s="195" t="s">
        <v>251</v>
      </c>
      <c r="F140" s="196" t="s">
        <v>252</v>
      </c>
      <c r="G140" s="197" t="s">
        <v>200</v>
      </c>
      <c r="H140" s="198">
        <v>0.988</v>
      </c>
      <c r="I140" s="199"/>
      <c r="J140" s="200">
        <f>ROUND(I140*H140,2)</f>
        <v>0</v>
      </c>
      <c r="K140" s="196" t="s">
        <v>182</v>
      </c>
      <c r="L140" s="61"/>
      <c r="M140" s="201" t="s">
        <v>21</v>
      </c>
      <c r="N140" s="202" t="s">
        <v>42</v>
      </c>
      <c r="O140" s="42"/>
      <c r="P140" s="203">
        <f>O140*H140</f>
        <v>0</v>
      </c>
      <c r="Q140" s="203">
        <v>0</v>
      </c>
      <c r="R140" s="203">
        <f>Q140*H140</f>
        <v>0</v>
      </c>
      <c r="S140" s="203">
        <v>0</v>
      </c>
      <c r="T140" s="204">
        <f>S140*H140</f>
        <v>0</v>
      </c>
      <c r="AR140" s="24" t="s">
        <v>183</v>
      </c>
      <c r="AT140" s="24" t="s">
        <v>178</v>
      </c>
      <c r="AU140" s="24" t="s">
        <v>81</v>
      </c>
      <c r="AY140" s="24" t="s">
        <v>176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24" t="s">
        <v>79</v>
      </c>
      <c r="BK140" s="205">
        <f>ROUND(I140*H140,2)</f>
        <v>0</v>
      </c>
      <c r="BL140" s="24" t="s">
        <v>183</v>
      </c>
      <c r="BM140" s="24" t="s">
        <v>253</v>
      </c>
    </row>
    <row r="141" spans="2:47" s="1" customFormat="1" ht="13.5">
      <c r="B141" s="41"/>
      <c r="C141" s="63"/>
      <c r="D141" s="206" t="s">
        <v>185</v>
      </c>
      <c r="E141" s="63"/>
      <c r="F141" s="207" t="s">
        <v>252</v>
      </c>
      <c r="G141" s="63"/>
      <c r="H141" s="63"/>
      <c r="I141" s="164"/>
      <c r="J141" s="63"/>
      <c r="K141" s="63"/>
      <c r="L141" s="61"/>
      <c r="M141" s="208"/>
      <c r="N141" s="42"/>
      <c r="O141" s="42"/>
      <c r="P141" s="42"/>
      <c r="Q141" s="42"/>
      <c r="R141" s="42"/>
      <c r="S141" s="42"/>
      <c r="T141" s="78"/>
      <c r="AT141" s="24" t="s">
        <v>185</v>
      </c>
      <c r="AU141" s="24" t="s">
        <v>81</v>
      </c>
    </row>
    <row r="142" spans="2:51" s="11" customFormat="1" ht="13.5">
      <c r="B142" s="210"/>
      <c r="C142" s="211"/>
      <c r="D142" s="212" t="s">
        <v>189</v>
      </c>
      <c r="E142" s="213" t="s">
        <v>21</v>
      </c>
      <c r="F142" s="214" t="s">
        <v>95</v>
      </c>
      <c r="G142" s="211"/>
      <c r="H142" s="215">
        <v>0.988</v>
      </c>
      <c r="I142" s="216"/>
      <c r="J142" s="211"/>
      <c r="K142" s="211"/>
      <c r="L142" s="217"/>
      <c r="M142" s="218"/>
      <c r="N142" s="219"/>
      <c r="O142" s="219"/>
      <c r="P142" s="219"/>
      <c r="Q142" s="219"/>
      <c r="R142" s="219"/>
      <c r="S142" s="219"/>
      <c r="T142" s="220"/>
      <c r="AT142" s="221" t="s">
        <v>189</v>
      </c>
      <c r="AU142" s="221" t="s">
        <v>81</v>
      </c>
      <c r="AV142" s="11" t="s">
        <v>81</v>
      </c>
      <c r="AW142" s="11" t="s">
        <v>34</v>
      </c>
      <c r="AX142" s="11" t="s">
        <v>79</v>
      </c>
      <c r="AY142" s="221" t="s">
        <v>176</v>
      </c>
    </row>
    <row r="143" spans="2:65" s="1" customFormat="1" ht="22.5" customHeight="1">
      <c r="B143" s="41"/>
      <c r="C143" s="194" t="s">
        <v>254</v>
      </c>
      <c r="D143" s="194" t="s">
        <v>178</v>
      </c>
      <c r="E143" s="195" t="s">
        <v>255</v>
      </c>
      <c r="F143" s="196" t="s">
        <v>256</v>
      </c>
      <c r="G143" s="197" t="s">
        <v>257</v>
      </c>
      <c r="H143" s="198">
        <v>1.778</v>
      </c>
      <c r="I143" s="199"/>
      <c r="J143" s="200">
        <f>ROUND(I143*H143,2)</f>
        <v>0</v>
      </c>
      <c r="K143" s="196" t="s">
        <v>182</v>
      </c>
      <c r="L143" s="61"/>
      <c r="M143" s="201" t="s">
        <v>21</v>
      </c>
      <c r="N143" s="202" t="s">
        <v>42</v>
      </c>
      <c r="O143" s="42"/>
      <c r="P143" s="203">
        <f>O143*H143</f>
        <v>0</v>
      </c>
      <c r="Q143" s="203">
        <v>0</v>
      </c>
      <c r="R143" s="203">
        <f>Q143*H143</f>
        <v>0</v>
      </c>
      <c r="S143" s="203">
        <v>0</v>
      </c>
      <c r="T143" s="204">
        <f>S143*H143</f>
        <v>0</v>
      </c>
      <c r="AR143" s="24" t="s">
        <v>183</v>
      </c>
      <c r="AT143" s="24" t="s">
        <v>178</v>
      </c>
      <c r="AU143" s="24" t="s">
        <v>81</v>
      </c>
      <c r="AY143" s="24" t="s">
        <v>176</v>
      </c>
      <c r="BE143" s="205">
        <f>IF(N143="základní",J143,0)</f>
        <v>0</v>
      </c>
      <c r="BF143" s="205">
        <f>IF(N143="snížená",J143,0)</f>
        <v>0</v>
      </c>
      <c r="BG143" s="205">
        <f>IF(N143="zákl. přenesená",J143,0)</f>
        <v>0</v>
      </c>
      <c r="BH143" s="205">
        <f>IF(N143="sníž. přenesená",J143,0)</f>
        <v>0</v>
      </c>
      <c r="BI143" s="205">
        <f>IF(N143="nulová",J143,0)</f>
        <v>0</v>
      </c>
      <c r="BJ143" s="24" t="s">
        <v>79</v>
      </c>
      <c r="BK143" s="205">
        <f>ROUND(I143*H143,2)</f>
        <v>0</v>
      </c>
      <c r="BL143" s="24" t="s">
        <v>183</v>
      </c>
      <c r="BM143" s="24" t="s">
        <v>258</v>
      </c>
    </row>
    <row r="144" spans="2:47" s="1" customFormat="1" ht="13.5">
      <c r="B144" s="41"/>
      <c r="C144" s="63"/>
      <c r="D144" s="206" t="s">
        <v>185</v>
      </c>
      <c r="E144" s="63"/>
      <c r="F144" s="207" t="s">
        <v>259</v>
      </c>
      <c r="G144" s="63"/>
      <c r="H144" s="63"/>
      <c r="I144" s="164"/>
      <c r="J144" s="63"/>
      <c r="K144" s="63"/>
      <c r="L144" s="61"/>
      <c r="M144" s="208"/>
      <c r="N144" s="42"/>
      <c r="O144" s="42"/>
      <c r="P144" s="42"/>
      <c r="Q144" s="42"/>
      <c r="R144" s="42"/>
      <c r="S144" s="42"/>
      <c r="T144" s="78"/>
      <c r="AT144" s="24" t="s">
        <v>185</v>
      </c>
      <c r="AU144" s="24" t="s">
        <v>81</v>
      </c>
    </row>
    <row r="145" spans="2:51" s="11" customFormat="1" ht="13.5">
      <c r="B145" s="210"/>
      <c r="C145" s="211"/>
      <c r="D145" s="212" t="s">
        <v>189</v>
      </c>
      <c r="E145" s="213" t="s">
        <v>21</v>
      </c>
      <c r="F145" s="214" t="s">
        <v>260</v>
      </c>
      <c r="G145" s="211"/>
      <c r="H145" s="215">
        <v>1.778</v>
      </c>
      <c r="I145" s="216"/>
      <c r="J145" s="211"/>
      <c r="K145" s="211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189</v>
      </c>
      <c r="AU145" s="221" t="s">
        <v>81</v>
      </c>
      <c r="AV145" s="11" t="s">
        <v>81</v>
      </c>
      <c r="AW145" s="11" t="s">
        <v>34</v>
      </c>
      <c r="AX145" s="11" t="s">
        <v>79</v>
      </c>
      <c r="AY145" s="221" t="s">
        <v>176</v>
      </c>
    </row>
    <row r="146" spans="2:65" s="1" customFormat="1" ht="22.5" customHeight="1">
      <c r="B146" s="41"/>
      <c r="C146" s="194" t="s">
        <v>261</v>
      </c>
      <c r="D146" s="194" t="s">
        <v>178</v>
      </c>
      <c r="E146" s="195" t="s">
        <v>262</v>
      </c>
      <c r="F146" s="196" t="s">
        <v>263</v>
      </c>
      <c r="G146" s="197" t="s">
        <v>200</v>
      </c>
      <c r="H146" s="198">
        <v>0.9</v>
      </c>
      <c r="I146" s="199"/>
      <c r="J146" s="200">
        <f>ROUND(I146*H146,2)</f>
        <v>0</v>
      </c>
      <c r="K146" s="196" t="s">
        <v>182</v>
      </c>
      <c r="L146" s="61"/>
      <c r="M146" s="201" t="s">
        <v>21</v>
      </c>
      <c r="N146" s="202" t="s">
        <v>42</v>
      </c>
      <c r="O146" s="42"/>
      <c r="P146" s="203">
        <f>O146*H146</f>
        <v>0</v>
      </c>
      <c r="Q146" s="203">
        <v>0</v>
      </c>
      <c r="R146" s="203">
        <f>Q146*H146</f>
        <v>0</v>
      </c>
      <c r="S146" s="203">
        <v>0</v>
      </c>
      <c r="T146" s="204">
        <f>S146*H146</f>
        <v>0</v>
      </c>
      <c r="AR146" s="24" t="s">
        <v>183</v>
      </c>
      <c r="AT146" s="24" t="s">
        <v>178</v>
      </c>
      <c r="AU146" s="24" t="s">
        <v>81</v>
      </c>
      <c r="AY146" s="24" t="s">
        <v>176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24" t="s">
        <v>79</v>
      </c>
      <c r="BK146" s="205">
        <f>ROUND(I146*H146,2)</f>
        <v>0</v>
      </c>
      <c r="BL146" s="24" t="s">
        <v>183</v>
      </c>
      <c r="BM146" s="24" t="s">
        <v>264</v>
      </c>
    </row>
    <row r="147" spans="2:47" s="1" customFormat="1" ht="27">
      <c r="B147" s="41"/>
      <c r="C147" s="63"/>
      <c r="D147" s="206" t="s">
        <v>185</v>
      </c>
      <c r="E147" s="63"/>
      <c r="F147" s="207" t="s">
        <v>265</v>
      </c>
      <c r="G147" s="63"/>
      <c r="H147" s="63"/>
      <c r="I147" s="164"/>
      <c r="J147" s="63"/>
      <c r="K147" s="63"/>
      <c r="L147" s="61"/>
      <c r="M147" s="208"/>
      <c r="N147" s="42"/>
      <c r="O147" s="42"/>
      <c r="P147" s="42"/>
      <c r="Q147" s="42"/>
      <c r="R147" s="42"/>
      <c r="S147" s="42"/>
      <c r="T147" s="78"/>
      <c r="AT147" s="24" t="s">
        <v>185</v>
      </c>
      <c r="AU147" s="24" t="s">
        <v>81</v>
      </c>
    </row>
    <row r="148" spans="2:51" s="12" customFormat="1" ht="13.5">
      <c r="B148" s="222"/>
      <c r="C148" s="223"/>
      <c r="D148" s="206" t="s">
        <v>189</v>
      </c>
      <c r="E148" s="224" t="s">
        <v>21</v>
      </c>
      <c r="F148" s="225" t="s">
        <v>266</v>
      </c>
      <c r="G148" s="223"/>
      <c r="H148" s="226" t="s">
        <v>21</v>
      </c>
      <c r="I148" s="227"/>
      <c r="J148" s="223"/>
      <c r="K148" s="223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189</v>
      </c>
      <c r="AU148" s="232" t="s">
        <v>81</v>
      </c>
      <c r="AV148" s="12" t="s">
        <v>79</v>
      </c>
      <c r="AW148" s="12" t="s">
        <v>34</v>
      </c>
      <c r="AX148" s="12" t="s">
        <v>71</v>
      </c>
      <c r="AY148" s="232" t="s">
        <v>176</v>
      </c>
    </row>
    <row r="149" spans="2:51" s="11" customFormat="1" ht="13.5">
      <c r="B149" s="210"/>
      <c r="C149" s="211"/>
      <c r="D149" s="206" t="s">
        <v>189</v>
      </c>
      <c r="E149" s="233" t="s">
        <v>21</v>
      </c>
      <c r="F149" s="234" t="s">
        <v>267</v>
      </c>
      <c r="G149" s="211"/>
      <c r="H149" s="235">
        <v>0.9</v>
      </c>
      <c r="I149" s="216"/>
      <c r="J149" s="211"/>
      <c r="K149" s="211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189</v>
      </c>
      <c r="AU149" s="221" t="s">
        <v>81</v>
      </c>
      <c r="AV149" s="11" t="s">
        <v>81</v>
      </c>
      <c r="AW149" s="11" t="s">
        <v>34</v>
      </c>
      <c r="AX149" s="11" t="s">
        <v>71</v>
      </c>
      <c r="AY149" s="221" t="s">
        <v>176</v>
      </c>
    </row>
    <row r="150" spans="2:51" s="13" customFormat="1" ht="13.5">
      <c r="B150" s="236"/>
      <c r="C150" s="237"/>
      <c r="D150" s="212" t="s">
        <v>189</v>
      </c>
      <c r="E150" s="238" t="s">
        <v>125</v>
      </c>
      <c r="F150" s="239" t="s">
        <v>207</v>
      </c>
      <c r="G150" s="237"/>
      <c r="H150" s="240">
        <v>0.9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AT150" s="246" t="s">
        <v>189</v>
      </c>
      <c r="AU150" s="246" t="s">
        <v>81</v>
      </c>
      <c r="AV150" s="13" t="s">
        <v>183</v>
      </c>
      <c r="AW150" s="13" t="s">
        <v>34</v>
      </c>
      <c r="AX150" s="13" t="s">
        <v>79</v>
      </c>
      <c r="AY150" s="246" t="s">
        <v>176</v>
      </c>
    </row>
    <row r="151" spans="2:65" s="1" customFormat="1" ht="31.5" customHeight="1">
      <c r="B151" s="41"/>
      <c r="C151" s="194" t="s">
        <v>10</v>
      </c>
      <c r="D151" s="194" t="s">
        <v>178</v>
      </c>
      <c r="E151" s="195" t="s">
        <v>268</v>
      </c>
      <c r="F151" s="196" t="s">
        <v>269</v>
      </c>
      <c r="G151" s="197" t="s">
        <v>181</v>
      </c>
      <c r="H151" s="198">
        <v>90</v>
      </c>
      <c r="I151" s="199"/>
      <c r="J151" s="200">
        <f>ROUND(I151*H151,2)</f>
        <v>0</v>
      </c>
      <c r="K151" s="196" t="s">
        <v>182</v>
      </c>
      <c r="L151" s="61"/>
      <c r="M151" s="201" t="s">
        <v>21</v>
      </c>
      <c r="N151" s="202" t="s">
        <v>42</v>
      </c>
      <c r="O151" s="42"/>
      <c r="P151" s="203">
        <f>O151*H151</f>
        <v>0</v>
      </c>
      <c r="Q151" s="203">
        <v>0</v>
      </c>
      <c r="R151" s="203">
        <f>Q151*H151</f>
        <v>0</v>
      </c>
      <c r="S151" s="203">
        <v>0</v>
      </c>
      <c r="T151" s="204">
        <f>S151*H151</f>
        <v>0</v>
      </c>
      <c r="AR151" s="24" t="s">
        <v>183</v>
      </c>
      <c r="AT151" s="24" t="s">
        <v>178</v>
      </c>
      <c r="AU151" s="24" t="s">
        <v>81</v>
      </c>
      <c r="AY151" s="24" t="s">
        <v>176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24" t="s">
        <v>79</v>
      </c>
      <c r="BK151" s="205">
        <f>ROUND(I151*H151,2)</f>
        <v>0</v>
      </c>
      <c r="BL151" s="24" t="s">
        <v>183</v>
      </c>
      <c r="BM151" s="24" t="s">
        <v>270</v>
      </c>
    </row>
    <row r="152" spans="2:47" s="1" customFormat="1" ht="27">
      <c r="B152" s="41"/>
      <c r="C152" s="63"/>
      <c r="D152" s="206" t="s">
        <v>185</v>
      </c>
      <c r="E152" s="63"/>
      <c r="F152" s="207" t="s">
        <v>271</v>
      </c>
      <c r="G152" s="63"/>
      <c r="H152" s="63"/>
      <c r="I152" s="164"/>
      <c r="J152" s="63"/>
      <c r="K152" s="63"/>
      <c r="L152" s="61"/>
      <c r="M152" s="208"/>
      <c r="N152" s="42"/>
      <c r="O152" s="42"/>
      <c r="P152" s="42"/>
      <c r="Q152" s="42"/>
      <c r="R152" s="42"/>
      <c r="S152" s="42"/>
      <c r="T152" s="78"/>
      <c r="AT152" s="24" t="s">
        <v>185</v>
      </c>
      <c r="AU152" s="24" t="s">
        <v>81</v>
      </c>
    </row>
    <row r="153" spans="2:51" s="12" customFormat="1" ht="13.5">
      <c r="B153" s="222"/>
      <c r="C153" s="223"/>
      <c r="D153" s="206" t="s">
        <v>189</v>
      </c>
      <c r="E153" s="224" t="s">
        <v>21</v>
      </c>
      <c r="F153" s="225" t="s">
        <v>272</v>
      </c>
      <c r="G153" s="223"/>
      <c r="H153" s="226" t="s">
        <v>21</v>
      </c>
      <c r="I153" s="227"/>
      <c r="J153" s="223"/>
      <c r="K153" s="223"/>
      <c r="L153" s="228"/>
      <c r="M153" s="229"/>
      <c r="N153" s="230"/>
      <c r="O153" s="230"/>
      <c r="P153" s="230"/>
      <c r="Q153" s="230"/>
      <c r="R153" s="230"/>
      <c r="S153" s="230"/>
      <c r="T153" s="231"/>
      <c r="AT153" s="232" t="s">
        <v>189</v>
      </c>
      <c r="AU153" s="232" t="s">
        <v>81</v>
      </c>
      <c r="AV153" s="12" t="s">
        <v>79</v>
      </c>
      <c r="AW153" s="12" t="s">
        <v>34</v>
      </c>
      <c r="AX153" s="12" t="s">
        <v>71</v>
      </c>
      <c r="AY153" s="232" t="s">
        <v>176</v>
      </c>
    </row>
    <row r="154" spans="2:51" s="11" customFormat="1" ht="13.5">
      <c r="B154" s="210"/>
      <c r="C154" s="211"/>
      <c r="D154" s="212" t="s">
        <v>189</v>
      </c>
      <c r="E154" s="213" t="s">
        <v>133</v>
      </c>
      <c r="F154" s="214" t="s">
        <v>134</v>
      </c>
      <c r="G154" s="211"/>
      <c r="H154" s="215">
        <v>90</v>
      </c>
      <c r="I154" s="216"/>
      <c r="J154" s="211"/>
      <c r="K154" s="211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189</v>
      </c>
      <c r="AU154" s="221" t="s">
        <v>81</v>
      </c>
      <c r="AV154" s="11" t="s">
        <v>81</v>
      </c>
      <c r="AW154" s="11" t="s">
        <v>34</v>
      </c>
      <c r="AX154" s="11" t="s">
        <v>79</v>
      </c>
      <c r="AY154" s="221" t="s">
        <v>176</v>
      </c>
    </row>
    <row r="155" spans="2:65" s="1" customFormat="1" ht="22.5" customHeight="1">
      <c r="B155" s="41"/>
      <c r="C155" s="194" t="s">
        <v>273</v>
      </c>
      <c r="D155" s="194" t="s">
        <v>178</v>
      </c>
      <c r="E155" s="195" t="s">
        <v>274</v>
      </c>
      <c r="F155" s="196" t="s">
        <v>275</v>
      </c>
      <c r="G155" s="197" t="s">
        <v>181</v>
      </c>
      <c r="H155" s="198">
        <v>90</v>
      </c>
      <c r="I155" s="199"/>
      <c r="J155" s="200">
        <f>ROUND(I155*H155,2)</f>
        <v>0</v>
      </c>
      <c r="K155" s="196" t="s">
        <v>182</v>
      </c>
      <c r="L155" s="61"/>
      <c r="M155" s="201" t="s">
        <v>21</v>
      </c>
      <c r="N155" s="202" t="s">
        <v>42</v>
      </c>
      <c r="O155" s="42"/>
      <c r="P155" s="203">
        <f>O155*H155</f>
        <v>0</v>
      </c>
      <c r="Q155" s="203">
        <v>0</v>
      </c>
      <c r="R155" s="203">
        <f>Q155*H155</f>
        <v>0</v>
      </c>
      <c r="S155" s="203">
        <v>0</v>
      </c>
      <c r="T155" s="204">
        <f>S155*H155</f>
        <v>0</v>
      </c>
      <c r="AR155" s="24" t="s">
        <v>183</v>
      </c>
      <c r="AT155" s="24" t="s">
        <v>178</v>
      </c>
      <c r="AU155" s="24" t="s">
        <v>81</v>
      </c>
      <c r="AY155" s="24" t="s">
        <v>176</v>
      </c>
      <c r="BE155" s="205">
        <f>IF(N155="základní",J155,0)</f>
        <v>0</v>
      </c>
      <c r="BF155" s="205">
        <f>IF(N155="snížená",J155,0)</f>
        <v>0</v>
      </c>
      <c r="BG155" s="205">
        <f>IF(N155="zákl. přenesená",J155,0)</f>
        <v>0</v>
      </c>
      <c r="BH155" s="205">
        <f>IF(N155="sníž. přenesená",J155,0)</f>
        <v>0</v>
      </c>
      <c r="BI155" s="205">
        <f>IF(N155="nulová",J155,0)</f>
        <v>0</v>
      </c>
      <c r="BJ155" s="24" t="s">
        <v>79</v>
      </c>
      <c r="BK155" s="205">
        <f>ROUND(I155*H155,2)</f>
        <v>0</v>
      </c>
      <c r="BL155" s="24" t="s">
        <v>183</v>
      </c>
      <c r="BM155" s="24" t="s">
        <v>276</v>
      </c>
    </row>
    <row r="156" spans="2:47" s="1" customFormat="1" ht="27">
      <c r="B156" s="41"/>
      <c r="C156" s="63"/>
      <c r="D156" s="206" t="s">
        <v>185</v>
      </c>
      <c r="E156" s="63"/>
      <c r="F156" s="207" t="s">
        <v>277</v>
      </c>
      <c r="G156" s="63"/>
      <c r="H156" s="63"/>
      <c r="I156" s="164"/>
      <c r="J156" s="63"/>
      <c r="K156" s="63"/>
      <c r="L156" s="61"/>
      <c r="M156" s="208"/>
      <c r="N156" s="42"/>
      <c r="O156" s="42"/>
      <c r="P156" s="42"/>
      <c r="Q156" s="42"/>
      <c r="R156" s="42"/>
      <c r="S156" s="42"/>
      <c r="T156" s="78"/>
      <c r="AT156" s="24" t="s">
        <v>185</v>
      </c>
      <c r="AU156" s="24" t="s">
        <v>81</v>
      </c>
    </row>
    <row r="157" spans="2:51" s="12" customFormat="1" ht="13.5">
      <c r="B157" s="222"/>
      <c r="C157" s="223"/>
      <c r="D157" s="206" t="s">
        <v>189</v>
      </c>
      <c r="E157" s="224" t="s">
        <v>21</v>
      </c>
      <c r="F157" s="225" t="s">
        <v>272</v>
      </c>
      <c r="G157" s="223"/>
      <c r="H157" s="226" t="s">
        <v>21</v>
      </c>
      <c r="I157" s="227"/>
      <c r="J157" s="223"/>
      <c r="K157" s="223"/>
      <c r="L157" s="228"/>
      <c r="M157" s="229"/>
      <c r="N157" s="230"/>
      <c r="O157" s="230"/>
      <c r="P157" s="230"/>
      <c r="Q157" s="230"/>
      <c r="R157" s="230"/>
      <c r="S157" s="230"/>
      <c r="T157" s="231"/>
      <c r="AT157" s="232" t="s">
        <v>189</v>
      </c>
      <c r="AU157" s="232" t="s">
        <v>81</v>
      </c>
      <c r="AV157" s="12" t="s">
        <v>79</v>
      </c>
      <c r="AW157" s="12" t="s">
        <v>34</v>
      </c>
      <c r="AX157" s="12" t="s">
        <v>71</v>
      </c>
      <c r="AY157" s="232" t="s">
        <v>176</v>
      </c>
    </row>
    <row r="158" spans="2:51" s="11" customFormat="1" ht="13.5">
      <c r="B158" s="210"/>
      <c r="C158" s="211"/>
      <c r="D158" s="212" t="s">
        <v>189</v>
      </c>
      <c r="E158" s="213" t="s">
        <v>21</v>
      </c>
      <c r="F158" s="214" t="s">
        <v>133</v>
      </c>
      <c r="G158" s="211"/>
      <c r="H158" s="215">
        <v>90</v>
      </c>
      <c r="I158" s="216"/>
      <c r="J158" s="211"/>
      <c r="K158" s="211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189</v>
      </c>
      <c r="AU158" s="221" t="s">
        <v>81</v>
      </c>
      <c r="AV158" s="11" t="s">
        <v>81</v>
      </c>
      <c r="AW158" s="11" t="s">
        <v>34</v>
      </c>
      <c r="AX158" s="11" t="s">
        <v>79</v>
      </c>
      <c r="AY158" s="221" t="s">
        <v>176</v>
      </c>
    </row>
    <row r="159" spans="2:65" s="1" customFormat="1" ht="22.5" customHeight="1">
      <c r="B159" s="41"/>
      <c r="C159" s="247" t="s">
        <v>278</v>
      </c>
      <c r="D159" s="247" t="s">
        <v>279</v>
      </c>
      <c r="E159" s="248" t="s">
        <v>280</v>
      </c>
      <c r="F159" s="249" t="s">
        <v>281</v>
      </c>
      <c r="G159" s="250" t="s">
        <v>282</v>
      </c>
      <c r="H159" s="251">
        <v>1.35</v>
      </c>
      <c r="I159" s="252"/>
      <c r="J159" s="253">
        <f>ROUND(I159*H159,2)</f>
        <v>0</v>
      </c>
      <c r="K159" s="249" t="s">
        <v>182</v>
      </c>
      <c r="L159" s="254"/>
      <c r="M159" s="255" t="s">
        <v>21</v>
      </c>
      <c r="N159" s="256" t="s">
        <v>42</v>
      </c>
      <c r="O159" s="42"/>
      <c r="P159" s="203">
        <f>O159*H159</f>
        <v>0</v>
      </c>
      <c r="Q159" s="203">
        <v>0.001</v>
      </c>
      <c r="R159" s="203">
        <f>Q159*H159</f>
        <v>0.00135</v>
      </c>
      <c r="S159" s="203">
        <v>0</v>
      </c>
      <c r="T159" s="204">
        <f>S159*H159</f>
        <v>0</v>
      </c>
      <c r="AR159" s="24" t="s">
        <v>128</v>
      </c>
      <c r="AT159" s="24" t="s">
        <v>279</v>
      </c>
      <c r="AU159" s="24" t="s">
        <v>81</v>
      </c>
      <c r="AY159" s="24" t="s">
        <v>176</v>
      </c>
      <c r="BE159" s="205">
        <f>IF(N159="základní",J159,0)</f>
        <v>0</v>
      </c>
      <c r="BF159" s="205">
        <f>IF(N159="snížená",J159,0)</f>
        <v>0</v>
      </c>
      <c r="BG159" s="205">
        <f>IF(N159="zákl. přenesená",J159,0)</f>
        <v>0</v>
      </c>
      <c r="BH159" s="205">
        <f>IF(N159="sníž. přenesená",J159,0)</f>
        <v>0</v>
      </c>
      <c r="BI159" s="205">
        <f>IF(N159="nulová",J159,0)</f>
        <v>0</v>
      </c>
      <c r="BJ159" s="24" t="s">
        <v>79</v>
      </c>
      <c r="BK159" s="205">
        <f>ROUND(I159*H159,2)</f>
        <v>0</v>
      </c>
      <c r="BL159" s="24" t="s">
        <v>183</v>
      </c>
      <c r="BM159" s="24" t="s">
        <v>283</v>
      </c>
    </row>
    <row r="160" spans="2:47" s="1" customFormat="1" ht="13.5">
      <c r="B160" s="41"/>
      <c r="C160" s="63"/>
      <c r="D160" s="206" t="s">
        <v>185</v>
      </c>
      <c r="E160" s="63"/>
      <c r="F160" s="207" t="s">
        <v>281</v>
      </c>
      <c r="G160" s="63"/>
      <c r="H160" s="63"/>
      <c r="I160" s="164"/>
      <c r="J160" s="63"/>
      <c r="K160" s="63"/>
      <c r="L160" s="61"/>
      <c r="M160" s="208"/>
      <c r="N160" s="42"/>
      <c r="O160" s="42"/>
      <c r="P160" s="42"/>
      <c r="Q160" s="42"/>
      <c r="R160" s="42"/>
      <c r="S160" s="42"/>
      <c r="T160" s="78"/>
      <c r="AT160" s="24" t="s">
        <v>185</v>
      </c>
      <c r="AU160" s="24" t="s">
        <v>81</v>
      </c>
    </row>
    <row r="161" spans="2:51" s="11" customFormat="1" ht="13.5">
      <c r="B161" s="210"/>
      <c r="C161" s="211"/>
      <c r="D161" s="212" t="s">
        <v>189</v>
      </c>
      <c r="E161" s="211"/>
      <c r="F161" s="214" t="s">
        <v>284</v>
      </c>
      <c r="G161" s="211"/>
      <c r="H161" s="215">
        <v>1.35</v>
      </c>
      <c r="I161" s="216"/>
      <c r="J161" s="211"/>
      <c r="K161" s="211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189</v>
      </c>
      <c r="AU161" s="221" t="s">
        <v>81</v>
      </c>
      <c r="AV161" s="11" t="s">
        <v>81</v>
      </c>
      <c r="AW161" s="11" t="s">
        <v>6</v>
      </c>
      <c r="AX161" s="11" t="s">
        <v>79</v>
      </c>
      <c r="AY161" s="221" t="s">
        <v>176</v>
      </c>
    </row>
    <row r="162" spans="2:65" s="1" customFormat="1" ht="31.5" customHeight="1">
      <c r="B162" s="41"/>
      <c r="C162" s="194" t="s">
        <v>285</v>
      </c>
      <c r="D162" s="194" t="s">
        <v>178</v>
      </c>
      <c r="E162" s="195" t="s">
        <v>286</v>
      </c>
      <c r="F162" s="196" t="s">
        <v>287</v>
      </c>
      <c r="G162" s="197" t="s">
        <v>181</v>
      </c>
      <c r="H162" s="198">
        <v>180</v>
      </c>
      <c r="I162" s="199"/>
      <c r="J162" s="200">
        <f>ROUND(I162*H162,2)</f>
        <v>0</v>
      </c>
      <c r="K162" s="196" t="s">
        <v>182</v>
      </c>
      <c r="L162" s="61"/>
      <c r="M162" s="201" t="s">
        <v>21</v>
      </c>
      <c r="N162" s="202" t="s">
        <v>42</v>
      </c>
      <c r="O162" s="42"/>
      <c r="P162" s="203">
        <f>O162*H162</f>
        <v>0</v>
      </c>
      <c r="Q162" s="203">
        <v>0</v>
      </c>
      <c r="R162" s="203">
        <f>Q162*H162</f>
        <v>0</v>
      </c>
      <c r="S162" s="203">
        <v>0</v>
      </c>
      <c r="T162" s="204">
        <f>S162*H162</f>
        <v>0</v>
      </c>
      <c r="AR162" s="24" t="s">
        <v>183</v>
      </c>
      <c r="AT162" s="24" t="s">
        <v>178</v>
      </c>
      <c r="AU162" s="24" t="s">
        <v>81</v>
      </c>
      <c r="AY162" s="24" t="s">
        <v>176</v>
      </c>
      <c r="BE162" s="205">
        <f>IF(N162="základní",J162,0)</f>
        <v>0</v>
      </c>
      <c r="BF162" s="205">
        <f>IF(N162="snížená",J162,0)</f>
        <v>0</v>
      </c>
      <c r="BG162" s="205">
        <f>IF(N162="zákl. přenesená",J162,0)</f>
        <v>0</v>
      </c>
      <c r="BH162" s="205">
        <f>IF(N162="sníž. přenesená",J162,0)</f>
        <v>0</v>
      </c>
      <c r="BI162" s="205">
        <f>IF(N162="nulová",J162,0)</f>
        <v>0</v>
      </c>
      <c r="BJ162" s="24" t="s">
        <v>79</v>
      </c>
      <c r="BK162" s="205">
        <f>ROUND(I162*H162,2)</f>
        <v>0</v>
      </c>
      <c r="BL162" s="24" t="s">
        <v>183</v>
      </c>
      <c r="BM162" s="24" t="s">
        <v>288</v>
      </c>
    </row>
    <row r="163" spans="2:47" s="1" customFormat="1" ht="27">
      <c r="B163" s="41"/>
      <c r="C163" s="63"/>
      <c r="D163" s="206" t="s">
        <v>185</v>
      </c>
      <c r="E163" s="63"/>
      <c r="F163" s="207" t="s">
        <v>289</v>
      </c>
      <c r="G163" s="63"/>
      <c r="H163" s="63"/>
      <c r="I163" s="164"/>
      <c r="J163" s="63"/>
      <c r="K163" s="63"/>
      <c r="L163" s="61"/>
      <c r="M163" s="208"/>
      <c r="N163" s="42"/>
      <c r="O163" s="42"/>
      <c r="P163" s="42"/>
      <c r="Q163" s="42"/>
      <c r="R163" s="42"/>
      <c r="S163" s="42"/>
      <c r="T163" s="78"/>
      <c r="AT163" s="24" t="s">
        <v>185</v>
      </c>
      <c r="AU163" s="24" t="s">
        <v>81</v>
      </c>
    </row>
    <row r="164" spans="2:51" s="12" customFormat="1" ht="13.5">
      <c r="B164" s="222"/>
      <c r="C164" s="223"/>
      <c r="D164" s="206" t="s">
        <v>189</v>
      </c>
      <c r="E164" s="224" t="s">
        <v>21</v>
      </c>
      <c r="F164" s="225" t="s">
        <v>272</v>
      </c>
      <c r="G164" s="223"/>
      <c r="H164" s="226" t="s">
        <v>21</v>
      </c>
      <c r="I164" s="227"/>
      <c r="J164" s="223"/>
      <c r="K164" s="223"/>
      <c r="L164" s="228"/>
      <c r="M164" s="229"/>
      <c r="N164" s="230"/>
      <c r="O164" s="230"/>
      <c r="P164" s="230"/>
      <c r="Q164" s="230"/>
      <c r="R164" s="230"/>
      <c r="S164" s="230"/>
      <c r="T164" s="231"/>
      <c r="AT164" s="232" t="s">
        <v>189</v>
      </c>
      <c r="AU164" s="232" t="s">
        <v>81</v>
      </c>
      <c r="AV164" s="12" t="s">
        <v>79</v>
      </c>
      <c r="AW164" s="12" t="s">
        <v>34</v>
      </c>
      <c r="AX164" s="12" t="s">
        <v>71</v>
      </c>
      <c r="AY164" s="232" t="s">
        <v>176</v>
      </c>
    </row>
    <row r="165" spans="2:51" s="11" customFormat="1" ht="13.5">
      <c r="B165" s="210"/>
      <c r="C165" s="211"/>
      <c r="D165" s="206" t="s">
        <v>189</v>
      </c>
      <c r="E165" s="233" t="s">
        <v>21</v>
      </c>
      <c r="F165" s="234" t="s">
        <v>290</v>
      </c>
      <c r="G165" s="211"/>
      <c r="H165" s="235">
        <v>180</v>
      </c>
      <c r="I165" s="216"/>
      <c r="J165" s="211"/>
      <c r="K165" s="211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189</v>
      </c>
      <c r="AU165" s="221" t="s">
        <v>81</v>
      </c>
      <c r="AV165" s="11" t="s">
        <v>81</v>
      </c>
      <c r="AW165" s="11" t="s">
        <v>34</v>
      </c>
      <c r="AX165" s="11" t="s">
        <v>79</v>
      </c>
      <c r="AY165" s="221" t="s">
        <v>176</v>
      </c>
    </row>
    <row r="166" spans="2:63" s="10" customFormat="1" ht="29.85" customHeight="1">
      <c r="B166" s="177"/>
      <c r="C166" s="178"/>
      <c r="D166" s="191" t="s">
        <v>70</v>
      </c>
      <c r="E166" s="192" t="s">
        <v>81</v>
      </c>
      <c r="F166" s="192" t="s">
        <v>291</v>
      </c>
      <c r="G166" s="178"/>
      <c r="H166" s="178"/>
      <c r="I166" s="181"/>
      <c r="J166" s="193">
        <f>BK166</f>
        <v>0</v>
      </c>
      <c r="K166" s="178"/>
      <c r="L166" s="183"/>
      <c r="M166" s="184"/>
      <c r="N166" s="185"/>
      <c r="O166" s="185"/>
      <c r="P166" s="186">
        <f>SUM(P167:P200)</f>
        <v>0</v>
      </c>
      <c r="Q166" s="185"/>
      <c r="R166" s="186">
        <f>SUM(R167:R200)</f>
        <v>6.496630240000001</v>
      </c>
      <c r="S166" s="185"/>
      <c r="T166" s="187">
        <f>SUM(T167:T200)</f>
        <v>0</v>
      </c>
      <c r="AR166" s="188" t="s">
        <v>79</v>
      </c>
      <c r="AT166" s="189" t="s">
        <v>70</v>
      </c>
      <c r="AU166" s="189" t="s">
        <v>79</v>
      </c>
      <c r="AY166" s="188" t="s">
        <v>176</v>
      </c>
      <c r="BK166" s="190">
        <f>SUM(BK167:BK200)</f>
        <v>0</v>
      </c>
    </row>
    <row r="167" spans="2:65" s="1" customFormat="1" ht="22.5" customHeight="1">
      <c r="B167" s="41"/>
      <c r="C167" s="194" t="s">
        <v>292</v>
      </c>
      <c r="D167" s="194" t="s">
        <v>178</v>
      </c>
      <c r="E167" s="195" t="s">
        <v>293</v>
      </c>
      <c r="F167" s="196" t="s">
        <v>294</v>
      </c>
      <c r="G167" s="197" t="s">
        <v>200</v>
      </c>
      <c r="H167" s="198">
        <v>1.806</v>
      </c>
      <c r="I167" s="199"/>
      <c r="J167" s="200">
        <f>ROUND(I167*H167,2)</f>
        <v>0</v>
      </c>
      <c r="K167" s="196" t="s">
        <v>182</v>
      </c>
      <c r="L167" s="61"/>
      <c r="M167" s="201" t="s">
        <v>21</v>
      </c>
      <c r="N167" s="202" t="s">
        <v>42</v>
      </c>
      <c r="O167" s="42"/>
      <c r="P167" s="203">
        <f>O167*H167</f>
        <v>0</v>
      </c>
      <c r="Q167" s="203">
        <v>2.45329</v>
      </c>
      <c r="R167" s="203">
        <f>Q167*H167</f>
        <v>4.43064174</v>
      </c>
      <c r="S167" s="203">
        <v>0</v>
      </c>
      <c r="T167" s="204">
        <f>S167*H167</f>
        <v>0</v>
      </c>
      <c r="AR167" s="24" t="s">
        <v>183</v>
      </c>
      <c r="AT167" s="24" t="s">
        <v>178</v>
      </c>
      <c r="AU167" s="24" t="s">
        <v>81</v>
      </c>
      <c r="AY167" s="24" t="s">
        <v>176</v>
      </c>
      <c r="BE167" s="205">
        <f>IF(N167="základní",J167,0)</f>
        <v>0</v>
      </c>
      <c r="BF167" s="205">
        <f>IF(N167="snížená",J167,0)</f>
        <v>0</v>
      </c>
      <c r="BG167" s="205">
        <f>IF(N167="zákl. přenesená",J167,0)</f>
        <v>0</v>
      </c>
      <c r="BH167" s="205">
        <f>IF(N167="sníž. přenesená",J167,0)</f>
        <v>0</v>
      </c>
      <c r="BI167" s="205">
        <f>IF(N167="nulová",J167,0)</f>
        <v>0</v>
      </c>
      <c r="BJ167" s="24" t="s">
        <v>79</v>
      </c>
      <c r="BK167" s="205">
        <f>ROUND(I167*H167,2)</f>
        <v>0</v>
      </c>
      <c r="BL167" s="24" t="s">
        <v>183</v>
      </c>
      <c r="BM167" s="24" t="s">
        <v>295</v>
      </c>
    </row>
    <row r="168" spans="2:47" s="1" customFormat="1" ht="27">
      <c r="B168" s="41"/>
      <c r="C168" s="63"/>
      <c r="D168" s="206" t="s">
        <v>185</v>
      </c>
      <c r="E168" s="63"/>
      <c r="F168" s="207" t="s">
        <v>296</v>
      </c>
      <c r="G168" s="63"/>
      <c r="H168" s="63"/>
      <c r="I168" s="164"/>
      <c r="J168" s="63"/>
      <c r="K168" s="63"/>
      <c r="L168" s="61"/>
      <c r="M168" s="208"/>
      <c r="N168" s="42"/>
      <c r="O168" s="42"/>
      <c r="P168" s="42"/>
      <c r="Q168" s="42"/>
      <c r="R168" s="42"/>
      <c r="S168" s="42"/>
      <c r="T168" s="78"/>
      <c r="AT168" s="24" t="s">
        <v>185</v>
      </c>
      <c r="AU168" s="24" t="s">
        <v>81</v>
      </c>
    </row>
    <row r="169" spans="2:47" s="1" customFormat="1" ht="27">
      <c r="B169" s="41"/>
      <c r="C169" s="63"/>
      <c r="D169" s="206" t="s">
        <v>187</v>
      </c>
      <c r="E169" s="63"/>
      <c r="F169" s="209" t="s">
        <v>297</v>
      </c>
      <c r="G169" s="63"/>
      <c r="H169" s="63"/>
      <c r="I169" s="164"/>
      <c r="J169" s="63"/>
      <c r="K169" s="63"/>
      <c r="L169" s="61"/>
      <c r="M169" s="208"/>
      <c r="N169" s="42"/>
      <c r="O169" s="42"/>
      <c r="P169" s="42"/>
      <c r="Q169" s="42"/>
      <c r="R169" s="42"/>
      <c r="S169" s="42"/>
      <c r="T169" s="78"/>
      <c r="AT169" s="24" t="s">
        <v>187</v>
      </c>
      <c r="AU169" s="24" t="s">
        <v>81</v>
      </c>
    </row>
    <row r="170" spans="2:51" s="12" customFormat="1" ht="13.5">
      <c r="B170" s="222"/>
      <c r="C170" s="223"/>
      <c r="D170" s="206" t="s">
        <v>189</v>
      </c>
      <c r="E170" s="224" t="s">
        <v>21</v>
      </c>
      <c r="F170" s="225" t="s">
        <v>298</v>
      </c>
      <c r="G170" s="223"/>
      <c r="H170" s="226" t="s">
        <v>21</v>
      </c>
      <c r="I170" s="227"/>
      <c r="J170" s="223"/>
      <c r="K170" s="223"/>
      <c r="L170" s="228"/>
      <c r="M170" s="229"/>
      <c r="N170" s="230"/>
      <c r="O170" s="230"/>
      <c r="P170" s="230"/>
      <c r="Q170" s="230"/>
      <c r="R170" s="230"/>
      <c r="S170" s="230"/>
      <c r="T170" s="231"/>
      <c r="AT170" s="232" t="s">
        <v>189</v>
      </c>
      <c r="AU170" s="232" t="s">
        <v>81</v>
      </c>
      <c r="AV170" s="12" t="s">
        <v>79</v>
      </c>
      <c r="AW170" s="12" t="s">
        <v>34</v>
      </c>
      <c r="AX170" s="12" t="s">
        <v>71</v>
      </c>
      <c r="AY170" s="232" t="s">
        <v>176</v>
      </c>
    </row>
    <row r="171" spans="2:51" s="12" customFormat="1" ht="27">
      <c r="B171" s="222"/>
      <c r="C171" s="223"/>
      <c r="D171" s="206" t="s">
        <v>189</v>
      </c>
      <c r="E171" s="224" t="s">
        <v>21</v>
      </c>
      <c r="F171" s="225" t="s">
        <v>299</v>
      </c>
      <c r="G171" s="223"/>
      <c r="H171" s="226" t="s">
        <v>21</v>
      </c>
      <c r="I171" s="227"/>
      <c r="J171" s="223"/>
      <c r="K171" s="223"/>
      <c r="L171" s="228"/>
      <c r="M171" s="229"/>
      <c r="N171" s="230"/>
      <c r="O171" s="230"/>
      <c r="P171" s="230"/>
      <c r="Q171" s="230"/>
      <c r="R171" s="230"/>
      <c r="S171" s="230"/>
      <c r="T171" s="231"/>
      <c r="AT171" s="232" t="s">
        <v>189</v>
      </c>
      <c r="AU171" s="232" t="s">
        <v>81</v>
      </c>
      <c r="AV171" s="12" t="s">
        <v>79</v>
      </c>
      <c r="AW171" s="12" t="s">
        <v>34</v>
      </c>
      <c r="AX171" s="12" t="s">
        <v>71</v>
      </c>
      <c r="AY171" s="232" t="s">
        <v>176</v>
      </c>
    </row>
    <row r="172" spans="2:51" s="11" customFormat="1" ht="13.5">
      <c r="B172" s="210"/>
      <c r="C172" s="211"/>
      <c r="D172" s="206" t="s">
        <v>189</v>
      </c>
      <c r="E172" s="233" t="s">
        <v>21</v>
      </c>
      <c r="F172" s="234" t="s">
        <v>205</v>
      </c>
      <c r="G172" s="211"/>
      <c r="H172" s="235">
        <v>1.72</v>
      </c>
      <c r="I172" s="216"/>
      <c r="J172" s="211"/>
      <c r="K172" s="211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189</v>
      </c>
      <c r="AU172" s="221" t="s">
        <v>81</v>
      </c>
      <c r="AV172" s="11" t="s">
        <v>81</v>
      </c>
      <c r="AW172" s="11" t="s">
        <v>34</v>
      </c>
      <c r="AX172" s="11" t="s">
        <v>71</v>
      </c>
      <c r="AY172" s="221" t="s">
        <v>176</v>
      </c>
    </row>
    <row r="173" spans="2:51" s="13" customFormat="1" ht="13.5">
      <c r="B173" s="236"/>
      <c r="C173" s="237"/>
      <c r="D173" s="206" t="s">
        <v>189</v>
      </c>
      <c r="E173" s="257" t="s">
        <v>300</v>
      </c>
      <c r="F173" s="258" t="s">
        <v>207</v>
      </c>
      <c r="G173" s="237"/>
      <c r="H173" s="259">
        <v>1.72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AT173" s="246" t="s">
        <v>189</v>
      </c>
      <c r="AU173" s="246" t="s">
        <v>81</v>
      </c>
      <c r="AV173" s="13" t="s">
        <v>183</v>
      </c>
      <c r="AW173" s="13" t="s">
        <v>34</v>
      </c>
      <c r="AX173" s="13" t="s">
        <v>79</v>
      </c>
      <c r="AY173" s="246" t="s">
        <v>176</v>
      </c>
    </row>
    <row r="174" spans="2:51" s="11" customFormat="1" ht="13.5">
      <c r="B174" s="210"/>
      <c r="C174" s="211"/>
      <c r="D174" s="212" t="s">
        <v>189</v>
      </c>
      <c r="E174" s="211"/>
      <c r="F174" s="214" t="s">
        <v>301</v>
      </c>
      <c r="G174" s="211"/>
      <c r="H174" s="215">
        <v>1.806</v>
      </c>
      <c r="I174" s="216"/>
      <c r="J174" s="211"/>
      <c r="K174" s="211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189</v>
      </c>
      <c r="AU174" s="221" t="s">
        <v>81</v>
      </c>
      <c r="AV174" s="11" t="s">
        <v>81</v>
      </c>
      <c r="AW174" s="11" t="s">
        <v>6</v>
      </c>
      <c r="AX174" s="11" t="s">
        <v>79</v>
      </c>
      <c r="AY174" s="221" t="s">
        <v>176</v>
      </c>
    </row>
    <row r="175" spans="2:65" s="1" customFormat="1" ht="22.5" customHeight="1">
      <c r="B175" s="41"/>
      <c r="C175" s="194" t="s">
        <v>302</v>
      </c>
      <c r="D175" s="194" t="s">
        <v>178</v>
      </c>
      <c r="E175" s="195" t="s">
        <v>303</v>
      </c>
      <c r="F175" s="196" t="s">
        <v>304</v>
      </c>
      <c r="G175" s="197" t="s">
        <v>181</v>
      </c>
      <c r="H175" s="198">
        <v>1.816</v>
      </c>
      <c r="I175" s="199"/>
      <c r="J175" s="200">
        <f>ROUND(I175*H175,2)</f>
        <v>0</v>
      </c>
      <c r="K175" s="196" t="s">
        <v>182</v>
      </c>
      <c r="L175" s="61"/>
      <c r="M175" s="201" t="s">
        <v>21</v>
      </c>
      <c r="N175" s="202" t="s">
        <v>42</v>
      </c>
      <c r="O175" s="42"/>
      <c r="P175" s="203">
        <f>O175*H175</f>
        <v>0</v>
      </c>
      <c r="Q175" s="203">
        <v>0.00103</v>
      </c>
      <c r="R175" s="203">
        <f>Q175*H175</f>
        <v>0.0018704800000000003</v>
      </c>
      <c r="S175" s="203">
        <v>0</v>
      </c>
      <c r="T175" s="204">
        <f>S175*H175</f>
        <v>0</v>
      </c>
      <c r="AR175" s="24" t="s">
        <v>183</v>
      </c>
      <c r="AT175" s="24" t="s">
        <v>178</v>
      </c>
      <c r="AU175" s="24" t="s">
        <v>81</v>
      </c>
      <c r="AY175" s="24" t="s">
        <v>176</v>
      </c>
      <c r="BE175" s="205">
        <f>IF(N175="základní",J175,0)</f>
        <v>0</v>
      </c>
      <c r="BF175" s="205">
        <f>IF(N175="snížená",J175,0)</f>
        <v>0</v>
      </c>
      <c r="BG175" s="205">
        <f>IF(N175="zákl. přenesená",J175,0)</f>
        <v>0</v>
      </c>
      <c r="BH175" s="205">
        <f>IF(N175="sníž. přenesená",J175,0)</f>
        <v>0</v>
      </c>
      <c r="BI175" s="205">
        <f>IF(N175="nulová",J175,0)</f>
        <v>0</v>
      </c>
      <c r="BJ175" s="24" t="s">
        <v>79</v>
      </c>
      <c r="BK175" s="205">
        <f>ROUND(I175*H175,2)</f>
        <v>0</v>
      </c>
      <c r="BL175" s="24" t="s">
        <v>183</v>
      </c>
      <c r="BM175" s="24" t="s">
        <v>305</v>
      </c>
    </row>
    <row r="176" spans="2:47" s="1" customFormat="1" ht="27">
      <c r="B176" s="41"/>
      <c r="C176" s="63"/>
      <c r="D176" s="206" t="s">
        <v>185</v>
      </c>
      <c r="E176" s="63"/>
      <c r="F176" s="207" t="s">
        <v>306</v>
      </c>
      <c r="G176" s="63"/>
      <c r="H176" s="63"/>
      <c r="I176" s="164"/>
      <c r="J176" s="63"/>
      <c r="K176" s="63"/>
      <c r="L176" s="61"/>
      <c r="M176" s="208"/>
      <c r="N176" s="42"/>
      <c r="O176" s="42"/>
      <c r="P176" s="42"/>
      <c r="Q176" s="42"/>
      <c r="R176" s="42"/>
      <c r="S176" s="42"/>
      <c r="T176" s="78"/>
      <c r="AT176" s="24" t="s">
        <v>185</v>
      </c>
      <c r="AU176" s="24" t="s">
        <v>81</v>
      </c>
    </row>
    <row r="177" spans="2:51" s="12" customFormat="1" ht="13.5">
      <c r="B177" s="222"/>
      <c r="C177" s="223"/>
      <c r="D177" s="206" t="s">
        <v>189</v>
      </c>
      <c r="E177" s="224" t="s">
        <v>21</v>
      </c>
      <c r="F177" s="225" t="s">
        <v>298</v>
      </c>
      <c r="G177" s="223"/>
      <c r="H177" s="226" t="s">
        <v>21</v>
      </c>
      <c r="I177" s="227"/>
      <c r="J177" s="223"/>
      <c r="K177" s="223"/>
      <c r="L177" s="228"/>
      <c r="M177" s="229"/>
      <c r="N177" s="230"/>
      <c r="O177" s="230"/>
      <c r="P177" s="230"/>
      <c r="Q177" s="230"/>
      <c r="R177" s="230"/>
      <c r="S177" s="230"/>
      <c r="T177" s="231"/>
      <c r="AT177" s="232" t="s">
        <v>189</v>
      </c>
      <c r="AU177" s="232" t="s">
        <v>81</v>
      </c>
      <c r="AV177" s="12" t="s">
        <v>79</v>
      </c>
      <c r="AW177" s="12" t="s">
        <v>34</v>
      </c>
      <c r="AX177" s="12" t="s">
        <v>71</v>
      </c>
      <c r="AY177" s="232" t="s">
        <v>176</v>
      </c>
    </row>
    <row r="178" spans="2:51" s="11" customFormat="1" ht="13.5">
      <c r="B178" s="210"/>
      <c r="C178" s="211"/>
      <c r="D178" s="212" t="s">
        <v>189</v>
      </c>
      <c r="E178" s="213" t="s">
        <v>93</v>
      </c>
      <c r="F178" s="214" t="s">
        <v>307</v>
      </c>
      <c r="G178" s="211"/>
      <c r="H178" s="215">
        <v>1.816</v>
      </c>
      <c r="I178" s="216"/>
      <c r="J178" s="211"/>
      <c r="K178" s="211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189</v>
      </c>
      <c r="AU178" s="221" t="s">
        <v>81</v>
      </c>
      <c r="AV178" s="11" t="s">
        <v>81</v>
      </c>
      <c r="AW178" s="11" t="s">
        <v>34</v>
      </c>
      <c r="AX178" s="11" t="s">
        <v>79</v>
      </c>
      <c r="AY178" s="221" t="s">
        <v>176</v>
      </c>
    </row>
    <row r="179" spans="2:65" s="1" customFormat="1" ht="22.5" customHeight="1">
      <c r="B179" s="41"/>
      <c r="C179" s="194" t="s">
        <v>9</v>
      </c>
      <c r="D179" s="194" t="s">
        <v>178</v>
      </c>
      <c r="E179" s="195" t="s">
        <v>308</v>
      </c>
      <c r="F179" s="196" t="s">
        <v>309</v>
      </c>
      <c r="G179" s="197" t="s">
        <v>181</v>
      </c>
      <c r="H179" s="198">
        <v>1.816</v>
      </c>
      <c r="I179" s="199"/>
      <c r="J179" s="200">
        <f>ROUND(I179*H179,2)</f>
        <v>0</v>
      </c>
      <c r="K179" s="196" t="s">
        <v>182</v>
      </c>
      <c r="L179" s="61"/>
      <c r="M179" s="201" t="s">
        <v>21</v>
      </c>
      <c r="N179" s="202" t="s">
        <v>42</v>
      </c>
      <c r="O179" s="42"/>
      <c r="P179" s="203">
        <f>O179*H179</f>
        <v>0</v>
      </c>
      <c r="Q179" s="203">
        <v>0</v>
      </c>
      <c r="R179" s="203">
        <f>Q179*H179</f>
        <v>0</v>
      </c>
      <c r="S179" s="203">
        <v>0</v>
      </c>
      <c r="T179" s="204">
        <f>S179*H179</f>
        <v>0</v>
      </c>
      <c r="AR179" s="24" t="s">
        <v>183</v>
      </c>
      <c r="AT179" s="24" t="s">
        <v>178</v>
      </c>
      <c r="AU179" s="24" t="s">
        <v>81</v>
      </c>
      <c r="AY179" s="24" t="s">
        <v>176</v>
      </c>
      <c r="BE179" s="205">
        <f>IF(N179="základní",J179,0)</f>
        <v>0</v>
      </c>
      <c r="BF179" s="205">
        <f>IF(N179="snížená",J179,0)</f>
        <v>0</v>
      </c>
      <c r="BG179" s="205">
        <f>IF(N179="zákl. přenesená",J179,0)</f>
        <v>0</v>
      </c>
      <c r="BH179" s="205">
        <f>IF(N179="sníž. přenesená",J179,0)</f>
        <v>0</v>
      </c>
      <c r="BI179" s="205">
        <f>IF(N179="nulová",J179,0)</f>
        <v>0</v>
      </c>
      <c r="BJ179" s="24" t="s">
        <v>79</v>
      </c>
      <c r="BK179" s="205">
        <f>ROUND(I179*H179,2)</f>
        <v>0</v>
      </c>
      <c r="BL179" s="24" t="s">
        <v>183</v>
      </c>
      <c r="BM179" s="24" t="s">
        <v>310</v>
      </c>
    </row>
    <row r="180" spans="2:47" s="1" customFormat="1" ht="27">
      <c r="B180" s="41"/>
      <c r="C180" s="63"/>
      <c r="D180" s="206" t="s">
        <v>185</v>
      </c>
      <c r="E180" s="63"/>
      <c r="F180" s="207" t="s">
        <v>311</v>
      </c>
      <c r="G180" s="63"/>
      <c r="H180" s="63"/>
      <c r="I180" s="164"/>
      <c r="J180" s="63"/>
      <c r="K180" s="63"/>
      <c r="L180" s="61"/>
      <c r="M180" s="208"/>
      <c r="N180" s="42"/>
      <c r="O180" s="42"/>
      <c r="P180" s="42"/>
      <c r="Q180" s="42"/>
      <c r="R180" s="42"/>
      <c r="S180" s="42"/>
      <c r="T180" s="78"/>
      <c r="AT180" s="24" t="s">
        <v>185</v>
      </c>
      <c r="AU180" s="24" t="s">
        <v>81</v>
      </c>
    </row>
    <row r="181" spans="2:51" s="11" customFormat="1" ht="13.5">
      <c r="B181" s="210"/>
      <c r="C181" s="211"/>
      <c r="D181" s="212" t="s">
        <v>189</v>
      </c>
      <c r="E181" s="213" t="s">
        <v>21</v>
      </c>
      <c r="F181" s="214" t="s">
        <v>93</v>
      </c>
      <c r="G181" s="211"/>
      <c r="H181" s="215">
        <v>1.816</v>
      </c>
      <c r="I181" s="216"/>
      <c r="J181" s="211"/>
      <c r="K181" s="211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189</v>
      </c>
      <c r="AU181" s="221" t="s">
        <v>81</v>
      </c>
      <c r="AV181" s="11" t="s">
        <v>81</v>
      </c>
      <c r="AW181" s="11" t="s">
        <v>34</v>
      </c>
      <c r="AX181" s="11" t="s">
        <v>79</v>
      </c>
      <c r="AY181" s="221" t="s">
        <v>176</v>
      </c>
    </row>
    <row r="182" spans="2:65" s="1" customFormat="1" ht="22.5" customHeight="1">
      <c r="B182" s="41"/>
      <c r="C182" s="194" t="s">
        <v>312</v>
      </c>
      <c r="D182" s="194" t="s">
        <v>178</v>
      </c>
      <c r="E182" s="195" t="s">
        <v>313</v>
      </c>
      <c r="F182" s="196" t="s">
        <v>314</v>
      </c>
      <c r="G182" s="197" t="s">
        <v>257</v>
      </c>
      <c r="H182" s="198">
        <v>0.025</v>
      </c>
      <c r="I182" s="199"/>
      <c r="J182" s="200">
        <f>ROUND(I182*H182,2)</f>
        <v>0</v>
      </c>
      <c r="K182" s="196" t="s">
        <v>182</v>
      </c>
      <c r="L182" s="61"/>
      <c r="M182" s="201" t="s">
        <v>21</v>
      </c>
      <c r="N182" s="202" t="s">
        <v>42</v>
      </c>
      <c r="O182" s="42"/>
      <c r="P182" s="203">
        <f>O182*H182</f>
        <v>0</v>
      </c>
      <c r="Q182" s="203">
        <v>1.06017</v>
      </c>
      <c r="R182" s="203">
        <f>Q182*H182</f>
        <v>0.026504250000000004</v>
      </c>
      <c r="S182" s="203">
        <v>0</v>
      </c>
      <c r="T182" s="204">
        <f>S182*H182</f>
        <v>0</v>
      </c>
      <c r="AR182" s="24" t="s">
        <v>183</v>
      </c>
      <c r="AT182" s="24" t="s">
        <v>178</v>
      </c>
      <c r="AU182" s="24" t="s">
        <v>81</v>
      </c>
      <c r="AY182" s="24" t="s">
        <v>176</v>
      </c>
      <c r="BE182" s="205">
        <f>IF(N182="základní",J182,0)</f>
        <v>0</v>
      </c>
      <c r="BF182" s="205">
        <f>IF(N182="snížená",J182,0)</f>
        <v>0</v>
      </c>
      <c r="BG182" s="205">
        <f>IF(N182="zákl. přenesená",J182,0)</f>
        <v>0</v>
      </c>
      <c r="BH182" s="205">
        <f>IF(N182="sníž. přenesená",J182,0)</f>
        <v>0</v>
      </c>
      <c r="BI182" s="205">
        <f>IF(N182="nulová",J182,0)</f>
        <v>0</v>
      </c>
      <c r="BJ182" s="24" t="s">
        <v>79</v>
      </c>
      <c r="BK182" s="205">
        <f>ROUND(I182*H182,2)</f>
        <v>0</v>
      </c>
      <c r="BL182" s="24" t="s">
        <v>183</v>
      </c>
      <c r="BM182" s="24" t="s">
        <v>315</v>
      </c>
    </row>
    <row r="183" spans="2:47" s="1" customFormat="1" ht="13.5">
      <c r="B183" s="41"/>
      <c r="C183" s="63"/>
      <c r="D183" s="206" t="s">
        <v>185</v>
      </c>
      <c r="E183" s="63"/>
      <c r="F183" s="207" t="s">
        <v>316</v>
      </c>
      <c r="G183" s="63"/>
      <c r="H183" s="63"/>
      <c r="I183" s="164"/>
      <c r="J183" s="63"/>
      <c r="K183" s="63"/>
      <c r="L183" s="61"/>
      <c r="M183" s="208"/>
      <c r="N183" s="42"/>
      <c r="O183" s="42"/>
      <c r="P183" s="42"/>
      <c r="Q183" s="42"/>
      <c r="R183" s="42"/>
      <c r="S183" s="42"/>
      <c r="T183" s="78"/>
      <c r="AT183" s="24" t="s">
        <v>185</v>
      </c>
      <c r="AU183" s="24" t="s">
        <v>81</v>
      </c>
    </row>
    <row r="184" spans="2:51" s="11" customFormat="1" ht="13.5">
      <c r="B184" s="210"/>
      <c r="C184" s="211"/>
      <c r="D184" s="212" t="s">
        <v>189</v>
      </c>
      <c r="E184" s="213" t="s">
        <v>21</v>
      </c>
      <c r="F184" s="214" t="s">
        <v>317</v>
      </c>
      <c r="G184" s="211"/>
      <c r="H184" s="215">
        <v>0.025</v>
      </c>
      <c r="I184" s="216"/>
      <c r="J184" s="211"/>
      <c r="K184" s="211"/>
      <c r="L184" s="217"/>
      <c r="M184" s="218"/>
      <c r="N184" s="219"/>
      <c r="O184" s="219"/>
      <c r="P184" s="219"/>
      <c r="Q184" s="219"/>
      <c r="R184" s="219"/>
      <c r="S184" s="219"/>
      <c r="T184" s="220"/>
      <c r="AT184" s="221" t="s">
        <v>189</v>
      </c>
      <c r="AU184" s="221" t="s">
        <v>81</v>
      </c>
      <c r="AV184" s="11" t="s">
        <v>81</v>
      </c>
      <c r="AW184" s="11" t="s">
        <v>34</v>
      </c>
      <c r="AX184" s="11" t="s">
        <v>79</v>
      </c>
      <c r="AY184" s="221" t="s">
        <v>176</v>
      </c>
    </row>
    <row r="185" spans="2:65" s="1" customFormat="1" ht="22.5" customHeight="1">
      <c r="B185" s="41"/>
      <c r="C185" s="194" t="s">
        <v>318</v>
      </c>
      <c r="D185" s="194" t="s">
        <v>178</v>
      </c>
      <c r="E185" s="195" t="s">
        <v>319</v>
      </c>
      <c r="F185" s="196" t="s">
        <v>320</v>
      </c>
      <c r="G185" s="197" t="s">
        <v>200</v>
      </c>
      <c r="H185" s="198">
        <v>0.828</v>
      </c>
      <c r="I185" s="199"/>
      <c r="J185" s="200">
        <f>ROUND(I185*H185,2)</f>
        <v>0</v>
      </c>
      <c r="K185" s="196" t="s">
        <v>182</v>
      </c>
      <c r="L185" s="61"/>
      <c r="M185" s="201" t="s">
        <v>21</v>
      </c>
      <c r="N185" s="202" t="s">
        <v>42</v>
      </c>
      <c r="O185" s="42"/>
      <c r="P185" s="203">
        <f>O185*H185</f>
        <v>0</v>
      </c>
      <c r="Q185" s="203">
        <v>2.45329</v>
      </c>
      <c r="R185" s="203">
        <f>Q185*H185</f>
        <v>2.03132412</v>
      </c>
      <c r="S185" s="203">
        <v>0</v>
      </c>
      <c r="T185" s="204">
        <f>S185*H185</f>
        <v>0</v>
      </c>
      <c r="AR185" s="24" t="s">
        <v>183</v>
      </c>
      <c r="AT185" s="24" t="s">
        <v>178</v>
      </c>
      <c r="AU185" s="24" t="s">
        <v>81</v>
      </c>
      <c r="AY185" s="24" t="s">
        <v>176</v>
      </c>
      <c r="BE185" s="205">
        <f>IF(N185="základní",J185,0)</f>
        <v>0</v>
      </c>
      <c r="BF185" s="205">
        <f>IF(N185="snížená",J185,0)</f>
        <v>0</v>
      </c>
      <c r="BG185" s="205">
        <f>IF(N185="zákl. přenesená",J185,0)</f>
        <v>0</v>
      </c>
      <c r="BH185" s="205">
        <f>IF(N185="sníž. přenesená",J185,0)</f>
        <v>0</v>
      </c>
      <c r="BI185" s="205">
        <f>IF(N185="nulová",J185,0)</f>
        <v>0</v>
      </c>
      <c r="BJ185" s="24" t="s">
        <v>79</v>
      </c>
      <c r="BK185" s="205">
        <f>ROUND(I185*H185,2)</f>
        <v>0</v>
      </c>
      <c r="BL185" s="24" t="s">
        <v>183</v>
      </c>
      <c r="BM185" s="24" t="s">
        <v>321</v>
      </c>
    </row>
    <row r="186" spans="2:47" s="1" customFormat="1" ht="27">
      <c r="B186" s="41"/>
      <c r="C186" s="63"/>
      <c r="D186" s="206" t="s">
        <v>185</v>
      </c>
      <c r="E186" s="63"/>
      <c r="F186" s="207" t="s">
        <v>322</v>
      </c>
      <c r="G186" s="63"/>
      <c r="H186" s="63"/>
      <c r="I186" s="164"/>
      <c r="J186" s="63"/>
      <c r="K186" s="63"/>
      <c r="L186" s="61"/>
      <c r="M186" s="208"/>
      <c r="N186" s="42"/>
      <c r="O186" s="42"/>
      <c r="P186" s="42"/>
      <c r="Q186" s="42"/>
      <c r="R186" s="42"/>
      <c r="S186" s="42"/>
      <c r="T186" s="78"/>
      <c r="AT186" s="24" t="s">
        <v>185</v>
      </c>
      <c r="AU186" s="24" t="s">
        <v>81</v>
      </c>
    </row>
    <row r="187" spans="2:51" s="12" customFormat="1" ht="13.5">
      <c r="B187" s="222"/>
      <c r="C187" s="223"/>
      <c r="D187" s="206" t="s">
        <v>189</v>
      </c>
      <c r="E187" s="224" t="s">
        <v>21</v>
      </c>
      <c r="F187" s="225" t="s">
        <v>323</v>
      </c>
      <c r="G187" s="223"/>
      <c r="H187" s="226" t="s">
        <v>21</v>
      </c>
      <c r="I187" s="227"/>
      <c r="J187" s="223"/>
      <c r="K187" s="223"/>
      <c r="L187" s="228"/>
      <c r="M187" s="229"/>
      <c r="N187" s="230"/>
      <c r="O187" s="230"/>
      <c r="P187" s="230"/>
      <c r="Q187" s="230"/>
      <c r="R187" s="230"/>
      <c r="S187" s="230"/>
      <c r="T187" s="231"/>
      <c r="AT187" s="232" t="s">
        <v>189</v>
      </c>
      <c r="AU187" s="232" t="s">
        <v>81</v>
      </c>
      <c r="AV187" s="12" t="s">
        <v>79</v>
      </c>
      <c r="AW187" s="12" t="s">
        <v>34</v>
      </c>
      <c r="AX187" s="12" t="s">
        <v>71</v>
      </c>
      <c r="AY187" s="232" t="s">
        <v>176</v>
      </c>
    </row>
    <row r="188" spans="2:51" s="12" customFormat="1" ht="27">
      <c r="B188" s="222"/>
      <c r="C188" s="223"/>
      <c r="D188" s="206" t="s">
        <v>189</v>
      </c>
      <c r="E188" s="224" t="s">
        <v>21</v>
      </c>
      <c r="F188" s="225" t="s">
        <v>299</v>
      </c>
      <c r="G188" s="223"/>
      <c r="H188" s="226" t="s">
        <v>21</v>
      </c>
      <c r="I188" s="227"/>
      <c r="J188" s="223"/>
      <c r="K188" s="223"/>
      <c r="L188" s="228"/>
      <c r="M188" s="229"/>
      <c r="N188" s="230"/>
      <c r="O188" s="230"/>
      <c r="P188" s="230"/>
      <c r="Q188" s="230"/>
      <c r="R188" s="230"/>
      <c r="S188" s="230"/>
      <c r="T188" s="231"/>
      <c r="AT188" s="232" t="s">
        <v>189</v>
      </c>
      <c r="AU188" s="232" t="s">
        <v>81</v>
      </c>
      <c r="AV188" s="12" t="s">
        <v>79</v>
      </c>
      <c r="AW188" s="12" t="s">
        <v>34</v>
      </c>
      <c r="AX188" s="12" t="s">
        <v>71</v>
      </c>
      <c r="AY188" s="232" t="s">
        <v>176</v>
      </c>
    </row>
    <row r="189" spans="2:51" s="11" customFormat="1" ht="13.5">
      <c r="B189" s="210"/>
      <c r="C189" s="211"/>
      <c r="D189" s="206" t="s">
        <v>189</v>
      </c>
      <c r="E189" s="233" t="s">
        <v>21</v>
      </c>
      <c r="F189" s="234" t="s">
        <v>324</v>
      </c>
      <c r="G189" s="211"/>
      <c r="H189" s="235">
        <v>0.828</v>
      </c>
      <c r="I189" s="216"/>
      <c r="J189" s="211"/>
      <c r="K189" s="211"/>
      <c r="L189" s="217"/>
      <c r="M189" s="218"/>
      <c r="N189" s="219"/>
      <c r="O189" s="219"/>
      <c r="P189" s="219"/>
      <c r="Q189" s="219"/>
      <c r="R189" s="219"/>
      <c r="S189" s="219"/>
      <c r="T189" s="220"/>
      <c r="AT189" s="221" t="s">
        <v>189</v>
      </c>
      <c r="AU189" s="221" t="s">
        <v>81</v>
      </c>
      <c r="AV189" s="11" t="s">
        <v>81</v>
      </c>
      <c r="AW189" s="11" t="s">
        <v>34</v>
      </c>
      <c r="AX189" s="11" t="s">
        <v>71</v>
      </c>
      <c r="AY189" s="221" t="s">
        <v>176</v>
      </c>
    </row>
    <row r="190" spans="2:51" s="13" customFormat="1" ht="13.5">
      <c r="B190" s="236"/>
      <c r="C190" s="237"/>
      <c r="D190" s="212" t="s">
        <v>189</v>
      </c>
      <c r="E190" s="238" t="s">
        <v>21</v>
      </c>
      <c r="F190" s="239" t="s">
        <v>207</v>
      </c>
      <c r="G190" s="237"/>
      <c r="H190" s="240">
        <v>0.828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AT190" s="246" t="s">
        <v>189</v>
      </c>
      <c r="AU190" s="246" t="s">
        <v>81</v>
      </c>
      <c r="AV190" s="13" t="s">
        <v>183</v>
      </c>
      <c r="AW190" s="13" t="s">
        <v>34</v>
      </c>
      <c r="AX190" s="13" t="s">
        <v>79</v>
      </c>
      <c r="AY190" s="246" t="s">
        <v>176</v>
      </c>
    </row>
    <row r="191" spans="2:65" s="1" customFormat="1" ht="22.5" customHeight="1">
      <c r="B191" s="41"/>
      <c r="C191" s="194" t="s">
        <v>325</v>
      </c>
      <c r="D191" s="194" t="s">
        <v>178</v>
      </c>
      <c r="E191" s="195" t="s">
        <v>326</v>
      </c>
      <c r="F191" s="196" t="s">
        <v>327</v>
      </c>
      <c r="G191" s="197" t="s">
        <v>181</v>
      </c>
      <c r="H191" s="198">
        <v>0.96</v>
      </c>
      <c r="I191" s="199"/>
      <c r="J191" s="200">
        <f>ROUND(I191*H191,2)</f>
        <v>0</v>
      </c>
      <c r="K191" s="196" t="s">
        <v>182</v>
      </c>
      <c r="L191" s="61"/>
      <c r="M191" s="201" t="s">
        <v>21</v>
      </c>
      <c r="N191" s="202" t="s">
        <v>42</v>
      </c>
      <c r="O191" s="42"/>
      <c r="P191" s="203">
        <f>O191*H191</f>
        <v>0</v>
      </c>
      <c r="Q191" s="203">
        <v>0.00103</v>
      </c>
      <c r="R191" s="203">
        <f>Q191*H191</f>
        <v>0.0009888</v>
      </c>
      <c r="S191" s="203">
        <v>0</v>
      </c>
      <c r="T191" s="204">
        <f>S191*H191</f>
        <v>0</v>
      </c>
      <c r="AR191" s="24" t="s">
        <v>183</v>
      </c>
      <c r="AT191" s="24" t="s">
        <v>178</v>
      </c>
      <c r="AU191" s="24" t="s">
        <v>81</v>
      </c>
      <c r="AY191" s="24" t="s">
        <v>176</v>
      </c>
      <c r="BE191" s="205">
        <f>IF(N191="základní",J191,0)</f>
        <v>0</v>
      </c>
      <c r="BF191" s="205">
        <f>IF(N191="snížená",J191,0)</f>
        <v>0</v>
      </c>
      <c r="BG191" s="205">
        <f>IF(N191="zákl. přenesená",J191,0)</f>
        <v>0</v>
      </c>
      <c r="BH191" s="205">
        <f>IF(N191="sníž. přenesená",J191,0)</f>
        <v>0</v>
      </c>
      <c r="BI191" s="205">
        <f>IF(N191="nulová",J191,0)</f>
        <v>0</v>
      </c>
      <c r="BJ191" s="24" t="s">
        <v>79</v>
      </c>
      <c r="BK191" s="205">
        <f>ROUND(I191*H191,2)</f>
        <v>0</v>
      </c>
      <c r="BL191" s="24" t="s">
        <v>183</v>
      </c>
      <c r="BM191" s="24" t="s">
        <v>328</v>
      </c>
    </row>
    <row r="192" spans="2:47" s="1" customFormat="1" ht="27">
      <c r="B192" s="41"/>
      <c r="C192" s="63"/>
      <c r="D192" s="206" t="s">
        <v>185</v>
      </c>
      <c r="E192" s="63"/>
      <c r="F192" s="207" t="s">
        <v>329</v>
      </c>
      <c r="G192" s="63"/>
      <c r="H192" s="63"/>
      <c r="I192" s="164"/>
      <c r="J192" s="63"/>
      <c r="K192" s="63"/>
      <c r="L192" s="61"/>
      <c r="M192" s="208"/>
      <c r="N192" s="42"/>
      <c r="O192" s="42"/>
      <c r="P192" s="42"/>
      <c r="Q192" s="42"/>
      <c r="R192" s="42"/>
      <c r="S192" s="42"/>
      <c r="T192" s="78"/>
      <c r="AT192" s="24" t="s">
        <v>185</v>
      </c>
      <c r="AU192" s="24" t="s">
        <v>81</v>
      </c>
    </row>
    <row r="193" spans="2:51" s="12" customFormat="1" ht="13.5">
      <c r="B193" s="222"/>
      <c r="C193" s="223"/>
      <c r="D193" s="206" t="s">
        <v>189</v>
      </c>
      <c r="E193" s="224" t="s">
        <v>21</v>
      </c>
      <c r="F193" s="225" t="s">
        <v>298</v>
      </c>
      <c r="G193" s="223"/>
      <c r="H193" s="226" t="s">
        <v>21</v>
      </c>
      <c r="I193" s="227"/>
      <c r="J193" s="223"/>
      <c r="K193" s="223"/>
      <c r="L193" s="228"/>
      <c r="M193" s="229"/>
      <c r="N193" s="230"/>
      <c r="O193" s="230"/>
      <c r="P193" s="230"/>
      <c r="Q193" s="230"/>
      <c r="R193" s="230"/>
      <c r="S193" s="230"/>
      <c r="T193" s="231"/>
      <c r="AT193" s="232" t="s">
        <v>189</v>
      </c>
      <c r="AU193" s="232" t="s">
        <v>81</v>
      </c>
      <c r="AV193" s="12" t="s">
        <v>79</v>
      </c>
      <c r="AW193" s="12" t="s">
        <v>34</v>
      </c>
      <c r="AX193" s="12" t="s">
        <v>71</v>
      </c>
      <c r="AY193" s="232" t="s">
        <v>176</v>
      </c>
    </row>
    <row r="194" spans="2:51" s="11" customFormat="1" ht="13.5">
      <c r="B194" s="210"/>
      <c r="C194" s="211"/>
      <c r="D194" s="212" t="s">
        <v>189</v>
      </c>
      <c r="E194" s="213" t="s">
        <v>117</v>
      </c>
      <c r="F194" s="214" t="s">
        <v>330</v>
      </c>
      <c r="G194" s="211"/>
      <c r="H194" s="215">
        <v>0.96</v>
      </c>
      <c r="I194" s="216"/>
      <c r="J194" s="211"/>
      <c r="K194" s="211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189</v>
      </c>
      <c r="AU194" s="221" t="s">
        <v>81</v>
      </c>
      <c r="AV194" s="11" t="s">
        <v>81</v>
      </c>
      <c r="AW194" s="11" t="s">
        <v>34</v>
      </c>
      <c r="AX194" s="11" t="s">
        <v>79</v>
      </c>
      <c r="AY194" s="221" t="s">
        <v>176</v>
      </c>
    </row>
    <row r="195" spans="2:65" s="1" customFormat="1" ht="22.5" customHeight="1">
      <c r="B195" s="41"/>
      <c r="C195" s="194" t="s">
        <v>331</v>
      </c>
      <c r="D195" s="194" t="s">
        <v>178</v>
      </c>
      <c r="E195" s="195" t="s">
        <v>332</v>
      </c>
      <c r="F195" s="196" t="s">
        <v>333</v>
      </c>
      <c r="G195" s="197" t="s">
        <v>181</v>
      </c>
      <c r="H195" s="198">
        <v>0.96</v>
      </c>
      <c r="I195" s="199"/>
      <c r="J195" s="200">
        <f>ROUND(I195*H195,2)</f>
        <v>0</v>
      </c>
      <c r="K195" s="196" t="s">
        <v>182</v>
      </c>
      <c r="L195" s="61"/>
      <c r="M195" s="201" t="s">
        <v>21</v>
      </c>
      <c r="N195" s="202" t="s">
        <v>42</v>
      </c>
      <c r="O195" s="42"/>
      <c r="P195" s="203">
        <f>O195*H195</f>
        <v>0</v>
      </c>
      <c r="Q195" s="203">
        <v>0</v>
      </c>
      <c r="R195" s="203">
        <f>Q195*H195</f>
        <v>0</v>
      </c>
      <c r="S195" s="203">
        <v>0</v>
      </c>
      <c r="T195" s="204">
        <f>S195*H195</f>
        <v>0</v>
      </c>
      <c r="AR195" s="24" t="s">
        <v>183</v>
      </c>
      <c r="AT195" s="24" t="s">
        <v>178</v>
      </c>
      <c r="AU195" s="24" t="s">
        <v>81</v>
      </c>
      <c r="AY195" s="24" t="s">
        <v>176</v>
      </c>
      <c r="BE195" s="205">
        <f>IF(N195="základní",J195,0)</f>
        <v>0</v>
      </c>
      <c r="BF195" s="205">
        <f>IF(N195="snížená",J195,0)</f>
        <v>0</v>
      </c>
      <c r="BG195" s="205">
        <f>IF(N195="zákl. přenesená",J195,0)</f>
        <v>0</v>
      </c>
      <c r="BH195" s="205">
        <f>IF(N195="sníž. přenesená",J195,0)</f>
        <v>0</v>
      </c>
      <c r="BI195" s="205">
        <f>IF(N195="nulová",J195,0)</f>
        <v>0</v>
      </c>
      <c r="BJ195" s="24" t="s">
        <v>79</v>
      </c>
      <c r="BK195" s="205">
        <f>ROUND(I195*H195,2)</f>
        <v>0</v>
      </c>
      <c r="BL195" s="24" t="s">
        <v>183</v>
      </c>
      <c r="BM195" s="24" t="s">
        <v>334</v>
      </c>
    </row>
    <row r="196" spans="2:47" s="1" customFormat="1" ht="27">
      <c r="B196" s="41"/>
      <c r="C196" s="63"/>
      <c r="D196" s="206" t="s">
        <v>185</v>
      </c>
      <c r="E196" s="63"/>
      <c r="F196" s="207" t="s">
        <v>335</v>
      </c>
      <c r="G196" s="63"/>
      <c r="H196" s="63"/>
      <c r="I196" s="164"/>
      <c r="J196" s="63"/>
      <c r="K196" s="63"/>
      <c r="L196" s="61"/>
      <c r="M196" s="208"/>
      <c r="N196" s="42"/>
      <c r="O196" s="42"/>
      <c r="P196" s="42"/>
      <c r="Q196" s="42"/>
      <c r="R196" s="42"/>
      <c r="S196" s="42"/>
      <c r="T196" s="78"/>
      <c r="AT196" s="24" t="s">
        <v>185</v>
      </c>
      <c r="AU196" s="24" t="s">
        <v>81</v>
      </c>
    </row>
    <row r="197" spans="2:51" s="11" customFormat="1" ht="13.5">
      <c r="B197" s="210"/>
      <c r="C197" s="211"/>
      <c r="D197" s="212" t="s">
        <v>189</v>
      </c>
      <c r="E197" s="213" t="s">
        <v>21</v>
      </c>
      <c r="F197" s="214" t="s">
        <v>117</v>
      </c>
      <c r="G197" s="211"/>
      <c r="H197" s="215">
        <v>0.96</v>
      </c>
      <c r="I197" s="216"/>
      <c r="J197" s="211"/>
      <c r="K197" s="211"/>
      <c r="L197" s="217"/>
      <c r="M197" s="218"/>
      <c r="N197" s="219"/>
      <c r="O197" s="219"/>
      <c r="P197" s="219"/>
      <c r="Q197" s="219"/>
      <c r="R197" s="219"/>
      <c r="S197" s="219"/>
      <c r="T197" s="220"/>
      <c r="AT197" s="221" t="s">
        <v>189</v>
      </c>
      <c r="AU197" s="221" t="s">
        <v>81</v>
      </c>
      <c r="AV197" s="11" t="s">
        <v>81</v>
      </c>
      <c r="AW197" s="11" t="s">
        <v>34</v>
      </c>
      <c r="AX197" s="11" t="s">
        <v>79</v>
      </c>
      <c r="AY197" s="221" t="s">
        <v>176</v>
      </c>
    </row>
    <row r="198" spans="2:65" s="1" customFormat="1" ht="22.5" customHeight="1">
      <c r="B198" s="41"/>
      <c r="C198" s="194" t="s">
        <v>336</v>
      </c>
      <c r="D198" s="194" t="s">
        <v>178</v>
      </c>
      <c r="E198" s="195" t="s">
        <v>337</v>
      </c>
      <c r="F198" s="196" t="s">
        <v>338</v>
      </c>
      <c r="G198" s="197" t="s">
        <v>257</v>
      </c>
      <c r="H198" s="198">
        <v>0.005</v>
      </c>
      <c r="I198" s="199"/>
      <c r="J198" s="200">
        <f>ROUND(I198*H198,2)</f>
        <v>0</v>
      </c>
      <c r="K198" s="196" t="s">
        <v>182</v>
      </c>
      <c r="L198" s="61"/>
      <c r="M198" s="201" t="s">
        <v>21</v>
      </c>
      <c r="N198" s="202" t="s">
        <v>42</v>
      </c>
      <c r="O198" s="42"/>
      <c r="P198" s="203">
        <f>O198*H198</f>
        <v>0</v>
      </c>
      <c r="Q198" s="203">
        <v>1.06017</v>
      </c>
      <c r="R198" s="203">
        <f>Q198*H198</f>
        <v>0.00530085</v>
      </c>
      <c r="S198" s="203">
        <v>0</v>
      </c>
      <c r="T198" s="204">
        <f>S198*H198</f>
        <v>0</v>
      </c>
      <c r="AR198" s="24" t="s">
        <v>183</v>
      </c>
      <c r="AT198" s="24" t="s">
        <v>178</v>
      </c>
      <c r="AU198" s="24" t="s">
        <v>81</v>
      </c>
      <c r="AY198" s="24" t="s">
        <v>176</v>
      </c>
      <c r="BE198" s="205">
        <f>IF(N198="základní",J198,0)</f>
        <v>0</v>
      </c>
      <c r="BF198" s="205">
        <f>IF(N198="snížená",J198,0)</f>
        <v>0</v>
      </c>
      <c r="BG198" s="205">
        <f>IF(N198="zákl. přenesená",J198,0)</f>
        <v>0</v>
      </c>
      <c r="BH198" s="205">
        <f>IF(N198="sníž. přenesená",J198,0)</f>
        <v>0</v>
      </c>
      <c r="BI198" s="205">
        <f>IF(N198="nulová",J198,0)</f>
        <v>0</v>
      </c>
      <c r="BJ198" s="24" t="s">
        <v>79</v>
      </c>
      <c r="BK198" s="205">
        <f>ROUND(I198*H198,2)</f>
        <v>0</v>
      </c>
      <c r="BL198" s="24" t="s">
        <v>183</v>
      </c>
      <c r="BM198" s="24" t="s">
        <v>339</v>
      </c>
    </row>
    <row r="199" spans="2:47" s="1" customFormat="1" ht="13.5">
      <c r="B199" s="41"/>
      <c r="C199" s="63"/>
      <c r="D199" s="206" t="s">
        <v>185</v>
      </c>
      <c r="E199" s="63"/>
      <c r="F199" s="207" t="s">
        <v>340</v>
      </c>
      <c r="G199" s="63"/>
      <c r="H199" s="63"/>
      <c r="I199" s="164"/>
      <c r="J199" s="63"/>
      <c r="K199" s="63"/>
      <c r="L199" s="61"/>
      <c r="M199" s="208"/>
      <c r="N199" s="42"/>
      <c r="O199" s="42"/>
      <c r="P199" s="42"/>
      <c r="Q199" s="42"/>
      <c r="R199" s="42"/>
      <c r="S199" s="42"/>
      <c r="T199" s="78"/>
      <c r="AT199" s="24" t="s">
        <v>185</v>
      </c>
      <c r="AU199" s="24" t="s">
        <v>81</v>
      </c>
    </row>
    <row r="200" spans="2:51" s="11" customFormat="1" ht="13.5">
      <c r="B200" s="210"/>
      <c r="C200" s="211"/>
      <c r="D200" s="206" t="s">
        <v>189</v>
      </c>
      <c r="E200" s="233" t="s">
        <v>21</v>
      </c>
      <c r="F200" s="234" t="s">
        <v>341</v>
      </c>
      <c r="G200" s="211"/>
      <c r="H200" s="235">
        <v>0.005</v>
      </c>
      <c r="I200" s="216"/>
      <c r="J200" s="211"/>
      <c r="K200" s="211"/>
      <c r="L200" s="217"/>
      <c r="M200" s="218"/>
      <c r="N200" s="219"/>
      <c r="O200" s="219"/>
      <c r="P200" s="219"/>
      <c r="Q200" s="219"/>
      <c r="R200" s="219"/>
      <c r="S200" s="219"/>
      <c r="T200" s="220"/>
      <c r="AT200" s="221" t="s">
        <v>189</v>
      </c>
      <c r="AU200" s="221" t="s">
        <v>81</v>
      </c>
      <c r="AV200" s="11" t="s">
        <v>81</v>
      </c>
      <c r="AW200" s="11" t="s">
        <v>34</v>
      </c>
      <c r="AX200" s="11" t="s">
        <v>79</v>
      </c>
      <c r="AY200" s="221" t="s">
        <v>176</v>
      </c>
    </row>
    <row r="201" spans="2:63" s="10" customFormat="1" ht="29.85" customHeight="1">
      <c r="B201" s="177"/>
      <c r="C201" s="178"/>
      <c r="D201" s="191" t="s">
        <v>70</v>
      </c>
      <c r="E201" s="192" t="s">
        <v>183</v>
      </c>
      <c r="F201" s="192" t="s">
        <v>342</v>
      </c>
      <c r="G201" s="178"/>
      <c r="H201" s="178"/>
      <c r="I201" s="181"/>
      <c r="J201" s="193">
        <f>BK201</f>
        <v>0</v>
      </c>
      <c r="K201" s="178"/>
      <c r="L201" s="183"/>
      <c r="M201" s="184"/>
      <c r="N201" s="185"/>
      <c r="O201" s="185"/>
      <c r="P201" s="186">
        <f>SUM(P202:P210)</f>
        <v>0</v>
      </c>
      <c r="Q201" s="185"/>
      <c r="R201" s="186">
        <f>SUM(R202:R210)</f>
        <v>0.9841052499999999</v>
      </c>
      <c r="S201" s="185"/>
      <c r="T201" s="187">
        <f>SUM(T202:T210)</f>
        <v>0</v>
      </c>
      <c r="AR201" s="188" t="s">
        <v>79</v>
      </c>
      <c r="AT201" s="189" t="s">
        <v>70</v>
      </c>
      <c r="AU201" s="189" t="s">
        <v>79</v>
      </c>
      <c r="AY201" s="188" t="s">
        <v>176</v>
      </c>
      <c r="BK201" s="190">
        <f>SUM(BK202:BK210)</f>
        <v>0</v>
      </c>
    </row>
    <row r="202" spans="2:65" s="1" customFormat="1" ht="22.5" customHeight="1">
      <c r="B202" s="41"/>
      <c r="C202" s="194" t="s">
        <v>343</v>
      </c>
      <c r="D202" s="194" t="s">
        <v>178</v>
      </c>
      <c r="E202" s="195" t="s">
        <v>344</v>
      </c>
      <c r="F202" s="196" t="s">
        <v>345</v>
      </c>
      <c r="G202" s="197" t="s">
        <v>181</v>
      </c>
      <c r="H202" s="198">
        <v>36.741</v>
      </c>
      <c r="I202" s="199"/>
      <c r="J202" s="200">
        <f>ROUND(I202*H202,2)</f>
        <v>0</v>
      </c>
      <c r="K202" s="196" t="s">
        <v>182</v>
      </c>
      <c r="L202" s="61"/>
      <c r="M202" s="201" t="s">
        <v>21</v>
      </c>
      <c r="N202" s="202" t="s">
        <v>42</v>
      </c>
      <c r="O202" s="42"/>
      <c r="P202" s="203">
        <f>O202*H202</f>
        <v>0</v>
      </c>
      <c r="Q202" s="203">
        <v>0</v>
      </c>
      <c r="R202" s="203">
        <f>Q202*H202</f>
        <v>0</v>
      </c>
      <c r="S202" s="203">
        <v>0</v>
      </c>
      <c r="T202" s="204">
        <f>S202*H202</f>
        <v>0</v>
      </c>
      <c r="AR202" s="24" t="s">
        <v>183</v>
      </c>
      <c r="AT202" s="24" t="s">
        <v>178</v>
      </c>
      <c r="AU202" s="24" t="s">
        <v>81</v>
      </c>
      <c r="AY202" s="24" t="s">
        <v>176</v>
      </c>
      <c r="BE202" s="205">
        <f>IF(N202="základní",J202,0)</f>
        <v>0</v>
      </c>
      <c r="BF202" s="205">
        <f>IF(N202="snížená",J202,0)</f>
        <v>0</v>
      </c>
      <c r="BG202" s="205">
        <f>IF(N202="zákl. přenesená",J202,0)</f>
        <v>0</v>
      </c>
      <c r="BH202" s="205">
        <f>IF(N202="sníž. přenesená",J202,0)</f>
        <v>0</v>
      </c>
      <c r="BI202" s="205">
        <f>IF(N202="nulová",J202,0)</f>
        <v>0</v>
      </c>
      <c r="BJ202" s="24" t="s">
        <v>79</v>
      </c>
      <c r="BK202" s="205">
        <f>ROUND(I202*H202,2)</f>
        <v>0</v>
      </c>
      <c r="BL202" s="24" t="s">
        <v>183</v>
      </c>
      <c r="BM202" s="24" t="s">
        <v>346</v>
      </c>
    </row>
    <row r="203" spans="2:47" s="1" customFormat="1" ht="27">
      <c r="B203" s="41"/>
      <c r="C203" s="63"/>
      <c r="D203" s="206" t="s">
        <v>185</v>
      </c>
      <c r="E203" s="63"/>
      <c r="F203" s="207" t="s">
        <v>347</v>
      </c>
      <c r="G203" s="63"/>
      <c r="H203" s="63"/>
      <c r="I203" s="164"/>
      <c r="J203" s="63"/>
      <c r="K203" s="63"/>
      <c r="L203" s="61"/>
      <c r="M203" s="208"/>
      <c r="N203" s="42"/>
      <c r="O203" s="42"/>
      <c r="P203" s="42"/>
      <c r="Q203" s="42"/>
      <c r="R203" s="42"/>
      <c r="S203" s="42"/>
      <c r="T203" s="78"/>
      <c r="AT203" s="24" t="s">
        <v>185</v>
      </c>
      <c r="AU203" s="24" t="s">
        <v>81</v>
      </c>
    </row>
    <row r="204" spans="2:51" s="12" customFormat="1" ht="27">
      <c r="B204" s="222"/>
      <c r="C204" s="223"/>
      <c r="D204" s="206" t="s">
        <v>189</v>
      </c>
      <c r="E204" s="224" t="s">
        <v>21</v>
      </c>
      <c r="F204" s="225" t="s">
        <v>348</v>
      </c>
      <c r="G204" s="223"/>
      <c r="H204" s="226" t="s">
        <v>21</v>
      </c>
      <c r="I204" s="227"/>
      <c r="J204" s="223"/>
      <c r="K204" s="223"/>
      <c r="L204" s="228"/>
      <c r="M204" s="229"/>
      <c r="N204" s="230"/>
      <c r="O204" s="230"/>
      <c r="P204" s="230"/>
      <c r="Q204" s="230"/>
      <c r="R204" s="230"/>
      <c r="S204" s="230"/>
      <c r="T204" s="231"/>
      <c r="AT204" s="232" t="s">
        <v>189</v>
      </c>
      <c r="AU204" s="232" t="s">
        <v>81</v>
      </c>
      <c r="AV204" s="12" t="s">
        <v>79</v>
      </c>
      <c r="AW204" s="12" t="s">
        <v>34</v>
      </c>
      <c r="AX204" s="12" t="s">
        <v>71</v>
      </c>
      <c r="AY204" s="232" t="s">
        <v>176</v>
      </c>
    </row>
    <row r="205" spans="2:51" s="11" customFormat="1" ht="13.5">
      <c r="B205" s="210"/>
      <c r="C205" s="211"/>
      <c r="D205" s="206" t="s">
        <v>189</v>
      </c>
      <c r="E205" s="233" t="s">
        <v>21</v>
      </c>
      <c r="F205" s="234" t="s">
        <v>349</v>
      </c>
      <c r="G205" s="211"/>
      <c r="H205" s="235">
        <v>36.741</v>
      </c>
      <c r="I205" s="216"/>
      <c r="J205" s="211"/>
      <c r="K205" s="211"/>
      <c r="L205" s="217"/>
      <c r="M205" s="218"/>
      <c r="N205" s="219"/>
      <c r="O205" s="219"/>
      <c r="P205" s="219"/>
      <c r="Q205" s="219"/>
      <c r="R205" s="219"/>
      <c r="S205" s="219"/>
      <c r="T205" s="220"/>
      <c r="AT205" s="221" t="s">
        <v>189</v>
      </c>
      <c r="AU205" s="221" t="s">
        <v>81</v>
      </c>
      <c r="AV205" s="11" t="s">
        <v>81</v>
      </c>
      <c r="AW205" s="11" t="s">
        <v>34</v>
      </c>
      <c r="AX205" s="11" t="s">
        <v>71</v>
      </c>
      <c r="AY205" s="221" t="s">
        <v>176</v>
      </c>
    </row>
    <row r="206" spans="2:51" s="13" customFormat="1" ht="13.5">
      <c r="B206" s="236"/>
      <c r="C206" s="237"/>
      <c r="D206" s="212" t="s">
        <v>189</v>
      </c>
      <c r="E206" s="238" t="s">
        <v>21</v>
      </c>
      <c r="F206" s="239" t="s">
        <v>207</v>
      </c>
      <c r="G206" s="237"/>
      <c r="H206" s="240">
        <v>36.741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AT206" s="246" t="s">
        <v>189</v>
      </c>
      <c r="AU206" s="246" t="s">
        <v>81</v>
      </c>
      <c r="AV206" s="13" t="s">
        <v>183</v>
      </c>
      <c r="AW206" s="13" t="s">
        <v>34</v>
      </c>
      <c r="AX206" s="13" t="s">
        <v>79</v>
      </c>
      <c r="AY206" s="246" t="s">
        <v>176</v>
      </c>
    </row>
    <row r="207" spans="2:65" s="1" customFormat="1" ht="22.5" customHeight="1">
      <c r="B207" s="41"/>
      <c r="C207" s="247" t="s">
        <v>350</v>
      </c>
      <c r="D207" s="247" t="s">
        <v>279</v>
      </c>
      <c r="E207" s="248" t="s">
        <v>351</v>
      </c>
      <c r="F207" s="249" t="s">
        <v>352</v>
      </c>
      <c r="G207" s="250" t="s">
        <v>181</v>
      </c>
      <c r="H207" s="251">
        <v>40.415</v>
      </c>
      <c r="I207" s="252"/>
      <c r="J207" s="253">
        <f>ROUND(I207*H207,2)</f>
        <v>0</v>
      </c>
      <c r="K207" s="249" t="s">
        <v>21</v>
      </c>
      <c r="L207" s="254"/>
      <c r="M207" s="255" t="s">
        <v>21</v>
      </c>
      <c r="N207" s="256" t="s">
        <v>42</v>
      </c>
      <c r="O207" s="42"/>
      <c r="P207" s="203">
        <f>O207*H207</f>
        <v>0</v>
      </c>
      <c r="Q207" s="203">
        <v>0.02435</v>
      </c>
      <c r="R207" s="203">
        <f>Q207*H207</f>
        <v>0.9841052499999999</v>
      </c>
      <c r="S207" s="203">
        <v>0</v>
      </c>
      <c r="T207" s="204">
        <f>S207*H207</f>
        <v>0</v>
      </c>
      <c r="AR207" s="24" t="s">
        <v>128</v>
      </c>
      <c r="AT207" s="24" t="s">
        <v>279</v>
      </c>
      <c r="AU207" s="24" t="s">
        <v>81</v>
      </c>
      <c r="AY207" s="24" t="s">
        <v>176</v>
      </c>
      <c r="BE207" s="205">
        <f>IF(N207="základní",J207,0)</f>
        <v>0</v>
      </c>
      <c r="BF207" s="205">
        <f>IF(N207="snížená",J207,0)</f>
        <v>0</v>
      </c>
      <c r="BG207" s="205">
        <f>IF(N207="zákl. přenesená",J207,0)</f>
        <v>0</v>
      </c>
      <c r="BH207" s="205">
        <f>IF(N207="sníž. přenesená",J207,0)</f>
        <v>0</v>
      </c>
      <c r="BI207" s="205">
        <f>IF(N207="nulová",J207,0)</f>
        <v>0</v>
      </c>
      <c r="BJ207" s="24" t="s">
        <v>79</v>
      </c>
      <c r="BK207" s="205">
        <f>ROUND(I207*H207,2)</f>
        <v>0</v>
      </c>
      <c r="BL207" s="24" t="s">
        <v>183</v>
      </c>
      <c r="BM207" s="24" t="s">
        <v>353</v>
      </c>
    </row>
    <row r="208" spans="2:47" s="1" customFormat="1" ht="27">
      <c r="B208" s="41"/>
      <c r="C208" s="63"/>
      <c r="D208" s="206" t="s">
        <v>185</v>
      </c>
      <c r="E208" s="63"/>
      <c r="F208" s="207" t="s">
        <v>354</v>
      </c>
      <c r="G208" s="63"/>
      <c r="H208" s="63"/>
      <c r="I208" s="164"/>
      <c r="J208" s="63"/>
      <c r="K208" s="63"/>
      <c r="L208" s="61"/>
      <c r="M208" s="208"/>
      <c r="N208" s="42"/>
      <c r="O208" s="42"/>
      <c r="P208" s="42"/>
      <c r="Q208" s="42"/>
      <c r="R208" s="42"/>
      <c r="S208" s="42"/>
      <c r="T208" s="78"/>
      <c r="AT208" s="24" t="s">
        <v>185</v>
      </c>
      <c r="AU208" s="24" t="s">
        <v>81</v>
      </c>
    </row>
    <row r="209" spans="2:47" s="1" customFormat="1" ht="40.5">
      <c r="B209" s="41"/>
      <c r="C209" s="63"/>
      <c r="D209" s="206" t="s">
        <v>187</v>
      </c>
      <c r="E209" s="63"/>
      <c r="F209" s="209" t="s">
        <v>355</v>
      </c>
      <c r="G209" s="63"/>
      <c r="H209" s="63"/>
      <c r="I209" s="164"/>
      <c r="J209" s="63"/>
      <c r="K209" s="63"/>
      <c r="L209" s="61"/>
      <c r="M209" s="208"/>
      <c r="N209" s="42"/>
      <c r="O209" s="42"/>
      <c r="P209" s="42"/>
      <c r="Q209" s="42"/>
      <c r="R209" s="42"/>
      <c r="S209" s="42"/>
      <c r="T209" s="78"/>
      <c r="AT209" s="24" t="s">
        <v>187</v>
      </c>
      <c r="AU209" s="24" t="s">
        <v>81</v>
      </c>
    </row>
    <row r="210" spans="2:51" s="11" customFormat="1" ht="13.5">
      <c r="B210" s="210"/>
      <c r="C210" s="211"/>
      <c r="D210" s="206" t="s">
        <v>189</v>
      </c>
      <c r="E210" s="211"/>
      <c r="F210" s="234" t="s">
        <v>356</v>
      </c>
      <c r="G210" s="211"/>
      <c r="H210" s="235">
        <v>40.415</v>
      </c>
      <c r="I210" s="216"/>
      <c r="J210" s="211"/>
      <c r="K210" s="211"/>
      <c r="L210" s="217"/>
      <c r="M210" s="218"/>
      <c r="N210" s="219"/>
      <c r="O210" s="219"/>
      <c r="P210" s="219"/>
      <c r="Q210" s="219"/>
      <c r="R210" s="219"/>
      <c r="S210" s="219"/>
      <c r="T210" s="220"/>
      <c r="AT210" s="221" t="s">
        <v>189</v>
      </c>
      <c r="AU210" s="221" t="s">
        <v>81</v>
      </c>
      <c r="AV210" s="11" t="s">
        <v>81</v>
      </c>
      <c r="AW210" s="11" t="s">
        <v>6</v>
      </c>
      <c r="AX210" s="11" t="s">
        <v>79</v>
      </c>
      <c r="AY210" s="221" t="s">
        <v>176</v>
      </c>
    </row>
    <row r="211" spans="2:63" s="10" customFormat="1" ht="29.85" customHeight="1">
      <c r="B211" s="177"/>
      <c r="C211" s="178"/>
      <c r="D211" s="191" t="s">
        <v>70</v>
      </c>
      <c r="E211" s="192" t="s">
        <v>212</v>
      </c>
      <c r="F211" s="192" t="s">
        <v>357</v>
      </c>
      <c r="G211" s="178"/>
      <c r="H211" s="178"/>
      <c r="I211" s="181"/>
      <c r="J211" s="193">
        <f>BK211</f>
        <v>0</v>
      </c>
      <c r="K211" s="178"/>
      <c r="L211" s="183"/>
      <c r="M211" s="184"/>
      <c r="N211" s="185"/>
      <c r="O211" s="185"/>
      <c r="P211" s="186">
        <f>SUM(P212:P215)</f>
        <v>0</v>
      </c>
      <c r="Q211" s="185"/>
      <c r="R211" s="186">
        <f>SUM(R212:R215)</f>
        <v>1.1022</v>
      </c>
      <c r="S211" s="185"/>
      <c r="T211" s="187">
        <f>SUM(T212:T215)</f>
        <v>0</v>
      </c>
      <c r="AR211" s="188" t="s">
        <v>79</v>
      </c>
      <c r="AT211" s="189" t="s">
        <v>70</v>
      </c>
      <c r="AU211" s="189" t="s">
        <v>79</v>
      </c>
      <c r="AY211" s="188" t="s">
        <v>176</v>
      </c>
      <c r="BK211" s="190">
        <f>SUM(BK212:BK215)</f>
        <v>0</v>
      </c>
    </row>
    <row r="212" spans="2:65" s="1" customFormat="1" ht="22.5" customHeight="1">
      <c r="B212" s="41"/>
      <c r="C212" s="194" t="s">
        <v>358</v>
      </c>
      <c r="D212" s="194" t="s">
        <v>178</v>
      </c>
      <c r="E212" s="195" t="s">
        <v>359</v>
      </c>
      <c r="F212" s="196" t="s">
        <v>360</v>
      </c>
      <c r="G212" s="197" t="s">
        <v>181</v>
      </c>
      <c r="H212" s="198">
        <v>6</v>
      </c>
      <c r="I212" s="199"/>
      <c r="J212" s="200">
        <f>ROUND(I212*H212,2)</f>
        <v>0</v>
      </c>
      <c r="K212" s="196" t="s">
        <v>182</v>
      </c>
      <c r="L212" s="61"/>
      <c r="M212" s="201" t="s">
        <v>21</v>
      </c>
      <c r="N212" s="202" t="s">
        <v>42</v>
      </c>
      <c r="O212" s="42"/>
      <c r="P212" s="203">
        <f>O212*H212</f>
        <v>0</v>
      </c>
      <c r="Q212" s="203">
        <v>0.1837</v>
      </c>
      <c r="R212" s="203">
        <f>Q212*H212</f>
        <v>1.1022</v>
      </c>
      <c r="S212" s="203">
        <v>0</v>
      </c>
      <c r="T212" s="204">
        <f>S212*H212</f>
        <v>0</v>
      </c>
      <c r="AR212" s="24" t="s">
        <v>183</v>
      </c>
      <c r="AT212" s="24" t="s">
        <v>178</v>
      </c>
      <c r="AU212" s="24" t="s">
        <v>81</v>
      </c>
      <c r="AY212" s="24" t="s">
        <v>176</v>
      </c>
      <c r="BE212" s="205">
        <f>IF(N212="základní",J212,0)</f>
        <v>0</v>
      </c>
      <c r="BF212" s="205">
        <f>IF(N212="snížená",J212,0)</f>
        <v>0</v>
      </c>
      <c r="BG212" s="205">
        <f>IF(N212="zákl. přenesená",J212,0)</f>
        <v>0</v>
      </c>
      <c r="BH212" s="205">
        <f>IF(N212="sníž. přenesená",J212,0)</f>
        <v>0</v>
      </c>
      <c r="BI212" s="205">
        <f>IF(N212="nulová",J212,0)</f>
        <v>0</v>
      </c>
      <c r="BJ212" s="24" t="s">
        <v>79</v>
      </c>
      <c r="BK212" s="205">
        <f>ROUND(I212*H212,2)</f>
        <v>0</v>
      </c>
      <c r="BL212" s="24" t="s">
        <v>183</v>
      </c>
      <c r="BM212" s="24" t="s">
        <v>361</v>
      </c>
    </row>
    <row r="213" spans="2:47" s="1" customFormat="1" ht="27">
      <c r="B213" s="41"/>
      <c r="C213" s="63"/>
      <c r="D213" s="206" t="s">
        <v>185</v>
      </c>
      <c r="E213" s="63"/>
      <c r="F213" s="207" t="s">
        <v>362</v>
      </c>
      <c r="G213" s="63"/>
      <c r="H213" s="63"/>
      <c r="I213" s="164"/>
      <c r="J213" s="63"/>
      <c r="K213" s="63"/>
      <c r="L213" s="61"/>
      <c r="M213" s="208"/>
      <c r="N213" s="42"/>
      <c r="O213" s="42"/>
      <c r="P213" s="42"/>
      <c r="Q213" s="42"/>
      <c r="R213" s="42"/>
      <c r="S213" s="42"/>
      <c r="T213" s="78"/>
      <c r="AT213" s="24" t="s">
        <v>185</v>
      </c>
      <c r="AU213" s="24" t="s">
        <v>81</v>
      </c>
    </row>
    <row r="214" spans="2:47" s="1" customFormat="1" ht="27">
      <c r="B214" s="41"/>
      <c r="C214" s="63"/>
      <c r="D214" s="206" t="s">
        <v>187</v>
      </c>
      <c r="E214" s="63"/>
      <c r="F214" s="209" t="s">
        <v>363</v>
      </c>
      <c r="G214" s="63"/>
      <c r="H214" s="63"/>
      <c r="I214" s="164"/>
      <c r="J214" s="63"/>
      <c r="K214" s="63"/>
      <c r="L214" s="61"/>
      <c r="M214" s="208"/>
      <c r="N214" s="42"/>
      <c r="O214" s="42"/>
      <c r="P214" s="42"/>
      <c r="Q214" s="42"/>
      <c r="R214" s="42"/>
      <c r="S214" s="42"/>
      <c r="T214" s="78"/>
      <c r="AT214" s="24" t="s">
        <v>187</v>
      </c>
      <c r="AU214" s="24" t="s">
        <v>81</v>
      </c>
    </row>
    <row r="215" spans="2:51" s="11" customFormat="1" ht="13.5">
      <c r="B215" s="210"/>
      <c r="C215" s="211"/>
      <c r="D215" s="206" t="s">
        <v>189</v>
      </c>
      <c r="E215" s="233" t="s">
        <v>21</v>
      </c>
      <c r="F215" s="234" t="s">
        <v>364</v>
      </c>
      <c r="G215" s="211"/>
      <c r="H215" s="235">
        <v>6</v>
      </c>
      <c r="I215" s="216"/>
      <c r="J215" s="211"/>
      <c r="K215" s="211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189</v>
      </c>
      <c r="AU215" s="221" t="s">
        <v>81</v>
      </c>
      <c r="AV215" s="11" t="s">
        <v>81</v>
      </c>
      <c r="AW215" s="11" t="s">
        <v>34</v>
      </c>
      <c r="AX215" s="11" t="s">
        <v>79</v>
      </c>
      <c r="AY215" s="221" t="s">
        <v>176</v>
      </c>
    </row>
    <row r="216" spans="2:63" s="10" customFormat="1" ht="29.85" customHeight="1">
      <c r="B216" s="177"/>
      <c r="C216" s="178"/>
      <c r="D216" s="191" t="s">
        <v>70</v>
      </c>
      <c r="E216" s="192" t="s">
        <v>130</v>
      </c>
      <c r="F216" s="192" t="s">
        <v>365</v>
      </c>
      <c r="G216" s="178"/>
      <c r="H216" s="178"/>
      <c r="I216" s="181"/>
      <c r="J216" s="193">
        <f>BK216</f>
        <v>0</v>
      </c>
      <c r="K216" s="178"/>
      <c r="L216" s="183"/>
      <c r="M216" s="184"/>
      <c r="N216" s="185"/>
      <c r="O216" s="185"/>
      <c r="P216" s="186">
        <f>SUM(P217:P257)</f>
        <v>0</v>
      </c>
      <c r="Q216" s="185"/>
      <c r="R216" s="186">
        <f>SUM(R217:R257)</f>
        <v>7.95640642</v>
      </c>
      <c r="S216" s="185"/>
      <c r="T216" s="187">
        <f>SUM(T217:T257)</f>
        <v>0</v>
      </c>
      <c r="AR216" s="188" t="s">
        <v>79</v>
      </c>
      <c r="AT216" s="189" t="s">
        <v>70</v>
      </c>
      <c r="AU216" s="189" t="s">
        <v>79</v>
      </c>
      <c r="AY216" s="188" t="s">
        <v>176</v>
      </c>
      <c r="BK216" s="190">
        <f>SUM(BK217:BK257)</f>
        <v>0</v>
      </c>
    </row>
    <row r="217" spans="2:65" s="1" customFormat="1" ht="22.5" customHeight="1">
      <c r="B217" s="41"/>
      <c r="C217" s="194" t="s">
        <v>366</v>
      </c>
      <c r="D217" s="194" t="s">
        <v>178</v>
      </c>
      <c r="E217" s="195" t="s">
        <v>367</v>
      </c>
      <c r="F217" s="196" t="s">
        <v>368</v>
      </c>
      <c r="G217" s="197" t="s">
        <v>193</v>
      </c>
      <c r="H217" s="198">
        <v>468.26</v>
      </c>
      <c r="I217" s="199"/>
      <c r="J217" s="200">
        <f>ROUND(I217*H217,2)</f>
        <v>0</v>
      </c>
      <c r="K217" s="196" t="s">
        <v>182</v>
      </c>
      <c r="L217" s="61"/>
      <c r="M217" s="201" t="s">
        <v>21</v>
      </c>
      <c r="N217" s="202" t="s">
        <v>42</v>
      </c>
      <c r="O217" s="42"/>
      <c r="P217" s="203">
        <f>O217*H217</f>
        <v>0</v>
      </c>
      <c r="Q217" s="203">
        <v>0.0015</v>
      </c>
      <c r="R217" s="203">
        <f>Q217*H217</f>
        <v>0.70239</v>
      </c>
      <c r="S217" s="203">
        <v>0</v>
      </c>
      <c r="T217" s="204">
        <f>S217*H217</f>
        <v>0</v>
      </c>
      <c r="AR217" s="24" t="s">
        <v>183</v>
      </c>
      <c r="AT217" s="24" t="s">
        <v>178</v>
      </c>
      <c r="AU217" s="24" t="s">
        <v>81</v>
      </c>
      <c r="AY217" s="24" t="s">
        <v>176</v>
      </c>
      <c r="BE217" s="205">
        <f>IF(N217="základní",J217,0)</f>
        <v>0</v>
      </c>
      <c r="BF217" s="205">
        <f>IF(N217="snížená",J217,0)</f>
        <v>0</v>
      </c>
      <c r="BG217" s="205">
        <f>IF(N217="zákl. přenesená",J217,0)</f>
        <v>0</v>
      </c>
      <c r="BH217" s="205">
        <f>IF(N217="sníž. přenesená",J217,0)</f>
        <v>0</v>
      </c>
      <c r="BI217" s="205">
        <f>IF(N217="nulová",J217,0)</f>
        <v>0</v>
      </c>
      <c r="BJ217" s="24" t="s">
        <v>79</v>
      </c>
      <c r="BK217" s="205">
        <f>ROUND(I217*H217,2)</f>
        <v>0</v>
      </c>
      <c r="BL217" s="24" t="s">
        <v>183</v>
      </c>
      <c r="BM217" s="24" t="s">
        <v>369</v>
      </c>
    </row>
    <row r="218" spans="2:47" s="1" customFormat="1" ht="13.5">
      <c r="B218" s="41"/>
      <c r="C218" s="63"/>
      <c r="D218" s="206" t="s">
        <v>185</v>
      </c>
      <c r="E218" s="63"/>
      <c r="F218" s="207" t="s">
        <v>370</v>
      </c>
      <c r="G218" s="63"/>
      <c r="H218" s="63"/>
      <c r="I218" s="164"/>
      <c r="J218" s="63"/>
      <c r="K218" s="63"/>
      <c r="L218" s="61"/>
      <c r="M218" s="208"/>
      <c r="N218" s="42"/>
      <c r="O218" s="42"/>
      <c r="P218" s="42"/>
      <c r="Q218" s="42"/>
      <c r="R218" s="42"/>
      <c r="S218" s="42"/>
      <c r="T218" s="78"/>
      <c r="AT218" s="24" t="s">
        <v>185</v>
      </c>
      <c r="AU218" s="24" t="s">
        <v>81</v>
      </c>
    </row>
    <row r="219" spans="2:47" s="1" customFormat="1" ht="27">
      <c r="B219" s="41"/>
      <c r="C219" s="63"/>
      <c r="D219" s="206" t="s">
        <v>187</v>
      </c>
      <c r="E219" s="63"/>
      <c r="F219" s="209" t="s">
        <v>371</v>
      </c>
      <c r="G219" s="63"/>
      <c r="H219" s="63"/>
      <c r="I219" s="164"/>
      <c r="J219" s="63"/>
      <c r="K219" s="63"/>
      <c r="L219" s="61"/>
      <c r="M219" s="208"/>
      <c r="N219" s="42"/>
      <c r="O219" s="42"/>
      <c r="P219" s="42"/>
      <c r="Q219" s="42"/>
      <c r="R219" s="42"/>
      <c r="S219" s="42"/>
      <c r="T219" s="78"/>
      <c r="AT219" s="24" t="s">
        <v>187</v>
      </c>
      <c r="AU219" s="24" t="s">
        <v>81</v>
      </c>
    </row>
    <row r="220" spans="2:51" s="12" customFormat="1" ht="13.5">
      <c r="B220" s="222"/>
      <c r="C220" s="223"/>
      <c r="D220" s="206" t="s">
        <v>189</v>
      </c>
      <c r="E220" s="224" t="s">
        <v>21</v>
      </c>
      <c r="F220" s="225" t="s">
        <v>372</v>
      </c>
      <c r="G220" s="223"/>
      <c r="H220" s="226" t="s">
        <v>21</v>
      </c>
      <c r="I220" s="227"/>
      <c r="J220" s="223"/>
      <c r="K220" s="223"/>
      <c r="L220" s="228"/>
      <c r="M220" s="229"/>
      <c r="N220" s="230"/>
      <c r="O220" s="230"/>
      <c r="P220" s="230"/>
      <c r="Q220" s="230"/>
      <c r="R220" s="230"/>
      <c r="S220" s="230"/>
      <c r="T220" s="231"/>
      <c r="AT220" s="232" t="s">
        <v>189</v>
      </c>
      <c r="AU220" s="232" t="s">
        <v>81</v>
      </c>
      <c r="AV220" s="12" t="s">
        <v>79</v>
      </c>
      <c r="AW220" s="12" t="s">
        <v>34</v>
      </c>
      <c r="AX220" s="12" t="s">
        <v>71</v>
      </c>
      <c r="AY220" s="232" t="s">
        <v>176</v>
      </c>
    </row>
    <row r="221" spans="2:51" s="11" customFormat="1" ht="27">
      <c r="B221" s="210"/>
      <c r="C221" s="211"/>
      <c r="D221" s="206" t="s">
        <v>189</v>
      </c>
      <c r="E221" s="233" t="s">
        <v>21</v>
      </c>
      <c r="F221" s="234" t="s">
        <v>373</v>
      </c>
      <c r="G221" s="211"/>
      <c r="H221" s="235">
        <v>450</v>
      </c>
      <c r="I221" s="216"/>
      <c r="J221" s="211"/>
      <c r="K221" s="211"/>
      <c r="L221" s="217"/>
      <c r="M221" s="218"/>
      <c r="N221" s="219"/>
      <c r="O221" s="219"/>
      <c r="P221" s="219"/>
      <c r="Q221" s="219"/>
      <c r="R221" s="219"/>
      <c r="S221" s="219"/>
      <c r="T221" s="220"/>
      <c r="AT221" s="221" t="s">
        <v>189</v>
      </c>
      <c r="AU221" s="221" t="s">
        <v>81</v>
      </c>
      <c r="AV221" s="11" t="s">
        <v>81</v>
      </c>
      <c r="AW221" s="11" t="s">
        <v>34</v>
      </c>
      <c r="AX221" s="11" t="s">
        <v>71</v>
      </c>
      <c r="AY221" s="221" t="s">
        <v>176</v>
      </c>
    </row>
    <row r="222" spans="2:51" s="11" customFormat="1" ht="13.5">
      <c r="B222" s="210"/>
      <c r="C222" s="211"/>
      <c r="D222" s="206" t="s">
        <v>189</v>
      </c>
      <c r="E222" s="233" t="s">
        <v>21</v>
      </c>
      <c r="F222" s="234" t="s">
        <v>374</v>
      </c>
      <c r="G222" s="211"/>
      <c r="H222" s="235">
        <v>12.96</v>
      </c>
      <c r="I222" s="216"/>
      <c r="J222" s="211"/>
      <c r="K222" s="211"/>
      <c r="L222" s="217"/>
      <c r="M222" s="218"/>
      <c r="N222" s="219"/>
      <c r="O222" s="219"/>
      <c r="P222" s="219"/>
      <c r="Q222" s="219"/>
      <c r="R222" s="219"/>
      <c r="S222" s="219"/>
      <c r="T222" s="220"/>
      <c r="AT222" s="221" t="s">
        <v>189</v>
      </c>
      <c r="AU222" s="221" t="s">
        <v>81</v>
      </c>
      <c r="AV222" s="11" t="s">
        <v>81</v>
      </c>
      <c r="AW222" s="11" t="s">
        <v>34</v>
      </c>
      <c r="AX222" s="11" t="s">
        <v>71</v>
      </c>
      <c r="AY222" s="221" t="s">
        <v>176</v>
      </c>
    </row>
    <row r="223" spans="2:51" s="12" customFormat="1" ht="13.5">
      <c r="B223" s="222"/>
      <c r="C223" s="223"/>
      <c r="D223" s="206" t="s">
        <v>189</v>
      </c>
      <c r="E223" s="224" t="s">
        <v>21</v>
      </c>
      <c r="F223" s="225" t="s">
        <v>375</v>
      </c>
      <c r="G223" s="223"/>
      <c r="H223" s="226" t="s">
        <v>21</v>
      </c>
      <c r="I223" s="227"/>
      <c r="J223" s="223"/>
      <c r="K223" s="223"/>
      <c r="L223" s="228"/>
      <c r="M223" s="229"/>
      <c r="N223" s="230"/>
      <c r="O223" s="230"/>
      <c r="P223" s="230"/>
      <c r="Q223" s="230"/>
      <c r="R223" s="230"/>
      <c r="S223" s="230"/>
      <c r="T223" s="231"/>
      <c r="AT223" s="232" t="s">
        <v>189</v>
      </c>
      <c r="AU223" s="232" t="s">
        <v>81</v>
      </c>
      <c r="AV223" s="12" t="s">
        <v>79</v>
      </c>
      <c r="AW223" s="12" t="s">
        <v>34</v>
      </c>
      <c r="AX223" s="12" t="s">
        <v>71</v>
      </c>
      <c r="AY223" s="232" t="s">
        <v>176</v>
      </c>
    </row>
    <row r="224" spans="2:51" s="11" customFormat="1" ht="13.5">
      <c r="B224" s="210"/>
      <c r="C224" s="211"/>
      <c r="D224" s="206" t="s">
        <v>189</v>
      </c>
      <c r="E224" s="233" t="s">
        <v>21</v>
      </c>
      <c r="F224" s="234" t="s">
        <v>376</v>
      </c>
      <c r="G224" s="211"/>
      <c r="H224" s="235">
        <v>5.3</v>
      </c>
      <c r="I224" s="216"/>
      <c r="J224" s="211"/>
      <c r="K224" s="211"/>
      <c r="L224" s="217"/>
      <c r="M224" s="218"/>
      <c r="N224" s="219"/>
      <c r="O224" s="219"/>
      <c r="P224" s="219"/>
      <c r="Q224" s="219"/>
      <c r="R224" s="219"/>
      <c r="S224" s="219"/>
      <c r="T224" s="220"/>
      <c r="AT224" s="221" t="s">
        <v>189</v>
      </c>
      <c r="AU224" s="221" t="s">
        <v>81</v>
      </c>
      <c r="AV224" s="11" t="s">
        <v>81</v>
      </c>
      <c r="AW224" s="11" t="s">
        <v>34</v>
      </c>
      <c r="AX224" s="11" t="s">
        <v>71</v>
      </c>
      <c r="AY224" s="221" t="s">
        <v>176</v>
      </c>
    </row>
    <row r="225" spans="2:51" s="13" customFormat="1" ht="13.5">
      <c r="B225" s="236"/>
      <c r="C225" s="237"/>
      <c r="D225" s="212" t="s">
        <v>189</v>
      </c>
      <c r="E225" s="238" t="s">
        <v>21</v>
      </c>
      <c r="F225" s="239" t="s">
        <v>207</v>
      </c>
      <c r="G225" s="237"/>
      <c r="H225" s="240">
        <v>468.26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AT225" s="246" t="s">
        <v>189</v>
      </c>
      <c r="AU225" s="246" t="s">
        <v>81</v>
      </c>
      <c r="AV225" s="13" t="s">
        <v>183</v>
      </c>
      <c r="AW225" s="13" t="s">
        <v>34</v>
      </c>
      <c r="AX225" s="13" t="s">
        <v>79</v>
      </c>
      <c r="AY225" s="246" t="s">
        <v>176</v>
      </c>
    </row>
    <row r="226" spans="2:65" s="1" customFormat="1" ht="22.5" customHeight="1">
      <c r="B226" s="41"/>
      <c r="C226" s="194" t="s">
        <v>377</v>
      </c>
      <c r="D226" s="194" t="s">
        <v>178</v>
      </c>
      <c r="E226" s="195" t="s">
        <v>378</v>
      </c>
      <c r="F226" s="196" t="s">
        <v>379</v>
      </c>
      <c r="G226" s="197" t="s">
        <v>181</v>
      </c>
      <c r="H226" s="198">
        <v>1156.769</v>
      </c>
      <c r="I226" s="199"/>
      <c r="J226" s="200">
        <f>ROUND(I226*H226,2)</f>
        <v>0</v>
      </c>
      <c r="K226" s="196" t="s">
        <v>182</v>
      </c>
      <c r="L226" s="61"/>
      <c r="M226" s="201" t="s">
        <v>21</v>
      </c>
      <c r="N226" s="202" t="s">
        <v>42</v>
      </c>
      <c r="O226" s="42"/>
      <c r="P226" s="203">
        <f>O226*H226</f>
        <v>0</v>
      </c>
      <c r="Q226" s="203">
        <v>0.00418</v>
      </c>
      <c r="R226" s="203">
        <f>Q226*H226</f>
        <v>4.835294419999999</v>
      </c>
      <c r="S226" s="203">
        <v>0</v>
      </c>
      <c r="T226" s="204">
        <f>S226*H226</f>
        <v>0</v>
      </c>
      <c r="AR226" s="24" t="s">
        <v>183</v>
      </c>
      <c r="AT226" s="24" t="s">
        <v>178</v>
      </c>
      <c r="AU226" s="24" t="s">
        <v>81</v>
      </c>
      <c r="AY226" s="24" t="s">
        <v>176</v>
      </c>
      <c r="BE226" s="205">
        <f>IF(N226="základní",J226,0)</f>
        <v>0</v>
      </c>
      <c r="BF226" s="205">
        <f>IF(N226="snížená",J226,0)</f>
        <v>0</v>
      </c>
      <c r="BG226" s="205">
        <f>IF(N226="zákl. přenesená",J226,0)</f>
        <v>0</v>
      </c>
      <c r="BH226" s="205">
        <f>IF(N226="sníž. přenesená",J226,0)</f>
        <v>0</v>
      </c>
      <c r="BI226" s="205">
        <f>IF(N226="nulová",J226,0)</f>
        <v>0</v>
      </c>
      <c r="BJ226" s="24" t="s">
        <v>79</v>
      </c>
      <c r="BK226" s="205">
        <f>ROUND(I226*H226,2)</f>
        <v>0</v>
      </c>
      <c r="BL226" s="24" t="s">
        <v>183</v>
      </c>
      <c r="BM226" s="24" t="s">
        <v>380</v>
      </c>
    </row>
    <row r="227" spans="2:47" s="1" customFormat="1" ht="27">
      <c r="B227" s="41"/>
      <c r="C227" s="63"/>
      <c r="D227" s="206" t="s">
        <v>185</v>
      </c>
      <c r="E227" s="63"/>
      <c r="F227" s="207" t="s">
        <v>381</v>
      </c>
      <c r="G227" s="63"/>
      <c r="H227" s="63"/>
      <c r="I227" s="164"/>
      <c r="J227" s="63"/>
      <c r="K227" s="63"/>
      <c r="L227" s="61"/>
      <c r="M227" s="208"/>
      <c r="N227" s="42"/>
      <c r="O227" s="42"/>
      <c r="P227" s="42"/>
      <c r="Q227" s="42"/>
      <c r="R227" s="42"/>
      <c r="S227" s="42"/>
      <c r="T227" s="78"/>
      <c r="AT227" s="24" t="s">
        <v>185</v>
      </c>
      <c r="AU227" s="24" t="s">
        <v>81</v>
      </c>
    </row>
    <row r="228" spans="2:47" s="1" customFormat="1" ht="27">
      <c r="B228" s="41"/>
      <c r="C228" s="63"/>
      <c r="D228" s="206" t="s">
        <v>187</v>
      </c>
      <c r="E228" s="63"/>
      <c r="F228" s="209" t="s">
        <v>382</v>
      </c>
      <c r="G228" s="63"/>
      <c r="H228" s="63"/>
      <c r="I228" s="164"/>
      <c r="J228" s="63"/>
      <c r="K228" s="63"/>
      <c r="L228" s="61"/>
      <c r="M228" s="208"/>
      <c r="N228" s="42"/>
      <c r="O228" s="42"/>
      <c r="P228" s="42"/>
      <c r="Q228" s="42"/>
      <c r="R228" s="42"/>
      <c r="S228" s="42"/>
      <c r="T228" s="78"/>
      <c r="AT228" s="24" t="s">
        <v>187</v>
      </c>
      <c r="AU228" s="24" t="s">
        <v>81</v>
      </c>
    </row>
    <row r="229" spans="2:51" s="12" customFormat="1" ht="13.5">
      <c r="B229" s="222"/>
      <c r="C229" s="223"/>
      <c r="D229" s="206" t="s">
        <v>189</v>
      </c>
      <c r="E229" s="224" t="s">
        <v>21</v>
      </c>
      <c r="F229" s="225" t="s">
        <v>383</v>
      </c>
      <c r="G229" s="223"/>
      <c r="H229" s="226" t="s">
        <v>21</v>
      </c>
      <c r="I229" s="227"/>
      <c r="J229" s="223"/>
      <c r="K229" s="223"/>
      <c r="L229" s="228"/>
      <c r="M229" s="229"/>
      <c r="N229" s="230"/>
      <c r="O229" s="230"/>
      <c r="P229" s="230"/>
      <c r="Q229" s="230"/>
      <c r="R229" s="230"/>
      <c r="S229" s="230"/>
      <c r="T229" s="231"/>
      <c r="AT229" s="232" t="s">
        <v>189</v>
      </c>
      <c r="AU229" s="232" t="s">
        <v>81</v>
      </c>
      <c r="AV229" s="12" t="s">
        <v>79</v>
      </c>
      <c r="AW229" s="12" t="s">
        <v>34</v>
      </c>
      <c r="AX229" s="12" t="s">
        <v>71</v>
      </c>
      <c r="AY229" s="232" t="s">
        <v>176</v>
      </c>
    </row>
    <row r="230" spans="2:51" s="11" customFormat="1" ht="27">
      <c r="B230" s="210"/>
      <c r="C230" s="211"/>
      <c r="D230" s="206" t="s">
        <v>189</v>
      </c>
      <c r="E230" s="233" t="s">
        <v>21</v>
      </c>
      <c r="F230" s="234" t="s">
        <v>384</v>
      </c>
      <c r="G230" s="211"/>
      <c r="H230" s="235">
        <v>1370.152</v>
      </c>
      <c r="I230" s="216"/>
      <c r="J230" s="211"/>
      <c r="K230" s="211"/>
      <c r="L230" s="217"/>
      <c r="M230" s="218"/>
      <c r="N230" s="219"/>
      <c r="O230" s="219"/>
      <c r="P230" s="219"/>
      <c r="Q230" s="219"/>
      <c r="R230" s="219"/>
      <c r="S230" s="219"/>
      <c r="T230" s="220"/>
      <c r="AT230" s="221" t="s">
        <v>189</v>
      </c>
      <c r="AU230" s="221" t="s">
        <v>81</v>
      </c>
      <c r="AV230" s="11" t="s">
        <v>81</v>
      </c>
      <c r="AW230" s="11" t="s">
        <v>34</v>
      </c>
      <c r="AX230" s="11" t="s">
        <v>71</v>
      </c>
      <c r="AY230" s="221" t="s">
        <v>176</v>
      </c>
    </row>
    <row r="231" spans="2:51" s="11" customFormat="1" ht="40.5">
      <c r="B231" s="210"/>
      <c r="C231" s="211"/>
      <c r="D231" s="206" t="s">
        <v>189</v>
      </c>
      <c r="E231" s="233" t="s">
        <v>21</v>
      </c>
      <c r="F231" s="234" t="s">
        <v>385</v>
      </c>
      <c r="G231" s="211"/>
      <c r="H231" s="235">
        <v>-213.383</v>
      </c>
      <c r="I231" s="216"/>
      <c r="J231" s="211"/>
      <c r="K231" s="211"/>
      <c r="L231" s="217"/>
      <c r="M231" s="218"/>
      <c r="N231" s="219"/>
      <c r="O231" s="219"/>
      <c r="P231" s="219"/>
      <c r="Q231" s="219"/>
      <c r="R231" s="219"/>
      <c r="S231" s="219"/>
      <c r="T231" s="220"/>
      <c r="AT231" s="221" t="s">
        <v>189</v>
      </c>
      <c r="AU231" s="221" t="s">
        <v>81</v>
      </c>
      <c r="AV231" s="11" t="s">
        <v>81</v>
      </c>
      <c r="AW231" s="11" t="s">
        <v>34</v>
      </c>
      <c r="AX231" s="11" t="s">
        <v>71</v>
      </c>
      <c r="AY231" s="221" t="s">
        <v>176</v>
      </c>
    </row>
    <row r="232" spans="2:51" s="13" customFormat="1" ht="13.5">
      <c r="B232" s="236"/>
      <c r="C232" s="237"/>
      <c r="D232" s="212" t="s">
        <v>189</v>
      </c>
      <c r="E232" s="238" t="s">
        <v>98</v>
      </c>
      <c r="F232" s="239" t="s">
        <v>207</v>
      </c>
      <c r="G232" s="237"/>
      <c r="H232" s="240">
        <v>1156.769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AT232" s="246" t="s">
        <v>189</v>
      </c>
      <c r="AU232" s="246" t="s">
        <v>81</v>
      </c>
      <c r="AV232" s="13" t="s">
        <v>183</v>
      </c>
      <c r="AW232" s="13" t="s">
        <v>34</v>
      </c>
      <c r="AX232" s="13" t="s">
        <v>79</v>
      </c>
      <c r="AY232" s="246" t="s">
        <v>176</v>
      </c>
    </row>
    <row r="233" spans="2:65" s="1" customFormat="1" ht="22.5" customHeight="1">
      <c r="B233" s="41"/>
      <c r="C233" s="194" t="s">
        <v>386</v>
      </c>
      <c r="D233" s="194" t="s">
        <v>178</v>
      </c>
      <c r="E233" s="195" t="s">
        <v>387</v>
      </c>
      <c r="F233" s="196" t="s">
        <v>388</v>
      </c>
      <c r="G233" s="197" t="s">
        <v>181</v>
      </c>
      <c r="H233" s="198">
        <v>1249.009</v>
      </c>
      <c r="I233" s="199"/>
      <c r="J233" s="200">
        <f>ROUND(I233*H233,2)</f>
        <v>0</v>
      </c>
      <c r="K233" s="196" t="s">
        <v>182</v>
      </c>
      <c r="L233" s="61"/>
      <c r="M233" s="201" t="s">
        <v>21</v>
      </c>
      <c r="N233" s="202" t="s">
        <v>42</v>
      </c>
      <c r="O233" s="42"/>
      <c r="P233" s="203">
        <f>O233*H233</f>
        <v>0</v>
      </c>
      <c r="Q233" s="203">
        <v>0</v>
      </c>
      <c r="R233" s="203">
        <f>Q233*H233</f>
        <v>0</v>
      </c>
      <c r="S233" s="203">
        <v>0</v>
      </c>
      <c r="T233" s="204">
        <f>S233*H233</f>
        <v>0</v>
      </c>
      <c r="AR233" s="24" t="s">
        <v>183</v>
      </c>
      <c r="AT233" s="24" t="s">
        <v>178</v>
      </c>
      <c r="AU233" s="24" t="s">
        <v>81</v>
      </c>
      <c r="AY233" s="24" t="s">
        <v>176</v>
      </c>
      <c r="BE233" s="205">
        <f>IF(N233="základní",J233,0)</f>
        <v>0</v>
      </c>
      <c r="BF233" s="205">
        <f>IF(N233="snížená",J233,0)</f>
        <v>0</v>
      </c>
      <c r="BG233" s="205">
        <f>IF(N233="zákl. přenesená",J233,0)</f>
        <v>0</v>
      </c>
      <c r="BH233" s="205">
        <f>IF(N233="sníž. přenesená",J233,0)</f>
        <v>0</v>
      </c>
      <c r="BI233" s="205">
        <f>IF(N233="nulová",J233,0)</f>
        <v>0</v>
      </c>
      <c r="BJ233" s="24" t="s">
        <v>79</v>
      </c>
      <c r="BK233" s="205">
        <f>ROUND(I233*H233,2)</f>
        <v>0</v>
      </c>
      <c r="BL233" s="24" t="s">
        <v>183</v>
      </c>
      <c r="BM233" s="24" t="s">
        <v>389</v>
      </c>
    </row>
    <row r="234" spans="2:47" s="1" customFormat="1" ht="13.5">
      <c r="B234" s="41"/>
      <c r="C234" s="63"/>
      <c r="D234" s="206" t="s">
        <v>185</v>
      </c>
      <c r="E234" s="63"/>
      <c r="F234" s="207" t="s">
        <v>390</v>
      </c>
      <c r="G234" s="63"/>
      <c r="H234" s="63"/>
      <c r="I234" s="164"/>
      <c r="J234" s="63"/>
      <c r="K234" s="63"/>
      <c r="L234" s="61"/>
      <c r="M234" s="208"/>
      <c r="N234" s="42"/>
      <c r="O234" s="42"/>
      <c r="P234" s="42"/>
      <c r="Q234" s="42"/>
      <c r="R234" s="42"/>
      <c r="S234" s="42"/>
      <c r="T234" s="78"/>
      <c r="AT234" s="24" t="s">
        <v>185</v>
      </c>
      <c r="AU234" s="24" t="s">
        <v>81</v>
      </c>
    </row>
    <row r="235" spans="2:51" s="12" customFormat="1" ht="27">
      <c r="B235" s="222"/>
      <c r="C235" s="223"/>
      <c r="D235" s="206" t="s">
        <v>189</v>
      </c>
      <c r="E235" s="224" t="s">
        <v>21</v>
      </c>
      <c r="F235" s="225" t="s">
        <v>391</v>
      </c>
      <c r="G235" s="223"/>
      <c r="H235" s="226" t="s">
        <v>21</v>
      </c>
      <c r="I235" s="227"/>
      <c r="J235" s="223"/>
      <c r="K235" s="223"/>
      <c r="L235" s="228"/>
      <c r="M235" s="229"/>
      <c r="N235" s="230"/>
      <c r="O235" s="230"/>
      <c r="P235" s="230"/>
      <c r="Q235" s="230"/>
      <c r="R235" s="230"/>
      <c r="S235" s="230"/>
      <c r="T235" s="231"/>
      <c r="AT235" s="232" t="s">
        <v>189</v>
      </c>
      <c r="AU235" s="232" t="s">
        <v>81</v>
      </c>
      <c r="AV235" s="12" t="s">
        <v>79</v>
      </c>
      <c r="AW235" s="12" t="s">
        <v>34</v>
      </c>
      <c r="AX235" s="12" t="s">
        <v>71</v>
      </c>
      <c r="AY235" s="232" t="s">
        <v>176</v>
      </c>
    </row>
    <row r="236" spans="2:51" s="12" customFormat="1" ht="13.5">
      <c r="B236" s="222"/>
      <c r="C236" s="223"/>
      <c r="D236" s="206" t="s">
        <v>189</v>
      </c>
      <c r="E236" s="224" t="s">
        <v>21</v>
      </c>
      <c r="F236" s="225" t="s">
        <v>392</v>
      </c>
      <c r="G236" s="223"/>
      <c r="H236" s="226" t="s">
        <v>21</v>
      </c>
      <c r="I236" s="227"/>
      <c r="J236" s="223"/>
      <c r="K236" s="223"/>
      <c r="L236" s="228"/>
      <c r="M236" s="229"/>
      <c r="N236" s="230"/>
      <c r="O236" s="230"/>
      <c r="P236" s="230"/>
      <c r="Q236" s="230"/>
      <c r="R236" s="230"/>
      <c r="S236" s="230"/>
      <c r="T236" s="231"/>
      <c r="AT236" s="232" t="s">
        <v>189</v>
      </c>
      <c r="AU236" s="232" t="s">
        <v>81</v>
      </c>
      <c r="AV236" s="12" t="s">
        <v>79</v>
      </c>
      <c r="AW236" s="12" t="s">
        <v>34</v>
      </c>
      <c r="AX236" s="12" t="s">
        <v>71</v>
      </c>
      <c r="AY236" s="232" t="s">
        <v>176</v>
      </c>
    </row>
    <row r="237" spans="2:51" s="11" customFormat="1" ht="13.5">
      <c r="B237" s="210"/>
      <c r="C237" s="211"/>
      <c r="D237" s="206" t="s">
        <v>189</v>
      </c>
      <c r="E237" s="233" t="s">
        <v>21</v>
      </c>
      <c r="F237" s="234" t="s">
        <v>393</v>
      </c>
      <c r="G237" s="211"/>
      <c r="H237" s="235">
        <v>1156.769</v>
      </c>
      <c r="I237" s="216"/>
      <c r="J237" s="211"/>
      <c r="K237" s="211"/>
      <c r="L237" s="217"/>
      <c r="M237" s="218"/>
      <c r="N237" s="219"/>
      <c r="O237" s="219"/>
      <c r="P237" s="219"/>
      <c r="Q237" s="219"/>
      <c r="R237" s="219"/>
      <c r="S237" s="219"/>
      <c r="T237" s="220"/>
      <c r="AT237" s="221" t="s">
        <v>189</v>
      </c>
      <c r="AU237" s="221" t="s">
        <v>81</v>
      </c>
      <c r="AV237" s="11" t="s">
        <v>81</v>
      </c>
      <c r="AW237" s="11" t="s">
        <v>34</v>
      </c>
      <c r="AX237" s="11" t="s">
        <v>71</v>
      </c>
      <c r="AY237" s="221" t="s">
        <v>176</v>
      </c>
    </row>
    <row r="238" spans="2:51" s="14" customFormat="1" ht="13.5">
      <c r="B238" s="260"/>
      <c r="C238" s="261"/>
      <c r="D238" s="206" t="s">
        <v>189</v>
      </c>
      <c r="E238" s="262" t="s">
        <v>21</v>
      </c>
      <c r="F238" s="263" t="s">
        <v>394</v>
      </c>
      <c r="G238" s="261"/>
      <c r="H238" s="264">
        <v>1156.769</v>
      </c>
      <c r="I238" s="265"/>
      <c r="J238" s="261"/>
      <c r="K238" s="261"/>
      <c r="L238" s="266"/>
      <c r="M238" s="267"/>
      <c r="N238" s="268"/>
      <c r="O238" s="268"/>
      <c r="P238" s="268"/>
      <c r="Q238" s="268"/>
      <c r="R238" s="268"/>
      <c r="S238" s="268"/>
      <c r="T238" s="269"/>
      <c r="AT238" s="270" t="s">
        <v>189</v>
      </c>
      <c r="AU238" s="270" t="s">
        <v>81</v>
      </c>
      <c r="AV238" s="14" t="s">
        <v>197</v>
      </c>
      <c r="AW238" s="14" t="s">
        <v>34</v>
      </c>
      <c r="AX238" s="14" t="s">
        <v>71</v>
      </c>
      <c r="AY238" s="270" t="s">
        <v>176</v>
      </c>
    </row>
    <row r="239" spans="2:51" s="12" customFormat="1" ht="13.5">
      <c r="B239" s="222"/>
      <c r="C239" s="223"/>
      <c r="D239" s="206" t="s">
        <v>189</v>
      </c>
      <c r="E239" s="224" t="s">
        <v>21</v>
      </c>
      <c r="F239" s="225" t="s">
        <v>395</v>
      </c>
      <c r="G239" s="223"/>
      <c r="H239" s="226" t="s">
        <v>21</v>
      </c>
      <c r="I239" s="227"/>
      <c r="J239" s="223"/>
      <c r="K239" s="223"/>
      <c r="L239" s="228"/>
      <c r="M239" s="229"/>
      <c r="N239" s="230"/>
      <c r="O239" s="230"/>
      <c r="P239" s="230"/>
      <c r="Q239" s="230"/>
      <c r="R239" s="230"/>
      <c r="S239" s="230"/>
      <c r="T239" s="231"/>
      <c r="AT239" s="232" t="s">
        <v>189</v>
      </c>
      <c r="AU239" s="232" t="s">
        <v>81</v>
      </c>
      <c r="AV239" s="12" t="s">
        <v>79</v>
      </c>
      <c r="AW239" s="12" t="s">
        <v>34</v>
      </c>
      <c r="AX239" s="12" t="s">
        <v>71</v>
      </c>
      <c r="AY239" s="232" t="s">
        <v>176</v>
      </c>
    </row>
    <row r="240" spans="2:51" s="11" customFormat="1" ht="13.5">
      <c r="B240" s="210"/>
      <c r="C240" s="211"/>
      <c r="D240" s="206" t="s">
        <v>189</v>
      </c>
      <c r="E240" s="233" t="s">
        <v>21</v>
      </c>
      <c r="F240" s="234" t="s">
        <v>104</v>
      </c>
      <c r="G240" s="211"/>
      <c r="H240" s="235">
        <v>50.63</v>
      </c>
      <c r="I240" s="216"/>
      <c r="J240" s="211"/>
      <c r="K240" s="211"/>
      <c r="L240" s="217"/>
      <c r="M240" s="218"/>
      <c r="N240" s="219"/>
      <c r="O240" s="219"/>
      <c r="P240" s="219"/>
      <c r="Q240" s="219"/>
      <c r="R240" s="219"/>
      <c r="S240" s="219"/>
      <c r="T240" s="220"/>
      <c r="AT240" s="221" t="s">
        <v>189</v>
      </c>
      <c r="AU240" s="221" t="s">
        <v>81</v>
      </c>
      <c r="AV240" s="11" t="s">
        <v>81</v>
      </c>
      <c r="AW240" s="11" t="s">
        <v>34</v>
      </c>
      <c r="AX240" s="11" t="s">
        <v>71</v>
      </c>
      <c r="AY240" s="221" t="s">
        <v>176</v>
      </c>
    </row>
    <row r="241" spans="2:51" s="14" customFormat="1" ht="13.5">
      <c r="B241" s="260"/>
      <c r="C241" s="261"/>
      <c r="D241" s="206" t="s">
        <v>189</v>
      </c>
      <c r="E241" s="262" t="s">
        <v>103</v>
      </c>
      <c r="F241" s="263" t="s">
        <v>394</v>
      </c>
      <c r="G241" s="261"/>
      <c r="H241" s="264">
        <v>50.63</v>
      </c>
      <c r="I241" s="265"/>
      <c r="J241" s="261"/>
      <c r="K241" s="261"/>
      <c r="L241" s="266"/>
      <c r="M241" s="267"/>
      <c r="N241" s="268"/>
      <c r="O241" s="268"/>
      <c r="P241" s="268"/>
      <c r="Q241" s="268"/>
      <c r="R241" s="268"/>
      <c r="S241" s="268"/>
      <c r="T241" s="269"/>
      <c r="AT241" s="270" t="s">
        <v>189</v>
      </c>
      <c r="AU241" s="270" t="s">
        <v>81</v>
      </c>
      <c r="AV241" s="14" t="s">
        <v>197</v>
      </c>
      <c r="AW241" s="14" t="s">
        <v>34</v>
      </c>
      <c r="AX241" s="14" t="s">
        <v>71</v>
      </c>
      <c r="AY241" s="270" t="s">
        <v>176</v>
      </c>
    </row>
    <row r="242" spans="2:51" s="12" customFormat="1" ht="13.5">
      <c r="B242" s="222"/>
      <c r="C242" s="223"/>
      <c r="D242" s="206" t="s">
        <v>189</v>
      </c>
      <c r="E242" s="224" t="s">
        <v>21</v>
      </c>
      <c r="F242" s="225" t="s">
        <v>396</v>
      </c>
      <c r="G242" s="223"/>
      <c r="H242" s="226" t="s">
        <v>21</v>
      </c>
      <c r="I242" s="227"/>
      <c r="J242" s="223"/>
      <c r="K242" s="223"/>
      <c r="L242" s="228"/>
      <c r="M242" s="229"/>
      <c r="N242" s="230"/>
      <c r="O242" s="230"/>
      <c r="P242" s="230"/>
      <c r="Q242" s="230"/>
      <c r="R242" s="230"/>
      <c r="S242" s="230"/>
      <c r="T242" s="231"/>
      <c r="AT242" s="232" t="s">
        <v>189</v>
      </c>
      <c r="AU242" s="232" t="s">
        <v>81</v>
      </c>
      <c r="AV242" s="12" t="s">
        <v>79</v>
      </c>
      <c r="AW242" s="12" t="s">
        <v>34</v>
      </c>
      <c r="AX242" s="12" t="s">
        <v>71</v>
      </c>
      <c r="AY242" s="232" t="s">
        <v>176</v>
      </c>
    </row>
    <row r="243" spans="2:51" s="11" customFormat="1" ht="13.5">
      <c r="B243" s="210"/>
      <c r="C243" s="211"/>
      <c r="D243" s="206" t="s">
        <v>189</v>
      </c>
      <c r="E243" s="233" t="s">
        <v>21</v>
      </c>
      <c r="F243" s="234" t="s">
        <v>10</v>
      </c>
      <c r="G243" s="211"/>
      <c r="H243" s="235">
        <v>15</v>
      </c>
      <c r="I243" s="216"/>
      <c r="J243" s="211"/>
      <c r="K243" s="211"/>
      <c r="L243" s="217"/>
      <c r="M243" s="218"/>
      <c r="N243" s="219"/>
      <c r="O243" s="219"/>
      <c r="P243" s="219"/>
      <c r="Q243" s="219"/>
      <c r="R243" s="219"/>
      <c r="S243" s="219"/>
      <c r="T243" s="220"/>
      <c r="AT243" s="221" t="s">
        <v>189</v>
      </c>
      <c r="AU243" s="221" t="s">
        <v>81</v>
      </c>
      <c r="AV243" s="11" t="s">
        <v>81</v>
      </c>
      <c r="AW243" s="11" t="s">
        <v>34</v>
      </c>
      <c r="AX243" s="11" t="s">
        <v>71</v>
      </c>
      <c r="AY243" s="221" t="s">
        <v>176</v>
      </c>
    </row>
    <row r="244" spans="2:51" s="14" customFormat="1" ht="13.5">
      <c r="B244" s="260"/>
      <c r="C244" s="261"/>
      <c r="D244" s="206" t="s">
        <v>189</v>
      </c>
      <c r="E244" s="262" t="s">
        <v>102</v>
      </c>
      <c r="F244" s="263" t="s">
        <v>394</v>
      </c>
      <c r="G244" s="261"/>
      <c r="H244" s="264">
        <v>15</v>
      </c>
      <c r="I244" s="265"/>
      <c r="J244" s="261"/>
      <c r="K244" s="261"/>
      <c r="L244" s="266"/>
      <c r="M244" s="267"/>
      <c r="N244" s="268"/>
      <c r="O244" s="268"/>
      <c r="P244" s="268"/>
      <c r="Q244" s="268"/>
      <c r="R244" s="268"/>
      <c r="S244" s="268"/>
      <c r="T244" s="269"/>
      <c r="AT244" s="270" t="s">
        <v>189</v>
      </c>
      <c r="AU244" s="270" t="s">
        <v>81</v>
      </c>
      <c r="AV244" s="14" t="s">
        <v>197</v>
      </c>
      <c r="AW244" s="14" t="s">
        <v>34</v>
      </c>
      <c r="AX244" s="14" t="s">
        <v>71</v>
      </c>
      <c r="AY244" s="270" t="s">
        <v>176</v>
      </c>
    </row>
    <row r="245" spans="2:51" s="12" customFormat="1" ht="13.5">
      <c r="B245" s="222"/>
      <c r="C245" s="223"/>
      <c r="D245" s="206" t="s">
        <v>189</v>
      </c>
      <c r="E245" s="224" t="s">
        <v>21</v>
      </c>
      <c r="F245" s="225" t="s">
        <v>397</v>
      </c>
      <c r="G245" s="223"/>
      <c r="H245" s="226" t="s">
        <v>21</v>
      </c>
      <c r="I245" s="227"/>
      <c r="J245" s="223"/>
      <c r="K245" s="223"/>
      <c r="L245" s="228"/>
      <c r="M245" s="229"/>
      <c r="N245" s="230"/>
      <c r="O245" s="230"/>
      <c r="P245" s="230"/>
      <c r="Q245" s="230"/>
      <c r="R245" s="230"/>
      <c r="S245" s="230"/>
      <c r="T245" s="231"/>
      <c r="AT245" s="232" t="s">
        <v>189</v>
      </c>
      <c r="AU245" s="232" t="s">
        <v>81</v>
      </c>
      <c r="AV245" s="12" t="s">
        <v>79</v>
      </c>
      <c r="AW245" s="12" t="s">
        <v>34</v>
      </c>
      <c r="AX245" s="12" t="s">
        <v>71</v>
      </c>
      <c r="AY245" s="232" t="s">
        <v>176</v>
      </c>
    </row>
    <row r="246" spans="2:51" s="11" customFormat="1" ht="13.5">
      <c r="B246" s="210"/>
      <c r="C246" s="211"/>
      <c r="D246" s="206" t="s">
        <v>189</v>
      </c>
      <c r="E246" s="233" t="s">
        <v>21</v>
      </c>
      <c r="F246" s="234" t="s">
        <v>122</v>
      </c>
      <c r="G246" s="211"/>
      <c r="H246" s="235">
        <v>26.61</v>
      </c>
      <c r="I246" s="216"/>
      <c r="J246" s="211"/>
      <c r="K246" s="211"/>
      <c r="L246" s="217"/>
      <c r="M246" s="218"/>
      <c r="N246" s="219"/>
      <c r="O246" s="219"/>
      <c r="P246" s="219"/>
      <c r="Q246" s="219"/>
      <c r="R246" s="219"/>
      <c r="S246" s="219"/>
      <c r="T246" s="220"/>
      <c r="AT246" s="221" t="s">
        <v>189</v>
      </c>
      <c r="AU246" s="221" t="s">
        <v>81</v>
      </c>
      <c r="AV246" s="11" t="s">
        <v>81</v>
      </c>
      <c r="AW246" s="11" t="s">
        <v>34</v>
      </c>
      <c r="AX246" s="11" t="s">
        <v>71</v>
      </c>
      <c r="AY246" s="221" t="s">
        <v>176</v>
      </c>
    </row>
    <row r="247" spans="2:51" s="14" customFormat="1" ht="13.5">
      <c r="B247" s="260"/>
      <c r="C247" s="261"/>
      <c r="D247" s="206" t="s">
        <v>189</v>
      </c>
      <c r="E247" s="262" t="s">
        <v>121</v>
      </c>
      <c r="F247" s="263" t="s">
        <v>394</v>
      </c>
      <c r="G247" s="261"/>
      <c r="H247" s="264">
        <v>26.61</v>
      </c>
      <c r="I247" s="265"/>
      <c r="J247" s="261"/>
      <c r="K247" s="261"/>
      <c r="L247" s="266"/>
      <c r="M247" s="267"/>
      <c r="N247" s="268"/>
      <c r="O247" s="268"/>
      <c r="P247" s="268"/>
      <c r="Q247" s="268"/>
      <c r="R247" s="268"/>
      <c r="S247" s="268"/>
      <c r="T247" s="269"/>
      <c r="AT247" s="270" t="s">
        <v>189</v>
      </c>
      <c r="AU247" s="270" t="s">
        <v>81</v>
      </c>
      <c r="AV247" s="14" t="s">
        <v>197</v>
      </c>
      <c r="AW247" s="14" t="s">
        <v>34</v>
      </c>
      <c r="AX247" s="14" t="s">
        <v>71</v>
      </c>
      <c r="AY247" s="270" t="s">
        <v>176</v>
      </c>
    </row>
    <row r="248" spans="2:51" s="13" customFormat="1" ht="13.5">
      <c r="B248" s="236"/>
      <c r="C248" s="237"/>
      <c r="D248" s="212" t="s">
        <v>189</v>
      </c>
      <c r="E248" s="238" t="s">
        <v>21</v>
      </c>
      <c r="F248" s="239" t="s">
        <v>207</v>
      </c>
      <c r="G248" s="237"/>
      <c r="H248" s="240">
        <v>1249.009</v>
      </c>
      <c r="I248" s="241"/>
      <c r="J248" s="237"/>
      <c r="K248" s="237"/>
      <c r="L248" s="242"/>
      <c r="M248" s="243"/>
      <c r="N248" s="244"/>
      <c r="O248" s="244"/>
      <c r="P248" s="244"/>
      <c r="Q248" s="244"/>
      <c r="R248" s="244"/>
      <c r="S248" s="244"/>
      <c r="T248" s="245"/>
      <c r="AT248" s="246" t="s">
        <v>189</v>
      </c>
      <c r="AU248" s="246" t="s">
        <v>81</v>
      </c>
      <c r="AV248" s="13" t="s">
        <v>183</v>
      </c>
      <c r="AW248" s="13" t="s">
        <v>34</v>
      </c>
      <c r="AX248" s="13" t="s">
        <v>79</v>
      </c>
      <c r="AY248" s="246" t="s">
        <v>176</v>
      </c>
    </row>
    <row r="249" spans="2:65" s="1" customFormat="1" ht="22.5" customHeight="1">
      <c r="B249" s="41"/>
      <c r="C249" s="194" t="s">
        <v>398</v>
      </c>
      <c r="D249" s="194" t="s">
        <v>178</v>
      </c>
      <c r="E249" s="195" t="s">
        <v>399</v>
      </c>
      <c r="F249" s="196" t="s">
        <v>400</v>
      </c>
      <c r="G249" s="197" t="s">
        <v>181</v>
      </c>
      <c r="H249" s="198">
        <v>1183.379</v>
      </c>
      <c r="I249" s="199"/>
      <c r="J249" s="200">
        <f>ROUND(I249*H249,2)</f>
        <v>0</v>
      </c>
      <c r="K249" s="196" t="s">
        <v>21</v>
      </c>
      <c r="L249" s="61"/>
      <c r="M249" s="201" t="s">
        <v>21</v>
      </c>
      <c r="N249" s="202" t="s">
        <v>42</v>
      </c>
      <c r="O249" s="42"/>
      <c r="P249" s="203">
        <f>O249*H249</f>
        <v>0</v>
      </c>
      <c r="Q249" s="203">
        <v>0.001</v>
      </c>
      <c r="R249" s="203">
        <f>Q249*H249</f>
        <v>1.183379</v>
      </c>
      <c r="S249" s="203">
        <v>0</v>
      </c>
      <c r="T249" s="204">
        <f>S249*H249</f>
        <v>0</v>
      </c>
      <c r="AR249" s="24" t="s">
        <v>183</v>
      </c>
      <c r="AT249" s="24" t="s">
        <v>178</v>
      </c>
      <c r="AU249" s="24" t="s">
        <v>81</v>
      </c>
      <c r="AY249" s="24" t="s">
        <v>176</v>
      </c>
      <c r="BE249" s="205">
        <f>IF(N249="základní",J249,0)</f>
        <v>0</v>
      </c>
      <c r="BF249" s="205">
        <f>IF(N249="snížená",J249,0)</f>
        <v>0</v>
      </c>
      <c r="BG249" s="205">
        <f>IF(N249="zákl. přenesená",J249,0)</f>
        <v>0</v>
      </c>
      <c r="BH249" s="205">
        <f>IF(N249="sníž. přenesená",J249,0)</f>
        <v>0</v>
      </c>
      <c r="BI249" s="205">
        <f>IF(N249="nulová",J249,0)</f>
        <v>0</v>
      </c>
      <c r="BJ249" s="24" t="s">
        <v>79</v>
      </c>
      <c r="BK249" s="205">
        <f>ROUND(I249*H249,2)</f>
        <v>0</v>
      </c>
      <c r="BL249" s="24" t="s">
        <v>183</v>
      </c>
      <c r="BM249" s="24" t="s">
        <v>401</v>
      </c>
    </row>
    <row r="250" spans="2:47" s="1" customFormat="1" ht="13.5">
      <c r="B250" s="41"/>
      <c r="C250" s="63"/>
      <c r="D250" s="206" t="s">
        <v>185</v>
      </c>
      <c r="E250" s="63"/>
      <c r="F250" s="207" t="s">
        <v>402</v>
      </c>
      <c r="G250" s="63"/>
      <c r="H250" s="63"/>
      <c r="I250" s="164"/>
      <c r="J250" s="63"/>
      <c r="K250" s="63"/>
      <c r="L250" s="61"/>
      <c r="M250" s="208"/>
      <c r="N250" s="42"/>
      <c r="O250" s="42"/>
      <c r="P250" s="42"/>
      <c r="Q250" s="42"/>
      <c r="R250" s="42"/>
      <c r="S250" s="42"/>
      <c r="T250" s="78"/>
      <c r="AT250" s="24" t="s">
        <v>185</v>
      </c>
      <c r="AU250" s="24" t="s">
        <v>81</v>
      </c>
    </row>
    <row r="251" spans="2:51" s="11" customFormat="1" ht="13.5">
      <c r="B251" s="210"/>
      <c r="C251" s="211"/>
      <c r="D251" s="212" t="s">
        <v>189</v>
      </c>
      <c r="E251" s="213" t="s">
        <v>21</v>
      </c>
      <c r="F251" s="214" t="s">
        <v>403</v>
      </c>
      <c r="G251" s="211"/>
      <c r="H251" s="215">
        <v>1183.379</v>
      </c>
      <c r="I251" s="216"/>
      <c r="J251" s="211"/>
      <c r="K251" s="211"/>
      <c r="L251" s="217"/>
      <c r="M251" s="218"/>
      <c r="N251" s="219"/>
      <c r="O251" s="219"/>
      <c r="P251" s="219"/>
      <c r="Q251" s="219"/>
      <c r="R251" s="219"/>
      <c r="S251" s="219"/>
      <c r="T251" s="220"/>
      <c r="AT251" s="221" t="s">
        <v>189</v>
      </c>
      <c r="AU251" s="221" t="s">
        <v>81</v>
      </c>
      <c r="AV251" s="11" t="s">
        <v>81</v>
      </c>
      <c r="AW251" s="11" t="s">
        <v>34</v>
      </c>
      <c r="AX251" s="11" t="s">
        <v>79</v>
      </c>
      <c r="AY251" s="221" t="s">
        <v>176</v>
      </c>
    </row>
    <row r="252" spans="2:65" s="1" customFormat="1" ht="22.5" customHeight="1">
      <c r="B252" s="41"/>
      <c r="C252" s="194" t="s">
        <v>404</v>
      </c>
      <c r="D252" s="194" t="s">
        <v>178</v>
      </c>
      <c r="E252" s="195" t="s">
        <v>405</v>
      </c>
      <c r="F252" s="196" t="s">
        <v>406</v>
      </c>
      <c r="G252" s="197" t="s">
        <v>181</v>
      </c>
      <c r="H252" s="198">
        <v>1183.379</v>
      </c>
      <c r="I252" s="199"/>
      <c r="J252" s="200">
        <f>ROUND(I252*H252,2)</f>
        <v>0</v>
      </c>
      <c r="K252" s="196" t="s">
        <v>21</v>
      </c>
      <c r="L252" s="61"/>
      <c r="M252" s="201" t="s">
        <v>21</v>
      </c>
      <c r="N252" s="202" t="s">
        <v>42</v>
      </c>
      <c r="O252" s="42"/>
      <c r="P252" s="203">
        <f>O252*H252</f>
        <v>0</v>
      </c>
      <c r="Q252" s="203">
        <v>0.001</v>
      </c>
      <c r="R252" s="203">
        <f>Q252*H252</f>
        <v>1.183379</v>
      </c>
      <c r="S252" s="203">
        <v>0</v>
      </c>
      <c r="T252" s="204">
        <f>S252*H252</f>
        <v>0</v>
      </c>
      <c r="AR252" s="24" t="s">
        <v>183</v>
      </c>
      <c r="AT252" s="24" t="s">
        <v>178</v>
      </c>
      <c r="AU252" s="24" t="s">
        <v>81</v>
      </c>
      <c r="AY252" s="24" t="s">
        <v>176</v>
      </c>
      <c r="BE252" s="205">
        <f>IF(N252="základní",J252,0)</f>
        <v>0</v>
      </c>
      <c r="BF252" s="205">
        <f>IF(N252="snížená",J252,0)</f>
        <v>0</v>
      </c>
      <c r="BG252" s="205">
        <f>IF(N252="zákl. přenesená",J252,0)</f>
        <v>0</v>
      </c>
      <c r="BH252" s="205">
        <f>IF(N252="sníž. přenesená",J252,0)</f>
        <v>0</v>
      </c>
      <c r="BI252" s="205">
        <f>IF(N252="nulová",J252,0)</f>
        <v>0</v>
      </c>
      <c r="BJ252" s="24" t="s">
        <v>79</v>
      </c>
      <c r="BK252" s="205">
        <f>ROUND(I252*H252,2)</f>
        <v>0</v>
      </c>
      <c r="BL252" s="24" t="s">
        <v>183</v>
      </c>
      <c r="BM252" s="24" t="s">
        <v>407</v>
      </c>
    </row>
    <row r="253" spans="2:47" s="1" customFormat="1" ht="13.5">
      <c r="B253" s="41"/>
      <c r="C253" s="63"/>
      <c r="D253" s="206" t="s">
        <v>185</v>
      </c>
      <c r="E253" s="63"/>
      <c r="F253" s="207" t="s">
        <v>406</v>
      </c>
      <c r="G253" s="63"/>
      <c r="H253" s="63"/>
      <c r="I253" s="164"/>
      <c r="J253" s="63"/>
      <c r="K253" s="63"/>
      <c r="L253" s="61"/>
      <c r="M253" s="208"/>
      <c r="N253" s="42"/>
      <c r="O253" s="42"/>
      <c r="P253" s="42"/>
      <c r="Q253" s="42"/>
      <c r="R253" s="42"/>
      <c r="S253" s="42"/>
      <c r="T253" s="78"/>
      <c r="AT253" s="24" t="s">
        <v>185</v>
      </c>
      <c r="AU253" s="24" t="s">
        <v>81</v>
      </c>
    </row>
    <row r="254" spans="2:51" s="11" customFormat="1" ht="13.5">
      <c r="B254" s="210"/>
      <c r="C254" s="211"/>
      <c r="D254" s="212" t="s">
        <v>189</v>
      </c>
      <c r="E254" s="213" t="s">
        <v>21</v>
      </c>
      <c r="F254" s="214" t="s">
        <v>403</v>
      </c>
      <c r="G254" s="211"/>
      <c r="H254" s="215">
        <v>1183.379</v>
      </c>
      <c r="I254" s="216"/>
      <c r="J254" s="211"/>
      <c r="K254" s="211"/>
      <c r="L254" s="217"/>
      <c r="M254" s="218"/>
      <c r="N254" s="219"/>
      <c r="O254" s="219"/>
      <c r="P254" s="219"/>
      <c r="Q254" s="219"/>
      <c r="R254" s="219"/>
      <c r="S254" s="219"/>
      <c r="T254" s="220"/>
      <c r="AT254" s="221" t="s">
        <v>189</v>
      </c>
      <c r="AU254" s="221" t="s">
        <v>81</v>
      </c>
      <c r="AV254" s="11" t="s">
        <v>81</v>
      </c>
      <c r="AW254" s="11" t="s">
        <v>34</v>
      </c>
      <c r="AX254" s="11" t="s">
        <v>79</v>
      </c>
      <c r="AY254" s="221" t="s">
        <v>176</v>
      </c>
    </row>
    <row r="255" spans="2:65" s="1" customFormat="1" ht="31.5" customHeight="1">
      <c r="B255" s="41"/>
      <c r="C255" s="194" t="s">
        <v>408</v>
      </c>
      <c r="D255" s="194" t="s">
        <v>178</v>
      </c>
      <c r="E255" s="195" t="s">
        <v>409</v>
      </c>
      <c r="F255" s="196" t="s">
        <v>410</v>
      </c>
      <c r="G255" s="197" t="s">
        <v>181</v>
      </c>
      <c r="H255" s="198">
        <v>51.964</v>
      </c>
      <c r="I255" s="199"/>
      <c r="J255" s="200">
        <f>ROUND(I255*H255,2)</f>
        <v>0</v>
      </c>
      <c r="K255" s="196" t="s">
        <v>21</v>
      </c>
      <c r="L255" s="61"/>
      <c r="M255" s="201" t="s">
        <v>21</v>
      </c>
      <c r="N255" s="202" t="s">
        <v>42</v>
      </c>
      <c r="O255" s="42"/>
      <c r="P255" s="203">
        <f>O255*H255</f>
        <v>0</v>
      </c>
      <c r="Q255" s="203">
        <v>0.001</v>
      </c>
      <c r="R255" s="203">
        <f>Q255*H255</f>
        <v>0.051963999999999996</v>
      </c>
      <c r="S255" s="203">
        <v>0</v>
      </c>
      <c r="T255" s="204">
        <f>S255*H255</f>
        <v>0</v>
      </c>
      <c r="AR255" s="24" t="s">
        <v>183</v>
      </c>
      <c r="AT255" s="24" t="s">
        <v>178</v>
      </c>
      <c r="AU255" s="24" t="s">
        <v>81</v>
      </c>
      <c r="AY255" s="24" t="s">
        <v>176</v>
      </c>
      <c r="BE255" s="205">
        <f>IF(N255="základní",J255,0)</f>
        <v>0</v>
      </c>
      <c r="BF255" s="205">
        <f>IF(N255="snížená",J255,0)</f>
        <v>0</v>
      </c>
      <c r="BG255" s="205">
        <f>IF(N255="zákl. přenesená",J255,0)</f>
        <v>0</v>
      </c>
      <c r="BH255" s="205">
        <f>IF(N255="sníž. přenesená",J255,0)</f>
        <v>0</v>
      </c>
      <c r="BI255" s="205">
        <f>IF(N255="nulová",J255,0)</f>
        <v>0</v>
      </c>
      <c r="BJ255" s="24" t="s">
        <v>79</v>
      </c>
      <c r="BK255" s="205">
        <f>ROUND(I255*H255,2)</f>
        <v>0</v>
      </c>
      <c r="BL255" s="24" t="s">
        <v>183</v>
      </c>
      <c r="BM255" s="24" t="s">
        <v>411</v>
      </c>
    </row>
    <row r="256" spans="2:47" s="1" customFormat="1" ht="27">
      <c r="B256" s="41"/>
      <c r="C256" s="63"/>
      <c r="D256" s="206" t="s">
        <v>185</v>
      </c>
      <c r="E256" s="63"/>
      <c r="F256" s="207" t="s">
        <v>410</v>
      </c>
      <c r="G256" s="63"/>
      <c r="H256" s="63"/>
      <c r="I256" s="164"/>
      <c r="J256" s="63"/>
      <c r="K256" s="63"/>
      <c r="L256" s="61"/>
      <c r="M256" s="208"/>
      <c r="N256" s="42"/>
      <c r="O256" s="42"/>
      <c r="P256" s="42"/>
      <c r="Q256" s="42"/>
      <c r="R256" s="42"/>
      <c r="S256" s="42"/>
      <c r="T256" s="78"/>
      <c r="AT256" s="24" t="s">
        <v>185</v>
      </c>
      <c r="AU256" s="24" t="s">
        <v>81</v>
      </c>
    </row>
    <row r="257" spans="2:51" s="11" customFormat="1" ht="13.5">
      <c r="B257" s="210"/>
      <c r="C257" s="211"/>
      <c r="D257" s="206" t="s">
        <v>189</v>
      </c>
      <c r="E257" s="233" t="s">
        <v>21</v>
      </c>
      <c r="F257" s="234" t="s">
        <v>131</v>
      </c>
      <c r="G257" s="211"/>
      <c r="H257" s="235">
        <v>51.964</v>
      </c>
      <c r="I257" s="216"/>
      <c r="J257" s="211"/>
      <c r="K257" s="211"/>
      <c r="L257" s="217"/>
      <c r="M257" s="218"/>
      <c r="N257" s="219"/>
      <c r="O257" s="219"/>
      <c r="P257" s="219"/>
      <c r="Q257" s="219"/>
      <c r="R257" s="219"/>
      <c r="S257" s="219"/>
      <c r="T257" s="220"/>
      <c r="AT257" s="221" t="s">
        <v>189</v>
      </c>
      <c r="AU257" s="221" t="s">
        <v>81</v>
      </c>
      <c r="AV257" s="11" t="s">
        <v>81</v>
      </c>
      <c r="AW257" s="11" t="s">
        <v>34</v>
      </c>
      <c r="AX257" s="11" t="s">
        <v>79</v>
      </c>
      <c r="AY257" s="221" t="s">
        <v>176</v>
      </c>
    </row>
    <row r="258" spans="2:63" s="10" customFormat="1" ht="29.85" customHeight="1">
      <c r="B258" s="177"/>
      <c r="C258" s="178"/>
      <c r="D258" s="191" t="s">
        <v>70</v>
      </c>
      <c r="E258" s="192" t="s">
        <v>233</v>
      </c>
      <c r="F258" s="192" t="s">
        <v>412</v>
      </c>
      <c r="G258" s="178"/>
      <c r="H258" s="178"/>
      <c r="I258" s="181"/>
      <c r="J258" s="193">
        <f>BK258</f>
        <v>0</v>
      </c>
      <c r="K258" s="178"/>
      <c r="L258" s="183"/>
      <c r="M258" s="184"/>
      <c r="N258" s="185"/>
      <c r="O258" s="185"/>
      <c r="P258" s="186">
        <f>SUM(P259:P316)</f>
        <v>0</v>
      </c>
      <c r="Q258" s="185"/>
      <c r="R258" s="186">
        <f>SUM(R259:R316)</f>
        <v>1.39476</v>
      </c>
      <c r="S258" s="185"/>
      <c r="T258" s="187">
        <f>SUM(T259:T316)</f>
        <v>21.184566999999998</v>
      </c>
      <c r="AR258" s="188" t="s">
        <v>79</v>
      </c>
      <c r="AT258" s="189" t="s">
        <v>70</v>
      </c>
      <c r="AU258" s="189" t="s">
        <v>79</v>
      </c>
      <c r="AY258" s="188" t="s">
        <v>176</v>
      </c>
      <c r="BK258" s="190">
        <f>SUM(BK259:BK316)</f>
        <v>0</v>
      </c>
    </row>
    <row r="259" spans="2:65" s="1" customFormat="1" ht="31.5" customHeight="1">
      <c r="B259" s="41"/>
      <c r="C259" s="194" t="s">
        <v>413</v>
      </c>
      <c r="D259" s="194" t="s">
        <v>178</v>
      </c>
      <c r="E259" s="195" t="s">
        <v>414</v>
      </c>
      <c r="F259" s="196" t="s">
        <v>415</v>
      </c>
      <c r="G259" s="197" t="s">
        <v>193</v>
      </c>
      <c r="H259" s="198">
        <v>8</v>
      </c>
      <c r="I259" s="199"/>
      <c r="J259" s="200">
        <f>ROUND(I259*H259,2)</f>
        <v>0</v>
      </c>
      <c r="K259" s="196" t="s">
        <v>182</v>
      </c>
      <c r="L259" s="61"/>
      <c r="M259" s="201" t="s">
        <v>21</v>
      </c>
      <c r="N259" s="202" t="s">
        <v>42</v>
      </c>
      <c r="O259" s="42"/>
      <c r="P259" s="203">
        <f>O259*H259</f>
        <v>0</v>
      </c>
      <c r="Q259" s="203">
        <v>0.11934</v>
      </c>
      <c r="R259" s="203">
        <f>Q259*H259</f>
        <v>0.95472</v>
      </c>
      <c r="S259" s="203">
        <v>0</v>
      </c>
      <c r="T259" s="204">
        <f>S259*H259</f>
        <v>0</v>
      </c>
      <c r="AR259" s="24" t="s">
        <v>183</v>
      </c>
      <c r="AT259" s="24" t="s">
        <v>178</v>
      </c>
      <c r="AU259" s="24" t="s">
        <v>81</v>
      </c>
      <c r="AY259" s="24" t="s">
        <v>176</v>
      </c>
      <c r="BE259" s="205">
        <f>IF(N259="základní",J259,0)</f>
        <v>0</v>
      </c>
      <c r="BF259" s="205">
        <f>IF(N259="snížená",J259,0)</f>
        <v>0</v>
      </c>
      <c r="BG259" s="205">
        <f>IF(N259="zákl. přenesená",J259,0)</f>
        <v>0</v>
      </c>
      <c r="BH259" s="205">
        <f>IF(N259="sníž. přenesená",J259,0)</f>
        <v>0</v>
      </c>
      <c r="BI259" s="205">
        <f>IF(N259="nulová",J259,0)</f>
        <v>0</v>
      </c>
      <c r="BJ259" s="24" t="s">
        <v>79</v>
      </c>
      <c r="BK259" s="205">
        <f>ROUND(I259*H259,2)</f>
        <v>0</v>
      </c>
      <c r="BL259" s="24" t="s">
        <v>183</v>
      </c>
      <c r="BM259" s="24" t="s">
        <v>416</v>
      </c>
    </row>
    <row r="260" spans="2:47" s="1" customFormat="1" ht="27">
      <c r="B260" s="41"/>
      <c r="C260" s="63"/>
      <c r="D260" s="206" t="s">
        <v>185</v>
      </c>
      <c r="E260" s="63"/>
      <c r="F260" s="207" t="s">
        <v>417</v>
      </c>
      <c r="G260" s="63"/>
      <c r="H260" s="63"/>
      <c r="I260" s="164"/>
      <c r="J260" s="63"/>
      <c r="K260" s="63"/>
      <c r="L260" s="61"/>
      <c r="M260" s="208"/>
      <c r="N260" s="42"/>
      <c r="O260" s="42"/>
      <c r="P260" s="42"/>
      <c r="Q260" s="42"/>
      <c r="R260" s="42"/>
      <c r="S260" s="42"/>
      <c r="T260" s="78"/>
      <c r="AT260" s="24" t="s">
        <v>185</v>
      </c>
      <c r="AU260" s="24" t="s">
        <v>81</v>
      </c>
    </row>
    <row r="261" spans="2:51" s="11" customFormat="1" ht="13.5">
      <c r="B261" s="210"/>
      <c r="C261" s="211"/>
      <c r="D261" s="212" t="s">
        <v>189</v>
      </c>
      <c r="E261" s="213" t="s">
        <v>21</v>
      </c>
      <c r="F261" s="214" t="s">
        <v>127</v>
      </c>
      <c r="G261" s="211"/>
      <c r="H261" s="215">
        <v>8</v>
      </c>
      <c r="I261" s="216"/>
      <c r="J261" s="211"/>
      <c r="K261" s="211"/>
      <c r="L261" s="217"/>
      <c r="M261" s="218"/>
      <c r="N261" s="219"/>
      <c r="O261" s="219"/>
      <c r="P261" s="219"/>
      <c r="Q261" s="219"/>
      <c r="R261" s="219"/>
      <c r="S261" s="219"/>
      <c r="T261" s="220"/>
      <c r="AT261" s="221" t="s">
        <v>189</v>
      </c>
      <c r="AU261" s="221" t="s">
        <v>81</v>
      </c>
      <c r="AV261" s="11" t="s">
        <v>81</v>
      </c>
      <c r="AW261" s="11" t="s">
        <v>34</v>
      </c>
      <c r="AX261" s="11" t="s">
        <v>79</v>
      </c>
      <c r="AY261" s="221" t="s">
        <v>176</v>
      </c>
    </row>
    <row r="262" spans="2:65" s="1" customFormat="1" ht="22.5" customHeight="1">
      <c r="B262" s="41"/>
      <c r="C262" s="247" t="s">
        <v>418</v>
      </c>
      <c r="D262" s="247" t="s">
        <v>279</v>
      </c>
      <c r="E262" s="248" t="s">
        <v>419</v>
      </c>
      <c r="F262" s="249" t="s">
        <v>420</v>
      </c>
      <c r="G262" s="250" t="s">
        <v>421</v>
      </c>
      <c r="H262" s="251">
        <v>8</v>
      </c>
      <c r="I262" s="252"/>
      <c r="J262" s="253">
        <f>ROUND(I262*H262,2)</f>
        <v>0</v>
      </c>
      <c r="K262" s="249" t="s">
        <v>182</v>
      </c>
      <c r="L262" s="254"/>
      <c r="M262" s="255" t="s">
        <v>21</v>
      </c>
      <c r="N262" s="256" t="s">
        <v>42</v>
      </c>
      <c r="O262" s="42"/>
      <c r="P262" s="203">
        <f>O262*H262</f>
        <v>0</v>
      </c>
      <c r="Q262" s="203">
        <v>0.055</v>
      </c>
      <c r="R262" s="203">
        <f>Q262*H262</f>
        <v>0.44</v>
      </c>
      <c r="S262" s="203">
        <v>0</v>
      </c>
      <c r="T262" s="204">
        <f>S262*H262</f>
        <v>0</v>
      </c>
      <c r="AR262" s="24" t="s">
        <v>128</v>
      </c>
      <c r="AT262" s="24" t="s">
        <v>279</v>
      </c>
      <c r="AU262" s="24" t="s">
        <v>81</v>
      </c>
      <c r="AY262" s="24" t="s">
        <v>176</v>
      </c>
      <c r="BE262" s="205">
        <f>IF(N262="základní",J262,0)</f>
        <v>0</v>
      </c>
      <c r="BF262" s="205">
        <f>IF(N262="snížená",J262,0)</f>
        <v>0</v>
      </c>
      <c r="BG262" s="205">
        <f>IF(N262="zákl. přenesená",J262,0)</f>
        <v>0</v>
      </c>
      <c r="BH262" s="205">
        <f>IF(N262="sníž. přenesená",J262,0)</f>
        <v>0</v>
      </c>
      <c r="BI262" s="205">
        <f>IF(N262="nulová",J262,0)</f>
        <v>0</v>
      </c>
      <c r="BJ262" s="24" t="s">
        <v>79</v>
      </c>
      <c r="BK262" s="205">
        <f>ROUND(I262*H262,2)</f>
        <v>0</v>
      </c>
      <c r="BL262" s="24" t="s">
        <v>183</v>
      </c>
      <c r="BM262" s="24" t="s">
        <v>422</v>
      </c>
    </row>
    <row r="263" spans="2:47" s="1" customFormat="1" ht="13.5">
      <c r="B263" s="41"/>
      <c r="C263" s="63"/>
      <c r="D263" s="212" t="s">
        <v>185</v>
      </c>
      <c r="E263" s="63"/>
      <c r="F263" s="271" t="s">
        <v>420</v>
      </c>
      <c r="G263" s="63"/>
      <c r="H263" s="63"/>
      <c r="I263" s="164"/>
      <c r="J263" s="63"/>
      <c r="K263" s="63"/>
      <c r="L263" s="61"/>
      <c r="M263" s="208"/>
      <c r="N263" s="42"/>
      <c r="O263" s="42"/>
      <c r="P263" s="42"/>
      <c r="Q263" s="42"/>
      <c r="R263" s="42"/>
      <c r="S263" s="42"/>
      <c r="T263" s="78"/>
      <c r="AT263" s="24" t="s">
        <v>185</v>
      </c>
      <c r="AU263" s="24" t="s">
        <v>81</v>
      </c>
    </row>
    <row r="264" spans="2:65" s="1" customFormat="1" ht="22.5" customHeight="1">
      <c r="B264" s="41"/>
      <c r="C264" s="194" t="s">
        <v>423</v>
      </c>
      <c r="D264" s="194" t="s">
        <v>178</v>
      </c>
      <c r="E264" s="195" t="s">
        <v>424</v>
      </c>
      <c r="F264" s="196" t="s">
        <v>425</v>
      </c>
      <c r="G264" s="197" t="s">
        <v>426</v>
      </c>
      <c r="H264" s="198">
        <v>20</v>
      </c>
      <c r="I264" s="199"/>
      <c r="J264" s="200">
        <f>ROUND(I264*H264,2)</f>
        <v>0</v>
      </c>
      <c r="K264" s="196" t="s">
        <v>182</v>
      </c>
      <c r="L264" s="61"/>
      <c r="M264" s="201" t="s">
        <v>21</v>
      </c>
      <c r="N264" s="202" t="s">
        <v>42</v>
      </c>
      <c r="O264" s="42"/>
      <c r="P264" s="203">
        <f>O264*H264</f>
        <v>0</v>
      </c>
      <c r="Q264" s="203">
        <v>0</v>
      </c>
      <c r="R264" s="203">
        <f>Q264*H264</f>
        <v>0</v>
      </c>
      <c r="S264" s="203">
        <v>0</v>
      </c>
      <c r="T264" s="204">
        <f>S264*H264</f>
        <v>0</v>
      </c>
      <c r="AR264" s="24" t="s">
        <v>183</v>
      </c>
      <c r="AT264" s="24" t="s">
        <v>178</v>
      </c>
      <c r="AU264" s="24" t="s">
        <v>81</v>
      </c>
      <c r="AY264" s="24" t="s">
        <v>176</v>
      </c>
      <c r="BE264" s="205">
        <f>IF(N264="základní",J264,0)</f>
        <v>0</v>
      </c>
      <c r="BF264" s="205">
        <f>IF(N264="snížená",J264,0)</f>
        <v>0</v>
      </c>
      <c r="BG264" s="205">
        <f>IF(N264="zákl. přenesená",J264,0)</f>
        <v>0</v>
      </c>
      <c r="BH264" s="205">
        <f>IF(N264="sníž. přenesená",J264,0)</f>
        <v>0</v>
      </c>
      <c r="BI264" s="205">
        <f>IF(N264="nulová",J264,0)</f>
        <v>0</v>
      </c>
      <c r="BJ264" s="24" t="s">
        <v>79</v>
      </c>
      <c r="BK264" s="205">
        <f>ROUND(I264*H264,2)</f>
        <v>0</v>
      </c>
      <c r="BL264" s="24" t="s">
        <v>183</v>
      </c>
      <c r="BM264" s="24" t="s">
        <v>427</v>
      </c>
    </row>
    <row r="265" spans="2:47" s="1" customFormat="1" ht="27">
      <c r="B265" s="41"/>
      <c r="C265" s="63"/>
      <c r="D265" s="212" t="s">
        <v>185</v>
      </c>
      <c r="E265" s="63"/>
      <c r="F265" s="271" t="s">
        <v>428</v>
      </c>
      <c r="G265" s="63"/>
      <c r="H265" s="63"/>
      <c r="I265" s="164"/>
      <c r="J265" s="63"/>
      <c r="K265" s="63"/>
      <c r="L265" s="61"/>
      <c r="M265" s="208"/>
      <c r="N265" s="42"/>
      <c r="O265" s="42"/>
      <c r="P265" s="42"/>
      <c r="Q265" s="42"/>
      <c r="R265" s="42"/>
      <c r="S265" s="42"/>
      <c r="T265" s="78"/>
      <c r="AT265" s="24" t="s">
        <v>185</v>
      </c>
      <c r="AU265" s="24" t="s">
        <v>81</v>
      </c>
    </row>
    <row r="266" spans="2:65" s="1" customFormat="1" ht="22.5" customHeight="1">
      <c r="B266" s="41"/>
      <c r="C266" s="194" t="s">
        <v>429</v>
      </c>
      <c r="D266" s="194" t="s">
        <v>178</v>
      </c>
      <c r="E266" s="195" t="s">
        <v>430</v>
      </c>
      <c r="F266" s="196" t="s">
        <v>431</v>
      </c>
      <c r="G266" s="197" t="s">
        <v>432</v>
      </c>
      <c r="H266" s="198">
        <v>1</v>
      </c>
      <c r="I266" s="199"/>
      <c r="J266" s="200">
        <f>ROUND(I266*H266,2)</f>
        <v>0</v>
      </c>
      <c r="K266" s="196" t="s">
        <v>21</v>
      </c>
      <c r="L266" s="61"/>
      <c r="M266" s="201" t="s">
        <v>21</v>
      </c>
      <c r="N266" s="202" t="s">
        <v>42</v>
      </c>
      <c r="O266" s="42"/>
      <c r="P266" s="203">
        <f>O266*H266</f>
        <v>0</v>
      </c>
      <c r="Q266" s="203">
        <v>4E-05</v>
      </c>
      <c r="R266" s="203">
        <f>Q266*H266</f>
        <v>4E-05</v>
      </c>
      <c r="S266" s="203">
        <v>0</v>
      </c>
      <c r="T266" s="204">
        <f>S266*H266</f>
        <v>0</v>
      </c>
      <c r="AR266" s="24" t="s">
        <v>183</v>
      </c>
      <c r="AT266" s="24" t="s">
        <v>178</v>
      </c>
      <c r="AU266" s="24" t="s">
        <v>81</v>
      </c>
      <c r="AY266" s="24" t="s">
        <v>176</v>
      </c>
      <c r="BE266" s="205">
        <f>IF(N266="základní",J266,0)</f>
        <v>0</v>
      </c>
      <c r="BF266" s="205">
        <f>IF(N266="snížená",J266,0)</f>
        <v>0</v>
      </c>
      <c r="BG266" s="205">
        <f>IF(N266="zákl. přenesená",J266,0)</f>
        <v>0</v>
      </c>
      <c r="BH266" s="205">
        <f>IF(N266="sníž. přenesená",J266,0)</f>
        <v>0</v>
      </c>
      <c r="BI266" s="205">
        <f>IF(N266="nulová",J266,0)</f>
        <v>0</v>
      </c>
      <c r="BJ266" s="24" t="s">
        <v>79</v>
      </c>
      <c r="BK266" s="205">
        <f>ROUND(I266*H266,2)</f>
        <v>0</v>
      </c>
      <c r="BL266" s="24" t="s">
        <v>183</v>
      </c>
      <c r="BM266" s="24" t="s">
        <v>433</v>
      </c>
    </row>
    <row r="267" spans="2:47" s="1" customFormat="1" ht="54">
      <c r="B267" s="41"/>
      <c r="C267" s="63"/>
      <c r="D267" s="206" t="s">
        <v>185</v>
      </c>
      <c r="E267" s="63"/>
      <c r="F267" s="207" t="s">
        <v>434</v>
      </c>
      <c r="G267" s="63"/>
      <c r="H267" s="63"/>
      <c r="I267" s="164"/>
      <c r="J267" s="63"/>
      <c r="K267" s="63"/>
      <c r="L267" s="61"/>
      <c r="M267" s="208"/>
      <c r="N267" s="42"/>
      <c r="O267" s="42"/>
      <c r="P267" s="42"/>
      <c r="Q267" s="42"/>
      <c r="R267" s="42"/>
      <c r="S267" s="42"/>
      <c r="T267" s="78"/>
      <c r="AT267" s="24" t="s">
        <v>185</v>
      </c>
      <c r="AU267" s="24" t="s">
        <v>81</v>
      </c>
    </row>
    <row r="268" spans="2:51" s="11" customFormat="1" ht="13.5">
      <c r="B268" s="210"/>
      <c r="C268" s="211"/>
      <c r="D268" s="212" t="s">
        <v>189</v>
      </c>
      <c r="E268" s="213" t="s">
        <v>21</v>
      </c>
      <c r="F268" s="214" t="s">
        <v>435</v>
      </c>
      <c r="G268" s="211"/>
      <c r="H268" s="215">
        <v>1</v>
      </c>
      <c r="I268" s="216"/>
      <c r="J268" s="211"/>
      <c r="K268" s="211"/>
      <c r="L268" s="217"/>
      <c r="M268" s="218"/>
      <c r="N268" s="219"/>
      <c r="O268" s="219"/>
      <c r="P268" s="219"/>
      <c r="Q268" s="219"/>
      <c r="R268" s="219"/>
      <c r="S268" s="219"/>
      <c r="T268" s="220"/>
      <c r="AT268" s="221" t="s">
        <v>189</v>
      </c>
      <c r="AU268" s="221" t="s">
        <v>81</v>
      </c>
      <c r="AV268" s="11" t="s">
        <v>81</v>
      </c>
      <c r="AW268" s="11" t="s">
        <v>34</v>
      </c>
      <c r="AX268" s="11" t="s">
        <v>79</v>
      </c>
      <c r="AY268" s="221" t="s">
        <v>176</v>
      </c>
    </row>
    <row r="269" spans="2:65" s="1" customFormat="1" ht="22.5" customHeight="1">
      <c r="B269" s="41"/>
      <c r="C269" s="194" t="s">
        <v>436</v>
      </c>
      <c r="D269" s="194" t="s">
        <v>178</v>
      </c>
      <c r="E269" s="195" t="s">
        <v>437</v>
      </c>
      <c r="F269" s="196" t="s">
        <v>438</v>
      </c>
      <c r="G269" s="197" t="s">
        <v>200</v>
      </c>
      <c r="H269" s="198">
        <v>3.319</v>
      </c>
      <c r="I269" s="199"/>
      <c r="J269" s="200">
        <f>ROUND(I269*H269,2)</f>
        <v>0</v>
      </c>
      <c r="K269" s="196" t="s">
        <v>182</v>
      </c>
      <c r="L269" s="61"/>
      <c r="M269" s="201" t="s">
        <v>21</v>
      </c>
      <c r="N269" s="202" t="s">
        <v>42</v>
      </c>
      <c r="O269" s="42"/>
      <c r="P269" s="203">
        <f>O269*H269</f>
        <v>0</v>
      </c>
      <c r="Q269" s="203">
        <v>0</v>
      </c>
      <c r="R269" s="203">
        <f>Q269*H269</f>
        <v>0</v>
      </c>
      <c r="S269" s="203">
        <v>2.4</v>
      </c>
      <c r="T269" s="204">
        <f>S269*H269</f>
        <v>7.965599999999999</v>
      </c>
      <c r="AR269" s="24" t="s">
        <v>183</v>
      </c>
      <c r="AT269" s="24" t="s">
        <v>178</v>
      </c>
      <c r="AU269" s="24" t="s">
        <v>81</v>
      </c>
      <c r="AY269" s="24" t="s">
        <v>176</v>
      </c>
      <c r="BE269" s="205">
        <f>IF(N269="základní",J269,0)</f>
        <v>0</v>
      </c>
      <c r="BF269" s="205">
        <f>IF(N269="snížená",J269,0)</f>
        <v>0</v>
      </c>
      <c r="BG269" s="205">
        <f>IF(N269="zákl. přenesená",J269,0)</f>
        <v>0</v>
      </c>
      <c r="BH269" s="205">
        <f>IF(N269="sníž. přenesená",J269,0)</f>
        <v>0</v>
      </c>
      <c r="BI269" s="205">
        <f>IF(N269="nulová",J269,0)</f>
        <v>0</v>
      </c>
      <c r="BJ269" s="24" t="s">
        <v>79</v>
      </c>
      <c r="BK269" s="205">
        <f>ROUND(I269*H269,2)</f>
        <v>0</v>
      </c>
      <c r="BL269" s="24" t="s">
        <v>183</v>
      </c>
      <c r="BM269" s="24" t="s">
        <v>439</v>
      </c>
    </row>
    <row r="270" spans="2:47" s="1" customFormat="1" ht="13.5">
      <c r="B270" s="41"/>
      <c r="C270" s="63"/>
      <c r="D270" s="206" t="s">
        <v>185</v>
      </c>
      <c r="E270" s="63"/>
      <c r="F270" s="207" t="s">
        <v>440</v>
      </c>
      <c r="G270" s="63"/>
      <c r="H270" s="63"/>
      <c r="I270" s="164"/>
      <c r="J270" s="63"/>
      <c r="K270" s="63"/>
      <c r="L270" s="61"/>
      <c r="M270" s="208"/>
      <c r="N270" s="42"/>
      <c r="O270" s="42"/>
      <c r="P270" s="42"/>
      <c r="Q270" s="42"/>
      <c r="R270" s="42"/>
      <c r="S270" s="42"/>
      <c r="T270" s="78"/>
      <c r="AT270" s="24" t="s">
        <v>185</v>
      </c>
      <c r="AU270" s="24" t="s">
        <v>81</v>
      </c>
    </row>
    <row r="271" spans="2:51" s="12" customFormat="1" ht="13.5">
      <c r="B271" s="222"/>
      <c r="C271" s="223"/>
      <c r="D271" s="206" t="s">
        <v>189</v>
      </c>
      <c r="E271" s="224" t="s">
        <v>21</v>
      </c>
      <c r="F271" s="225" t="s">
        <v>266</v>
      </c>
      <c r="G271" s="223"/>
      <c r="H271" s="226" t="s">
        <v>21</v>
      </c>
      <c r="I271" s="227"/>
      <c r="J271" s="223"/>
      <c r="K271" s="223"/>
      <c r="L271" s="228"/>
      <c r="M271" s="229"/>
      <c r="N271" s="230"/>
      <c r="O271" s="230"/>
      <c r="P271" s="230"/>
      <c r="Q271" s="230"/>
      <c r="R271" s="230"/>
      <c r="S271" s="230"/>
      <c r="T271" s="231"/>
      <c r="AT271" s="232" t="s">
        <v>189</v>
      </c>
      <c r="AU271" s="232" t="s">
        <v>81</v>
      </c>
      <c r="AV271" s="12" t="s">
        <v>79</v>
      </c>
      <c r="AW271" s="12" t="s">
        <v>34</v>
      </c>
      <c r="AX271" s="12" t="s">
        <v>71</v>
      </c>
      <c r="AY271" s="232" t="s">
        <v>176</v>
      </c>
    </row>
    <row r="272" spans="2:51" s="11" customFormat="1" ht="13.5">
      <c r="B272" s="210"/>
      <c r="C272" s="211"/>
      <c r="D272" s="212" t="s">
        <v>189</v>
      </c>
      <c r="E272" s="213" t="s">
        <v>21</v>
      </c>
      <c r="F272" s="214" t="s">
        <v>441</v>
      </c>
      <c r="G272" s="211"/>
      <c r="H272" s="215">
        <v>3.319</v>
      </c>
      <c r="I272" s="216"/>
      <c r="J272" s="211"/>
      <c r="K272" s="211"/>
      <c r="L272" s="217"/>
      <c r="M272" s="218"/>
      <c r="N272" s="219"/>
      <c r="O272" s="219"/>
      <c r="P272" s="219"/>
      <c r="Q272" s="219"/>
      <c r="R272" s="219"/>
      <c r="S272" s="219"/>
      <c r="T272" s="220"/>
      <c r="AT272" s="221" t="s">
        <v>189</v>
      </c>
      <c r="AU272" s="221" t="s">
        <v>81</v>
      </c>
      <c r="AV272" s="11" t="s">
        <v>81</v>
      </c>
      <c r="AW272" s="11" t="s">
        <v>34</v>
      </c>
      <c r="AX272" s="11" t="s">
        <v>79</v>
      </c>
      <c r="AY272" s="221" t="s">
        <v>176</v>
      </c>
    </row>
    <row r="273" spans="2:65" s="1" customFormat="1" ht="22.5" customHeight="1">
      <c r="B273" s="41"/>
      <c r="C273" s="194" t="s">
        <v>442</v>
      </c>
      <c r="D273" s="194" t="s">
        <v>178</v>
      </c>
      <c r="E273" s="195" t="s">
        <v>443</v>
      </c>
      <c r="F273" s="196" t="s">
        <v>444</v>
      </c>
      <c r="G273" s="197" t="s">
        <v>181</v>
      </c>
      <c r="H273" s="198">
        <v>9.6</v>
      </c>
      <c r="I273" s="199"/>
      <c r="J273" s="200">
        <f>ROUND(I273*H273,2)</f>
        <v>0</v>
      </c>
      <c r="K273" s="196" t="s">
        <v>182</v>
      </c>
      <c r="L273" s="61"/>
      <c r="M273" s="201" t="s">
        <v>21</v>
      </c>
      <c r="N273" s="202" t="s">
        <v>42</v>
      </c>
      <c r="O273" s="42"/>
      <c r="P273" s="203">
        <f>O273*H273</f>
        <v>0</v>
      </c>
      <c r="Q273" s="203">
        <v>0</v>
      </c>
      <c r="R273" s="203">
        <f>Q273*H273</f>
        <v>0</v>
      </c>
      <c r="S273" s="203">
        <v>0.048</v>
      </c>
      <c r="T273" s="204">
        <f>S273*H273</f>
        <v>0.4608</v>
      </c>
      <c r="AR273" s="24" t="s">
        <v>183</v>
      </c>
      <c r="AT273" s="24" t="s">
        <v>178</v>
      </c>
      <c r="AU273" s="24" t="s">
        <v>81</v>
      </c>
      <c r="AY273" s="24" t="s">
        <v>176</v>
      </c>
      <c r="BE273" s="205">
        <f>IF(N273="základní",J273,0)</f>
        <v>0</v>
      </c>
      <c r="BF273" s="205">
        <f>IF(N273="snížená",J273,0)</f>
        <v>0</v>
      </c>
      <c r="BG273" s="205">
        <f>IF(N273="zákl. přenesená",J273,0)</f>
        <v>0</v>
      </c>
      <c r="BH273" s="205">
        <f>IF(N273="sníž. přenesená",J273,0)</f>
        <v>0</v>
      </c>
      <c r="BI273" s="205">
        <f>IF(N273="nulová",J273,0)</f>
        <v>0</v>
      </c>
      <c r="BJ273" s="24" t="s">
        <v>79</v>
      </c>
      <c r="BK273" s="205">
        <f>ROUND(I273*H273,2)</f>
        <v>0</v>
      </c>
      <c r="BL273" s="24" t="s">
        <v>183</v>
      </c>
      <c r="BM273" s="24" t="s">
        <v>445</v>
      </c>
    </row>
    <row r="274" spans="2:47" s="1" customFormat="1" ht="27">
      <c r="B274" s="41"/>
      <c r="C274" s="63"/>
      <c r="D274" s="206" t="s">
        <v>185</v>
      </c>
      <c r="E274" s="63"/>
      <c r="F274" s="207" t="s">
        <v>446</v>
      </c>
      <c r="G274" s="63"/>
      <c r="H274" s="63"/>
      <c r="I274" s="164"/>
      <c r="J274" s="63"/>
      <c r="K274" s="63"/>
      <c r="L274" s="61"/>
      <c r="M274" s="208"/>
      <c r="N274" s="42"/>
      <c r="O274" s="42"/>
      <c r="P274" s="42"/>
      <c r="Q274" s="42"/>
      <c r="R274" s="42"/>
      <c r="S274" s="42"/>
      <c r="T274" s="78"/>
      <c r="AT274" s="24" t="s">
        <v>185</v>
      </c>
      <c r="AU274" s="24" t="s">
        <v>81</v>
      </c>
    </row>
    <row r="275" spans="2:51" s="12" customFormat="1" ht="27">
      <c r="B275" s="222"/>
      <c r="C275" s="223"/>
      <c r="D275" s="206" t="s">
        <v>189</v>
      </c>
      <c r="E275" s="224" t="s">
        <v>21</v>
      </c>
      <c r="F275" s="225" t="s">
        <v>447</v>
      </c>
      <c r="G275" s="223"/>
      <c r="H275" s="226" t="s">
        <v>21</v>
      </c>
      <c r="I275" s="227"/>
      <c r="J275" s="223"/>
      <c r="K275" s="223"/>
      <c r="L275" s="228"/>
      <c r="M275" s="229"/>
      <c r="N275" s="230"/>
      <c r="O275" s="230"/>
      <c r="P275" s="230"/>
      <c r="Q275" s="230"/>
      <c r="R275" s="230"/>
      <c r="S275" s="230"/>
      <c r="T275" s="231"/>
      <c r="AT275" s="232" t="s">
        <v>189</v>
      </c>
      <c r="AU275" s="232" t="s">
        <v>81</v>
      </c>
      <c r="AV275" s="12" t="s">
        <v>79</v>
      </c>
      <c r="AW275" s="12" t="s">
        <v>34</v>
      </c>
      <c r="AX275" s="12" t="s">
        <v>71</v>
      </c>
      <c r="AY275" s="232" t="s">
        <v>176</v>
      </c>
    </row>
    <row r="276" spans="2:51" s="11" customFormat="1" ht="13.5">
      <c r="B276" s="210"/>
      <c r="C276" s="211"/>
      <c r="D276" s="206" t="s">
        <v>189</v>
      </c>
      <c r="E276" s="233" t="s">
        <v>21</v>
      </c>
      <c r="F276" s="234" t="s">
        <v>448</v>
      </c>
      <c r="G276" s="211"/>
      <c r="H276" s="235">
        <v>1.92</v>
      </c>
      <c r="I276" s="216"/>
      <c r="J276" s="211"/>
      <c r="K276" s="211"/>
      <c r="L276" s="217"/>
      <c r="M276" s="218"/>
      <c r="N276" s="219"/>
      <c r="O276" s="219"/>
      <c r="P276" s="219"/>
      <c r="Q276" s="219"/>
      <c r="R276" s="219"/>
      <c r="S276" s="219"/>
      <c r="T276" s="220"/>
      <c r="AT276" s="221" t="s">
        <v>189</v>
      </c>
      <c r="AU276" s="221" t="s">
        <v>81</v>
      </c>
      <c r="AV276" s="11" t="s">
        <v>81</v>
      </c>
      <c r="AW276" s="11" t="s">
        <v>34</v>
      </c>
      <c r="AX276" s="11" t="s">
        <v>71</v>
      </c>
      <c r="AY276" s="221" t="s">
        <v>176</v>
      </c>
    </row>
    <row r="277" spans="2:51" s="11" customFormat="1" ht="13.5">
      <c r="B277" s="210"/>
      <c r="C277" s="211"/>
      <c r="D277" s="206" t="s">
        <v>189</v>
      </c>
      <c r="E277" s="233" t="s">
        <v>21</v>
      </c>
      <c r="F277" s="234" t="s">
        <v>449</v>
      </c>
      <c r="G277" s="211"/>
      <c r="H277" s="235">
        <v>3.84</v>
      </c>
      <c r="I277" s="216"/>
      <c r="J277" s="211"/>
      <c r="K277" s="211"/>
      <c r="L277" s="217"/>
      <c r="M277" s="218"/>
      <c r="N277" s="219"/>
      <c r="O277" s="219"/>
      <c r="P277" s="219"/>
      <c r="Q277" s="219"/>
      <c r="R277" s="219"/>
      <c r="S277" s="219"/>
      <c r="T277" s="220"/>
      <c r="AT277" s="221" t="s">
        <v>189</v>
      </c>
      <c r="AU277" s="221" t="s">
        <v>81</v>
      </c>
      <c r="AV277" s="11" t="s">
        <v>81</v>
      </c>
      <c r="AW277" s="11" t="s">
        <v>34</v>
      </c>
      <c r="AX277" s="11" t="s">
        <v>71</v>
      </c>
      <c r="AY277" s="221" t="s">
        <v>176</v>
      </c>
    </row>
    <row r="278" spans="2:51" s="11" customFormat="1" ht="13.5">
      <c r="B278" s="210"/>
      <c r="C278" s="211"/>
      <c r="D278" s="206" t="s">
        <v>189</v>
      </c>
      <c r="E278" s="233" t="s">
        <v>21</v>
      </c>
      <c r="F278" s="234" t="s">
        <v>450</v>
      </c>
      <c r="G278" s="211"/>
      <c r="H278" s="235">
        <v>3.84</v>
      </c>
      <c r="I278" s="216"/>
      <c r="J278" s="211"/>
      <c r="K278" s="211"/>
      <c r="L278" s="217"/>
      <c r="M278" s="218"/>
      <c r="N278" s="219"/>
      <c r="O278" s="219"/>
      <c r="P278" s="219"/>
      <c r="Q278" s="219"/>
      <c r="R278" s="219"/>
      <c r="S278" s="219"/>
      <c r="T278" s="220"/>
      <c r="AT278" s="221" t="s">
        <v>189</v>
      </c>
      <c r="AU278" s="221" t="s">
        <v>81</v>
      </c>
      <c r="AV278" s="11" t="s">
        <v>81</v>
      </c>
      <c r="AW278" s="11" t="s">
        <v>34</v>
      </c>
      <c r="AX278" s="11" t="s">
        <v>71</v>
      </c>
      <c r="AY278" s="221" t="s">
        <v>176</v>
      </c>
    </row>
    <row r="279" spans="2:51" s="13" customFormat="1" ht="13.5">
      <c r="B279" s="236"/>
      <c r="C279" s="237"/>
      <c r="D279" s="212" t="s">
        <v>189</v>
      </c>
      <c r="E279" s="238" t="s">
        <v>21</v>
      </c>
      <c r="F279" s="239" t="s">
        <v>207</v>
      </c>
      <c r="G279" s="237"/>
      <c r="H279" s="240">
        <v>9.6</v>
      </c>
      <c r="I279" s="241"/>
      <c r="J279" s="237"/>
      <c r="K279" s="237"/>
      <c r="L279" s="242"/>
      <c r="M279" s="243"/>
      <c r="N279" s="244"/>
      <c r="O279" s="244"/>
      <c r="P279" s="244"/>
      <c r="Q279" s="244"/>
      <c r="R279" s="244"/>
      <c r="S279" s="244"/>
      <c r="T279" s="245"/>
      <c r="AT279" s="246" t="s">
        <v>189</v>
      </c>
      <c r="AU279" s="246" t="s">
        <v>81</v>
      </c>
      <c r="AV279" s="13" t="s">
        <v>183</v>
      </c>
      <c r="AW279" s="13" t="s">
        <v>34</v>
      </c>
      <c r="AX279" s="13" t="s">
        <v>79</v>
      </c>
      <c r="AY279" s="246" t="s">
        <v>176</v>
      </c>
    </row>
    <row r="280" spans="2:65" s="1" customFormat="1" ht="22.5" customHeight="1">
      <c r="B280" s="41"/>
      <c r="C280" s="194" t="s">
        <v>451</v>
      </c>
      <c r="D280" s="194" t="s">
        <v>178</v>
      </c>
      <c r="E280" s="195" t="s">
        <v>452</v>
      </c>
      <c r="F280" s="196" t="s">
        <v>453</v>
      </c>
      <c r="G280" s="197" t="s">
        <v>181</v>
      </c>
      <c r="H280" s="198">
        <v>7.04</v>
      </c>
      <c r="I280" s="199"/>
      <c r="J280" s="200">
        <f>ROUND(I280*H280,2)</f>
        <v>0</v>
      </c>
      <c r="K280" s="196" t="s">
        <v>182</v>
      </c>
      <c r="L280" s="61"/>
      <c r="M280" s="201" t="s">
        <v>21</v>
      </c>
      <c r="N280" s="202" t="s">
        <v>42</v>
      </c>
      <c r="O280" s="42"/>
      <c r="P280" s="203">
        <f>O280*H280</f>
        <v>0</v>
      </c>
      <c r="Q280" s="203">
        <v>0</v>
      </c>
      <c r="R280" s="203">
        <f>Q280*H280</f>
        <v>0</v>
      </c>
      <c r="S280" s="203">
        <v>0.038</v>
      </c>
      <c r="T280" s="204">
        <f>S280*H280</f>
        <v>0.26752</v>
      </c>
      <c r="AR280" s="24" t="s">
        <v>183</v>
      </c>
      <c r="AT280" s="24" t="s">
        <v>178</v>
      </c>
      <c r="AU280" s="24" t="s">
        <v>81</v>
      </c>
      <c r="AY280" s="24" t="s">
        <v>176</v>
      </c>
      <c r="BE280" s="205">
        <f>IF(N280="základní",J280,0)</f>
        <v>0</v>
      </c>
      <c r="BF280" s="205">
        <f>IF(N280="snížená",J280,0)</f>
        <v>0</v>
      </c>
      <c r="BG280" s="205">
        <f>IF(N280="zákl. přenesená",J280,0)</f>
        <v>0</v>
      </c>
      <c r="BH280" s="205">
        <f>IF(N280="sníž. přenesená",J280,0)</f>
        <v>0</v>
      </c>
      <c r="BI280" s="205">
        <f>IF(N280="nulová",J280,0)</f>
        <v>0</v>
      </c>
      <c r="BJ280" s="24" t="s">
        <v>79</v>
      </c>
      <c r="BK280" s="205">
        <f>ROUND(I280*H280,2)</f>
        <v>0</v>
      </c>
      <c r="BL280" s="24" t="s">
        <v>183</v>
      </c>
      <c r="BM280" s="24" t="s">
        <v>454</v>
      </c>
    </row>
    <row r="281" spans="2:47" s="1" customFormat="1" ht="27">
      <c r="B281" s="41"/>
      <c r="C281" s="63"/>
      <c r="D281" s="206" t="s">
        <v>185</v>
      </c>
      <c r="E281" s="63"/>
      <c r="F281" s="207" t="s">
        <v>455</v>
      </c>
      <c r="G281" s="63"/>
      <c r="H281" s="63"/>
      <c r="I281" s="164"/>
      <c r="J281" s="63"/>
      <c r="K281" s="63"/>
      <c r="L281" s="61"/>
      <c r="M281" s="208"/>
      <c r="N281" s="42"/>
      <c r="O281" s="42"/>
      <c r="P281" s="42"/>
      <c r="Q281" s="42"/>
      <c r="R281" s="42"/>
      <c r="S281" s="42"/>
      <c r="T281" s="78"/>
      <c r="AT281" s="24" t="s">
        <v>185</v>
      </c>
      <c r="AU281" s="24" t="s">
        <v>81</v>
      </c>
    </row>
    <row r="282" spans="2:51" s="12" customFormat="1" ht="27">
      <c r="B282" s="222"/>
      <c r="C282" s="223"/>
      <c r="D282" s="206" t="s">
        <v>189</v>
      </c>
      <c r="E282" s="224" t="s">
        <v>21</v>
      </c>
      <c r="F282" s="225" t="s">
        <v>447</v>
      </c>
      <c r="G282" s="223"/>
      <c r="H282" s="226" t="s">
        <v>21</v>
      </c>
      <c r="I282" s="227"/>
      <c r="J282" s="223"/>
      <c r="K282" s="223"/>
      <c r="L282" s="228"/>
      <c r="M282" s="229"/>
      <c r="N282" s="230"/>
      <c r="O282" s="230"/>
      <c r="P282" s="230"/>
      <c r="Q282" s="230"/>
      <c r="R282" s="230"/>
      <c r="S282" s="230"/>
      <c r="T282" s="231"/>
      <c r="AT282" s="232" t="s">
        <v>189</v>
      </c>
      <c r="AU282" s="232" t="s">
        <v>81</v>
      </c>
      <c r="AV282" s="12" t="s">
        <v>79</v>
      </c>
      <c r="AW282" s="12" t="s">
        <v>34</v>
      </c>
      <c r="AX282" s="12" t="s">
        <v>71</v>
      </c>
      <c r="AY282" s="232" t="s">
        <v>176</v>
      </c>
    </row>
    <row r="283" spans="2:51" s="11" customFormat="1" ht="13.5">
      <c r="B283" s="210"/>
      <c r="C283" s="211"/>
      <c r="D283" s="206" t="s">
        <v>189</v>
      </c>
      <c r="E283" s="233" t="s">
        <v>21</v>
      </c>
      <c r="F283" s="234" t="s">
        <v>456</v>
      </c>
      <c r="G283" s="211"/>
      <c r="H283" s="235">
        <v>1.28</v>
      </c>
      <c r="I283" s="216"/>
      <c r="J283" s="211"/>
      <c r="K283" s="211"/>
      <c r="L283" s="217"/>
      <c r="M283" s="218"/>
      <c r="N283" s="219"/>
      <c r="O283" s="219"/>
      <c r="P283" s="219"/>
      <c r="Q283" s="219"/>
      <c r="R283" s="219"/>
      <c r="S283" s="219"/>
      <c r="T283" s="220"/>
      <c r="AT283" s="221" t="s">
        <v>189</v>
      </c>
      <c r="AU283" s="221" t="s">
        <v>81</v>
      </c>
      <c r="AV283" s="11" t="s">
        <v>81</v>
      </c>
      <c r="AW283" s="11" t="s">
        <v>34</v>
      </c>
      <c r="AX283" s="11" t="s">
        <v>71</v>
      </c>
      <c r="AY283" s="221" t="s">
        <v>176</v>
      </c>
    </row>
    <row r="284" spans="2:51" s="11" customFormat="1" ht="13.5">
      <c r="B284" s="210"/>
      <c r="C284" s="211"/>
      <c r="D284" s="206" t="s">
        <v>189</v>
      </c>
      <c r="E284" s="233" t="s">
        <v>21</v>
      </c>
      <c r="F284" s="234" t="s">
        <v>457</v>
      </c>
      <c r="G284" s="211"/>
      <c r="H284" s="235">
        <v>2.88</v>
      </c>
      <c r="I284" s="216"/>
      <c r="J284" s="211"/>
      <c r="K284" s="211"/>
      <c r="L284" s="217"/>
      <c r="M284" s="218"/>
      <c r="N284" s="219"/>
      <c r="O284" s="219"/>
      <c r="P284" s="219"/>
      <c r="Q284" s="219"/>
      <c r="R284" s="219"/>
      <c r="S284" s="219"/>
      <c r="T284" s="220"/>
      <c r="AT284" s="221" t="s">
        <v>189</v>
      </c>
      <c r="AU284" s="221" t="s">
        <v>81</v>
      </c>
      <c r="AV284" s="11" t="s">
        <v>81</v>
      </c>
      <c r="AW284" s="11" t="s">
        <v>34</v>
      </c>
      <c r="AX284" s="11" t="s">
        <v>71</v>
      </c>
      <c r="AY284" s="221" t="s">
        <v>176</v>
      </c>
    </row>
    <row r="285" spans="2:51" s="11" customFormat="1" ht="13.5">
      <c r="B285" s="210"/>
      <c r="C285" s="211"/>
      <c r="D285" s="206" t="s">
        <v>189</v>
      </c>
      <c r="E285" s="233" t="s">
        <v>21</v>
      </c>
      <c r="F285" s="234" t="s">
        <v>458</v>
      </c>
      <c r="G285" s="211"/>
      <c r="H285" s="235">
        <v>2.88</v>
      </c>
      <c r="I285" s="216"/>
      <c r="J285" s="211"/>
      <c r="K285" s="211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189</v>
      </c>
      <c r="AU285" s="221" t="s">
        <v>81</v>
      </c>
      <c r="AV285" s="11" t="s">
        <v>81</v>
      </c>
      <c r="AW285" s="11" t="s">
        <v>34</v>
      </c>
      <c r="AX285" s="11" t="s">
        <v>71</v>
      </c>
      <c r="AY285" s="221" t="s">
        <v>176</v>
      </c>
    </row>
    <row r="286" spans="2:51" s="13" customFormat="1" ht="13.5">
      <c r="B286" s="236"/>
      <c r="C286" s="237"/>
      <c r="D286" s="212" t="s">
        <v>189</v>
      </c>
      <c r="E286" s="238" t="s">
        <v>21</v>
      </c>
      <c r="F286" s="239" t="s">
        <v>207</v>
      </c>
      <c r="G286" s="237"/>
      <c r="H286" s="240">
        <v>7.04</v>
      </c>
      <c r="I286" s="241"/>
      <c r="J286" s="237"/>
      <c r="K286" s="237"/>
      <c r="L286" s="242"/>
      <c r="M286" s="243"/>
      <c r="N286" s="244"/>
      <c r="O286" s="244"/>
      <c r="P286" s="244"/>
      <c r="Q286" s="244"/>
      <c r="R286" s="244"/>
      <c r="S286" s="244"/>
      <c r="T286" s="245"/>
      <c r="AT286" s="246" t="s">
        <v>189</v>
      </c>
      <c r="AU286" s="246" t="s">
        <v>81</v>
      </c>
      <c r="AV286" s="13" t="s">
        <v>183</v>
      </c>
      <c r="AW286" s="13" t="s">
        <v>34</v>
      </c>
      <c r="AX286" s="13" t="s">
        <v>79</v>
      </c>
      <c r="AY286" s="246" t="s">
        <v>176</v>
      </c>
    </row>
    <row r="287" spans="2:65" s="1" customFormat="1" ht="22.5" customHeight="1">
      <c r="B287" s="41"/>
      <c r="C287" s="194" t="s">
        <v>459</v>
      </c>
      <c r="D287" s="194" t="s">
        <v>178</v>
      </c>
      <c r="E287" s="195" t="s">
        <v>460</v>
      </c>
      <c r="F287" s="196" t="s">
        <v>461</v>
      </c>
      <c r="G287" s="197" t="s">
        <v>181</v>
      </c>
      <c r="H287" s="198">
        <v>98.828</v>
      </c>
      <c r="I287" s="199"/>
      <c r="J287" s="200">
        <f>ROUND(I287*H287,2)</f>
        <v>0</v>
      </c>
      <c r="K287" s="196" t="s">
        <v>182</v>
      </c>
      <c r="L287" s="61"/>
      <c r="M287" s="201" t="s">
        <v>21</v>
      </c>
      <c r="N287" s="202" t="s">
        <v>42</v>
      </c>
      <c r="O287" s="42"/>
      <c r="P287" s="203">
        <f>O287*H287</f>
        <v>0</v>
      </c>
      <c r="Q287" s="203">
        <v>0</v>
      </c>
      <c r="R287" s="203">
        <f>Q287*H287</f>
        <v>0</v>
      </c>
      <c r="S287" s="203">
        <v>0.034</v>
      </c>
      <c r="T287" s="204">
        <f>S287*H287</f>
        <v>3.3601520000000002</v>
      </c>
      <c r="AR287" s="24" t="s">
        <v>183</v>
      </c>
      <c r="AT287" s="24" t="s">
        <v>178</v>
      </c>
      <c r="AU287" s="24" t="s">
        <v>81</v>
      </c>
      <c r="AY287" s="24" t="s">
        <v>176</v>
      </c>
      <c r="BE287" s="205">
        <f>IF(N287="základní",J287,0)</f>
        <v>0</v>
      </c>
      <c r="BF287" s="205">
        <f>IF(N287="snížená",J287,0)</f>
        <v>0</v>
      </c>
      <c r="BG287" s="205">
        <f>IF(N287="zákl. přenesená",J287,0)</f>
        <v>0</v>
      </c>
      <c r="BH287" s="205">
        <f>IF(N287="sníž. přenesená",J287,0)</f>
        <v>0</v>
      </c>
      <c r="BI287" s="205">
        <f>IF(N287="nulová",J287,0)</f>
        <v>0</v>
      </c>
      <c r="BJ287" s="24" t="s">
        <v>79</v>
      </c>
      <c r="BK287" s="205">
        <f>ROUND(I287*H287,2)</f>
        <v>0</v>
      </c>
      <c r="BL287" s="24" t="s">
        <v>183</v>
      </c>
      <c r="BM287" s="24" t="s">
        <v>462</v>
      </c>
    </row>
    <row r="288" spans="2:47" s="1" customFormat="1" ht="27">
      <c r="B288" s="41"/>
      <c r="C288" s="63"/>
      <c r="D288" s="206" t="s">
        <v>185</v>
      </c>
      <c r="E288" s="63"/>
      <c r="F288" s="207" t="s">
        <v>463</v>
      </c>
      <c r="G288" s="63"/>
      <c r="H288" s="63"/>
      <c r="I288" s="164"/>
      <c r="J288" s="63"/>
      <c r="K288" s="63"/>
      <c r="L288" s="61"/>
      <c r="M288" s="208"/>
      <c r="N288" s="42"/>
      <c r="O288" s="42"/>
      <c r="P288" s="42"/>
      <c r="Q288" s="42"/>
      <c r="R288" s="42"/>
      <c r="S288" s="42"/>
      <c r="T288" s="78"/>
      <c r="AT288" s="24" t="s">
        <v>185</v>
      </c>
      <c r="AU288" s="24" t="s">
        <v>81</v>
      </c>
    </row>
    <row r="289" spans="2:51" s="12" customFormat="1" ht="27">
      <c r="B289" s="222"/>
      <c r="C289" s="223"/>
      <c r="D289" s="206" t="s">
        <v>189</v>
      </c>
      <c r="E289" s="224" t="s">
        <v>21</v>
      </c>
      <c r="F289" s="225" t="s">
        <v>447</v>
      </c>
      <c r="G289" s="223"/>
      <c r="H289" s="226" t="s">
        <v>21</v>
      </c>
      <c r="I289" s="227"/>
      <c r="J289" s="223"/>
      <c r="K289" s="223"/>
      <c r="L289" s="228"/>
      <c r="M289" s="229"/>
      <c r="N289" s="230"/>
      <c r="O289" s="230"/>
      <c r="P289" s="230"/>
      <c r="Q289" s="230"/>
      <c r="R289" s="230"/>
      <c r="S289" s="230"/>
      <c r="T289" s="231"/>
      <c r="AT289" s="232" t="s">
        <v>189</v>
      </c>
      <c r="AU289" s="232" t="s">
        <v>81</v>
      </c>
      <c r="AV289" s="12" t="s">
        <v>79</v>
      </c>
      <c r="AW289" s="12" t="s">
        <v>34</v>
      </c>
      <c r="AX289" s="12" t="s">
        <v>71</v>
      </c>
      <c r="AY289" s="232" t="s">
        <v>176</v>
      </c>
    </row>
    <row r="290" spans="2:51" s="11" customFormat="1" ht="13.5">
      <c r="B290" s="210"/>
      <c r="C290" s="211"/>
      <c r="D290" s="206" t="s">
        <v>189</v>
      </c>
      <c r="E290" s="233" t="s">
        <v>21</v>
      </c>
      <c r="F290" s="234" t="s">
        <v>464</v>
      </c>
      <c r="G290" s="211"/>
      <c r="H290" s="235">
        <v>36.88</v>
      </c>
      <c r="I290" s="216"/>
      <c r="J290" s="211"/>
      <c r="K290" s="211"/>
      <c r="L290" s="217"/>
      <c r="M290" s="218"/>
      <c r="N290" s="219"/>
      <c r="O290" s="219"/>
      <c r="P290" s="219"/>
      <c r="Q290" s="219"/>
      <c r="R290" s="219"/>
      <c r="S290" s="219"/>
      <c r="T290" s="220"/>
      <c r="AT290" s="221" t="s">
        <v>189</v>
      </c>
      <c r="AU290" s="221" t="s">
        <v>81</v>
      </c>
      <c r="AV290" s="11" t="s">
        <v>81</v>
      </c>
      <c r="AW290" s="11" t="s">
        <v>34</v>
      </c>
      <c r="AX290" s="11" t="s">
        <v>71</v>
      </c>
      <c r="AY290" s="221" t="s">
        <v>176</v>
      </c>
    </row>
    <row r="291" spans="2:51" s="11" customFormat="1" ht="13.5">
      <c r="B291" s="210"/>
      <c r="C291" s="211"/>
      <c r="D291" s="206" t="s">
        <v>189</v>
      </c>
      <c r="E291" s="233" t="s">
        <v>21</v>
      </c>
      <c r="F291" s="234" t="s">
        <v>465</v>
      </c>
      <c r="G291" s="211"/>
      <c r="H291" s="235">
        <v>28.863</v>
      </c>
      <c r="I291" s="216"/>
      <c r="J291" s="211"/>
      <c r="K291" s="211"/>
      <c r="L291" s="217"/>
      <c r="M291" s="218"/>
      <c r="N291" s="219"/>
      <c r="O291" s="219"/>
      <c r="P291" s="219"/>
      <c r="Q291" s="219"/>
      <c r="R291" s="219"/>
      <c r="S291" s="219"/>
      <c r="T291" s="220"/>
      <c r="AT291" s="221" t="s">
        <v>189</v>
      </c>
      <c r="AU291" s="221" t="s">
        <v>81</v>
      </c>
      <c r="AV291" s="11" t="s">
        <v>81</v>
      </c>
      <c r="AW291" s="11" t="s">
        <v>34</v>
      </c>
      <c r="AX291" s="11" t="s">
        <v>71</v>
      </c>
      <c r="AY291" s="221" t="s">
        <v>176</v>
      </c>
    </row>
    <row r="292" spans="2:51" s="11" customFormat="1" ht="13.5">
      <c r="B292" s="210"/>
      <c r="C292" s="211"/>
      <c r="D292" s="206" t="s">
        <v>189</v>
      </c>
      <c r="E292" s="233" t="s">
        <v>21</v>
      </c>
      <c r="F292" s="234" t="s">
        <v>466</v>
      </c>
      <c r="G292" s="211"/>
      <c r="H292" s="235">
        <v>30.985</v>
      </c>
      <c r="I292" s="216"/>
      <c r="J292" s="211"/>
      <c r="K292" s="211"/>
      <c r="L292" s="217"/>
      <c r="M292" s="218"/>
      <c r="N292" s="219"/>
      <c r="O292" s="219"/>
      <c r="P292" s="219"/>
      <c r="Q292" s="219"/>
      <c r="R292" s="219"/>
      <c r="S292" s="219"/>
      <c r="T292" s="220"/>
      <c r="AT292" s="221" t="s">
        <v>189</v>
      </c>
      <c r="AU292" s="221" t="s">
        <v>81</v>
      </c>
      <c r="AV292" s="11" t="s">
        <v>81</v>
      </c>
      <c r="AW292" s="11" t="s">
        <v>34</v>
      </c>
      <c r="AX292" s="11" t="s">
        <v>71</v>
      </c>
      <c r="AY292" s="221" t="s">
        <v>176</v>
      </c>
    </row>
    <row r="293" spans="2:51" s="11" customFormat="1" ht="13.5">
      <c r="B293" s="210"/>
      <c r="C293" s="211"/>
      <c r="D293" s="206" t="s">
        <v>189</v>
      </c>
      <c r="E293" s="233" t="s">
        <v>21</v>
      </c>
      <c r="F293" s="234" t="s">
        <v>467</v>
      </c>
      <c r="G293" s="211"/>
      <c r="H293" s="235">
        <v>2.1</v>
      </c>
      <c r="I293" s="216"/>
      <c r="J293" s="211"/>
      <c r="K293" s="211"/>
      <c r="L293" s="217"/>
      <c r="M293" s="218"/>
      <c r="N293" s="219"/>
      <c r="O293" s="219"/>
      <c r="P293" s="219"/>
      <c r="Q293" s="219"/>
      <c r="R293" s="219"/>
      <c r="S293" s="219"/>
      <c r="T293" s="220"/>
      <c r="AT293" s="221" t="s">
        <v>189</v>
      </c>
      <c r="AU293" s="221" t="s">
        <v>81</v>
      </c>
      <c r="AV293" s="11" t="s">
        <v>81</v>
      </c>
      <c r="AW293" s="11" t="s">
        <v>34</v>
      </c>
      <c r="AX293" s="11" t="s">
        <v>71</v>
      </c>
      <c r="AY293" s="221" t="s">
        <v>176</v>
      </c>
    </row>
    <row r="294" spans="2:51" s="13" customFormat="1" ht="13.5">
      <c r="B294" s="236"/>
      <c r="C294" s="237"/>
      <c r="D294" s="212" t="s">
        <v>189</v>
      </c>
      <c r="E294" s="238" t="s">
        <v>21</v>
      </c>
      <c r="F294" s="239" t="s">
        <v>207</v>
      </c>
      <c r="G294" s="237"/>
      <c r="H294" s="240">
        <v>98.828</v>
      </c>
      <c r="I294" s="241"/>
      <c r="J294" s="237"/>
      <c r="K294" s="237"/>
      <c r="L294" s="242"/>
      <c r="M294" s="243"/>
      <c r="N294" s="244"/>
      <c r="O294" s="244"/>
      <c r="P294" s="244"/>
      <c r="Q294" s="244"/>
      <c r="R294" s="244"/>
      <c r="S294" s="244"/>
      <c r="T294" s="245"/>
      <c r="AT294" s="246" t="s">
        <v>189</v>
      </c>
      <c r="AU294" s="246" t="s">
        <v>81</v>
      </c>
      <c r="AV294" s="13" t="s">
        <v>183</v>
      </c>
      <c r="AW294" s="13" t="s">
        <v>34</v>
      </c>
      <c r="AX294" s="13" t="s">
        <v>79</v>
      </c>
      <c r="AY294" s="246" t="s">
        <v>176</v>
      </c>
    </row>
    <row r="295" spans="2:65" s="1" customFormat="1" ht="22.5" customHeight="1">
      <c r="B295" s="41"/>
      <c r="C295" s="194" t="s">
        <v>468</v>
      </c>
      <c r="D295" s="194" t="s">
        <v>178</v>
      </c>
      <c r="E295" s="195" t="s">
        <v>469</v>
      </c>
      <c r="F295" s="196" t="s">
        <v>470</v>
      </c>
      <c r="G295" s="197" t="s">
        <v>181</v>
      </c>
      <c r="H295" s="198">
        <v>88.2</v>
      </c>
      <c r="I295" s="199"/>
      <c r="J295" s="200">
        <f>ROUND(I295*H295,2)</f>
        <v>0</v>
      </c>
      <c r="K295" s="196" t="s">
        <v>182</v>
      </c>
      <c r="L295" s="61"/>
      <c r="M295" s="201" t="s">
        <v>21</v>
      </c>
      <c r="N295" s="202" t="s">
        <v>42</v>
      </c>
      <c r="O295" s="42"/>
      <c r="P295" s="203">
        <f>O295*H295</f>
        <v>0</v>
      </c>
      <c r="Q295" s="203">
        <v>0</v>
      </c>
      <c r="R295" s="203">
        <f>Q295*H295</f>
        <v>0</v>
      </c>
      <c r="S295" s="203">
        <v>0.032</v>
      </c>
      <c r="T295" s="204">
        <f>S295*H295</f>
        <v>2.8224</v>
      </c>
      <c r="AR295" s="24" t="s">
        <v>183</v>
      </c>
      <c r="AT295" s="24" t="s">
        <v>178</v>
      </c>
      <c r="AU295" s="24" t="s">
        <v>81</v>
      </c>
      <c r="AY295" s="24" t="s">
        <v>176</v>
      </c>
      <c r="BE295" s="205">
        <f>IF(N295="základní",J295,0)</f>
        <v>0</v>
      </c>
      <c r="BF295" s="205">
        <f>IF(N295="snížená",J295,0)</f>
        <v>0</v>
      </c>
      <c r="BG295" s="205">
        <f>IF(N295="zákl. přenesená",J295,0)</f>
        <v>0</v>
      </c>
      <c r="BH295" s="205">
        <f>IF(N295="sníž. přenesená",J295,0)</f>
        <v>0</v>
      </c>
      <c r="BI295" s="205">
        <f>IF(N295="nulová",J295,0)</f>
        <v>0</v>
      </c>
      <c r="BJ295" s="24" t="s">
        <v>79</v>
      </c>
      <c r="BK295" s="205">
        <f>ROUND(I295*H295,2)</f>
        <v>0</v>
      </c>
      <c r="BL295" s="24" t="s">
        <v>183</v>
      </c>
      <c r="BM295" s="24" t="s">
        <v>471</v>
      </c>
    </row>
    <row r="296" spans="2:47" s="1" customFormat="1" ht="27">
      <c r="B296" s="41"/>
      <c r="C296" s="63"/>
      <c r="D296" s="206" t="s">
        <v>185</v>
      </c>
      <c r="E296" s="63"/>
      <c r="F296" s="207" t="s">
        <v>472</v>
      </c>
      <c r="G296" s="63"/>
      <c r="H296" s="63"/>
      <c r="I296" s="164"/>
      <c r="J296" s="63"/>
      <c r="K296" s="63"/>
      <c r="L296" s="61"/>
      <c r="M296" s="208"/>
      <c r="N296" s="42"/>
      <c r="O296" s="42"/>
      <c r="P296" s="42"/>
      <c r="Q296" s="42"/>
      <c r="R296" s="42"/>
      <c r="S296" s="42"/>
      <c r="T296" s="78"/>
      <c r="AT296" s="24" t="s">
        <v>185</v>
      </c>
      <c r="AU296" s="24" t="s">
        <v>81</v>
      </c>
    </row>
    <row r="297" spans="2:51" s="12" customFormat="1" ht="27">
      <c r="B297" s="222"/>
      <c r="C297" s="223"/>
      <c r="D297" s="206" t="s">
        <v>189</v>
      </c>
      <c r="E297" s="224" t="s">
        <v>21</v>
      </c>
      <c r="F297" s="225" t="s">
        <v>447</v>
      </c>
      <c r="G297" s="223"/>
      <c r="H297" s="226" t="s">
        <v>21</v>
      </c>
      <c r="I297" s="227"/>
      <c r="J297" s="223"/>
      <c r="K297" s="223"/>
      <c r="L297" s="228"/>
      <c r="M297" s="229"/>
      <c r="N297" s="230"/>
      <c r="O297" s="230"/>
      <c r="P297" s="230"/>
      <c r="Q297" s="230"/>
      <c r="R297" s="230"/>
      <c r="S297" s="230"/>
      <c r="T297" s="231"/>
      <c r="AT297" s="232" t="s">
        <v>189</v>
      </c>
      <c r="AU297" s="232" t="s">
        <v>81</v>
      </c>
      <c r="AV297" s="12" t="s">
        <v>79</v>
      </c>
      <c r="AW297" s="12" t="s">
        <v>34</v>
      </c>
      <c r="AX297" s="12" t="s">
        <v>71</v>
      </c>
      <c r="AY297" s="232" t="s">
        <v>176</v>
      </c>
    </row>
    <row r="298" spans="2:51" s="11" customFormat="1" ht="13.5">
      <c r="B298" s="210"/>
      <c r="C298" s="211"/>
      <c r="D298" s="206" t="s">
        <v>189</v>
      </c>
      <c r="E298" s="233" t="s">
        <v>21</v>
      </c>
      <c r="F298" s="234" t="s">
        <v>473</v>
      </c>
      <c r="G298" s="211"/>
      <c r="H298" s="235">
        <v>26.46</v>
      </c>
      <c r="I298" s="216"/>
      <c r="J298" s="211"/>
      <c r="K298" s="211"/>
      <c r="L298" s="217"/>
      <c r="M298" s="218"/>
      <c r="N298" s="219"/>
      <c r="O298" s="219"/>
      <c r="P298" s="219"/>
      <c r="Q298" s="219"/>
      <c r="R298" s="219"/>
      <c r="S298" s="219"/>
      <c r="T298" s="220"/>
      <c r="AT298" s="221" t="s">
        <v>189</v>
      </c>
      <c r="AU298" s="221" t="s">
        <v>81</v>
      </c>
      <c r="AV298" s="11" t="s">
        <v>81</v>
      </c>
      <c r="AW298" s="11" t="s">
        <v>34</v>
      </c>
      <c r="AX298" s="11" t="s">
        <v>71</v>
      </c>
      <c r="AY298" s="221" t="s">
        <v>176</v>
      </c>
    </row>
    <row r="299" spans="2:51" s="11" customFormat="1" ht="13.5">
      <c r="B299" s="210"/>
      <c r="C299" s="211"/>
      <c r="D299" s="206" t="s">
        <v>189</v>
      </c>
      <c r="E299" s="233" t="s">
        <v>21</v>
      </c>
      <c r="F299" s="234" t="s">
        <v>474</v>
      </c>
      <c r="G299" s="211"/>
      <c r="H299" s="235">
        <v>30.87</v>
      </c>
      <c r="I299" s="216"/>
      <c r="J299" s="211"/>
      <c r="K299" s="211"/>
      <c r="L299" s="217"/>
      <c r="M299" s="218"/>
      <c r="N299" s="219"/>
      <c r="O299" s="219"/>
      <c r="P299" s="219"/>
      <c r="Q299" s="219"/>
      <c r="R299" s="219"/>
      <c r="S299" s="219"/>
      <c r="T299" s="220"/>
      <c r="AT299" s="221" t="s">
        <v>189</v>
      </c>
      <c r="AU299" s="221" t="s">
        <v>81</v>
      </c>
      <c r="AV299" s="11" t="s">
        <v>81</v>
      </c>
      <c r="AW299" s="11" t="s">
        <v>34</v>
      </c>
      <c r="AX299" s="11" t="s">
        <v>71</v>
      </c>
      <c r="AY299" s="221" t="s">
        <v>176</v>
      </c>
    </row>
    <row r="300" spans="2:51" s="11" customFormat="1" ht="13.5">
      <c r="B300" s="210"/>
      <c r="C300" s="211"/>
      <c r="D300" s="206" t="s">
        <v>189</v>
      </c>
      <c r="E300" s="233" t="s">
        <v>21</v>
      </c>
      <c r="F300" s="234" t="s">
        <v>475</v>
      </c>
      <c r="G300" s="211"/>
      <c r="H300" s="235">
        <v>30.87</v>
      </c>
      <c r="I300" s="216"/>
      <c r="J300" s="211"/>
      <c r="K300" s="211"/>
      <c r="L300" s="217"/>
      <c r="M300" s="218"/>
      <c r="N300" s="219"/>
      <c r="O300" s="219"/>
      <c r="P300" s="219"/>
      <c r="Q300" s="219"/>
      <c r="R300" s="219"/>
      <c r="S300" s="219"/>
      <c r="T300" s="220"/>
      <c r="AT300" s="221" t="s">
        <v>189</v>
      </c>
      <c r="AU300" s="221" t="s">
        <v>81</v>
      </c>
      <c r="AV300" s="11" t="s">
        <v>81</v>
      </c>
      <c r="AW300" s="11" t="s">
        <v>34</v>
      </c>
      <c r="AX300" s="11" t="s">
        <v>71</v>
      </c>
      <c r="AY300" s="221" t="s">
        <v>176</v>
      </c>
    </row>
    <row r="301" spans="2:51" s="13" customFormat="1" ht="13.5">
      <c r="B301" s="236"/>
      <c r="C301" s="237"/>
      <c r="D301" s="212" t="s">
        <v>189</v>
      </c>
      <c r="E301" s="238" t="s">
        <v>21</v>
      </c>
      <c r="F301" s="239" t="s">
        <v>207</v>
      </c>
      <c r="G301" s="237"/>
      <c r="H301" s="240">
        <v>88.2</v>
      </c>
      <c r="I301" s="241"/>
      <c r="J301" s="237"/>
      <c r="K301" s="237"/>
      <c r="L301" s="242"/>
      <c r="M301" s="243"/>
      <c r="N301" s="244"/>
      <c r="O301" s="244"/>
      <c r="P301" s="244"/>
      <c r="Q301" s="244"/>
      <c r="R301" s="244"/>
      <c r="S301" s="244"/>
      <c r="T301" s="245"/>
      <c r="AT301" s="246" t="s">
        <v>189</v>
      </c>
      <c r="AU301" s="246" t="s">
        <v>81</v>
      </c>
      <c r="AV301" s="13" t="s">
        <v>183</v>
      </c>
      <c r="AW301" s="13" t="s">
        <v>34</v>
      </c>
      <c r="AX301" s="13" t="s">
        <v>79</v>
      </c>
      <c r="AY301" s="246" t="s">
        <v>176</v>
      </c>
    </row>
    <row r="302" spans="2:65" s="1" customFormat="1" ht="22.5" customHeight="1">
      <c r="B302" s="41"/>
      <c r="C302" s="194" t="s">
        <v>476</v>
      </c>
      <c r="D302" s="194" t="s">
        <v>178</v>
      </c>
      <c r="E302" s="195" t="s">
        <v>477</v>
      </c>
      <c r="F302" s="196" t="s">
        <v>478</v>
      </c>
      <c r="G302" s="197" t="s">
        <v>181</v>
      </c>
      <c r="H302" s="198">
        <v>2.15</v>
      </c>
      <c r="I302" s="199"/>
      <c r="J302" s="200">
        <f>ROUND(I302*H302,2)</f>
        <v>0</v>
      </c>
      <c r="K302" s="196" t="s">
        <v>182</v>
      </c>
      <c r="L302" s="61"/>
      <c r="M302" s="201" t="s">
        <v>21</v>
      </c>
      <c r="N302" s="202" t="s">
        <v>42</v>
      </c>
      <c r="O302" s="42"/>
      <c r="P302" s="203">
        <f>O302*H302</f>
        <v>0</v>
      </c>
      <c r="Q302" s="203">
        <v>0</v>
      </c>
      <c r="R302" s="203">
        <f>Q302*H302</f>
        <v>0</v>
      </c>
      <c r="S302" s="203">
        <v>0.063</v>
      </c>
      <c r="T302" s="204">
        <f>S302*H302</f>
        <v>0.13545</v>
      </c>
      <c r="AR302" s="24" t="s">
        <v>183</v>
      </c>
      <c r="AT302" s="24" t="s">
        <v>178</v>
      </c>
      <c r="AU302" s="24" t="s">
        <v>81</v>
      </c>
      <c r="AY302" s="24" t="s">
        <v>176</v>
      </c>
      <c r="BE302" s="205">
        <f>IF(N302="základní",J302,0)</f>
        <v>0</v>
      </c>
      <c r="BF302" s="205">
        <f>IF(N302="snížená",J302,0)</f>
        <v>0</v>
      </c>
      <c r="BG302" s="205">
        <f>IF(N302="zákl. přenesená",J302,0)</f>
        <v>0</v>
      </c>
      <c r="BH302" s="205">
        <f>IF(N302="sníž. přenesená",J302,0)</f>
        <v>0</v>
      </c>
      <c r="BI302" s="205">
        <f>IF(N302="nulová",J302,0)</f>
        <v>0</v>
      </c>
      <c r="BJ302" s="24" t="s">
        <v>79</v>
      </c>
      <c r="BK302" s="205">
        <f>ROUND(I302*H302,2)</f>
        <v>0</v>
      </c>
      <c r="BL302" s="24" t="s">
        <v>183</v>
      </c>
      <c r="BM302" s="24" t="s">
        <v>479</v>
      </c>
    </row>
    <row r="303" spans="2:47" s="1" customFormat="1" ht="27">
      <c r="B303" s="41"/>
      <c r="C303" s="63"/>
      <c r="D303" s="206" t="s">
        <v>185</v>
      </c>
      <c r="E303" s="63"/>
      <c r="F303" s="207" t="s">
        <v>480</v>
      </c>
      <c r="G303" s="63"/>
      <c r="H303" s="63"/>
      <c r="I303" s="164"/>
      <c r="J303" s="63"/>
      <c r="K303" s="63"/>
      <c r="L303" s="61"/>
      <c r="M303" s="208"/>
      <c r="N303" s="42"/>
      <c r="O303" s="42"/>
      <c r="P303" s="42"/>
      <c r="Q303" s="42"/>
      <c r="R303" s="42"/>
      <c r="S303" s="42"/>
      <c r="T303" s="78"/>
      <c r="AT303" s="24" t="s">
        <v>185</v>
      </c>
      <c r="AU303" s="24" t="s">
        <v>81</v>
      </c>
    </row>
    <row r="304" spans="2:51" s="11" customFormat="1" ht="13.5">
      <c r="B304" s="210"/>
      <c r="C304" s="211"/>
      <c r="D304" s="212" t="s">
        <v>189</v>
      </c>
      <c r="E304" s="213" t="s">
        <v>21</v>
      </c>
      <c r="F304" s="214" t="s">
        <v>481</v>
      </c>
      <c r="G304" s="211"/>
      <c r="H304" s="215">
        <v>2.15</v>
      </c>
      <c r="I304" s="216"/>
      <c r="J304" s="211"/>
      <c r="K304" s="211"/>
      <c r="L304" s="217"/>
      <c r="M304" s="218"/>
      <c r="N304" s="219"/>
      <c r="O304" s="219"/>
      <c r="P304" s="219"/>
      <c r="Q304" s="219"/>
      <c r="R304" s="219"/>
      <c r="S304" s="219"/>
      <c r="T304" s="220"/>
      <c r="AT304" s="221" t="s">
        <v>189</v>
      </c>
      <c r="AU304" s="221" t="s">
        <v>81</v>
      </c>
      <c r="AV304" s="11" t="s">
        <v>81</v>
      </c>
      <c r="AW304" s="11" t="s">
        <v>34</v>
      </c>
      <c r="AX304" s="11" t="s">
        <v>79</v>
      </c>
      <c r="AY304" s="221" t="s">
        <v>176</v>
      </c>
    </row>
    <row r="305" spans="2:65" s="1" customFormat="1" ht="22.5" customHeight="1">
      <c r="B305" s="41"/>
      <c r="C305" s="194" t="s">
        <v>482</v>
      </c>
      <c r="D305" s="194" t="s">
        <v>178</v>
      </c>
      <c r="E305" s="195" t="s">
        <v>483</v>
      </c>
      <c r="F305" s="196" t="s">
        <v>484</v>
      </c>
      <c r="G305" s="197" t="s">
        <v>200</v>
      </c>
      <c r="H305" s="198">
        <v>0.216</v>
      </c>
      <c r="I305" s="199"/>
      <c r="J305" s="200">
        <f>ROUND(I305*H305,2)</f>
        <v>0</v>
      </c>
      <c r="K305" s="196" t="s">
        <v>182</v>
      </c>
      <c r="L305" s="61"/>
      <c r="M305" s="201" t="s">
        <v>21</v>
      </c>
      <c r="N305" s="202" t="s">
        <v>42</v>
      </c>
      <c r="O305" s="42"/>
      <c r="P305" s="203">
        <f>O305*H305</f>
        <v>0</v>
      </c>
      <c r="Q305" s="203">
        <v>0</v>
      </c>
      <c r="R305" s="203">
        <f>Q305*H305</f>
        <v>0</v>
      </c>
      <c r="S305" s="203">
        <v>1.8</v>
      </c>
      <c r="T305" s="204">
        <f>S305*H305</f>
        <v>0.3888</v>
      </c>
      <c r="AR305" s="24" t="s">
        <v>183</v>
      </c>
      <c r="AT305" s="24" t="s">
        <v>178</v>
      </c>
      <c r="AU305" s="24" t="s">
        <v>81</v>
      </c>
      <c r="AY305" s="24" t="s">
        <v>176</v>
      </c>
      <c r="BE305" s="205">
        <f>IF(N305="základní",J305,0)</f>
        <v>0</v>
      </c>
      <c r="BF305" s="205">
        <f>IF(N305="snížená",J305,0)</f>
        <v>0</v>
      </c>
      <c r="BG305" s="205">
        <f>IF(N305="zákl. přenesená",J305,0)</f>
        <v>0</v>
      </c>
      <c r="BH305" s="205">
        <f>IF(N305="sníž. přenesená",J305,0)</f>
        <v>0</v>
      </c>
      <c r="BI305" s="205">
        <f>IF(N305="nulová",J305,0)</f>
        <v>0</v>
      </c>
      <c r="BJ305" s="24" t="s">
        <v>79</v>
      </c>
      <c r="BK305" s="205">
        <f>ROUND(I305*H305,2)</f>
        <v>0</v>
      </c>
      <c r="BL305" s="24" t="s">
        <v>183</v>
      </c>
      <c r="BM305" s="24" t="s">
        <v>485</v>
      </c>
    </row>
    <row r="306" spans="2:47" s="1" customFormat="1" ht="27">
      <c r="B306" s="41"/>
      <c r="C306" s="63"/>
      <c r="D306" s="206" t="s">
        <v>185</v>
      </c>
      <c r="E306" s="63"/>
      <c r="F306" s="207" t="s">
        <v>486</v>
      </c>
      <c r="G306" s="63"/>
      <c r="H306" s="63"/>
      <c r="I306" s="164"/>
      <c r="J306" s="63"/>
      <c r="K306" s="63"/>
      <c r="L306" s="61"/>
      <c r="M306" s="208"/>
      <c r="N306" s="42"/>
      <c r="O306" s="42"/>
      <c r="P306" s="42"/>
      <c r="Q306" s="42"/>
      <c r="R306" s="42"/>
      <c r="S306" s="42"/>
      <c r="T306" s="78"/>
      <c r="AT306" s="24" t="s">
        <v>185</v>
      </c>
      <c r="AU306" s="24" t="s">
        <v>81</v>
      </c>
    </row>
    <row r="307" spans="2:51" s="12" customFormat="1" ht="27">
      <c r="B307" s="222"/>
      <c r="C307" s="223"/>
      <c r="D307" s="206" t="s">
        <v>189</v>
      </c>
      <c r="E307" s="224" t="s">
        <v>21</v>
      </c>
      <c r="F307" s="225" t="s">
        <v>487</v>
      </c>
      <c r="G307" s="223"/>
      <c r="H307" s="226" t="s">
        <v>21</v>
      </c>
      <c r="I307" s="227"/>
      <c r="J307" s="223"/>
      <c r="K307" s="223"/>
      <c r="L307" s="228"/>
      <c r="M307" s="229"/>
      <c r="N307" s="230"/>
      <c r="O307" s="230"/>
      <c r="P307" s="230"/>
      <c r="Q307" s="230"/>
      <c r="R307" s="230"/>
      <c r="S307" s="230"/>
      <c r="T307" s="231"/>
      <c r="AT307" s="232" t="s">
        <v>189</v>
      </c>
      <c r="AU307" s="232" t="s">
        <v>81</v>
      </c>
      <c r="AV307" s="12" t="s">
        <v>79</v>
      </c>
      <c r="AW307" s="12" t="s">
        <v>34</v>
      </c>
      <c r="AX307" s="12" t="s">
        <v>71</v>
      </c>
      <c r="AY307" s="232" t="s">
        <v>176</v>
      </c>
    </row>
    <row r="308" spans="2:51" s="11" customFormat="1" ht="13.5">
      <c r="B308" s="210"/>
      <c r="C308" s="211"/>
      <c r="D308" s="212" t="s">
        <v>189</v>
      </c>
      <c r="E308" s="213" t="s">
        <v>21</v>
      </c>
      <c r="F308" s="214" t="s">
        <v>488</v>
      </c>
      <c r="G308" s="211"/>
      <c r="H308" s="215">
        <v>0.216</v>
      </c>
      <c r="I308" s="216"/>
      <c r="J308" s="211"/>
      <c r="K308" s="211"/>
      <c r="L308" s="217"/>
      <c r="M308" s="218"/>
      <c r="N308" s="219"/>
      <c r="O308" s="219"/>
      <c r="P308" s="219"/>
      <c r="Q308" s="219"/>
      <c r="R308" s="219"/>
      <c r="S308" s="219"/>
      <c r="T308" s="220"/>
      <c r="AT308" s="221" t="s">
        <v>189</v>
      </c>
      <c r="AU308" s="221" t="s">
        <v>81</v>
      </c>
      <c r="AV308" s="11" t="s">
        <v>81</v>
      </c>
      <c r="AW308" s="11" t="s">
        <v>34</v>
      </c>
      <c r="AX308" s="11" t="s">
        <v>79</v>
      </c>
      <c r="AY308" s="221" t="s">
        <v>176</v>
      </c>
    </row>
    <row r="309" spans="2:65" s="1" customFormat="1" ht="31.5" customHeight="1">
      <c r="B309" s="41"/>
      <c r="C309" s="194" t="s">
        <v>489</v>
      </c>
      <c r="D309" s="194" t="s">
        <v>178</v>
      </c>
      <c r="E309" s="195" t="s">
        <v>490</v>
      </c>
      <c r="F309" s="196" t="s">
        <v>491</v>
      </c>
      <c r="G309" s="197" t="s">
        <v>181</v>
      </c>
      <c r="H309" s="198">
        <v>1156.769</v>
      </c>
      <c r="I309" s="199"/>
      <c r="J309" s="200">
        <f>ROUND(I309*H309,2)</f>
        <v>0</v>
      </c>
      <c r="K309" s="196" t="s">
        <v>182</v>
      </c>
      <c r="L309" s="61"/>
      <c r="M309" s="201" t="s">
        <v>21</v>
      </c>
      <c r="N309" s="202" t="s">
        <v>42</v>
      </c>
      <c r="O309" s="42"/>
      <c r="P309" s="203">
        <f>O309*H309</f>
        <v>0</v>
      </c>
      <c r="Q309" s="203">
        <v>0</v>
      </c>
      <c r="R309" s="203">
        <f>Q309*H309</f>
        <v>0</v>
      </c>
      <c r="S309" s="203">
        <v>0.005</v>
      </c>
      <c r="T309" s="204">
        <f>S309*H309</f>
        <v>5.783845</v>
      </c>
      <c r="AR309" s="24" t="s">
        <v>183</v>
      </c>
      <c r="AT309" s="24" t="s">
        <v>178</v>
      </c>
      <c r="AU309" s="24" t="s">
        <v>81</v>
      </c>
      <c r="AY309" s="24" t="s">
        <v>176</v>
      </c>
      <c r="BE309" s="205">
        <f>IF(N309="základní",J309,0)</f>
        <v>0</v>
      </c>
      <c r="BF309" s="205">
        <f>IF(N309="snížená",J309,0)</f>
        <v>0</v>
      </c>
      <c r="BG309" s="205">
        <f>IF(N309="zákl. přenesená",J309,0)</f>
        <v>0</v>
      </c>
      <c r="BH309" s="205">
        <f>IF(N309="sníž. přenesená",J309,0)</f>
        <v>0</v>
      </c>
      <c r="BI309" s="205">
        <f>IF(N309="nulová",J309,0)</f>
        <v>0</v>
      </c>
      <c r="BJ309" s="24" t="s">
        <v>79</v>
      </c>
      <c r="BK309" s="205">
        <f>ROUND(I309*H309,2)</f>
        <v>0</v>
      </c>
      <c r="BL309" s="24" t="s">
        <v>183</v>
      </c>
      <c r="BM309" s="24" t="s">
        <v>492</v>
      </c>
    </row>
    <row r="310" spans="2:47" s="1" customFormat="1" ht="27">
      <c r="B310" s="41"/>
      <c r="C310" s="63"/>
      <c r="D310" s="206" t="s">
        <v>185</v>
      </c>
      <c r="E310" s="63"/>
      <c r="F310" s="207" t="s">
        <v>493</v>
      </c>
      <c r="G310" s="63"/>
      <c r="H310" s="63"/>
      <c r="I310" s="164"/>
      <c r="J310" s="63"/>
      <c r="K310" s="63"/>
      <c r="L310" s="61"/>
      <c r="M310" s="208"/>
      <c r="N310" s="42"/>
      <c r="O310" s="42"/>
      <c r="P310" s="42"/>
      <c r="Q310" s="42"/>
      <c r="R310" s="42"/>
      <c r="S310" s="42"/>
      <c r="T310" s="78"/>
      <c r="AT310" s="24" t="s">
        <v>185</v>
      </c>
      <c r="AU310" s="24" t="s">
        <v>81</v>
      </c>
    </row>
    <row r="311" spans="2:51" s="12" customFormat="1" ht="13.5">
      <c r="B311" s="222"/>
      <c r="C311" s="223"/>
      <c r="D311" s="206" t="s">
        <v>189</v>
      </c>
      <c r="E311" s="224" t="s">
        <v>21</v>
      </c>
      <c r="F311" s="225" t="s">
        <v>494</v>
      </c>
      <c r="G311" s="223"/>
      <c r="H311" s="226" t="s">
        <v>21</v>
      </c>
      <c r="I311" s="227"/>
      <c r="J311" s="223"/>
      <c r="K311" s="223"/>
      <c r="L311" s="228"/>
      <c r="M311" s="229"/>
      <c r="N311" s="230"/>
      <c r="O311" s="230"/>
      <c r="P311" s="230"/>
      <c r="Q311" s="230"/>
      <c r="R311" s="230"/>
      <c r="S311" s="230"/>
      <c r="T311" s="231"/>
      <c r="AT311" s="232" t="s">
        <v>189</v>
      </c>
      <c r="AU311" s="232" t="s">
        <v>81</v>
      </c>
      <c r="AV311" s="12" t="s">
        <v>79</v>
      </c>
      <c r="AW311" s="12" t="s">
        <v>34</v>
      </c>
      <c r="AX311" s="12" t="s">
        <v>71</v>
      </c>
      <c r="AY311" s="232" t="s">
        <v>176</v>
      </c>
    </row>
    <row r="312" spans="2:51" s="11" customFormat="1" ht="13.5">
      <c r="B312" s="210"/>
      <c r="C312" s="211"/>
      <c r="D312" s="206" t="s">
        <v>189</v>
      </c>
      <c r="E312" s="233" t="s">
        <v>21</v>
      </c>
      <c r="F312" s="234" t="s">
        <v>495</v>
      </c>
      <c r="G312" s="211"/>
      <c r="H312" s="235">
        <v>1156.769</v>
      </c>
      <c r="I312" s="216"/>
      <c r="J312" s="211"/>
      <c r="K312" s="211"/>
      <c r="L312" s="217"/>
      <c r="M312" s="218"/>
      <c r="N312" s="219"/>
      <c r="O312" s="219"/>
      <c r="P312" s="219"/>
      <c r="Q312" s="219"/>
      <c r="R312" s="219"/>
      <c r="S312" s="219"/>
      <c r="T312" s="220"/>
      <c r="AT312" s="221" t="s">
        <v>189</v>
      </c>
      <c r="AU312" s="221" t="s">
        <v>81</v>
      </c>
      <c r="AV312" s="11" t="s">
        <v>81</v>
      </c>
      <c r="AW312" s="11" t="s">
        <v>34</v>
      </c>
      <c r="AX312" s="11" t="s">
        <v>71</v>
      </c>
      <c r="AY312" s="221" t="s">
        <v>176</v>
      </c>
    </row>
    <row r="313" spans="2:51" s="13" customFormat="1" ht="13.5">
      <c r="B313" s="236"/>
      <c r="C313" s="237"/>
      <c r="D313" s="212" t="s">
        <v>189</v>
      </c>
      <c r="E313" s="238" t="s">
        <v>21</v>
      </c>
      <c r="F313" s="239" t="s">
        <v>207</v>
      </c>
      <c r="G313" s="237"/>
      <c r="H313" s="240">
        <v>1156.769</v>
      </c>
      <c r="I313" s="241"/>
      <c r="J313" s="237"/>
      <c r="K313" s="237"/>
      <c r="L313" s="242"/>
      <c r="M313" s="243"/>
      <c r="N313" s="244"/>
      <c r="O313" s="244"/>
      <c r="P313" s="244"/>
      <c r="Q313" s="244"/>
      <c r="R313" s="244"/>
      <c r="S313" s="244"/>
      <c r="T313" s="245"/>
      <c r="AT313" s="246" t="s">
        <v>189</v>
      </c>
      <c r="AU313" s="246" t="s">
        <v>81</v>
      </c>
      <c r="AV313" s="13" t="s">
        <v>183</v>
      </c>
      <c r="AW313" s="13" t="s">
        <v>34</v>
      </c>
      <c r="AX313" s="13" t="s">
        <v>79</v>
      </c>
      <c r="AY313" s="246" t="s">
        <v>176</v>
      </c>
    </row>
    <row r="314" spans="2:65" s="1" customFormat="1" ht="22.5" customHeight="1">
      <c r="B314" s="41"/>
      <c r="C314" s="194" t="s">
        <v>496</v>
      </c>
      <c r="D314" s="194" t="s">
        <v>178</v>
      </c>
      <c r="E314" s="195" t="s">
        <v>497</v>
      </c>
      <c r="F314" s="196" t="s">
        <v>498</v>
      </c>
      <c r="G314" s="197" t="s">
        <v>181</v>
      </c>
      <c r="H314" s="198">
        <v>6</v>
      </c>
      <c r="I314" s="199"/>
      <c r="J314" s="200">
        <f>ROUND(I314*H314,2)</f>
        <v>0</v>
      </c>
      <c r="K314" s="196" t="s">
        <v>182</v>
      </c>
      <c r="L314" s="61"/>
      <c r="M314" s="201" t="s">
        <v>21</v>
      </c>
      <c r="N314" s="202" t="s">
        <v>42</v>
      </c>
      <c r="O314" s="42"/>
      <c r="P314" s="203">
        <f>O314*H314</f>
        <v>0</v>
      </c>
      <c r="Q314" s="203">
        <v>0</v>
      </c>
      <c r="R314" s="203">
        <f>Q314*H314</f>
        <v>0</v>
      </c>
      <c r="S314" s="203">
        <v>0</v>
      </c>
      <c r="T314" s="204">
        <f>S314*H314</f>
        <v>0</v>
      </c>
      <c r="AR314" s="24" t="s">
        <v>183</v>
      </c>
      <c r="AT314" s="24" t="s">
        <v>178</v>
      </c>
      <c r="AU314" s="24" t="s">
        <v>81</v>
      </c>
      <c r="AY314" s="24" t="s">
        <v>176</v>
      </c>
      <c r="BE314" s="205">
        <f>IF(N314="základní",J314,0)</f>
        <v>0</v>
      </c>
      <c r="BF314" s="205">
        <f>IF(N314="snížená",J314,0)</f>
        <v>0</v>
      </c>
      <c r="BG314" s="205">
        <f>IF(N314="zákl. přenesená",J314,0)</f>
        <v>0</v>
      </c>
      <c r="BH314" s="205">
        <f>IF(N314="sníž. přenesená",J314,0)</f>
        <v>0</v>
      </c>
      <c r="BI314" s="205">
        <f>IF(N314="nulová",J314,0)</f>
        <v>0</v>
      </c>
      <c r="BJ314" s="24" t="s">
        <v>79</v>
      </c>
      <c r="BK314" s="205">
        <f>ROUND(I314*H314,2)</f>
        <v>0</v>
      </c>
      <c r="BL314" s="24" t="s">
        <v>183</v>
      </c>
      <c r="BM314" s="24" t="s">
        <v>499</v>
      </c>
    </row>
    <row r="315" spans="2:47" s="1" customFormat="1" ht="40.5">
      <c r="B315" s="41"/>
      <c r="C315" s="63"/>
      <c r="D315" s="206" t="s">
        <v>185</v>
      </c>
      <c r="E315" s="63"/>
      <c r="F315" s="207" t="s">
        <v>500</v>
      </c>
      <c r="G315" s="63"/>
      <c r="H315" s="63"/>
      <c r="I315" s="164"/>
      <c r="J315" s="63"/>
      <c r="K315" s="63"/>
      <c r="L315" s="61"/>
      <c r="M315" s="208"/>
      <c r="N315" s="42"/>
      <c r="O315" s="42"/>
      <c r="P315" s="42"/>
      <c r="Q315" s="42"/>
      <c r="R315" s="42"/>
      <c r="S315" s="42"/>
      <c r="T315" s="78"/>
      <c r="AT315" s="24" t="s">
        <v>185</v>
      </c>
      <c r="AU315" s="24" t="s">
        <v>81</v>
      </c>
    </row>
    <row r="316" spans="2:51" s="11" customFormat="1" ht="13.5">
      <c r="B316" s="210"/>
      <c r="C316" s="211"/>
      <c r="D316" s="206" t="s">
        <v>189</v>
      </c>
      <c r="E316" s="233" t="s">
        <v>21</v>
      </c>
      <c r="F316" s="234" t="s">
        <v>129</v>
      </c>
      <c r="G316" s="211"/>
      <c r="H316" s="235">
        <v>6</v>
      </c>
      <c r="I316" s="216"/>
      <c r="J316" s="211"/>
      <c r="K316" s="211"/>
      <c r="L316" s="217"/>
      <c r="M316" s="218"/>
      <c r="N316" s="219"/>
      <c r="O316" s="219"/>
      <c r="P316" s="219"/>
      <c r="Q316" s="219"/>
      <c r="R316" s="219"/>
      <c r="S316" s="219"/>
      <c r="T316" s="220"/>
      <c r="AT316" s="221" t="s">
        <v>189</v>
      </c>
      <c r="AU316" s="221" t="s">
        <v>81</v>
      </c>
      <c r="AV316" s="11" t="s">
        <v>81</v>
      </c>
      <c r="AW316" s="11" t="s">
        <v>34</v>
      </c>
      <c r="AX316" s="11" t="s">
        <v>79</v>
      </c>
      <c r="AY316" s="221" t="s">
        <v>176</v>
      </c>
    </row>
    <row r="317" spans="2:63" s="10" customFormat="1" ht="29.85" customHeight="1">
      <c r="B317" s="177"/>
      <c r="C317" s="178"/>
      <c r="D317" s="191" t="s">
        <v>70</v>
      </c>
      <c r="E317" s="192" t="s">
        <v>501</v>
      </c>
      <c r="F317" s="192" t="s">
        <v>502</v>
      </c>
      <c r="G317" s="178"/>
      <c r="H317" s="178"/>
      <c r="I317" s="181"/>
      <c r="J317" s="193">
        <f>BK317</f>
        <v>0</v>
      </c>
      <c r="K317" s="178"/>
      <c r="L317" s="183"/>
      <c r="M317" s="184"/>
      <c r="N317" s="185"/>
      <c r="O317" s="185"/>
      <c r="P317" s="186">
        <f>SUM(P318:P330)</f>
        <v>0</v>
      </c>
      <c r="Q317" s="185"/>
      <c r="R317" s="186">
        <f>SUM(R318:R330)</f>
        <v>0</v>
      </c>
      <c r="S317" s="185"/>
      <c r="T317" s="187">
        <f>SUM(T318:T330)</f>
        <v>0</v>
      </c>
      <c r="AR317" s="188" t="s">
        <v>79</v>
      </c>
      <c r="AT317" s="189" t="s">
        <v>70</v>
      </c>
      <c r="AU317" s="189" t="s">
        <v>79</v>
      </c>
      <c r="AY317" s="188" t="s">
        <v>176</v>
      </c>
      <c r="BK317" s="190">
        <f>SUM(BK318:BK330)</f>
        <v>0</v>
      </c>
    </row>
    <row r="318" spans="2:65" s="1" customFormat="1" ht="31.5" customHeight="1">
      <c r="B318" s="41"/>
      <c r="C318" s="194" t="s">
        <v>503</v>
      </c>
      <c r="D318" s="194" t="s">
        <v>178</v>
      </c>
      <c r="E318" s="195" t="s">
        <v>504</v>
      </c>
      <c r="F318" s="196" t="s">
        <v>505</v>
      </c>
      <c r="G318" s="197" t="s">
        <v>257</v>
      </c>
      <c r="H318" s="198">
        <v>23.932</v>
      </c>
      <c r="I318" s="199"/>
      <c r="J318" s="200">
        <f>ROUND(I318*H318,2)</f>
        <v>0</v>
      </c>
      <c r="K318" s="196" t="s">
        <v>182</v>
      </c>
      <c r="L318" s="61"/>
      <c r="M318" s="201" t="s">
        <v>21</v>
      </c>
      <c r="N318" s="202" t="s">
        <v>42</v>
      </c>
      <c r="O318" s="42"/>
      <c r="P318" s="203">
        <f>O318*H318</f>
        <v>0</v>
      </c>
      <c r="Q318" s="203">
        <v>0</v>
      </c>
      <c r="R318" s="203">
        <f>Q318*H318</f>
        <v>0</v>
      </c>
      <c r="S318" s="203">
        <v>0</v>
      </c>
      <c r="T318" s="204">
        <f>S318*H318</f>
        <v>0</v>
      </c>
      <c r="AR318" s="24" t="s">
        <v>183</v>
      </c>
      <c r="AT318" s="24" t="s">
        <v>178</v>
      </c>
      <c r="AU318" s="24" t="s">
        <v>81</v>
      </c>
      <c r="AY318" s="24" t="s">
        <v>176</v>
      </c>
      <c r="BE318" s="205">
        <f>IF(N318="základní",J318,0)</f>
        <v>0</v>
      </c>
      <c r="BF318" s="205">
        <f>IF(N318="snížená",J318,0)</f>
        <v>0</v>
      </c>
      <c r="BG318" s="205">
        <f>IF(N318="zákl. přenesená",J318,0)</f>
        <v>0</v>
      </c>
      <c r="BH318" s="205">
        <f>IF(N318="sníž. přenesená",J318,0)</f>
        <v>0</v>
      </c>
      <c r="BI318" s="205">
        <f>IF(N318="nulová",J318,0)</f>
        <v>0</v>
      </c>
      <c r="BJ318" s="24" t="s">
        <v>79</v>
      </c>
      <c r="BK318" s="205">
        <f>ROUND(I318*H318,2)</f>
        <v>0</v>
      </c>
      <c r="BL318" s="24" t="s">
        <v>183</v>
      </c>
      <c r="BM318" s="24" t="s">
        <v>506</v>
      </c>
    </row>
    <row r="319" spans="2:47" s="1" customFormat="1" ht="27">
      <c r="B319" s="41"/>
      <c r="C319" s="63"/>
      <c r="D319" s="212" t="s">
        <v>185</v>
      </c>
      <c r="E319" s="63"/>
      <c r="F319" s="271" t="s">
        <v>507</v>
      </c>
      <c r="G319" s="63"/>
      <c r="H319" s="63"/>
      <c r="I319" s="164"/>
      <c r="J319" s="63"/>
      <c r="K319" s="63"/>
      <c r="L319" s="61"/>
      <c r="M319" s="208"/>
      <c r="N319" s="42"/>
      <c r="O319" s="42"/>
      <c r="P319" s="42"/>
      <c r="Q319" s="42"/>
      <c r="R319" s="42"/>
      <c r="S319" s="42"/>
      <c r="T319" s="78"/>
      <c r="AT319" s="24" t="s">
        <v>185</v>
      </c>
      <c r="AU319" s="24" t="s">
        <v>81</v>
      </c>
    </row>
    <row r="320" spans="2:65" s="1" customFormat="1" ht="22.5" customHeight="1">
      <c r="B320" s="41"/>
      <c r="C320" s="194" t="s">
        <v>508</v>
      </c>
      <c r="D320" s="194" t="s">
        <v>178</v>
      </c>
      <c r="E320" s="195" t="s">
        <v>509</v>
      </c>
      <c r="F320" s="196" t="s">
        <v>510</v>
      </c>
      <c r="G320" s="197" t="s">
        <v>257</v>
      </c>
      <c r="H320" s="198">
        <v>23.932</v>
      </c>
      <c r="I320" s="199"/>
      <c r="J320" s="200">
        <f>ROUND(I320*H320,2)</f>
        <v>0</v>
      </c>
      <c r="K320" s="196" t="s">
        <v>182</v>
      </c>
      <c r="L320" s="61"/>
      <c r="M320" s="201" t="s">
        <v>21</v>
      </c>
      <c r="N320" s="202" t="s">
        <v>42</v>
      </c>
      <c r="O320" s="42"/>
      <c r="P320" s="203">
        <f>O320*H320</f>
        <v>0</v>
      </c>
      <c r="Q320" s="203">
        <v>0</v>
      </c>
      <c r="R320" s="203">
        <f>Q320*H320</f>
        <v>0</v>
      </c>
      <c r="S320" s="203">
        <v>0</v>
      </c>
      <c r="T320" s="204">
        <f>S320*H320</f>
        <v>0</v>
      </c>
      <c r="AR320" s="24" t="s">
        <v>183</v>
      </c>
      <c r="AT320" s="24" t="s">
        <v>178</v>
      </c>
      <c r="AU320" s="24" t="s">
        <v>81</v>
      </c>
      <c r="AY320" s="24" t="s">
        <v>176</v>
      </c>
      <c r="BE320" s="205">
        <f>IF(N320="základní",J320,0)</f>
        <v>0</v>
      </c>
      <c r="BF320" s="205">
        <f>IF(N320="snížená",J320,0)</f>
        <v>0</v>
      </c>
      <c r="BG320" s="205">
        <f>IF(N320="zákl. přenesená",J320,0)</f>
        <v>0</v>
      </c>
      <c r="BH320" s="205">
        <f>IF(N320="sníž. přenesená",J320,0)</f>
        <v>0</v>
      </c>
      <c r="BI320" s="205">
        <f>IF(N320="nulová",J320,0)</f>
        <v>0</v>
      </c>
      <c r="BJ320" s="24" t="s">
        <v>79</v>
      </c>
      <c r="BK320" s="205">
        <f>ROUND(I320*H320,2)</f>
        <v>0</v>
      </c>
      <c r="BL320" s="24" t="s">
        <v>183</v>
      </c>
      <c r="BM320" s="24" t="s">
        <v>511</v>
      </c>
    </row>
    <row r="321" spans="2:47" s="1" customFormat="1" ht="13.5">
      <c r="B321" s="41"/>
      <c r="C321" s="63"/>
      <c r="D321" s="212" t="s">
        <v>185</v>
      </c>
      <c r="E321" s="63"/>
      <c r="F321" s="271" t="s">
        <v>512</v>
      </c>
      <c r="G321" s="63"/>
      <c r="H321" s="63"/>
      <c r="I321" s="164"/>
      <c r="J321" s="63"/>
      <c r="K321" s="63"/>
      <c r="L321" s="61"/>
      <c r="M321" s="208"/>
      <c r="N321" s="42"/>
      <c r="O321" s="42"/>
      <c r="P321" s="42"/>
      <c r="Q321" s="42"/>
      <c r="R321" s="42"/>
      <c r="S321" s="42"/>
      <c r="T321" s="78"/>
      <c r="AT321" s="24" t="s">
        <v>185</v>
      </c>
      <c r="AU321" s="24" t="s">
        <v>81</v>
      </c>
    </row>
    <row r="322" spans="2:65" s="1" customFormat="1" ht="22.5" customHeight="1">
      <c r="B322" s="41"/>
      <c r="C322" s="194" t="s">
        <v>513</v>
      </c>
      <c r="D322" s="194" t="s">
        <v>178</v>
      </c>
      <c r="E322" s="195" t="s">
        <v>514</v>
      </c>
      <c r="F322" s="196" t="s">
        <v>515</v>
      </c>
      <c r="G322" s="197" t="s">
        <v>257</v>
      </c>
      <c r="H322" s="198">
        <v>502.572</v>
      </c>
      <c r="I322" s="199"/>
      <c r="J322" s="200">
        <f>ROUND(I322*H322,2)</f>
        <v>0</v>
      </c>
      <c r="K322" s="196" t="s">
        <v>182</v>
      </c>
      <c r="L322" s="61"/>
      <c r="M322" s="201" t="s">
        <v>21</v>
      </c>
      <c r="N322" s="202" t="s">
        <v>42</v>
      </c>
      <c r="O322" s="42"/>
      <c r="P322" s="203">
        <f>O322*H322</f>
        <v>0</v>
      </c>
      <c r="Q322" s="203">
        <v>0</v>
      </c>
      <c r="R322" s="203">
        <f>Q322*H322</f>
        <v>0</v>
      </c>
      <c r="S322" s="203">
        <v>0</v>
      </c>
      <c r="T322" s="204">
        <f>S322*H322</f>
        <v>0</v>
      </c>
      <c r="AR322" s="24" t="s">
        <v>183</v>
      </c>
      <c r="AT322" s="24" t="s">
        <v>178</v>
      </c>
      <c r="AU322" s="24" t="s">
        <v>81</v>
      </c>
      <c r="AY322" s="24" t="s">
        <v>176</v>
      </c>
      <c r="BE322" s="205">
        <f>IF(N322="základní",J322,0)</f>
        <v>0</v>
      </c>
      <c r="BF322" s="205">
        <f>IF(N322="snížená",J322,0)</f>
        <v>0</v>
      </c>
      <c r="BG322" s="205">
        <f>IF(N322="zákl. přenesená",J322,0)</f>
        <v>0</v>
      </c>
      <c r="BH322" s="205">
        <f>IF(N322="sníž. přenesená",J322,0)</f>
        <v>0</v>
      </c>
      <c r="BI322" s="205">
        <f>IF(N322="nulová",J322,0)</f>
        <v>0</v>
      </c>
      <c r="BJ322" s="24" t="s">
        <v>79</v>
      </c>
      <c r="BK322" s="205">
        <f>ROUND(I322*H322,2)</f>
        <v>0</v>
      </c>
      <c r="BL322" s="24" t="s">
        <v>183</v>
      </c>
      <c r="BM322" s="24" t="s">
        <v>516</v>
      </c>
    </row>
    <row r="323" spans="2:47" s="1" customFormat="1" ht="27">
      <c r="B323" s="41"/>
      <c r="C323" s="63"/>
      <c r="D323" s="206" t="s">
        <v>185</v>
      </c>
      <c r="E323" s="63"/>
      <c r="F323" s="207" t="s">
        <v>517</v>
      </c>
      <c r="G323" s="63"/>
      <c r="H323" s="63"/>
      <c r="I323" s="164"/>
      <c r="J323" s="63"/>
      <c r="K323" s="63"/>
      <c r="L323" s="61"/>
      <c r="M323" s="208"/>
      <c r="N323" s="42"/>
      <c r="O323" s="42"/>
      <c r="P323" s="42"/>
      <c r="Q323" s="42"/>
      <c r="R323" s="42"/>
      <c r="S323" s="42"/>
      <c r="T323" s="78"/>
      <c r="AT323" s="24" t="s">
        <v>185</v>
      </c>
      <c r="AU323" s="24" t="s">
        <v>81</v>
      </c>
    </row>
    <row r="324" spans="2:51" s="11" customFormat="1" ht="13.5">
      <c r="B324" s="210"/>
      <c r="C324" s="211"/>
      <c r="D324" s="212" t="s">
        <v>189</v>
      </c>
      <c r="E324" s="211"/>
      <c r="F324" s="214" t="s">
        <v>518</v>
      </c>
      <c r="G324" s="211"/>
      <c r="H324" s="215">
        <v>502.572</v>
      </c>
      <c r="I324" s="216"/>
      <c r="J324" s="211"/>
      <c r="K324" s="211"/>
      <c r="L324" s="217"/>
      <c r="M324" s="218"/>
      <c r="N324" s="219"/>
      <c r="O324" s="219"/>
      <c r="P324" s="219"/>
      <c r="Q324" s="219"/>
      <c r="R324" s="219"/>
      <c r="S324" s="219"/>
      <c r="T324" s="220"/>
      <c r="AT324" s="221" t="s">
        <v>189</v>
      </c>
      <c r="AU324" s="221" t="s">
        <v>81</v>
      </c>
      <c r="AV324" s="11" t="s">
        <v>81</v>
      </c>
      <c r="AW324" s="11" t="s">
        <v>6</v>
      </c>
      <c r="AX324" s="11" t="s">
        <v>79</v>
      </c>
      <c r="AY324" s="221" t="s">
        <v>176</v>
      </c>
    </row>
    <row r="325" spans="2:65" s="1" customFormat="1" ht="22.5" customHeight="1">
      <c r="B325" s="41"/>
      <c r="C325" s="194" t="s">
        <v>519</v>
      </c>
      <c r="D325" s="194" t="s">
        <v>178</v>
      </c>
      <c r="E325" s="195" t="s">
        <v>520</v>
      </c>
      <c r="F325" s="196" t="s">
        <v>521</v>
      </c>
      <c r="G325" s="197" t="s">
        <v>257</v>
      </c>
      <c r="H325" s="198">
        <v>0.68</v>
      </c>
      <c r="I325" s="199"/>
      <c r="J325" s="200">
        <f>ROUND(I325*H325,2)</f>
        <v>0</v>
      </c>
      <c r="K325" s="196" t="s">
        <v>182</v>
      </c>
      <c r="L325" s="61"/>
      <c r="M325" s="201" t="s">
        <v>21</v>
      </c>
      <c r="N325" s="202" t="s">
        <v>42</v>
      </c>
      <c r="O325" s="42"/>
      <c r="P325" s="203">
        <f>O325*H325</f>
        <v>0</v>
      </c>
      <c r="Q325" s="203">
        <v>0</v>
      </c>
      <c r="R325" s="203">
        <f>Q325*H325</f>
        <v>0</v>
      </c>
      <c r="S325" s="203">
        <v>0</v>
      </c>
      <c r="T325" s="204">
        <f>S325*H325</f>
        <v>0</v>
      </c>
      <c r="AR325" s="24" t="s">
        <v>183</v>
      </c>
      <c r="AT325" s="24" t="s">
        <v>178</v>
      </c>
      <c r="AU325" s="24" t="s">
        <v>81</v>
      </c>
      <c r="AY325" s="24" t="s">
        <v>176</v>
      </c>
      <c r="BE325" s="205">
        <f>IF(N325="základní",J325,0)</f>
        <v>0</v>
      </c>
      <c r="BF325" s="205">
        <f>IF(N325="snížená",J325,0)</f>
        <v>0</v>
      </c>
      <c r="BG325" s="205">
        <f>IF(N325="zákl. přenesená",J325,0)</f>
        <v>0</v>
      </c>
      <c r="BH325" s="205">
        <f>IF(N325="sníž. přenesená",J325,0)</f>
        <v>0</v>
      </c>
      <c r="BI325" s="205">
        <f>IF(N325="nulová",J325,0)</f>
        <v>0</v>
      </c>
      <c r="BJ325" s="24" t="s">
        <v>79</v>
      </c>
      <c r="BK325" s="205">
        <f>ROUND(I325*H325,2)</f>
        <v>0</v>
      </c>
      <c r="BL325" s="24" t="s">
        <v>183</v>
      </c>
      <c r="BM325" s="24" t="s">
        <v>522</v>
      </c>
    </row>
    <row r="326" spans="2:47" s="1" customFormat="1" ht="13.5">
      <c r="B326" s="41"/>
      <c r="C326" s="63"/>
      <c r="D326" s="206" t="s">
        <v>185</v>
      </c>
      <c r="E326" s="63"/>
      <c r="F326" s="207" t="s">
        <v>523</v>
      </c>
      <c r="G326" s="63"/>
      <c r="H326" s="63"/>
      <c r="I326" s="164"/>
      <c r="J326" s="63"/>
      <c r="K326" s="63"/>
      <c r="L326" s="61"/>
      <c r="M326" s="208"/>
      <c r="N326" s="42"/>
      <c r="O326" s="42"/>
      <c r="P326" s="42"/>
      <c r="Q326" s="42"/>
      <c r="R326" s="42"/>
      <c r="S326" s="42"/>
      <c r="T326" s="78"/>
      <c r="AT326" s="24" t="s">
        <v>185</v>
      </c>
      <c r="AU326" s="24" t="s">
        <v>81</v>
      </c>
    </row>
    <row r="327" spans="2:51" s="11" customFormat="1" ht="13.5">
      <c r="B327" s="210"/>
      <c r="C327" s="211"/>
      <c r="D327" s="212" t="s">
        <v>189</v>
      </c>
      <c r="E327" s="213" t="s">
        <v>21</v>
      </c>
      <c r="F327" s="214" t="s">
        <v>524</v>
      </c>
      <c r="G327" s="211"/>
      <c r="H327" s="215">
        <v>0.68</v>
      </c>
      <c r="I327" s="216"/>
      <c r="J327" s="211"/>
      <c r="K327" s="211"/>
      <c r="L327" s="217"/>
      <c r="M327" s="218"/>
      <c r="N327" s="219"/>
      <c r="O327" s="219"/>
      <c r="P327" s="219"/>
      <c r="Q327" s="219"/>
      <c r="R327" s="219"/>
      <c r="S327" s="219"/>
      <c r="T327" s="220"/>
      <c r="AT327" s="221" t="s">
        <v>189</v>
      </c>
      <c r="AU327" s="221" t="s">
        <v>81</v>
      </c>
      <c r="AV327" s="11" t="s">
        <v>81</v>
      </c>
      <c r="AW327" s="11" t="s">
        <v>34</v>
      </c>
      <c r="AX327" s="11" t="s">
        <v>79</v>
      </c>
      <c r="AY327" s="221" t="s">
        <v>176</v>
      </c>
    </row>
    <row r="328" spans="2:65" s="1" customFormat="1" ht="22.5" customHeight="1">
      <c r="B328" s="41"/>
      <c r="C328" s="194" t="s">
        <v>525</v>
      </c>
      <c r="D328" s="194" t="s">
        <v>178</v>
      </c>
      <c r="E328" s="195" t="s">
        <v>526</v>
      </c>
      <c r="F328" s="196" t="s">
        <v>527</v>
      </c>
      <c r="G328" s="197" t="s">
        <v>257</v>
      </c>
      <c r="H328" s="198">
        <v>23.252</v>
      </c>
      <c r="I328" s="199"/>
      <c r="J328" s="200">
        <f>ROUND(I328*H328,2)</f>
        <v>0</v>
      </c>
      <c r="K328" s="196" t="s">
        <v>182</v>
      </c>
      <c r="L328" s="61"/>
      <c r="M328" s="201" t="s">
        <v>21</v>
      </c>
      <c r="N328" s="202" t="s">
        <v>42</v>
      </c>
      <c r="O328" s="42"/>
      <c r="P328" s="203">
        <f>O328*H328</f>
        <v>0</v>
      </c>
      <c r="Q328" s="203">
        <v>0</v>
      </c>
      <c r="R328" s="203">
        <f>Q328*H328</f>
        <v>0</v>
      </c>
      <c r="S328" s="203">
        <v>0</v>
      </c>
      <c r="T328" s="204">
        <f>S328*H328</f>
        <v>0</v>
      </c>
      <c r="AR328" s="24" t="s">
        <v>183</v>
      </c>
      <c r="AT328" s="24" t="s">
        <v>178</v>
      </c>
      <c r="AU328" s="24" t="s">
        <v>81</v>
      </c>
      <c r="AY328" s="24" t="s">
        <v>176</v>
      </c>
      <c r="BE328" s="205">
        <f>IF(N328="základní",J328,0)</f>
        <v>0</v>
      </c>
      <c r="BF328" s="205">
        <f>IF(N328="snížená",J328,0)</f>
        <v>0</v>
      </c>
      <c r="BG328" s="205">
        <f>IF(N328="zákl. přenesená",J328,0)</f>
        <v>0</v>
      </c>
      <c r="BH328" s="205">
        <f>IF(N328="sníž. přenesená",J328,0)</f>
        <v>0</v>
      </c>
      <c r="BI328" s="205">
        <f>IF(N328="nulová",J328,0)</f>
        <v>0</v>
      </c>
      <c r="BJ328" s="24" t="s">
        <v>79</v>
      </c>
      <c r="BK328" s="205">
        <f>ROUND(I328*H328,2)</f>
        <v>0</v>
      </c>
      <c r="BL328" s="24" t="s">
        <v>183</v>
      </c>
      <c r="BM328" s="24" t="s">
        <v>528</v>
      </c>
    </row>
    <row r="329" spans="2:47" s="1" customFormat="1" ht="13.5">
      <c r="B329" s="41"/>
      <c r="C329" s="63"/>
      <c r="D329" s="206" t="s">
        <v>185</v>
      </c>
      <c r="E329" s="63"/>
      <c r="F329" s="207" t="s">
        <v>529</v>
      </c>
      <c r="G329" s="63"/>
      <c r="H329" s="63"/>
      <c r="I329" s="164"/>
      <c r="J329" s="63"/>
      <c r="K329" s="63"/>
      <c r="L329" s="61"/>
      <c r="M329" s="208"/>
      <c r="N329" s="42"/>
      <c r="O329" s="42"/>
      <c r="P329" s="42"/>
      <c r="Q329" s="42"/>
      <c r="R329" s="42"/>
      <c r="S329" s="42"/>
      <c r="T329" s="78"/>
      <c r="AT329" s="24" t="s">
        <v>185</v>
      </c>
      <c r="AU329" s="24" t="s">
        <v>81</v>
      </c>
    </row>
    <row r="330" spans="2:51" s="11" customFormat="1" ht="13.5">
      <c r="B330" s="210"/>
      <c r="C330" s="211"/>
      <c r="D330" s="206" t="s">
        <v>189</v>
      </c>
      <c r="E330" s="233" t="s">
        <v>21</v>
      </c>
      <c r="F330" s="234" t="s">
        <v>530</v>
      </c>
      <c r="G330" s="211"/>
      <c r="H330" s="235">
        <v>23.252</v>
      </c>
      <c r="I330" s="216"/>
      <c r="J330" s="211"/>
      <c r="K330" s="211"/>
      <c r="L330" s="217"/>
      <c r="M330" s="218"/>
      <c r="N330" s="219"/>
      <c r="O330" s="219"/>
      <c r="P330" s="219"/>
      <c r="Q330" s="219"/>
      <c r="R330" s="219"/>
      <c r="S330" s="219"/>
      <c r="T330" s="220"/>
      <c r="AT330" s="221" t="s">
        <v>189</v>
      </c>
      <c r="AU330" s="221" t="s">
        <v>81</v>
      </c>
      <c r="AV330" s="11" t="s">
        <v>81</v>
      </c>
      <c r="AW330" s="11" t="s">
        <v>34</v>
      </c>
      <c r="AX330" s="11" t="s">
        <v>79</v>
      </c>
      <c r="AY330" s="221" t="s">
        <v>176</v>
      </c>
    </row>
    <row r="331" spans="2:63" s="10" customFormat="1" ht="29.85" customHeight="1">
      <c r="B331" s="177"/>
      <c r="C331" s="178"/>
      <c r="D331" s="191" t="s">
        <v>70</v>
      </c>
      <c r="E331" s="192" t="s">
        <v>531</v>
      </c>
      <c r="F331" s="192" t="s">
        <v>532</v>
      </c>
      <c r="G331" s="178"/>
      <c r="H331" s="178"/>
      <c r="I331" s="181"/>
      <c r="J331" s="193">
        <f>BK331</f>
        <v>0</v>
      </c>
      <c r="K331" s="178"/>
      <c r="L331" s="183"/>
      <c r="M331" s="184"/>
      <c r="N331" s="185"/>
      <c r="O331" s="185"/>
      <c r="P331" s="186">
        <f>SUM(P332:P333)</f>
        <v>0</v>
      </c>
      <c r="Q331" s="185"/>
      <c r="R331" s="186">
        <f>SUM(R332:R333)</f>
        <v>0</v>
      </c>
      <c r="S331" s="185"/>
      <c r="T331" s="187">
        <f>SUM(T332:T333)</f>
        <v>0</v>
      </c>
      <c r="AR331" s="188" t="s">
        <v>79</v>
      </c>
      <c r="AT331" s="189" t="s">
        <v>70</v>
      </c>
      <c r="AU331" s="189" t="s">
        <v>79</v>
      </c>
      <c r="AY331" s="188" t="s">
        <v>176</v>
      </c>
      <c r="BK331" s="190">
        <f>SUM(BK332:BK333)</f>
        <v>0</v>
      </c>
    </row>
    <row r="332" spans="2:65" s="1" customFormat="1" ht="22.5" customHeight="1">
      <c r="B332" s="41"/>
      <c r="C332" s="194" t="s">
        <v>533</v>
      </c>
      <c r="D332" s="194" t="s">
        <v>178</v>
      </c>
      <c r="E332" s="195" t="s">
        <v>534</v>
      </c>
      <c r="F332" s="196" t="s">
        <v>535</v>
      </c>
      <c r="G332" s="197" t="s">
        <v>257</v>
      </c>
      <c r="H332" s="198">
        <v>17.935</v>
      </c>
      <c r="I332" s="199"/>
      <c r="J332" s="200">
        <f>ROUND(I332*H332,2)</f>
        <v>0</v>
      </c>
      <c r="K332" s="196" t="s">
        <v>182</v>
      </c>
      <c r="L332" s="61"/>
      <c r="M332" s="201" t="s">
        <v>21</v>
      </c>
      <c r="N332" s="202" t="s">
        <v>42</v>
      </c>
      <c r="O332" s="42"/>
      <c r="P332" s="203">
        <f>O332*H332</f>
        <v>0</v>
      </c>
      <c r="Q332" s="203">
        <v>0</v>
      </c>
      <c r="R332" s="203">
        <f>Q332*H332</f>
        <v>0</v>
      </c>
      <c r="S332" s="203">
        <v>0</v>
      </c>
      <c r="T332" s="204">
        <f>S332*H332</f>
        <v>0</v>
      </c>
      <c r="AR332" s="24" t="s">
        <v>183</v>
      </c>
      <c r="AT332" s="24" t="s">
        <v>178</v>
      </c>
      <c r="AU332" s="24" t="s">
        <v>81</v>
      </c>
      <c r="AY332" s="24" t="s">
        <v>176</v>
      </c>
      <c r="BE332" s="205">
        <f>IF(N332="základní",J332,0)</f>
        <v>0</v>
      </c>
      <c r="BF332" s="205">
        <f>IF(N332="snížená",J332,0)</f>
        <v>0</v>
      </c>
      <c r="BG332" s="205">
        <f>IF(N332="zákl. přenesená",J332,0)</f>
        <v>0</v>
      </c>
      <c r="BH332" s="205">
        <f>IF(N332="sníž. přenesená",J332,0)</f>
        <v>0</v>
      </c>
      <c r="BI332" s="205">
        <f>IF(N332="nulová",J332,0)</f>
        <v>0</v>
      </c>
      <c r="BJ332" s="24" t="s">
        <v>79</v>
      </c>
      <c r="BK332" s="205">
        <f>ROUND(I332*H332,2)</f>
        <v>0</v>
      </c>
      <c r="BL332" s="24" t="s">
        <v>183</v>
      </c>
      <c r="BM332" s="24" t="s">
        <v>536</v>
      </c>
    </row>
    <row r="333" spans="2:47" s="1" customFormat="1" ht="40.5">
      <c r="B333" s="41"/>
      <c r="C333" s="63"/>
      <c r="D333" s="206" t="s">
        <v>185</v>
      </c>
      <c r="E333" s="63"/>
      <c r="F333" s="207" t="s">
        <v>537</v>
      </c>
      <c r="G333" s="63"/>
      <c r="H333" s="63"/>
      <c r="I333" s="164"/>
      <c r="J333" s="63"/>
      <c r="K333" s="63"/>
      <c r="L333" s="61"/>
      <c r="M333" s="208"/>
      <c r="N333" s="42"/>
      <c r="O333" s="42"/>
      <c r="P333" s="42"/>
      <c r="Q333" s="42"/>
      <c r="R333" s="42"/>
      <c r="S333" s="42"/>
      <c r="T333" s="78"/>
      <c r="AT333" s="24" t="s">
        <v>185</v>
      </c>
      <c r="AU333" s="24" t="s">
        <v>81</v>
      </c>
    </row>
    <row r="334" spans="2:63" s="10" customFormat="1" ht="37.35" customHeight="1">
      <c r="B334" s="177"/>
      <c r="C334" s="178"/>
      <c r="D334" s="179" t="s">
        <v>70</v>
      </c>
      <c r="E334" s="180" t="s">
        <v>538</v>
      </c>
      <c r="F334" s="180" t="s">
        <v>539</v>
      </c>
      <c r="G334" s="178"/>
      <c r="H334" s="178"/>
      <c r="I334" s="181"/>
      <c r="J334" s="182">
        <f>BK334</f>
        <v>0</v>
      </c>
      <c r="K334" s="178"/>
      <c r="L334" s="183"/>
      <c r="M334" s="184"/>
      <c r="N334" s="185"/>
      <c r="O334" s="185"/>
      <c r="P334" s="186">
        <f>P335+P347+P354+P360+P369+P404+P411+P483+P496+P502</f>
        <v>0</v>
      </c>
      <c r="Q334" s="185"/>
      <c r="R334" s="186">
        <f>R335+R347+R354+R360+R369+R404+R411+R483+R496+R502</f>
        <v>1.7893265000000003</v>
      </c>
      <c r="S334" s="185"/>
      <c r="T334" s="187">
        <f>T335+T347+T354+T360+T369+T404+T411+T483+T496+T502</f>
        <v>0.307</v>
      </c>
      <c r="AR334" s="188" t="s">
        <v>81</v>
      </c>
      <c r="AT334" s="189" t="s">
        <v>70</v>
      </c>
      <c r="AU334" s="189" t="s">
        <v>71</v>
      </c>
      <c r="AY334" s="188" t="s">
        <v>176</v>
      </c>
      <c r="BK334" s="190">
        <f>BK335+BK347+BK354+BK360+BK369+BK404+BK411+BK483+BK496+BK502</f>
        <v>0</v>
      </c>
    </row>
    <row r="335" spans="2:63" s="10" customFormat="1" ht="19.9" customHeight="1">
      <c r="B335" s="177"/>
      <c r="C335" s="178"/>
      <c r="D335" s="191" t="s">
        <v>70</v>
      </c>
      <c r="E335" s="192" t="s">
        <v>540</v>
      </c>
      <c r="F335" s="192" t="s">
        <v>541</v>
      </c>
      <c r="G335" s="178"/>
      <c r="H335" s="178"/>
      <c r="I335" s="181"/>
      <c r="J335" s="193">
        <f>BK335</f>
        <v>0</v>
      </c>
      <c r="K335" s="178"/>
      <c r="L335" s="183"/>
      <c r="M335" s="184"/>
      <c r="N335" s="185"/>
      <c r="O335" s="185"/>
      <c r="P335" s="186">
        <f>SUM(P336:P346)</f>
        <v>0</v>
      </c>
      <c r="Q335" s="185"/>
      <c r="R335" s="186">
        <f>SUM(R336:R346)</f>
        <v>0.08395290000000001</v>
      </c>
      <c r="S335" s="185"/>
      <c r="T335" s="187">
        <f>SUM(T336:T346)</f>
        <v>0</v>
      </c>
      <c r="AR335" s="188" t="s">
        <v>81</v>
      </c>
      <c r="AT335" s="189" t="s">
        <v>70</v>
      </c>
      <c r="AU335" s="189" t="s">
        <v>79</v>
      </c>
      <c r="AY335" s="188" t="s">
        <v>176</v>
      </c>
      <c r="BK335" s="190">
        <f>SUM(BK336:BK346)</f>
        <v>0</v>
      </c>
    </row>
    <row r="336" spans="2:65" s="1" customFormat="1" ht="22.5" customHeight="1">
      <c r="B336" s="41"/>
      <c r="C336" s="194" t="s">
        <v>542</v>
      </c>
      <c r="D336" s="194" t="s">
        <v>178</v>
      </c>
      <c r="E336" s="195" t="s">
        <v>543</v>
      </c>
      <c r="F336" s="196" t="s">
        <v>544</v>
      </c>
      <c r="G336" s="197" t="s">
        <v>181</v>
      </c>
      <c r="H336" s="198">
        <v>36.741</v>
      </c>
      <c r="I336" s="199"/>
      <c r="J336" s="200">
        <f>ROUND(I336*H336,2)</f>
        <v>0</v>
      </c>
      <c r="K336" s="196" t="s">
        <v>21</v>
      </c>
      <c r="L336" s="61"/>
      <c r="M336" s="201" t="s">
        <v>21</v>
      </c>
      <c r="N336" s="202" t="s">
        <v>42</v>
      </c>
      <c r="O336" s="42"/>
      <c r="P336" s="203">
        <f>O336*H336</f>
        <v>0</v>
      </c>
      <c r="Q336" s="203">
        <v>0.0001</v>
      </c>
      <c r="R336" s="203">
        <f>Q336*H336</f>
        <v>0.0036741</v>
      </c>
      <c r="S336" s="203">
        <v>0</v>
      </c>
      <c r="T336" s="204">
        <f>S336*H336</f>
        <v>0</v>
      </c>
      <c r="AR336" s="24" t="s">
        <v>273</v>
      </c>
      <c r="AT336" s="24" t="s">
        <v>178</v>
      </c>
      <c r="AU336" s="24" t="s">
        <v>81</v>
      </c>
      <c r="AY336" s="24" t="s">
        <v>176</v>
      </c>
      <c r="BE336" s="205">
        <f>IF(N336="základní",J336,0)</f>
        <v>0</v>
      </c>
      <c r="BF336" s="205">
        <f>IF(N336="snížená",J336,0)</f>
        <v>0</v>
      </c>
      <c r="BG336" s="205">
        <f>IF(N336="zákl. přenesená",J336,0)</f>
        <v>0</v>
      </c>
      <c r="BH336" s="205">
        <f>IF(N336="sníž. přenesená",J336,0)</f>
        <v>0</v>
      </c>
      <c r="BI336" s="205">
        <f>IF(N336="nulová",J336,0)</f>
        <v>0</v>
      </c>
      <c r="BJ336" s="24" t="s">
        <v>79</v>
      </c>
      <c r="BK336" s="205">
        <f>ROUND(I336*H336,2)</f>
        <v>0</v>
      </c>
      <c r="BL336" s="24" t="s">
        <v>273</v>
      </c>
      <c r="BM336" s="24" t="s">
        <v>545</v>
      </c>
    </row>
    <row r="337" spans="2:47" s="1" customFormat="1" ht="27">
      <c r="B337" s="41"/>
      <c r="C337" s="63"/>
      <c r="D337" s="206" t="s">
        <v>185</v>
      </c>
      <c r="E337" s="63"/>
      <c r="F337" s="207" t="s">
        <v>546</v>
      </c>
      <c r="G337" s="63"/>
      <c r="H337" s="63"/>
      <c r="I337" s="164"/>
      <c r="J337" s="63"/>
      <c r="K337" s="63"/>
      <c r="L337" s="61"/>
      <c r="M337" s="208"/>
      <c r="N337" s="42"/>
      <c r="O337" s="42"/>
      <c r="P337" s="42"/>
      <c r="Q337" s="42"/>
      <c r="R337" s="42"/>
      <c r="S337" s="42"/>
      <c r="T337" s="78"/>
      <c r="AT337" s="24" t="s">
        <v>185</v>
      </c>
      <c r="AU337" s="24" t="s">
        <v>81</v>
      </c>
    </row>
    <row r="338" spans="2:51" s="12" customFormat="1" ht="27">
      <c r="B338" s="222"/>
      <c r="C338" s="223"/>
      <c r="D338" s="206" t="s">
        <v>189</v>
      </c>
      <c r="E338" s="224" t="s">
        <v>21</v>
      </c>
      <c r="F338" s="225" t="s">
        <v>348</v>
      </c>
      <c r="G338" s="223"/>
      <c r="H338" s="226" t="s">
        <v>21</v>
      </c>
      <c r="I338" s="227"/>
      <c r="J338" s="223"/>
      <c r="K338" s="223"/>
      <c r="L338" s="228"/>
      <c r="M338" s="229"/>
      <c r="N338" s="230"/>
      <c r="O338" s="230"/>
      <c r="P338" s="230"/>
      <c r="Q338" s="230"/>
      <c r="R338" s="230"/>
      <c r="S338" s="230"/>
      <c r="T338" s="231"/>
      <c r="AT338" s="232" t="s">
        <v>189</v>
      </c>
      <c r="AU338" s="232" t="s">
        <v>81</v>
      </c>
      <c r="AV338" s="12" t="s">
        <v>79</v>
      </c>
      <c r="AW338" s="12" t="s">
        <v>34</v>
      </c>
      <c r="AX338" s="12" t="s">
        <v>71</v>
      </c>
      <c r="AY338" s="232" t="s">
        <v>176</v>
      </c>
    </row>
    <row r="339" spans="2:51" s="11" customFormat="1" ht="13.5">
      <c r="B339" s="210"/>
      <c r="C339" s="211"/>
      <c r="D339" s="206" t="s">
        <v>189</v>
      </c>
      <c r="E339" s="233" t="s">
        <v>119</v>
      </c>
      <c r="F339" s="234" t="s">
        <v>547</v>
      </c>
      <c r="G339" s="211"/>
      <c r="H339" s="235">
        <v>36.741</v>
      </c>
      <c r="I339" s="216"/>
      <c r="J339" s="211"/>
      <c r="K339" s="211"/>
      <c r="L339" s="217"/>
      <c r="M339" s="218"/>
      <c r="N339" s="219"/>
      <c r="O339" s="219"/>
      <c r="P339" s="219"/>
      <c r="Q339" s="219"/>
      <c r="R339" s="219"/>
      <c r="S339" s="219"/>
      <c r="T339" s="220"/>
      <c r="AT339" s="221" t="s">
        <v>189</v>
      </c>
      <c r="AU339" s="221" t="s">
        <v>81</v>
      </c>
      <c r="AV339" s="11" t="s">
        <v>81</v>
      </c>
      <c r="AW339" s="11" t="s">
        <v>34</v>
      </c>
      <c r="AX339" s="11" t="s">
        <v>71</v>
      </c>
      <c r="AY339" s="221" t="s">
        <v>176</v>
      </c>
    </row>
    <row r="340" spans="2:51" s="13" customFormat="1" ht="13.5">
      <c r="B340" s="236"/>
      <c r="C340" s="237"/>
      <c r="D340" s="212" t="s">
        <v>189</v>
      </c>
      <c r="E340" s="238" t="s">
        <v>21</v>
      </c>
      <c r="F340" s="239" t="s">
        <v>207</v>
      </c>
      <c r="G340" s="237"/>
      <c r="H340" s="240">
        <v>36.741</v>
      </c>
      <c r="I340" s="241"/>
      <c r="J340" s="237"/>
      <c r="K340" s="237"/>
      <c r="L340" s="242"/>
      <c r="M340" s="243"/>
      <c r="N340" s="244"/>
      <c r="O340" s="244"/>
      <c r="P340" s="244"/>
      <c r="Q340" s="244"/>
      <c r="R340" s="244"/>
      <c r="S340" s="244"/>
      <c r="T340" s="245"/>
      <c r="AT340" s="246" t="s">
        <v>189</v>
      </c>
      <c r="AU340" s="246" t="s">
        <v>81</v>
      </c>
      <c r="AV340" s="13" t="s">
        <v>183</v>
      </c>
      <c r="AW340" s="13" t="s">
        <v>34</v>
      </c>
      <c r="AX340" s="13" t="s">
        <v>79</v>
      </c>
      <c r="AY340" s="246" t="s">
        <v>176</v>
      </c>
    </row>
    <row r="341" spans="2:65" s="1" customFormat="1" ht="22.5" customHeight="1">
      <c r="B341" s="41"/>
      <c r="C341" s="247" t="s">
        <v>548</v>
      </c>
      <c r="D341" s="247" t="s">
        <v>279</v>
      </c>
      <c r="E341" s="248" t="s">
        <v>549</v>
      </c>
      <c r="F341" s="249" t="s">
        <v>550</v>
      </c>
      <c r="G341" s="250" t="s">
        <v>181</v>
      </c>
      <c r="H341" s="251">
        <v>42.252</v>
      </c>
      <c r="I341" s="252"/>
      <c r="J341" s="253">
        <f>ROUND(I341*H341,2)</f>
        <v>0</v>
      </c>
      <c r="K341" s="249" t="s">
        <v>182</v>
      </c>
      <c r="L341" s="254"/>
      <c r="M341" s="255" t="s">
        <v>21</v>
      </c>
      <c r="N341" s="256" t="s">
        <v>42</v>
      </c>
      <c r="O341" s="42"/>
      <c r="P341" s="203">
        <f>O341*H341</f>
        <v>0</v>
      </c>
      <c r="Q341" s="203">
        <v>0.0019</v>
      </c>
      <c r="R341" s="203">
        <f>Q341*H341</f>
        <v>0.08027880000000001</v>
      </c>
      <c r="S341" s="203">
        <v>0</v>
      </c>
      <c r="T341" s="204">
        <f>S341*H341</f>
        <v>0</v>
      </c>
      <c r="AR341" s="24" t="s">
        <v>386</v>
      </c>
      <c r="AT341" s="24" t="s">
        <v>279</v>
      </c>
      <c r="AU341" s="24" t="s">
        <v>81</v>
      </c>
      <c r="AY341" s="24" t="s">
        <v>176</v>
      </c>
      <c r="BE341" s="205">
        <f>IF(N341="základní",J341,0)</f>
        <v>0</v>
      </c>
      <c r="BF341" s="205">
        <f>IF(N341="snížená",J341,0)</f>
        <v>0</v>
      </c>
      <c r="BG341" s="205">
        <f>IF(N341="zákl. přenesená",J341,0)</f>
        <v>0</v>
      </c>
      <c r="BH341" s="205">
        <f>IF(N341="sníž. přenesená",J341,0)</f>
        <v>0</v>
      </c>
      <c r="BI341" s="205">
        <f>IF(N341="nulová",J341,0)</f>
        <v>0</v>
      </c>
      <c r="BJ341" s="24" t="s">
        <v>79</v>
      </c>
      <c r="BK341" s="205">
        <f>ROUND(I341*H341,2)</f>
        <v>0</v>
      </c>
      <c r="BL341" s="24" t="s">
        <v>273</v>
      </c>
      <c r="BM341" s="24" t="s">
        <v>551</v>
      </c>
    </row>
    <row r="342" spans="2:47" s="1" customFormat="1" ht="13.5">
      <c r="B342" s="41"/>
      <c r="C342" s="63"/>
      <c r="D342" s="206" t="s">
        <v>185</v>
      </c>
      <c r="E342" s="63"/>
      <c r="F342" s="207" t="s">
        <v>550</v>
      </c>
      <c r="G342" s="63"/>
      <c r="H342" s="63"/>
      <c r="I342" s="164"/>
      <c r="J342" s="63"/>
      <c r="K342" s="63"/>
      <c r="L342" s="61"/>
      <c r="M342" s="208"/>
      <c r="N342" s="42"/>
      <c r="O342" s="42"/>
      <c r="P342" s="42"/>
      <c r="Q342" s="42"/>
      <c r="R342" s="42"/>
      <c r="S342" s="42"/>
      <c r="T342" s="78"/>
      <c r="AT342" s="24" t="s">
        <v>185</v>
      </c>
      <c r="AU342" s="24" t="s">
        <v>81</v>
      </c>
    </row>
    <row r="343" spans="2:47" s="1" customFormat="1" ht="54">
      <c r="B343" s="41"/>
      <c r="C343" s="63"/>
      <c r="D343" s="206" t="s">
        <v>187</v>
      </c>
      <c r="E343" s="63"/>
      <c r="F343" s="209" t="s">
        <v>552</v>
      </c>
      <c r="G343" s="63"/>
      <c r="H343" s="63"/>
      <c r="I343" s="164"/>
      <c r="J343" s="63"/>
      <c r="K343" s="63"/>
      <c r="L343" s="61"/>
      <c r="M343" s="208"/>
      <c r="N343" s="42"/>
      <c r="O343" s="42"/>
      <c r="P343" s="42"/>
      <c r="Q343" s="42"/>
      <c r="R343" s="42"/>
      <c r="S343" s="42"/>
      <c r="T343" s="78"/>
      <c r="AT343" s="24" t="s">
        <v>187</v>
      </c>
      <c r="AU343" s="24" t="s">
        <v>81</v>
      </c>
    </row>
    <row r="344" spans="2:51" s="11" customFormat="1" ht="13.5">
      <c r="B344" s="210"/>
      <c r="C344" s="211"/>
      <c r="D344" s="212" t="s">
        <v>189</v>
      </c>
      <c r="E344" s="211"/>
      <c r="F344" s="214" t="s">
        <v>553</v>
      </c>
      <c r="G344" s="211"/>
      <c r="H344" s="215">
        <v>42.252</v>
      </c>
      <c r="I344" s="216"/>
      <c r="J344" s="211"/>
      <c r="K344" s="211"/>
      <c r="L344" s="217"/>
      <c r="M344" s="218"/>
      <c r="N344" s="219"/>
      <c r="O344" s="219"/>
      <c r="P344" s="219"/>
      <c r="Q344" s="219"/>
      <c r="R344" s="219"/>
      <c r="S344" s="219"/>
      <c r="T344" s="220"/>
      <c r="AT344" s="221" t="s">
        <v>189</v>
      </c>
      <c r="AU344" s="221" t="s">
        <v>81</v>
      </c>
      <c r="AV344" s="11" t="s">
        <v>81</v>
      </c>
      <c r="AW344" s="11" t="s">
        <v>6</v>
      </c>
      <c r="AX344" s="11" t="s">
        <v>79</v>
      </c>
      <c r="AY344" s="221" t="s">
        <v>176</v>
      </c>
    </row>
    <row r="345" spans="2:65" s="1" customFormat="1" ht="22.5" customHeight="1">
      <c r="B345" s="41"/>
      <c r="C345" s="194" t="s">
        <v>554</v>
      </c>
      <c r="D345" s="194" t="s">
        <v>178</v>
      </c>
      <c r="E345" s="195" t="s">
        <v>555</v>
      </c>
      <c r="F345" s="196" t="s">
        <v>556</v>
      </c>
      <c r="G345" s="197" t="s">
        <v>557</v>
      </c>
      <c r="H345" s="272"/>
      <c r="I345" s="199"/>
      <c r="J345" s="200">
        <f>ROUND(I345*H345,2)</f>
        <v>0</v>
      </c>
      <c r="K345" s="196" t="s">
        <v>182</v>
      </c>
      <c r="L345" s="61"/>
      <c r="M345" s="201" t="s">
        <v>21</v>
      </c>
      <c r="N345" s="202" t="s">
        <v>42</v>
      </c>
      <c r="O345" s="42"/>
      <c r="P345" s="203">
        <f>O345*H345</f>
        <v>0</v>
      </c>
      <c r="Q345" s="203">
        <v>0</v>
      </c>
      <c r="R345" s="203">
        <f>Q345*H345</f>
        <v>0</v>
      </c>
      <c r="S345" s="203">
        <v>0</v>
      </c>
      <c r="T345" s="204">
        <f>S345*H345</f>
        <v>0</v>
      </c>
      <c r="AR345" s="24" t="s">
        <v>273</v>
      </c>
      <c r="AT345" s="24" t="s">
        <v>178</v>
      </c>
      <c r="AU345" s="24" t="s">
        <v>81</v>
      </c>
      <c r="AY345" s="24" t="s">
        <v>176</v>
      </c>
      <c r="BE345" s="205">
        <f>IF(N345="základní",J345,0)</f>
        <v>0</v>
      </c>
      <c r="BF345" s="205">
        <f>IF(N345="snížená",J345,0)</f>
        <v>0</v>
      </c>
      <c r="BG345" s="205">
        <f>IF(N345="zákl. přenesená",J345,0)</f>
        <v>0</v>
      </c>
      <c r="BH345" s="205">
        <f>IF(N345="sníž. přenesená",J345,0)</f>
        <v>0</v>
      </c>
      <c r="BI345" s="205">
        <f>IF(N345="nulová",J345,0)</f>
        <v>0</v>
      </c>
      <c r="BJ345" s="24" t="s">
        <v>79</v>
      </c>
      <c r="BK345" s="205">
        <f>ROUND(I345*H345,2)</f>
        <v>0</v>
      </c>
      <c r="BL345" s="24" t="s">
        <v>273</v>
      </c>
      <c r="BM345" s="24" t="s">
        <v>558</v>
      </c>
    </row>
    <row r="346" spans="2:47" s="1" customFormat="1" ht="27">
      <c r="B346" s="41"/>
      <c r="C346" s="63"/>
      <c r="D346" s="206" t="s">
        <v>185</v>
      </c>
      <c r="E346" s="63"/>
      <c r="F346" s="207" t="s">
        <v>559</v>
      </c>
      <c r="G346" s="63"/>
      <c r="H346" s="63"/>
      <c r="I346" s="164"/>
      <c r="J346" s="63"/>
      <c r="K346" s="63"/>
      <c r="L346" s="61"/>
      <c r="M346" s="208"/>
      <c r="N346" s="42"/>
      <c r="O346" s="42"/>
      <c r="P346" s="42"/>
      <c r="Q346" s="42"/>
      <c r="R346" s="42"/>
      <c r="S346" s="42"/>
      <c r="T346" s="78"/>
      <c r="AT346" s="24" t="s">
        <v>185</v>
      </c>
      <c r="AU346" s="24" t="s">
        <v>81</v>
      </c>
    </row>
    <row r="347" spans="2:63" s="10" customFormat="1" ht="29.85" customHeight="1">
      <c r="B347" s="177"/>
      <c r="C347" s="178"/>
      <c r="D347" s="191" t="s">
        <v>70</v>
      </c>
      <c r="E347" s="192" t="s">
        <v>560</v>
      </c>
      <c r="F347" s="192" t="s">
        <v>561</v>
      </c>
      <c r="G347" s="178"/>
      <c r="H347" s="178"/>
      <c r="I347" s="181"/>
      <c r="J347" s="193">
        <f>BK347</f>
        <v>0</v>
      </c>
      <c r="K347" s="178"/>
      <c r="L347" s="183"/>
      <c r="M347" s="184"/>
      <c r="N347" s="185"/>
      <c r="O347" s="185"/>
      <c r="P347" s="186">
        <f>SUM(P348:P353)</f>
        <v>0</v>
      </c>
      <c r="Q347" s="185"/>
      <c r="R347" s="186">
        <f>SUM(R348:R353)</f>
        <v>0</v>
      </c>
      <c r="S347" s="185"/>
      <c r="T347" s="187">
        <f>SUM(T348:T353)</f>
        <v>0</v>
      </c>
      <c r="AR347" s="188" t="s">
        <v>81</v>
      </c>
      <c r="AT347" s="189" t="s">
        <v>70</v>
      </c>
      <c r="AU347" s="189" t="s">
        <v>79</v>
      </c>
      <c r="AY347" s="188" t="s">
        <v>176</v>
      </c>
      <c r="BK347" s="190">
        <f>SUM(BK348:BK353)</f>
        <v>0</v>
      </c>
    </row>
    <row r="348" spans="2:65" s="1" customFormat="1" ht="22.5" customHeight="1">
      <c r="B348" s="41"/>
      <c r="C348" s="194" t="s">
        <v>562</v>
      </c>
      <c r="D348" s="194" t="s">
        <v>178</v>
      </c>
      <c r="E348" s="195" t="s">
        <v>563</v>
      </c>
      <c r="F348" s="196" t="s">
        <v>564</v>
      </c>
      <c r="G348" s="197" t="s">
        <v>421</v>
      </c>
      <c r="H348" s="198">
        <v>1</v>
      </c>
      <c r="I348" s="199"/>
      <c r="J348" s="200">
        <f>ROUND(I348*H348,2)</f>
        <v>0</v>
      </c>
      <c r="K348" s="196" t="s">
        <v>21</v>
      </c>
      <c r="L348" s="61"/>
      <c r="M348" s="201" t="s">
        <v>21</v>
      </c>
      <c r="N348" s="202" t="s">
        <v>42</v>
      </c>
      <c r="O348" s="42"/>
      <c r="P348" s="203">
        <f>O348*H348</f>
        <v>0</v>
      </c>
      <c r="Q348" s="203">
        <v>0</v>
      </c>
      <c r="R348" s="203">
        <f>Q348*H348</f>
        <v>0</v>
      </c>
      <c r="S348" s="203">
        <v>0</v>
      </c>
      <c r="T348" s="204">
        <f>S348*H348</f>
        <v>0</v>
      </c>
      <c r="AR348" s="24" t="s">
        <v>273</v>
      </c>
      <c r="AT348" s="24" t="s">
        <v>178</v>
      </c>
      <c r="AU348" s="24" t="s">
        <v>81</v>
      </c>
      <c r="AY348" s="24" t="s">
        <v>176</v>
      </c>
      <c r="BE348" s="205">
        <f>IF(N348="základní",J348,0)</f>
        <v>0</v>
      </c>
      <c r="BF348" s="205">
        <f>IF(N348="snížená",J348,0)</f>
        <v>0</v>
      </c>
      <c r="BG348" s="205">
        <f>IF(N348="zákl. přenesená",J348,0)</f>
        <v>0</v>
      </c>
      <c r="BH348" s="205">
        <f>IF(N348="sníž. přenesená",J348,0)</f>
        <v>0</v>
      </c>
      <c r="BI348" s="205">
        <f>IF(N348="nulová",J348,0)</f>
        <v>0</v>
      </c>
      <c r="BJ348" s="24" t="s">
        <v>79</v>
      </c>
      <c r="BK348" s="205">
        <f>ROUND(I348*H348,2)</f>
        <v>0</v>
      </c>
      <c r="BL348" s="24" t="s">
        <v>273</v>
      </c>
      <c r="BM348" s="24" t="s">
        <v>565</v>
      </c>
    </row>
    <row r="349" spans="2:47" s="1" customFormat="1" ht="13.5">
      <c r="B349" s="41"/>
      <c r="C349" s="63"/>
      <c r="D349" s="212" t="s">
        <v>185</v>
      </c>
      <c r="E349" s="63"/>
      <c r="F349" s="271" t="s">
        <v>566</v>
      </c>
      <c r="G349" s="63"/>
      <c r="H349" s="63"/>
      <c r="I349" s="164"/>
      <c r="J349" s="63"/>
      <c r="K349" s="63"/>
      <c r="L349" s="61"/>
      <c r="M349" s="208"/>
      <c r="N349" s="42"/>
      <c r="O349" s="42"/>
      <c r="P349" s="42"/>
      <c r="Q349" s="42"/>
      <c r="R349" s="42"/>
      <c r="S349" s="42"/>
      <c r="T349" s="78"/>
      <c r="AT349" s="24" t="s">
        <v>185</v>
      </c>
      <c r="AU349" s="24" t="s">
        <v>81</v>
      </c>
    </row>
    <row r="350" spans="2:65" s="1" customFormat="1" ht="22.5" customHeight="1">
      <c r="B350" s="41"/>
      <c r="C350" s="194" t="s">
        <v>567</v>
      </c>
      <c r="D350" s="194" t="s">
        <v>178</v>
      </c>
      <c r="E350" s="195" t="s">
        <v>568</v>
      </c>
      <c r="F350" s="196" t="s">
        <v>569</v>
      </c>
      <c r="G350" s="197" t="s">
        <v>421</v>
      </c>
      <c r="H350" s="198">
        <v>1</v>
      </c>
      <c r="I350" s="199"/>
      <c r="J350" s="200">
        <f>ROUND(I350*H350,2)</f>
        <v>0</v>
      </c>
      <c r="K350" s="196" t="s">
        <v>21</v>
      </c>
      <c r="L350" s="61"/>
      <c r="M350" s="201" t="s">
        <v>21</v>
      </c>
      <c r="N350" s="202" t="s">
        <v>42</v>
      </c>
      <c r="O350" s="42"/>
      <c r="P350" s="203">
        <f>O350*H350</f>
        <v>0</v>
      </c>
      <c r="Q350" s="203">
        <v>0</v>
      </c>
      <c r="R350" s="203">
        <f>Q350*H350</f>
        <v>0</v>
      </c>
      <c r="S350" s="203">
        <v>0</v>
      </c>
      <c r="T350" s="204">
        <f>S350*H350</f>
        <v>0</v>
      </c>
      <c r="AR350" s="24" t="s">
        <v>273</v>
      </c>
      <c r="AT350" s="24" t="s">
        <v>178</v>
      </c>
      <c r="AU350" s="24" t="s">
        <v>81</v>
      </c>
      <c r="AY350" s="24" t="s">
        <v>176</v>
      </c>
      <c r="BE350" s="205">
        <f>IF(N350="základní",J350,0)</f>
        <v>0</v>
      </c>
      <c r="BF350" s="205">
        <f>IF(N350="snížená",J350,0)</f>
        <v>0</v>
      </c>
      <c r="BG350" s="205">
        <f>IF(N350="zákl. přenesená",J350,0)</f>
        <v>0</v>
      </c>
      <c r="BH350" s="205">
        <f>IF(N350="sníž. přenesená",J350,0)</f>
        <v>0</v>
      </c>
      <c r="BI350" s="205">
        <f>IF(N350="nulová",J350,0)</f>
        <v>0</v>
      </c>
      <c r="BJ350" s="24" t="s">
        <v>79</v>
      </c>
      <c r="BK350" s="205">
        <f>ROUND(I350*H350,2)</f>
        <v>0</v>
      </c>
      <c r="BL350" s="24" t="s">
        <v>273</v>
      </c>
      <c r="BM350" s="24" t="s">
        <v>570</v>
      </c>
    </row>
    <row r="351" spans="2:47" s="1" customFormat="1" ht="13.5">
      <c r="B351" s="41"/>
      <c r="C351" s="63"/>
      <c r="D351" s="212" t="s">
        <v>185</v>
      </c>
      <c r="E351" s="63"/>
      <c r="F351" s="271" t="s">
        <v>571</v>
      </c>
      <c r="G351" s="63"/>
      <c r="H351" s="63"/>
      <c r="I351" s="164"/>
      <c r="J351" s="63"/>
      <c r="K351" s="63"/>
      <c r="L351" s="61"/>
      <c r="M351" s="208"/>
      <c r="N351" s="42"/>
      <c r="O351" s="42"/>
      <c r="P351" s="42"/>
      <c r="Q351" s="42"/>
      <c r="R351" s="42"/>
      <c r="S351" s="42"/>
      <c r="T351" s="78"/>
      <c r="AT351" s="24" t="s">
        <v>185</v>
      </c>
      <c r="AU351" s="24" t="s">
        <v>81</v>
      </c>
    </row>
    <row r="352" spans="2:65" s="1" customFormat="1" ht="22.5" customHeight="1">
      <c r="B352" s="41"/>
      <c r="C352" s="194" t="s">
        <v>572</v>
      </c>
      <c r="D352" s="194" t="s">
        <v>178</v>
      </c>
      <c r="E352" s="195" t="s">
        <v>573</v>
      </c>
      <c r="F352" s="196" t="s">
        <v>574</v>
      </c>
      <c r="G352" s="197" t="s">
        <v>421</v>
      </c>
      <c r="H352" s="198">
        <v>2</v>
      </c>
      <c r="I352" s="199"/>
      <c r="J352" s="200">
        <f>ROUND(I352*H352,2)</f>
        <v>0</v>
      </c>
      <c r="K352" s="196" t="s">
        <v>21</v>
      </c>
      <c r="L352" s="61"/>
      <c r="M352" s="201" t="s">
        <v>21</v>
      </c>
      <c r="N352" s="202" t="s">
        <v>42</v>
      </c>
      <c r="O352" s="42"/>
      <c r="P352" s="203">
        <f>O352*H352</f>
        <v>0</v>
      </c>
      <c r="Q352" s="203">
        <v>0</v>
      </c>
      <c r="R352" s="203">
        <f>Q352*H352</f>
        <v>0</v>
      </c>
      <c r="S352" s="203">
        <v>0</v>
      </c>
      <c r="T352" s="204">
        <f>S352*H352</f>
        <v>0</v>
      </c>
      <c r="AR352" s="24" t="s">
        <v>273</v>
      </c>
      <c r="AT352" s="24" t="s">
        <v>178</v>
      </c>
      <c r="AU352" s="24" t="s">
        <v>81</v>
      </c>
      <c r="AY352" s="24" t="s">
        <v>176</v>
      </c>
      <c r="BE352" s="205">
        <f>IF(N352="základní",J352,0)</f>
        <v>0</v>
      </c>
      <c r="BF352" s="205">
        <f>IF(N352="snížená",J352,0)</f>
        <v>0</v>
      </c>
      <c r="BG352" s="205">
        <f>IF(N352="zákl. přenesená",J352,0)</f>
        <v>0</v>
      </c>
      <c r="BH352" s="205">
        <f>IF(N352="sníž. přenesená",J352,0)</f>
        <v>0</v>
      </c>
      <c r="BI352" s="205">
        <f>IF(N352="nulová",J352,0)</f>
        <v>0</v>
      </c>
      <c r="BJ352" s="24" t="s">
        <v>79</v>
      </c>
      <c r="BK352" s="205">
        <f>ROUND(I352*H352,2)</f>
        <v>0</v>
      </c>
      <c r="BL352" s="24" t="s">
        <v>273</v>
      </c>
      <c r="BM352" s="24" t="s">
        <v>575</v>
      </c>
    </row>
    <row r="353" spans="2:47" s="1" customFormat="1" ht="13.5">
      <c r="B353" s="41"/>
      <c r="C353" s="63"/>
      <c r="D353" s="206" t="s">
        <v>185</v>
      </c>
      <c r="E353" s="63"/>
      <c r="F353" s="207" t="s">
        <v>576</v>
      </c>
      <c r="G353" s="63"/>
      <c r="H353" s="63"/>
      <c r="I353" s="164"/>
      <c r="J353" s="63"/>
      <c r="K353" s="63"/>
      <c r="L353" s="61"/>
      <c r="M353" s="208"/>
      <c r="N353" s="42"/>
      <c r="O353" s="42"/>
      <c r="P353" s="42"/>
      <c r="Q353" s="42"/>
      <c r="R353" s="42"/>
      <c r="S353" s="42"/>
      <c r="T353" s="78"/>
      <c r="AT353" s="24" t="s">
        <v>185</v>
      </c>
      <c r="AU353" s="24" t="s">
        <v>81</v>
      </c>
    </row>
    <row r="354" spans="2:63" s="10" customFormat="1" ht="29.85" customHeight="1">
      <c r="B354" s="177"/>
      <c r="C354" s="178"/>
      <c r="D354" s="191" t="s">
        <v>70</v>
      </c>
      <c r="E354" s="192" t="s">
        <v>577</v>
      </c>
      <c r="F354" s="192" t="s">
        <v>578</v>
      </c>
      <c r="G354" s="178"/>
      <c r="H354" s="178"/>
      <c r="I354" s="181"/>
      <c r="J354" s="193">
        <f>BK354</f>
        <v>0</v>
      </c>
      <c r="K354" s="178"/>
      <c r="L354" s="183"/>
      <c r="M354" s="184"/>
      <c r="N354" s="185"/>
      <c r="O354" s="185"/>
      <c r="P354" s="186">
        <f>SUM(P355:P359)</f>
        <v>0</v>
      </c>
      <c r="Q354" s="185"/>
      <c r="R354" s="186">
        <f>SUM(R355:R359)</f>
        <v>0</v>
      </c>
      <c r="S354" s="185"/>
      <c r="T354" s="187">
        <f>SUM(T355:T359)</f>
        <v>0</v>
      </c>
      <c r="AR354" s="188" t="s">
        <v>81</v>
      </c>
      <c r="AT354" s="189" t="s">
        <v>70</v>
      </c>
      <c r="AU354" s="189" t="s">
        <v>79</v>
      </c>
      <c r="AY354" s="188" t="s">
        <v>176</v>
      </c>
      <c r="BK354" s="190">
        <f>SUM(BK355:BK359)</f>
        <v>0</v>
      </c>
    </row>
    <row r="355" spans="2:65" s="1" customFormat="1" ht="22.5" customHeight="1">
      <c r="B355" s="41"/>
      <c r="C355" s="194" t="s">
        <v>579</v>
      </c>
      <c r="D355" s="194" t="s">
        <v>178</v>
      </c>
      <c r="E355" s="195" t="s">
        <v>580</v>
      </c>
      <c r="F355" s="196" t="s">
        <v>581</v>
      </c>
      <c r="G355" s="197" t="s">
        <v>181</v>
      </c>
      <c r="H355" s="198">
        <v>15</v>
      </c>
      <c r="I355" s="199"/>
      <c r="J355" s="200">
        <f>ROUND(I355*H355,2)</f>
        <v>0</v>
      </c>
      <c r="K355" s="196" t="s">
        <v>21</v>
      </c>
      <c r="L355" s="61"/>
      <c r="M355" s="201" t="s">
        <v>21</v>
      </c>
      <c r="N355" s="202" t="s">
        <v>42</v>
      </c>
      <c r="O355" s="42"/>
      <c r="P355" s="203">
        <f>O355*H355</f>
        <v>0</v>
      </c>
      <c r="Q355" s="203">
        <v>0</v>
      </c>
      <c r="R355" s="203">
        <f>Q355*H355</f>
        <v>0</v>
      </c>
      <c r="S355" s="203">
        <v>0</v>
      </c>
      <c r="T355" s="204">
        <f>S355*H355</f>
        <v>0</v>
      </c>
      <c r="AR355" s="24" t="s">
        <v>273</v>
      </c>
      <c r="AT355" s="24" t="s">
        <v>178</v>
      </c>
      <c r="AU355" s="24" t="s">
        <v>81</v>
      </c>
      <c r="AY355" s="24" t="s">
        <v>176</v>
      </c>
      <c r="BE355" s="205">
        <f>IF(N355="základní",J355,0)</f>
        <v>0</v>
      </c>
      <c r="BF355" s="205">
        <f>IF(N355="snížená",J355,0)</f>
        <v>0</v>
      </c>
      <c r="BG355" s="205">
        <f>IF(N355="zákl. přenesená",J355,0)</f>
        <v>0</v>
      </c>
      <c r="BH355" s="205">
        <f>IF(N355="sníž. přenesená",J355,0)</f>
        <v>0</v>
      </c>
      <c r="BI355" s="205">
        <f>IF(N355="nulová",J355,0)</f>
        <v>0</v>
      </c>
      <c r="BJ355" s="24" t="s">
        <v>79</v>
      </c>
      <c r="BK355" s="205">
        <f>ROUND(I355*H355,2)</f>
        <v>0</v>
      </c>
      <c r="BL355" s="24" t="s">
        <v>273</v>
      </c>
      <c r="BM355" s="24" t="s">
        <v>582</v>
      </c>
    </row>
    <row r="356" spans="2:47" s="1" customFormat="1" ht="13.5">
      <c r="B356" s="41"/>
      <c r="C356" s="63"/>
      <c r="D356" s="206" t="s">
        <v>185</v>
      </c>
      <c r="E356" s="63"/>
      <c r="F356" s="207" t="s">
        <v>581</v>
      </c>
      <c r="G356" s="63"/>
      <c r="H356" s="63"/>
      <c r="I356" s="164"/>
      <c r="J356" s="63"/>
      <c r="K356" s="63"/>
      <c r="L356" s="61"/>
      <c r="M356" s="208"/>
      <c r="N356" s="42"/>
      <c r="O356" s="42"/>
      <c r="P356" s="42"/>
      <c r="Q356" s="42"/>
      <c r="R356" s="42"/>
      <c r="S356" s="42"/>
      <c r="T356" s="78"/>
      <c r="AT356" s="24" t="s">
        <v>185</v>
      </c>
      <c r="AU356" s="24" t="s">
        <v>81</v>
      </c>
    </row>
    <row r="357" spans="2:51" s="11" customFormat="1" ht="13.5">
      <c r="B357" s="210"/>
      <c r="C357" s="211"/>
      <c r="D357" s="212" t="s">
        <v>189</v>
      </c>
      <c r="E357" s="213" t="s">
        <v>21</v>
      </c>
      <c r="F357" s="214" t="s">
        <v>102</v>
      </c>
      <c r="G357" s="211"/>
      <c r="H357" s="215">
        <v>15</v>
      </c>
      <c r="I357" s="216"/>
      <c r="J357" s="211"/>
      <c r="K357" s="211"/>
      <c r="L357" s="217"/>
      <c r="M357" s="218"/>
      <c r="N357" s="219"/>
      <c r="O357" s="219"/>
      <c r="P357" s="219"/>
      <c r="Q357" s="219"/>
      <c r="R357" s="219"/>
      <c r="S357" s="219"/>
      <c r="T357" s="220"/>
      <c r="AT357" s="221" t="s">
        <v>189</v>
      </c>
      <c r="AU357" s="221" t="s">
        <v>81</v>
      </c>
      <c r="AV357" s="11" t="s">
        <v>81</v>
      </c>
      <c r="AW357" s="11" t="s">
        <v>34</v>
      </c>
      <c r="AX357" s="11" t="s">
        <v>79</v>
      </c>
      <c r="AY357" s="221" t="s">
        <v>176</v>
      </c>
    </row>
    <row r="358" spans="2:65" s="1" customFormat="1" ht="22.5" customHeight="1">
      <c r="B358" s="41"/>
      <c r="C358" s="194" t="s">
        <v>583</v>
      </c>
      <c r="D358" s="194" t="s">
        <v>178</v>
      </c>
      <c r="E358" s="195" t="s">
        <v>584</v>
      </c>
      <c r="F358" s="196" t="s">
        <v>585</v>
      </c>
      <c r="G358" s="197" t="s">
        <v>557</v>
      </c>
      <c r="H358" s="272"/>
      <c r="I358" s="199"/>
      <c r="J358" s="200">
        <f>ROUND(I358*H358,2)</f>
        <v>0</v>
      </c>
      <c r="K358" s="196" t="s">
        <v>182</v>
      </c>
      <c r="L358" s="61"/>
      <c r="M358" s="201" t="s">
        <v>21</v>
      </c>
      <c r="N358" s="202" t="s">
        <v>42</v>
      </c>
      <c r="O358" s="42"/>
      <c r="P358" s="203">
        <f>O358*H358</f>
        <v>0</v>
      </c>
      <c r="Q358" s="203">
        <v>0</v>
      </c>
      <c r="R358" s="203">
        <f>Q358*H358</f>
        <v>0</v>
      </c>
      <c r="S358" s="203">
        <v>0</v>
      </c>
      <c r="T358" s="204">
        <f>S358*H358</f>
        <v>0</v>
      </c>
      <c r="AR358" s="24" t="s">
        <v>273</v>
      </c>
      <c r="AT358" s="24" t="s">
        <v>178</v>
      </c>
      <c r="AU358" s="24" t="s">
        <v>81</v>
      </c>
      <c r="AY358" s="24" t="s">
        <v>176</v>
      </c>
      <c r="BE358" s="205">
        <f>IF(N358="základní",J358,0)</f>
        <v>0</v>
      </c>
      <c r="BF358" s="205">
        <f>IF(N358="snížená",J358,0)</f>
        <v>0</v>
      </c>
      <c r="BG358" s="205">
        <f>IF(N358="zákl. přenesená",J358,0)</f>
        <v>0</v>
      </c>
      <c r="BH358" s="205">
        <f>IF(N358="sníž. přenesená",J358,0)</f>
        <v>0</v>
      </c>
      <c r="BI358" s="205">
        <f>IF(N358="nulová",J358,0)</f>
        <v>0</v>
      </c>
      <c r="BJ358" s="24" t="s">
        <v>79</v>
      </c>
      <c r="BK358" s="205">
        <f>ROUND(I358*H358,2)</f>
        <v>0</v>
      </c>
      <c r="BL358" s="24" t="s">
        <v>273</v>
      </c>
      <c r="BM358" s="24" t="s">
        <v>586</v>
      </c>
    </row>
    <row r="359" spans="2:47" s="1" customFormat="1" ht="27">
      <c r="B359" s="41"/>
      <c r="C359" s="63"/>
      <c r="D359" s="206" t="s">
        <v>185</v>
      </c>
      <c r="E359" s="63"/>
      <c r="F359" s="207" t="s">
        <v>587</v>
      </c>
      <c r="G359" s="63"/>
      <c r="H359" s="63"/>
      <c r="I359" s="164"/>
      <c r="J359" s="63"/>
      <c r="K359" s="63"/>
      <c r="L359" s="61"/>
      <c r="M359" s="208"/>
      <c r="N359" s="42"/>
      <c r="O359" s="42"/>
      <c r="P359" s="42"/>
      <c r="Q359" s="42"/>
      <c r="R359" s="42"/>
      <c r="S359" s="42"/>
      <c r="T359" s="78"/>
      <c r="AT359" s="24" t="s">
        <v>185</v>
      </c>
      <c r="AU359" s="24" t="s">
        <v>81</v>
      </c>
    </row>
    <row r="360" spans="2:63" s="10" customFormat="1" ht="29.85" customHeight="1">
      <c r="B360" s="177"/>
      <c r="C360" s="178"/>
      <c r="D360" s="191" t="s">
        <v>70</v>
      </c>
      <c r="E360" s="192" t="s">
        <v>588</v>
      </c>
      <c r="F360" s="192" t="s">
        <v>589</v>
      </c>
      <c r="G360" s="178"/>
      <c r="H360" s="178"/>
      <c r="I360" s="181"/>
      <c r="J360" s="193">
        <f>BK360</f>
        <v>0</v>
      </c>
      <c r="K360" s="178"/>
      <c r="L360" s="183"/>
      <c r="M360" s="184"/>
      <c r="N360" s="185"/>
      <c r="O360" s="185"/>
      <c r="P360" s="186">
        <f>SUM(P361:P368)</f>
        <v>0</v>
      </c>
      <c r="Q360" s="185"/>
      <c r="R360" s="186">
        <f>SUM(R361:R368)</f>
        <v>1.04811388</v>
      </c>
      <c r="S360" s="185"/>
      <c r="T360" s="187">
        <f>SUM(T361:T368)</f>
        <v>0</v>
      </c>
      <c r="AR360" s="188" t="s">
        <v>81</v>
      </c>
      <c r="AT360" s="189" t="s">
        <v>70</v>
      </c>
      <c r="AU360" s="189" t="s">
        <v>79</v>
      </c>
      <c r="AY360" s="188" t="s">
        <v>176</v>
      </c>
      <c r="BK360" s="190">
        <f>SUM(BK361:BK368)</f>
        <v>0</v>
      </c>
    </row>
    <row r="361" spans="2:65" s="1" customFormat="1" ht="22.5" customHeight="1">
      <c r="B361" s="41"/>
      <c r="C361" s="194" t="s">
        <v>590</v>
      </c>
      <c r="D361" s="194" t="s">
        <v>178</v>
      </c>
      <c r="E361" s="195" t="s">
        <v>591</v>
      </c>
      <c r="F361" s="196" t="s">
        <v>592</v>
      </c>
      <c r="G361" s="197" t="s">
        <v>181</v>
      </c>
      <c r="H361" s="198">
        <v>51.964</v>
      </c>
      <c r="I361" s="199"/>
      <c r="J361" s="200">
        <f>ROUND(I361*H361,2)</f>
        <v>0</v>
      </c>
      <c r="K361" s="196" t="s">
        <v>21</v>
      </c>
      <c r="L361" s="61"/>
      <c r="M361" s="201" t="s">
        <v>21</v>
      </c>
      <c r="N361" s="202" t="s">
        <v>42</v>
      </c>
      <c r="O361" s="42"/>
      <c r="P361" s="203">
        <f>O361*H361</f>
        <v>0</v>
      </c>
      <c r="Q361" s="203">
        <v>0.02017</v>
      </c>
      <c r="R361" s="203">
        <f>Q361*H361</f>
        <v>1.04811388</v>
      </c>
      <c r="S361" s="203">
        <v>0</v>
      </c>
      <c r="T361" s="204">
        <f>S361*H361</f>
        <v>0</v>
      </c>
      <c r="AR361" s="24" t="s">
        <v>273</v>
      </c>
      <c r="AT361" s="24" t="s">
        <v>178</v>
      </c>
      <c r="AU361" s="24" t="s">
        <v>81</v>
      </c>
      <c r="AY361" s="24" t="s">
        <v>176</v>
      </c>
      <c r="BE361" s="205">
        <f>IF(N361="základní",J361,0)</f>
        <v>0</v>
      </c>
      <c r="BF361" s="205">
        <f>IF(N361="snížená",J361,0)</f>
        <v>0</v>
      </c>
      <c r="BG361" s="205">
        <f>IF(N361="zákl. přenesená",J361,0)</f>
        <v>0</v>
      </c>
      <c r="BH361" s="205">
        <f>IF(N361="sníž. přenesená",J361,0)</f>
        <v>0</v>
      </c>
      <c r="BI361" s="205">
        <f>IF(N361="nulová",J361,0)</f>
        <v>0</v>
      </c>
      <c r="BJ361" s="24" t="s">
        <v>79</v>
      </c>
      <c r="BK361" s="205">
        <f>ROUND(I361*H361,2)</f>
        <v>0</v>
      </c>
      <c r="BL361" s="24" t="s">
        <v>273</v>
      </c>
      <c r="BM361" s="24" t="s">
        <v>593</v>
      </c>
    </row>
    <row r="362" spans="2:47" s="1" customFormat="1" ht="13.5">
      <c r="B362" s="41"/>
      <c r="C362" s="63"/>
      <c r="D362" s="206" t="s">
        <v>185</v>
      </c>
      <c r="E362" s="63"/>
      <c r="F362" s="207" t="s">
        <v>594</v>
      </c>
      <c r="G362" s="63"/>
      <c r="H362" s="63"/>
      <c r="I362" s="164"/>
      <c r="J362" s="63"/>
      <c r="K362" s="63"/>
      <c r="L362" s="61"/>
      <c r="M362" s="208"/>
      <c r="N362" s="42"/>
      <c r="O362" s="42"/>
      <c r="P362" s="42"/>
      <c r="Q362" s="42"/>
      <c r="R362" s="42"/>
      <c r="S362" s="42"/>
      <c r="T362" s="78"/>
      <c r="AT362" s="24" t="s">
        <v>185</v>
      </c>
      <c r="AU362" s="24" t="s">
        <v>81</v>
      </c>
    </row>
    <row r="363" spans="2:51" s="12" customFormat="1" ht="27">
      <c r="B363" s="222"/>
      <c r="C363" s="223"/>
      <c r="D363" s="206" t="s">
        <v>189</v>
      </c>
      <c r="E363" s="224" t="s">
        <v>21</v>
      </c>
      <c r="F363" s="225" t="s">
        <v>348</v>
      </c>
      <c r="G363" s="223"/>
      <c r="H363" s="226" t="s">
        <v>21</v>
      </c>
      <c r="I363" s="227"/>
      <c r="J363" s="223"/>
      <c r="K363" s="223"/>
      <c r="L363" s="228"/>
      <c r="M363" s="229"/>
      <c r="N363" s="230"/>
      <c r="O363" s="230"/>
      <c r="P363" s="230"/>
      <c r="Q363" s="230"/>
      <c r="R363" s="230"/>
      <c r="S363" s="230"/>
      <c r="T363" s="231"/>
      <c r="AT363" s="232" t="s">
        <v>189</v>
      </c>
      <c r="AU363" s="232" t="s">
        <v>81</v>
      </c>
      <c r="AV363" s="12" t="s">
        <v>79</v>
      </c>
      <c r="AW363" s="12" t="s">
        <v>34</v>
      </c>
      <c r="AX363" s="12" t="s">
        <v>71</v>
      </c>
      <c r="AY363" s="232" t="s">
        <v>176</v>
      </c>
    </row>
    <row r="364" spans="2:51" s="11" customFormat="1" ht="27">
      <c r="B364" s="210"/>
      <c r="C364" s="211"/>
      <c r="D364" s="206" t="s">
        <v>189</v>
      </c>
      <c r="E364" s="233" t="s">
        <v>21</v>
      </c>
      <c r="F364" s="234" t="s">
        <v>595</v>
      </c>
      <c r="G364" s="211"/>
      <c r="H364" s="235">
        <v>33.764</v>
      </c>
      <c r="I364" s="216"/>
      <c r="J364" s="211"/>
      <c r="K364" s="211"/>
      <c r="L364" s="217"/>
      <c r="M364" s="218"/>
      <c r="N364" s="219"/>
      <c r="O364" s="219"/>
      <c r="P364" s="219"/>
      <c r="Q364" s="219"/>
      <c r="R364" s="219"/>
      <c r="S364" s="219"/>
      <c r="T364" s="220"/>
      <c r="AT364" s="221" t="s">
        <v>189</v>
      </c>
      <c r="AU364" s="221" t="s">
        <v>81</v>
      </c>
      <c r="AV364" s="11" t="s">
        <v>81</v>
      </c>
      <c r="AW364" s="11" t="s">
        <v>34</v>
      </c>
      <c r="AX364" s="11" t="s">
        <v>71</v>
      </c>
      <c r="AY364" s="221" t="s">
        <v>176</v>
      </c>
    </row>
    <row r="365" spans="2:51" s="11" customFormat="1" ht="13.5">
      <c r="B365" s="210"/>
      <c r="C365" s="211"/>
      <c r="D365" s="206" t="s">
        <v>189</v>
      </c>
      <c r="E365" s="233" t="s">
        <v>21</v>
      </c>
      <c r="F365" s="234" t="s">
        <v>596</v>
      </c>
      <c r="G365" s="211"/>
      <c r="H365" s="235">
        <v>18.2</v>
      </c>
      <c r="I365" s="216"/>
      <c r="J365" s="211"/>
      <c r="K365" s="211"/>
      <c r="L365" s="217"/>
      <c r="M365" s="218"/>
      <c r="N365" s="219"/>
      <c r="O365" s="219"/>
      <c r="P365" s="219"/>
      <c r="Q365" s="219"/>
      <c r="R365" s="219"/>
      <c r="S365" s="219"/>
      <c r="T365" s="220"/>
      <c r="AT365" s="221" t="s">
        <v>189</v>
      </c>
      <c r="AU365" s="221" t="s">
        <v>81</v>
      </c>
      <c r="AV365" s="11" t="s">
        <v>81</v>
      </c>
      <c r="AW365" s="11" t="s">
        <v>34</v>
      </c>
      <c r="AX365" s="11" t="s">
        <v>71</v>
      </c>
      <c r="AY365" s="221" t="s">
        <v>176</v>
      </c>
    </row>
    <row r="366" spans="2:51" s="13" customFormat="1" ht="13.5">
      <c r="B366" s="236"/>
      <c r="C366" s="237"/>
      <c r="D366" s="212" t="s">
        <v>189</v>
      </c>
      <c r="E366" s="238" t="s">
        <v>131</v>
      </c>
      <c r="F366" s="239" t="s">
        <v>207</v>
      </c>
      <c r="G366" s="237"/>
      <c r="H366" s="240">
        <v>51.964</v>
      </c>
      <c r="I366" s="241"/>
      <c r="J366" s="237"/>
      <c r="K366" s="237"/>
      <c r="L366" s="242"/>
      <c r="M366" s="243"/>
      <c r="N366" s="244"/>
      <c r="O366" s="244"/>
      <c r="P366" s="244"/>
      <c r="Q366" s="244"/>
      <c r="R366" s="244"/>
      <c r="S366" s="244"/>
      <c r="T366" s="245"/>
      <c r="AT366" s="246" t="s">
        <v>189</v>
      </c>
      <c r="AU366" s="246" t="s">
        <v>81</v>
      </c>
      <c r="AV366" s="13" t="s">
        <v>183</v>
      </c>
      <c r="AW366" s="13" t="s">
        <v>34</v>
      </c>
      <c r="AX366" s="13" t="s">
        <v>79</v>
      </c>
      <c r="AY366" s="246" t="s">
        <v>176</v>
      </c>
    </row>
    <row r="367" spans="2:65" s="1" customFormat="1" ht="22.5" customHeight="1">
      <c r="B367" s="41"/>
      <c r="C367" s="194" t="s">
        <v>597</v>
      </c>
      <c r="D367" s="194" t="s">
        <v>178</v>
      </c>
      <c r="E367" s="195" t="s">
        <v>598</v>
      </c>
      <c r="F367" s="196" t="s">
        <v>599</v>
      </c>
      <c r="G367" s="197" t="s">
        <v>557</v>
      </c>
      <c r="H367" s="272"/>
      <c r="I367" s="199"/>
      <c r="J367" s="200">
        <f>ROUND(I367*H367,2)</f>
        <v>0</v>
      </c>
      <c r="K367" s="196" t="s">
        <v>182</v>
      </c>
      <c r="L367" s="61"/>
      <c r="M367" s="201" t="s">
        <v>21</v>
      </c>
      <c r="N367" s="202" t="s">
        <v>42</v>
      </c>
      <c r="O367" s="42"/>
      <c r="P367" s="203">
        <f>O367*H367</f>
        <v>0</v>
      </c>
      <c r="Q367" s="203">
        <v>0</v>
      </c>
      <c r="R367" s="203">
        <f>Q367*H367</f>
        <v>0</v>
      </c>
      <c r="S367" s="203">
        <v>0</v>
      </c>
      <c r="T367" s="204">
        <f>S367*H367</f>
        <v>0</v>
      </c>
      <c r="AR367" s="24" t="s">
        <v>273</v>
      </c>
      <c r="AT367" s="24" t="s">
        <v>178</v>
      </c>
      <c r="AU367" s="24" t="s">
        <v>81</v>
      </c>
      <c r="AY367" s="24" t="s">
        <v>176</v>
      </c>
      <c r="BE367" s="205">
        <f>IF(N367="základní",J367,0)</f>
        <v>0</v>
      </c>
      <c r="BF367" s="205">
        <f>IF(N367="snížená",J367,0)</f>
        <v>0</v>
      </c>
      <c r="BG367" s="205">
        <f>IF(N367="zákl. přenesená",J367,0)</f>
        <v>0</v>
      </c>
      <c r="BH367" s="205">
        <f>IF(N367="sníž. přenesená",J367,0)</f>
        <v>0</v>
      </c>
      <c r="BI367" s="205">
        <f>IF(N367="nulová",J367,0)</f>
        <v>0</v>
      </c>
      <c r="BJ367" s="24" t="s">
        <v>79</v>
      </c>
      <c r="BK367" s="205">
        <f>ROUND(I367*H367,2)</f>
        <v>0</v>
      </c>
      <c r="BL367" s="24" t="s">
        <v>273</v>
      </c>
      <c r="BM367" s="24" t="s">
        <v>600</v>
      </c>
    </row>
    <row r="368" spans="2:47" s="1" customFormat="1" ht="27">
      <c r="B368" s="41"/>
      <c r="C368" s="63"/>
      <c r="D368" s="206" t="s">
        <v>185</v>
      </c>
      <c r="E368" s="63"/>
      <c r="F368" s="207" t="s">
        <v>601</v>
      </c>
      <c r="G368" s="63"/>
      <c r="H368" s="63"/>
      <c r="I368" s="164"/>
      <c r="J368" s="63"/>
      <c r="K368" s="63"/>
      <c r="L368" s="61"/>
      <c r="M368" s="208"/>
      <c r="N368" s="42"/>
      <c r="O368" s="42"/>
      <c r="P368" s="42"/>
      <c r="Q368" s="42"/>
      <c r="R368" s="42"/>
      <c r="S368" s="42"/>
      <c r="T368" s="78"/>
      <c r="AT368" s="24" t="s">
        <v>185</v>
      </c>
      <c r="AU368" s="24" t="s">
        <v>81</v>
      </c>
    </row>
    <row r="369" spans="2:63" s="10" customFormat="1" ht="29.85" customHeight="1">
      <c r="B369" s="177"/>
      <c r="C369" s="178"/>
      <c r="D369" s="191" t="s">
        <v>70</v>
      </c>
      <c r="E369" s="192" t="s">
        <v>602</v>
      </c>
      <c r="F369" s="192" t="s">
        <v>603</v>
      </c>
      <c r="G369" s="178"/>
      <c r="H369" s="178"/>
      <c r="I369" s="181"/>
      <c r="J369" s="193">
        <f>BK369</f>
        <v>0</v>
      </c>
      <c r="K369" s="178"/>
      <c r="L369" s="183"/>
      <c r="M369" s="184"/>
      <c r="N369" s="185"/>
      <c r="O369" s="185"/>
      <c r="P369" s="186">
        <f>SUM(P370:P403)</f>
        <v>0</v>
      </c>
      <c r="Q369" s="185"/>
      <c r="R369" s="186">
        <f>SUM(R370:R403)</f>
        <v>0.1961196</v>
      </c>
      <c r="S369" s="185"/>
      <c r="T369" s="187">
        <f>SUM(T370:T403)</f>
        <v>0</v>
      </c>
      <c r="AR369" s="188" t="s">
        <v>81</v>
      </c>
      <c r="AT369" s="189" t="s">
        <v>70</v>
      </c>
      <c r="AU369" s="189" t="s">
        <v>79</v>
      </c>
      <c r="AY369" s="188" t="s">
        <v>176</v>
      </c>
      <c r="BK369" s="190">
        <f>SUM(BK370:BK403)</f>
        <v>0</v>
      </c>
    </row>
    <row r="370" spans="2:65" s="1" customFormat="1" ht="22.5" customHeight="1">
      <c r="B370" s="41"/>
      <c r="C370" s="194" t="s">
        <v>604</v>
      </c>
      <c r="D370" s="194" t="s">
        <v>178</v>
      </c>
      <c r="E370" s="195" t="s">
        <v>605</v>
      </c>
      <c r="F370" s="196" t="s">
        <v>606</v>
      </c>
      <c r="G370" s="197" t="s">
        <v>193</v>
      </c>
      <c r="H370" s="198">
        <v>20.88</v>
      </c>
      <c r="I370" s="199"/>
      <c r="J370" s="200">
        <f>ROUND(I370*H370,2)</f>
        <v>0</v>
      </c>
      <c r="K370" s="196" t="s">
        <v>182</v>
      </c>
      <c r="L370" s="61"/>
      <c r="M370" s="201" t="s">
        <v>21</v>
      </c>
      <c r="N370" s="202" t="s">
        <v>42</v>
      </c>
      <c r="O370" s="42"/>
      <c r="P370" s="203">
        <f>O370*H370</f>
        <v>0</v>
      </c>
      <c r="Q370" s="203">
        <v>0.00692</v>
      </c>
      <c r="R370" s="203">
        <f>Q370*H370</f>
        <v>0.1444896</v>
      </c>
      <c r="S370" s="203">
        <v>0</v>
      </c>
      <c r="T370" s="204">
        <f>S370*H370</f>
        <v>0</v>
      </c>
      <c r="AR370" s="24" t="s">
        <v>273</v>
      </c>
      <c r="AT370" s="24" t="s">
        <v>178</v>
      </c>
      <c r="AU370" s="24" t="s">
        <v>81</v>
      </c>
      <c r="AY370" s="24" t="s">
        <v>176</v>
      </c>
      <c r="BE370" s="205">
        <f>IF(N370="základní",J370,0)</f>
        <v>0</v>
      </c>
      <c r="BF370" s="205">
        <f>IF(N370="snížená",J370,0)</f>
        <v>0</v>
      </c>
      <c r="BG370" s="205">
        <f>IF(N370="zákl. přenesená",J370,0)</f>
        <v>0</v>
      </c>
      <c r="BH370" s="205">
        <f>IF(N370="sníž. přenesená",J370,0)</f>
        <v>0</v>
      </c>
      <c r="BI370" s="205">
        <f>IF(N370="nulová",J370,0)</f>
        <v>0</v>
      </c>
      <c r="BJ370" s="24" t="s">
        <v>79</v>
      </c>
      <c r="BK370" s="205">
        <f>ROUND(I370*H370,2)</f>
        <v>0</v>
      </c>
      <c r="BL370" s="24" t="s">
        <v>273</v>
      </c>
      <c r="BM370" s="24" t="s">
        <v>607</v>
      </c>
    </row>
    <row r="371" spans="2:47" s="1" customFormat="1" ht="27">
      <c r="B371" s="41"/>
      <c r="C371" s="63"/>
      <c r="D371" s="206" t="s">
        <v>185</v>
      </c>
      <c r="E371" s="63"/>
      <c r="F371" s="207" t="s">
        <v>608</v>
      </c>
      <c r="G371" s="63"/>
      <c r="H371" s="63"/>
      <c r="I371" s="164"/>
      <c r="J371" s="63"/>
      <c r="K371" s="63"/>
      <c r="L371" s="61"/>
      <c r="M371" s="208"/>
      <c r="N371" s="42"/>
      <c r="O371" s="42"/>
      <c r="P371" s="42"/>
      <c r="Q371" s="42"/>
      <c r="R371" s="42"/>
      <c r="S371" s="42"/>
      <c r="T371" s="78"/>
      <c r="AT371" s="24" t="s">
        <v>185</v>
      </c>
      <c r="AU371" s="24" t="s">
        <v>81</v>
      </c>
    </row>
    <row r="372" spans="2:51" s="12" customFormat="1" ht="13.5">
      <c r="B372" s="222"/>
      <c r="C372" s="223"/>
      <c r="D372" s="206" t="s">
        <v>189</v>
      </c>
      <c r="E372" s="224" t="s">
        <v>21</v>
      </c>
      <c r="F372" s="225" t="s">
        <v>609</v>
      </c>
      <c r="G372" s="223"/>
      <c r="H372" s="226" t="s">
        <v>21</v>
      </c>
      <c r="I372" s="227"/>
      <c r="J372" s="223"/>
      <c r="K372" s="223"/>
      <c r="L372" s="228"/>
      <c r="M372" s="229"/>
      <c r="N372" s="230"/>
      <c r="O372" s="230"/>
      <c r="P372" s="230"/>
      <c r="Q372" s="230"/>
      <c r="R372" s="230"/>
      <c r="S372" s="230"/>
      <c r="T372" s="231"/>
      <c r="AT372" s="232" t="s">
        <v>189</v>
      </c>
      <c r="AU372" s="232" t="s">
        <v>81</v>
      </c>
      <c r="AV372" s="12" t="s">
        <v>79</v>
      </c>
      <c r="AW372" s="12" t="s">
        <v>34</v>
      </c>
      <c r="AX372" s="12" t="s">
        <v>71</v>
      </c>
      <c r="AY372" s="232" t="s">
        <v>176</v>
      </c>
    </row>
    <row r="373" spans="2:51" s="11" customFormat="1" ht="13.5">
      <c r="B373" s="210"/>
      <c r="C373" s="211"/>
      <c r="D373" s="212" t="s">
        <v>189</v>
      </c>
      <c r="E373" s="213" t="s">
        <v>21</v>
      </c>
      <c r="F373" s="214" t="s">
        <v>610</v>
      </c>
      <c r="G373" s="211"/>
      <c r="H373" s="215">
        <v>20.88</v>
      </c>
      <c r="I373" s="216"/>
      <c r="J373" s="211"/>
      <c r="K373" s="211"/>
      <c r="L373" s="217"/>
      <c r="M373" s="218"/>
      <c r="N373" s="219"/>
      <c r="O373" s="219"/>
      <c r="P373" s="219"/>
      <c r="Q373" s="219"/>
      <c r="R373" s="219"/>
      <c r="S373" s="219"/>
      <c r="T373" s="220"/>
      <c r="AT373" s="221" t="s">
        <v>189</v>
      </c>
      <c r="AU373" s="221" t="s">
        <v>81</v>
      </c>
      <c r="AV373" s="11" t="s">
        <v>81</v>
      </c>
      <c r="AW373" s="11" t="s">
        <v>34</v>
      </c>
      <c r="AX373" s="11" t="s">
        <v>79</v>
      </c>
      <c r="AY373" s="221" t="s">
        <v>176</v>
      </c>
    </row>
    <row r="374" spans="2:65" s="1" customFormat="1" ht="22.5" customHeight="1">
      <c r="B374" s="41"/>
      <c r="C374" s="194" t="s">
        <v>611</v>
      </c>
      <c r="D374" s="194" t="s">
        <v>178</v>
      </c>
      <c r="E374" s="195" t="s">
        <v>612</v>
      </c>
      <c r="F374" s="196" t="s">
        <v>613</v>
      </c>
      <c r="G374" s="197" t="s">
        <v>193</v>
      </c>
      <c r="H374" s="198">
        <v>5.2</v>
      </c>
      <c r="I374" s="199"/>
      <c r="J374" s="200">
        <f>ROUND(I374*H374,2)</f>
        <v>0</v>
      </c>
      <c r="K374" s="196" t="s">
        <v>182</v>
      </c>
      <c r="L374" s="61"/>
      <c r="M374" s="201" t="s">
        <v>21</v>
      </c>
      <c r="N374" s="202" t="s">
        <v>42</v>
      </c>
      <c r="O374" s="42"/>
      <c r="P374" s="203">
        <f>O374*H374</f>
        <v>0</v>
      </c>
      <c r="Q374" s="203">
        <v>0.00227</v>
      </c>
      <c r="R374" s="203">
        <f>Q374*H374</f>
        <v>0.011804</v>
      </c>
      <c r="S374" s="203">
        <v>0</v>
      </c>
      <c r="T374" s="204">
        <f>S374*H374</f>
        <v>0</v>
      </c>
      <c r="AR374" s="24" t="s">
        <v>273</v>
      </c>
      <c r="AT374" s="24" t="s">
        <v>178</v>
      </c>
      <c r="AU374" s="24" t="s">
        <v>81</v>
      </c>
      <c r="AY374" s="24" t="s">
        <v>176</v>
      </c>
      <c r="BE374" s="205">
        <f>IF(N374="základní",J374,0)</f>
        <v>0</v>
      </c>
      <c r="BF374" s="205">
        <f>IF(N374="snížená",J374,0)</f>
        <v>0</v>
      </c>
      <c r="BG374" s="205">
        <f>IF(N374="zákl. přenesená",J374,0)</f>
        <v>0</v>
      </c>
      <c r="BH374" s="205">
        <f>IF(N374="sníž. přenesená",J374,0)</f>
        <v>0</v>
      </c>
      <c r="BI374" s="205">
        <f>IF(N374="nulová",J374,0)</f>
        <v>0</v>
      </c>
      <c r="BJ374" s="24" t="s">
        <v>79</v>
      </c>
      <c r="BK374" s="205">
        <f>ROUND(I374*H374,2)</f>
        <v>0</v>
      </c>
      <c r="BL374" s="24" t="s">
        <v>273</v>
      </c>
      <c r="BM374" s="24" t="s">
        <v>614</v>
      </c>
    </row>
    <row r="375" spans="2:47" s="1" customFormat="1" ht="27">
      <c r="B375" s="41"/>
      <c r="C375" s="63"/>
      <c r="D375" s="206" t="s">
        <v>185</v>
      </c>
      <c r="E375" s="63"/>
      <c r="F375" s="207" t="s">
        <v>615</v>
      </c>
      <c r="G375" s="63"/>
      <c r="H375" s="63"/>
      <c r="I375" s="164"/>
      <c r="J375" s="63"/>
      <c r="K375" s="63"/>
      <c r="L375" s="61"/>
      <c r="M375" s="208"/>
      <c r="N375" s="42"/>
      <c r="O375" s="42"/>
      <c r="P375" s="42"/>
      <c r="Q375" s="42"/>
      <c r="R375" s="42"/>
      <c r="S375" s="42"/>
      <c r="T375" s="78"/>
      <c r="AT375" s="24" t="s">
        <v>185</v>
      </c>
      <c r="AU375" s="24" t="s">
        <v>81</v>
      </c>
    </row>
    <row r="376" spans="2:51" s="12" customFormat="1" ht="13.5">
      <c r="B376" s="222"/>
      <c r="C376" s="223"/>
      <c r="D376" s="206" t="s">
        <v>189</v>
      </c>
      <c r="E376" s="224" t="s">
        <v>21</v>
      </c>
      <c r="F376" s="225" t="s">
        <v>609</v>
      </c>
      <c r="G376" s="223"/>
      <c r="H376" s="226" t="s">
        <v>21</v>
      </c>
      <c r="I376" s="227"/>
      <c r="J376" s="223"/>
      <c r="K376" s="223"/>
      <c r="L376" s="228"/>
      <c r="M376" s="229"/>
      <c r="N376" s="230"/>
      <c r="O376" s="230"/>
      <c r="P376" s="230"/>
      <c r="Q376" s="230"/>
      <c r="R376" s="230"/>
      <c r="S376" s="230"/>
      <c r="T376" s="231"/>
      <c r="AT376" s="232" t="s">
        <v>189</v>
      </c>
      <c r="AU376" s="232" t="s">
        <v>81</v>
      </c>
      <c r="AV376" s="12" t="s">
        <v>79</v>
      </c>
      <c r="AW376" s="12" t="s">
        <v>34</v>
      </c>
      <c r="AX376" s="12" t="s">
        <v>71</v>
      </c>
      <c r="AY376" s="232" t="s">
        <v>176</v>
      </c>
    </row>
    <row r="377" spans="2:51" s="11" customFormat="1" ht="13.5">
      <c r="B377" s="210"/>
      <c r="C377" s="211"/>
      <c r="D377" s="212" t="s">
        <v>189</v>
      </c>
      <c r="E377" s="213" t="s">
        <v>21</v>
      </c>
      <c r="F377" s="214" t="s">
        <v>616</v>
      </c>
      <c r="G377" s="211"/>
      <c r="H377" s="215">
        <v>5.2</v>
      </c>
      <c r="I377" s="216"/>
      <c r="J377" s="211"/>
      <c r="K377" s="211"/>
      <c r="L377" s="217"/>
      <c r="M377" s="218"/>
      <c r="N377" s="219"/>
      <c r="O377" s="219"/>
      <c r="P377" s="219"/>
      <c r="Q377" s="219"/>
      <c r="R377" s="219"/>
      <c r="S377" s="219"/>
      <c r="T377" s="220"/>
      <c r="AT377" s="221" t="s">
        <v>189</v>
      </c>
      <c r="AU377" s="221" t="s">
        <v>81</v>
      </c>
      <c r="AV377" s="11" t="s">
        <v>81</v>
      </c>
      <c r="AW377" s="11" t="s">
        <v>34</v>
      </c>
      <c r="AX377" s="11" t="s">
        <v>79</v>
      </c>
      <c r="AY377" s="221" t="s">
        <v>176</v>
      </c>
    </row>
    <row r="378" spans="2:65" s="1" customFormat="1" ht="31.5" customHeight="1">
      <c r="B378" s="41"/>
      <c r="C378" s="194" t="s">
        <v>617</v>
      </c>
      <c r="D378" s="194" t="s">
        <v>178</v>
      </c>
      <c r="E378" s="195" t="s">
        <v>618</v>
      </c>
      <c r="F378" s="196" t="s">
        <v>619</v>
      </c>
      <c r="G378" s="197" t="s">
        <v>193</v>
      </c>
      <c r="H378" s="198">
        <v>4.4</v>
      </c>
      <c r="I378" s="199"/>
      <c r="J378" s="200">
        <f>ROUND(I378*H378,2)</f>
        <v>0</v>
      </c>
      <c r="K378" s="196" t="s">
        <v>182</v>
      </c>
      <c r="L378" s="61"/>
      <c r="M378" s="201" t="s">
        <v>21</v>
      </c>
      <c r="N378" s="202" t="s">
        <v>42</v>
      </c>
      <c r="O378" s="42"/>
      <c r="P378" s="203">
        <f>O378*H378</f>
        <v>0</v>
      </c>
      <c r="Q378" s="203">
        <v>0.00278</v>
      </c>
      <c r="R378" s="203">
        <f>Q378*H378</f>
        <v>0.012232</v>
      </c>
      <c r="S378" s="203">
        <v>0</v>
      </c>
      <c r="T378" s="204">
        <f>S378*H378</f>
        <v>0</v>
      </c>
      <c r="AR378" s="24" t="s">
        <v>273</v>
      </c>
      <c r="AT378" s="24" t="s">
        <v>178</v>
      </c>
      <c r="AU378" s="24" t="s">
        <v>81</v>
      </c>
      <c r="AY378" s="24" t="s">
        <v>176</v>
      </c>
      <c r="BE378" s="205">
        <f>IF(N378="základní",J378,0)</f>
        <v>0</v>
      </c>
      <c r="BF378" s="205">
        <f>IF(N378="snížená",J378,0)</f>
        <v>0</v>
      </c>
      <c r="BG378" s="205">
        <f>IF(N378="zákl. přenesená",J378,0)</f>
        <v>0</v>
      </c>
      <c r="BH378" s="205">
        <f>IF(N378="sníž. přenesená",J378,0)</f>
        <v>0</v>
      </c>
      <c r="BI378" s="205">
        <f>IF(N378="nulová",J378,0)</f>
        <v>0</v>
      </c>
      <c r="BJ378" s="24" t="s">
        <v>79</v>
      </c>
      <c r="BK378" s="205">
        <f>ROUND(I378*H378,2)</f>
        <v>0</v>
      </c>
      <c r="BL378" s="24" t="s">
        <v>273</v>
      </c>
      <c r="BM378" s="24" t="s">
        <v>620</v>
      </c>
    </row>
    <row r="379" spans="2:47" s="1" customFormat="1" ht="27">
      <c r="B379" s="41"/>
      <c r="C379" s="63"/>
      <c r="D379" s="206" t="s">
        <v>185</v>
      </c>
      <c r="E379" s="63"/>
      <c r="F379" s="207" t="s">
        <v>621</v>
      </c>
      <c r="G379" s="63"/>
      <c r="H379" s="63"/>
      <c r="I379" s="164"/>
      <c r="J379" s="63"/>
      <c r="K379" s="63"/>
      <c r="L379" s="61"/>
      <c r="M379" s="208"/>
      <c r="N379" s="42"/>
      <c r="O379" s="42"/>
      <c r="P379" s="42"/>
      <c r="Q379" s="42"/>
      <c r="R379" s="42"/>
      <c r="S379" s="42"/>
      <c r="T379" s="78"/>
      <c r="AT379" s="24" t="s">
        <v>185</v>
      </c>
      <c r="AU379" s="24" t="s">
        <v>81</v>
      </c>
    </row>
    <row r="380" spans="2:51" s="12" customFormat="1" ht="13.5">
      <c r="B380" s="222"/>
      <c r="C380" s="223"/>
      <c r="D380" s="206" t="s">
        <v>189</v>
      </c>
      <c r="E380" s="224" t="s">
        <v>21</v>
      </c>
      <c r="F380" s="225" t="s">
        <v>609</v>
      </c>
      <c r="G380" s="223"/>
      <c r="H380" s="226" t="s">
        <v>21</v>
      </c>
      <c r="I380" s="227"/>
      <c r="J380" s="223"/>
      <c r="K380" s="223"/>
      <c r="L380" s="228"/>
      <c r="M380" s="229"/>
      <c r="N380" s="230"/>
      <c r="O380" s="230"/>
      <c r="P380" s="230"/>
      <c r="Q380" s="230"/>
      <c r="R380" s="230"/>
      <c r="S380" s="230"/>
      <c r="T380" s="231"/>
      <c r="AT380" s="232" t="s">
        <v>189</v>
      </c>
      <c r="AU380" s="232" t="s">
        <v>81</v>
      </c>
      <c r="AV380" s="12" t="s">
        <v>79</v>
      </c>
      <c r="AW380" s="12" t="s">
        <v>34</v>
      </c>
      <c r="AX380" s="12" t="s">
        <v>71</v>
      </c>
      <c r="AY380" s="232" t="s">
        <v>176</v>
      </c>
    </row>
    <row r="381" spans="2:51" s="11" customFormat="1" ht="13.5">
      <c r="B381" s="210"/>
      <c r="C381" s="211"/>
      <c r="D381" s="212" t="s">
        <v>189</v>
      </c>
      <c r="E381" s="213" t="s">
        <v>21</v>
      </c>
      <c r="F381" s="214" t="s">
        <v>622</v>
      </c>
      <c r="G381" s="211"/>
      <c r="H381" s="215">
        <v>4.4</v>
      </c>
      <c r="I381" s="216"/>
      <c r="J381" s="211"/>
      <c r="K381" s="211"/>
      <c r="L381" s="217"/>
      <c r="M381" s="218"/>
      <c r="N381" s="219"/>
      <c r="O381" s="219"/>
      <c r="P381" s="219"/>
      <c r="Q381" s="219"/>
      <c r="R381" s="219"/>
      <c r="S381" s="219"/>
      <c r="T381" s="220"/>
      <c r="AT381" s="221" t="s">
        <v>189</v>
      </c>
      <c r="AU381" s="221" t="s">
        <v>81</v>
      </c>
      <c r="AV381" s="11" t="s">
        <v>81</v>
      </c>
      <c r="AW381" s="11" t="s">
        <v>34</v>
      </c>
      <c r="AX381" s="11" t="s">
        <v>79</v>
      </c>
      <c r="AY381" s="221" t="s">
        <v>176</v>
      </c>
    </row>
    <row r="382" spans="2:65" s="1" customFormat="1" ht="22.5" customHeight="1">
      <c r="B382" s="41"/>
      <c r="C382" s="194" t="s">
        <v>623</v>
      </c>
      <c r="D382" s="194" t="s">
        <v>178</v>
      </c>
      <c r="E382" s="195" t="s">
        <v>624</v>
      </c>
      <c r="F382" s="196" t="s">
        <v>625</v>
      </c>
      <c r="G382" s="197" t="s">
        <v>193</v>
      </c>
      <c r="H382" s="198">
        <v>5.2</v>
      </c>
      <c r="I382" s="199"/>
      <c r="J382" s="200">
        <f>ROUND(I382*H382,2)</f>
        <v>0</v>
      </c>
      <c r="K382" s="196" t="s">
        <v>182</v>
      </c>
      <c r="L382" s="61"/>
      <c r="M382" s="201" t="s">
        <v>21</v>
      </c>
      <c r="N382" s="202" t="s">
        <v>42</v>
      </c>
      <c r="O382" s="42"/>
      <c r="P382" s="203">
        <f>O382*H382</f>
        <v>0</v>
      </c>
      <c r="Q382" s="203">
        <v>0.00163</v>
      </c>
      <c r="R382" s="203">
        <f>Q382*H382</f>
        <v>0.008476</v>
      </c>
      <c r="S382" s="203">
        <v>0</v>
      </c>
      <c r="T382" s="204">
        <f>S382*H382</f>
        <v>0</v>
      </c>
      <c r="AR382" s="24" t="s">
        <v>273</v>
      </c>
      <c r="AT382" s="24" t="s">
        <v>178</v>
      </c>
      <c r="AU382" s="24" t="s">
        <v>81</v>
      </c>
      <c r="AY382" s="24" t="s">
        <v>176</v>
      </c>
      <c r="BE382" s="205">
        <f>IF(N382="základní",J382,0)</f>
        <v>0</v>
      </c>
      <c r="BF382" s="205">
        <f>IF(N382="snížená",J382,0)</f>
        <v>0</v>
      </c>
      <c r="BG382" s="205">
        <f>IF(N382="zákl. přenesená",J382,0)</f>
        <v>0</v>
      </c>
      <c r="BH382" s="205">
        <f>IF(N382="sníž. přenesená",J382,0)</f>
        <v>0</v>
      </c>
      <c r="BI382" s="205">
        <f>IF(N382="nulová",J382,0)</f>
        <v>0</v>
      </c>
      <c r="BJ382" s="24" t="s">
        <v>79</v>
      </c>
      <c r="BK382" s="205">
        <f>ROUND(I382*H382,2)</f>
        <v>0</v>
      </c>
      <c r="BL382" s="24" t="s">
        <v>273</v>
      </c>
      <c r="BM382" s="24" t="s">
        <v>626</v>
      </c>
    </row>
    <row r="383" spans="2:47" s="1" customFormat="1" ht="13.5">
      <c r="B383" s="41"/>
      <c r="C383" s="63"/>
      <c r="D383" s="206" t="s">
        <v>185</v>
      </c>
      <c r="E383" s="63"/>
      <c r="F383" s="207" t="s">
        <v>627</v>
      </c>
      <c r="G383" s="63"/>
      <c r="H383" s="63"/>
      <c r="I383" s="164"/>
      <c r="J383" s="63"/>
      <c r="K383" s="63"/>
      <c r="L383" s="61"/>
      <c r="M383" s="208"/>
      <c r="N383" s="42"/>
      <c r="O383" s="42"/>
      <c r="P383" s="42"/>
      <c r="Q383" s="42"/>
      <c r="R383" s="42"/>
      <c r="S383" s="42"/>
      <c r="T383" s="78"/>
      <c r="AT383" s="24" t="s">
        <v>185</v>
      </c>
      <c r="AU383" s="24" t="s">
        <v>81</v>
      </c>
    </row>
    <row r="384" spans="2:51" s="12" customFormat="1" ht="13.5">
      <c r="B384" s="222"/>
      <c r="C384" s="223"/>
      <c r="D384" s="206" t="s">
        <v>189</v>
      </c>
      <c r="E384" s="224" t="s">
        <v>21</v>
      </c>
      <c r="F384" s="225" t="s">
        <v>609</v>
      </c>
      <c r="G384" s="223"/>
      <c r="H384" s="226" t="s">
        <v>21</v>
      </c>
      <c r="I384" s="227"/>
      <c r="J384" s="223"/>
      <c r="K384" s="223"/>
      <c r="L384" s="228"/>
      <c r="M384" s="229"/>
      <c r="N384" s="230"/>
      <c r="O384" s="230"/>
      <c r="P384" s="230"/>
      <c r="Q384" s="230"/>
      <c r="R384" s="230"/>
      <c r="S384" s="230"/>
      <c r="T384" s="231"/>
      <c r="AT384" s="232" t="s">
        <v>189</v>
      </c>
      <c r="AU384" s="232" t="s">
        <v>81</v>
      </c>
      <c r="AV384" s="12" t="s">
        <v>79</v>
      </c>
      <c r="AW384" s="12" t="s">
        <v>34</v>
      </c>
      <c r="AX384" s="12" t="s">
        <v>71</v>
      </c>
      <c r="AY384" s="232" t="s">
        <v>176</v>
      </c>
    </row>
    <row r="385" spans="2:51" s="11" customFormat="1" ht="13.5">
      <c r="B385" s="210"/>
      <c r="C385" s="211"/>
      <c r="D385" s="212" t="s">
        <v>189</v>
      </c>
      <c r="E385" s="213" t="s">
        <v>21</v>
      </c>
      <c r="F385" s="214" t="s">
        <v>628</v>
      </c>
      <c r="G385" s="211"/>
      <c r="H385" s="215">
        <v>5.2</v>
      </c>
      <c r="I385" s="216"/>
      <c r="J385" s="211"/>
      <c r="K385" s="211"/>
      <c r="L385" s="217"/>
      <c r="M385" s="218"/>
      <c r="N385" s="219"/>
      <c r="O385" s="219"/>
      <c r="P385" s="219"/>
      <c r="Q385" s="219"/>
      <c r="R385" s="219"/>
      <c r="S385" s="219"/>
      <c r="T385" s="220"/>
      <c r="AT385" s="221" t="s">
        <v>189</v>
      </c>
      <c r="AU385" s="221" t="s">
        <v>81</v>
      </c>
      <c r="AV385" s="11" t="s">
        <v>81</v>
      </c>
      <c r="AW385" s="11" t="s">
        <v>34</v>
      </c>
      <c r="AX385" s="11" t="s">
        <v>79</v>
      </c>
      <c r="AY385" s="221" t="s">
        <v>176</v>
      </c>
    </row>
    <row r="386" spans="2:65" s="1" customFormat="1" ht="22.5" customHeight="1">
      <c r="B386" s="41"/>
      <c r="C386" s="194" t="s">
        <v>629</v>
      </c>
      <c r="D386" s="194" t="s">
        <v>178</v>
      </c>
      <c r="E386" s="195" t="s">
        <v>630</v>
      </c>
      <c r="F386" s="196" t="s">
        <v>631</v>
      </c>
      <c r="G386" s="197" t="s">
        <v>421</v>
      </c>
      <c r="H386" s="198">
        <v>1</v>
      </c>
      <c r="I386" s="199"/>
      <c r="J386" s="200">
        <f>ROUND(I386*H386,2)</f>
        <v>0</v>
      </c>
      <c r="K386" s="196" t="s">
        <v>182</v>
      </c>
      <c r="L386" s="61"/>
      <c r="M386" s="201" t="s">
        <v>21</v>
      </c>
      <c r="N386" s="202" t="s">
        <v>42</v>
      </c>
      <c r="O386" s="42"/>
      <c r="P386" s="203">
        <f>O386*H386</f>
        <v>0</v>
      </c>
      <c r="Q386" s="203">
        <v>0.00025</v>
      </c>
      <c r="R386" s="203">
        <f>Q386*H386</f>
        <v>0.00025</v>
      </c>
      <c r="S386" s="203">
        <v>0</v>
      </c>
      <c r="T386" s="204">
        <f>S386*H386</f>
        <v>0</v>
      </c>
      <c r="AR386" s="24" t="s">
        <v>273</v>
      </c>
      <c r="AT386" s="24" t="s">
        <v>178</v>
      </c>
      <c r="AU386" s="24" t="s">
        <v>81</v>
      </c>
      <c r="AY386" s="24" t="s">
        <v>176</v>
      </c>
      <c r="BE386" s="205">
        <f>IF(N386="základní",J386,0)</f>
        <v>0</v>
      </c>
      <c r="BF386" s="205">
        <f>IF(N386="snížená",J386,0)</f>
        <v>0</v>
      </c>
      <c r="BG386" s="205">
        <f>IF(N386="zákl. přenesená",J386,0)</f>
        <v>0</v>
      </c>
      <c r="BH386" s="205">
        <f>IF(N386="sníž. přenesená",J386,0)</f>
        <v>0</v>
      </c>
      <c r="BI386" s="205">
        <f>IF(N386="nulová",J386,0)</f>
        <v>0</v>
      </c>
      <c r="BJ386" s="24" t="s">
        <v>79</v>
      </c>
      <c r="BK386" s="205">
        <f>ROUND(I386*H386,2)</f>
        <v>0</v>
      </c>
      <c r="BL386" s="24" t="s">
        <v>273</v>
      </c>
      <c r="BM386" s="24" t="s">
        <v>632</v>
      </c>
    </row>
    <row r="387" spans="2:47" s="1" customFormat="1" ht="27">
      <c r="B387" s="41"/>
      <c r="C387" s="63"/>
      <c r="D387" s="206" t="s">
        <v>185</v>
      </c>
      <c r="E387" s="63"/>
      <c r="F387" s="207" t="s">
        <v>633</v>
      </c>
      <c r="G387" s="63"/>
      <c r="H387" s="63"/>
      <c r="I387" s="164"/>
      <c r="J387" s="63"/>
      <c r="K387" s="63"/>
      <c r="L387" s="61"/>
      <c r="M387" s="208"/>
      <c r="N387" s="42"/>
      <c r="O387" s="42"/>
      <c r="P387" s="42"/>
      <c r="Q387" s="42"/>
      <c r="R387" s="42"/>
      <c r="S387" s="42"/>
      <c r="T387" s="78"/>
      <c r="AT387" s="24" t="s">
        <v>185</v>
      </c>
      <c r="AU387" s="24" t="s">
        <v>81</v>
      </c>
    </row>
    <row r="388" spans="2:51" s="12" customFormat="1" ht="13.5">
      <c r="B388" s="222"/>
      <c r="C388" s="223"/>
      <c r="D388" s="206" t="s">
        <v>189</v>
      </c>
      <c r="E388" s="224" t="s">
        <v>21</v>
      </c>
      <c r="F388" s="225" t="s">
        <v>609</v>
      </c>
      <c r="G388" s="223"/>
      <c r="H388" s="226" t="s">
        <v>21</v>
      </c>
      <c r="I388" s="227"/>
      <c r="J388" s="223"/>
      <c r="K388" s="223"/>
      <c r="L388" s="228"/>
      <c r="M388" s="229"/>
      <c r="N388" s="230"/>
      <c r="O388" s="230"/>
      <c r="P388" s="230"/>
      <c r="Q388" s="230"/>
      <c r="R388" s="230"/>
      <c r="S388" s="230"/>
      <c r="T388" s="231"/>
      <c r="AT388" s="232" t="s">
        <v>189</v>
      </c>
      <c r="AU388" s="232" t="s">
        <v>81</v>
      </c>
      <c r="AV388" s="12" t="s">
        <v>79</v>
      </c>
      <c r="AW388" s="12" t="s">
        <v>34</v>
      </c>
      <c r="AX388" s="12" t="s">
        <v>71</v>
      </c>
      <c r="AY388" s="232" t="s">
        <v>176</v>
      </c>
    </row>
    <row r="389" spans="2:51" s="11" customFormat="1" ht="13.5">
      <c r="B389" s="210"/>
      <c r="C389" s="211"/>
      <c r="D389" s="212" t="s">
        <v>189</v>
      </c>
      <c r="E389" s="213" t="s">
        <v>21</v>
      </c>
      <c r="F389" s="214" t="s">
        <v>634</v>
      </c>
      <c r="G389" s="211"/>
      <c r="H389" s="215">
        <v>1</v>
      </c>
      <c r="I389" s="216"/>
      <c r="J389" s="211"/>
      <c r="K389" s="211"/>
      <c r="L389" s="217"/>
      <c r="M389" s="218"/>
      <c r="N389" s="219"/>
      <c r="O389" s="219"/>
      <c r="P389" s="219"/>
      <c r="Q389" s="219"/>
      <c r="R389" s="219"/>
      <c r="S389" s="219"/>
      <c r="T389" s="220"/>
      <c r="AT389" s="221" t="s">
        <v>189</v>
      </c>
      <c r="AU389" s="221" t="s">
        <v>81</v>
      </c>
      <c r="AV389" s="11" t="s">
        <v>81</v>
      </c>
      <c r="AW389" s="11" t="s">
        <v>34</v>
      </c>
      <c r="AX389" s="11" t="s">
        <v>79</v>
      </c>
      <c r="AY389" s="221" t="s">
        <v>176</v>
      </c>
    </row>
    <row r="390" spans="2:65" s="1" customFormat="1" ht="31.5" customHeight="1">
      <c r="B390" s="41"/>
      <c r="C390" s="194" t="s">
        <v>635</v>
      </c>
      <c r="D390" s="194" t="s">
        <v>178</v>
      </c>
      <c r="E390" s="195" t="s">
        <v>636</v>
      </c>
      <c r="F390" s="196" t="s">
        <v>637</v>
      </c>
      <c r="G390" s="197" t="s">
        <v>193</v>
      </c>
      <c r="H390" s="198">
        <v>4.5</v>
      </c>
      <c r="I390" s="199"/>
      <c r="J390" s="200">
        <f>ROUND(I390*H390,2)</f>
        <v>0</v>
      </c>
      <c r="K390" s="196" t="s">
        <v>21</v>
      </c>
      <c r="L390" s="61"/>
      <c r="M390" s="201" t="s">
        <v>21</v>
      </c>
      <c r="N390" s="202" t="s">
        <v>42</v>
      </c>
      <c r="O390" s="42"/>
      <c r="P390" s="203">
        <f>O390*H390</f>
        <v>0</v>
      </c>
      <c r="Q390" s="203">
        <v>0.00212</v>
      </c>
      <c r="R390" s="203">
        <f>Q390*H390</f>
        <v>0.00954</v>
      </c>
      <c r="S390" s="203">
        <v>0</v>
      </c>
      <c r="T390" s="204">
        <f>S390*H390</f>
        <v>0</v>
      </c>
      <c r="AR390" s="24" t="s">
        <v>273</v>
      </c>
      <c r="AT390" s="24" t="s">
        <v>178</v>
      </c>
      <c r="AU390" s="24" t="s">
        <v>81</v>
      </c>
      <c r="AY390" s="24" t="s">
        <v>176</v>
      </c>
      <c r="BE390" s="205">
        <f>IF(N390="základní",J390,0)</f>
        <v>0</v>
      </c>
      <c r="BF390" s="205">
        <f>IF(N390="snížená",J390,0)</f>
        <v>0</v>
      </c>
      <c r="BG390" s="205">
        <f>IF(N390="zákl. přenesená",J390,0)</f>
        <v>0</v>
      </c>
      <c r="BH390" s="205">
        <f>IF(N390="sníž. přenesená",J390,0)</f>
        <v>0</v>
      </c>
      <c r="BI390" s="205">
        <f>IF(N390="nulová",J390,0)</f>
        <v>0</v>
      </c>
      <c r="BJ390" s="24" t="s">
        <v>79</v>
      </c>
      <c r="BK390" s="205">
        <f>ROUND(I390*H390,2)</f>
        <v>0</v>
      </c>
      <c r="BL390" s="24" t="s">
        <v>273</v>
      </c>
      <c r="BM390" s="24" t="s">
        <v>638</v>
      </c>
    </row>
    <row r="391" spans="2:47" s="1" customFormat="1" ht="27">
      <c r="B391" s="41"/>
      <c r="C391" s="63"/>
      <c r="D391" s="206" t="s">
        <v>185</v>
      </c>
      <c r="E391" s="63"/>
      <c r="F391" s="207" t="s">
        <v>639</v>
      </c>
      <c r="G391" s="63"/>
      <c r="H391" s="63"/>
      <c r="I391" s="164"/>
      <c r="J391" s="63"/>
      <c r="K391" s="63"/>
      <c r="L391" s="61"/>
      <c r="M391" s="208"/>
      <c r="N391" s="42"/>
      <c r="O391" s="42"/>
      <c r="P391" s="42"/>
      <c r="Q391" s="42"/>
      <c r="R391" s="42"/>
      <c r="S391" s="42"/>
      <c r="T391" s="78"/>
      <c r="AT391" s="24" t="s">
        <v>185</v>
      </c>
      <c r="AU391" s="24" t="s">
        <v>81</v>
      </c>
    </row>
    <row r="392" spans="2:51" s="12" customFormat="1" ht="13.5">
      <c r="B392" s="222"/>
      <c r="C392" s="223"/>
      <c r="D392" s="206" t="s">
        <v>189</v>
      </c>
      <c r="E392" s="224" t="s">
        <v>21</v>
      </c>
      <c r="F392" s="225" t="s">
        <v>609</v>
      </c>
      <c r="G392" s="223"/>
      <c r="H392" s="226" t="s">
        <v>21</v>
      </c>
      <c r="I392" s="227"/>
      <c r="J392" s="223"/>
      <c r="K392" s="223"/>
      <c r="L392" s="228"/>
      <c r="M392" s="229"/>
      <c r="N392" s="230"/>
      <c r="O392" s="230"/>
      <c r="P392" s="230"/>
      <c r="Q392" s="230"/>
      <c r="R392" s="230"/>
      <c r="S392" s="230"/>
      <c r="T392" s="231"/>
      <c r="AT392" s="232" t="s">
        <v>189</v>
      </c>
      <c r="AU392" s="232" t="s">
        <v>81</v>
      </c>
      <c r="AV392" s="12" t="s">
        <v>79</v>
      </c>
      <c r="AW392" s="12" t="s">
        <v>34</v>
      </c>
      <c r="AX392" s="12" t="s">
        <v>71</v>
      </c>
      <c r="AY392" s="232" t="s">
        <v>176</v>
      </c>
    </row>
    <row r="393" spans="2:51" s="11" customFormat="1" ht="13.5">
      <c r="B393" s="210"/>
      <c r="C393" s="211"/>
      <c r="D393" s="212" t="s">
        <v>189</v>
      </c>
      <c r="E393" s="213" t="s">
        <v>21</v>
      </c>
      <c r="F393" s="214" t="s">
        <v>640</v>
      </c>
      <c r="G393" s="211"/>
      <c r="H393" s="215">
        <v>4.5</v>
      </c>
      <c r="I393" s="216"/>
      <c r="J393" s="211"/>
      <c r="K393" s="211"/>
      <c r="L393" s="217"/>
      <c r="M393" s="218"/>
      <c r="N393" s="219"/>
      <c r="O393" s="219"/>
      <c r="P393" s="219"/>
      <c r="Q393" s="219"/>
      <c r="R393" s="219"/>
      <c r="S393" s="219"/>
      <c r="T393" s="220"/>
      <c r="AT393" s="221" t="s">
        <v>189</v>
      </c>
      <c r="AU393" s="221" t="s">
        <v>81</v>
      </c>
      <c r="AV393" s="11" t="s">
        <v>81</v>
      </c>
      <c r="AW393" s="11" t="s">
        <v>34</v>
      </c>
      <c r="AX393" s="11" t="s">
        <v>79</v>
      </c>
      <c r="AY393" s="221" t="s">
        <v>176</v>
      </c>
    </row>
    <row r="394" spans="2:65" s="1" customFormat="1" ht="31.5" customHeight="1">
      <c r="B394" s="41"/>
      <c r="C394" s="194" t="s">
        <v>641</v>
      </c>
      <c r="D394" s="194" t="s">
        <v>178</v>
      </c>
      <c r="E394" s="195" t="s">
        <v>642</v>
      </c>
      <c r="F394" s="196" t="s">
        <v>643</v>
      </c>
      <c r="G394" s="197" t="s">
        <v>193</v>
      </c>
      <c r="H394" s="198">
        <v>4.4</v>
      </c>
      <c r="I394" s="199"/>
      <c r="J394" s="200">
        <f>ROUND(I394*H394,2)</f>
        <v>0</v>
      </c>
      <c r="K394" s="196" t="s">
        <v>21</v>
      </c>
      <c r="L394" s="61"/>
      <c r="M394" s="201" t="s">
        <v>21</v>
      </c>
      <c r="N394" s="202" t="s">
        <v>42</v>
      </c>
      <c r="O394" s="42"/>
      <c r="P394" s="203">
        <f>O394*H394</f>
        <v>0</v>
      </c>
      <c r="Q394" s="203">
        <v>0.00212</v>
      </c>
      <c r="R394" s="203">
        <f>Q394*H394</f>
        <v>0.009328000000000001</v>
      </c>
      <c r="S394" s="203">
        <v>0</v>
      </c>
      <c r="T394" s="204">
        <f>S394*H394</f>
        <v>0</v>
      </c>
      <c r="AR394" s="24" t="s">
        <v>273</v>
      </c>
      <c r="AT394" s="24" t="s">
        <v>178</v>
      </c>
      <c r="AU394" s="24" t="s">
        <v>81</v>
      </c>
      <c r="AY394" s="24" t="s">
        <v>176</v>
      </c>
      <c r="BE394" s="205">
        <f>IF(N394="základní",J394,0)</f>
        <v>0</v>
      </c>
      <c r="BF394" s="205">
        <f>IF(N394="snížená",J394,0)</f>
        <v>0</v>
      </c>
      <c r="BG394" s="205">
        <f>IF(N394="zákl. přenesená",J394,0)</f>
        <v>0</v>
      </c>
      <c r="BH394" s="205">
        <f>IF(N394="sníž. přenesená",J394,0)</f>
        <v>0</v>
      </c>
      <c r="BI394" s="205">
        <f>IF(N394="nulová",J394,0)</f>
        <v>0</v>
      </c>
      <c r="BJ394" s="24" t="s">
        <v>79</v>
      </c>
      <c r="BK394" s="205">
        <f>ROUND(I394*H394,2)</f>
        <v>0</v>
      </c>
      <c r="BL394" s="24" t="s">
        <v>273</v>
      </c>
      <c r="BM394" s="24" t="s">
        <v>644</v>
      </c>
    </row>
    <row r="395" spans="2:47" s="1" customFormat="1" ht="27">
      <c r="B395" s="41"/>
      <c r="C395" s="63"/>
      <c r="D395" s="206" t="s">
        <v>185</v>
      </c>
      <c r="E395" s="63"/>
      <c r="F395" s="207" t="s">
        <v>643</v>
      </c>
      <c r="G395" s="63"/>
      <c r="H395" s="63"/>
      <c r="I395" s="164"/>
      <c r="J395" s="63"/>
      <c r="K395" s="63"/>
      <c r="L395" s="61"/>
      <c r="M395" s="208"/>
      <c r="N395" s="42"/>
      <c r="O395" s="42"/>
      <c r="P395" s="42"/>
      <c r="Q395" s="42"/>
      <c r="R395" s="42"/>
      <c r="S395" s="42"/>
      <c r="T395" s="78"/>
      <c r="AT395" s="24" t="s">
        <v>185</v>
      </c>
      <c r="AU395" s="24" t="s">
        <v>81</v>
      </c>
    </row>
    <row r="396" spans="2:51" s="12" customFormat="1" ht="13.5">
      <c r="B396" s="222"/>
      <c r="C396" s="223"/>
      <c r="D396" s="206" t="s">
        <v>189</v>
      </c>
      <c r="E396" s="224" t="s">
        <v>21</v>
      </c>
      <c r="F396" s="225" t="s">
        <v>609</v>
      </c>
      <c r="G396" s="223"/>
      <c r="H396" s="226" t="s">
        <v>21</v>
      </c>
      <c r="I396" s="227"/>
      <c r="J396" s="223"/>
      <c r="K396" s="223"/>
      <c r="L396" s="228"/>
      <c r="M396" s="229"/>
      <c r="N396" s="230"/>
      <c r="O396" s="230"/>
      <c r="P396" s="230"/>
      <c r="Q396" s="230"/>
      <c r="R396" s="230"/>
      <c r="S396" s="230"/>
      <c r="T396" s="231"/>
      <c r="AT396" s="232" t="s">
        <v>189</v>
      </c>
      <c r="AU396" s="232" t="s">
        <v>81</v>
      </c>
      <c r="AV396" s="12" t="s">
        <v>79</v>
      </c>
      <c r="AW396" s="12" t="s">
        <v>34</v>
      </c>
      <c r="AX396" s="12" t="s">
        <v>71</v>
      </c>
      <c r="AY396" s="232" t="s">
        <v>176</v>
      </c>
    </row>
    <row r="397" spans="2:51" s="11" customFormat="1" ht="13.5">
      <c r="B397" s="210"/>
      <c r="C397" s="211"/>
      <c r="D397" s="212" t="s">
        <v>189</v>
      </c>
      <c r="E397" s="213" t="s">
        <v>21</v>
      </c>
      <c r="F397" s="214" t="s">
        <v>645</v>
      </c>
      <c r="G397" s="211"/>
      <c r="H397" s="215">
        <v>4.4</v>
      </c>
      <c r="I397" s="216"/>
      <c r="J397" s="211"/>
      <c r="K397" s="211"/>
      <c r="L397" s="217"/>
      <c r="M397" s="218"/>
      <c r="N397" s="219"/>
      <c r="O397" s="219"/>
      <c r="P397" s="219"/>
      <c r="Q397" s="219"/>
      <c r="R397" s="219"/>
      <c r="S397" s="219"/>
      <c r="T397" s="220"/>
      <c r="AT397" s="221" t="s">
        <v>189</v>
      </c>
      <c r="AU397" s="221" t="s">
        <v>81</v>
      </c>
      <c r="AV397" s="11" t="s">
        <v>81</v>
      </c>
      <c r="AW397" s="11" t="s">
        <v>34</v>
      </c>
      <c r="AX397" s="11" t="s">
        <v>79</v>
      </c>
      <c r="AY397" s="221" t="s">
        <v>176</v>
      </c>
    </row>
    <row r="398" spans="2:65" s="1" customFormat="1" ht="22.5" customHeight="1">
      <c r="B398" s="41"/>
      <c r="C398" s="194" t="s">
        <v>646</v>
      </c>
      <c r="D398" s="194" t="s">
        <v>178</v>
      </c>
      <c r="E398" s="195" t="s">
        <v>647</v>
      </c>
      <c r="F398" s="196" t="s">
        <v>648</v>
      </c>
      <c r="G398" s="197" t="s">
        <v>181</v>
      </c>
      <c r="H398" s="198">
        <v>54.2</v>
      </c>
      <c r="I398" s="199"/>
      <c r="J398" s="200">
        <f>ROUND(I398*H398,2)</f>
        <v>0</v>
      </c>
      <c r="K398" s="196" t="s">
        <v>21</v>
      </c>
      <c r="L398" s="61"/>
      <c r="M398" s="201" t="s">
        <v>21</v>
      </c>
      <c r="N398" s="202" t="s">
        <v>42</v>
      </c>
      <c r="O398" s="42"/>
      <c r="P398" s="203">
        <f>O398*H398</f>
        <v>0</v>
      </c>
      <c r="Q398" s="203">
        <v>0</v>
      </c>
      <c r="R398" s="203">
        <f>Q398*H398</f>
        <v>0</v>
      </c>
      <c r="S398" s="203">
        <v>0</v>
      </c>
      <c r="T398" s="204">
        <f>S398*H398</f>
        <v>0</v>
      </c>
      <c r="AR398" s="24" t="s">
        <v>273</v>
      </c>
      <c r="AT398" s="24" t="s">
        <v>178</v>
      </c>
      <c r="AU398" s="24" t="s">
        <v>81</v>
      </c>
      <c r="AY398" s="24" t="s">
        <v>176</v>
      </c>
      <c r="BE398" s="205">
        <f>IF(N398="základní",J398,0)</f>
        <v>0</v>
      </c>
      <c r="BF398" s="205">
        <f>IF(N398="snížená",J398,0)</f>
        <v>0</v>
      </c>
      <c r="BG398" s="205">
        <f>IF(N398="zákl. přenesená",J398,0)</f>
        <v>0</v>
      </c>
      <c r="BH398" s="205">
        <f>IF(N398="sníž. přenesená",J398,0)</f>
        <v>0</v>
      </c>
      <c r="BI398" s="205">
        <f>IF(N398="nulová",J398,0)</f>
        <v>0</v>
      </c>
      <c r="BJ398" s="24" t="s">
        <v>79</v>
      </c>
      <c r="BK398" s="205">
        <f>ROUND(I398*H398,2)</f>
        <v>0</v>
      </c>
      <c r="BL398" s="24" t="s">
        <v>273</v>
      </c>
      <c r="BM398" s="24" t="s">
        <v>649</v>
      </c>
    </row>
    <row r="399" spans="2:47" s="1" customFormat="1" ht="13.5">
      <c r="B399" s="41"/>
      <c r="C399" s="63"/>
      <c r="D399" s="206" t="s">
        <v>185</v>
      </c>
      <c r="E399" s="63"/>
      <c r="F399" s="207" t="s">
        <v>648</v>
      </c>
      <c r="G399" s="63"/>
      <c r="H399" s="63"/>
      <c r="I399" s="164"/>
      <c r="J399" s="63"/>
      <c r="K399" s="63"/>
      <c r="L399" s="61"/>
      <c r="M399" s="208"/>
      <c r="N399" s="42"/>
      <c r="O399" s="42"/>
      <c r="P399" s="42"/>
      <c r="Q399" s="42"/>
      <c r="R399" s="42"/>
      <c r="S399" s="42"/>
      <c r="T399" s="78"/>
      <c r="AT399" s="24" t="s">
        <v>185</v>
      </c>
      <c r="AU399" s="24" t="s">
        <v>81</v>
      </c>
    </row>
    <row r="400" spans="2:51" s="12" customFormat="1" ht="13.5">
      <c r="B400" s="222"/>
      <c r="C400" s="223"/>
      <c r="D400" s="206" t="s">
        <v>189</v>
      </c>
      <c r="E400" s="224" t="s">
        <v>21</v>
      </c>
      <c r="F400" s="225" t="s">
        <v>650</v>
      </c>
      <c r="G400" s="223"/>
      <c r="H400" s="226" t="s">
        <v>21</v>
      </c>
      <c r="I400" s="227"/>
      <c r="J400" s="223"/>
      <c r="K400" s="223"/>
      <c r="L400" s="228"/>
      <c r="M400" s="229"/>
      <c r="N400" s="230"/>
      <c r="O400" s="230"/>
      <c r="P400" s="230"/>
      <c r="Q400" s="230"/>
      <c r="R400" s="230"/>
      <c r="S400" s="230"/>
      <c r="T400" s="231"/>
      <c r="AT400" s="232" t="s">
        <v>189</v>
      </c>
      <c r="AU400" s="232" t="s">
        <v>81</v>
      </c>
      <c r="AV400" s="12" t="s">
        <v>79</v>
      </c>
      <c r="AW400" s="12" t="s">
        <v>34</v>
      </c>
      <c r="AX400" s="12" t="s">
        <v>71</v>
      </c>
      <c r="AY400" s="232" t="s">
        <v>176</v>
      </c>
    </row>
    <row r="401" spans="2:51" s="11" customFormat="1" ht="13.5">
      <c r="B401" s="210"/>
      <c r="C401" s="211"/>
      <c r="D401" s="212" t="s">
        <v>189</v>
      </c>
      <c r="E401" s="213" t="s">
        <v>21</v>
      </c>
      <c r="F401" s="214" t="s">
        <v>651</v>
      </c>
      <c r="G401" s="211"/>
      <c r="H401" s="215">
        <v>54.2</v>
      </c>
      <c r="I401" s="216"/>
      <c r="J401" s="211"/>
      <c r="K401" s="211"/>
      <c r="L401" s="217"/>
      <c r="M401" s="218"/>
      <c r="N401" s="219"/>
      <c r="O401" s="219"/>
      <c r="P401" s="219"/>
      <c r="Q401" s="219"/>
      <c r="R401" s="219"/>
      <c r="S401" s="219"/>
      <c r="T401" s="220"/>
      <c r="AT401" s="221" t="s">
        <v>189</v>
      </c>
      <c r="AU401" s="221" t="s">
        <v>81</v>
      </c>
      <c r="AV401" s="11" t="s">
        <v>81</v>
      </c>
      <c r="AW401" s="11" t="s">
        <v>34</v>
      </c>
      <c r="AX401" s="11" t="s">
        <v>79</v>
      </c>
      <c r="AY401" s="221" t="s">
        <v>176</v>
      </c>
    </row>
    <row r="402" spans="2:65" s="1" customFormat="1" ht="22.5" customHeight="1">
      <c r="B402" s="41"/>
      <c r="C402" s="194" t="s">
        <v>652</v>
      </c>
      <c r="D402" s="194" t="s">
        <v>178</v>
      </c>
      <c r="E402" s="195" t="s">
        <v>653</v>
      </c>
      <c r="F402" s="196" t="s">
        <v>654</v>
      </c>
      <c r="G402" s="197" t="s">
        <v>557</v>
      </c>
      <c r="H402" s="272"/>
      <c r="I402" s="199"/>
      <c r="J402" s="200">
        <f>ROUND(I402*H402,2)</f>
        <v>0</v>
      </c>
      <c r="K402" s="196" t="s">
        <v>182</v>
      </c>
      <c r="L402" s="61"/>
      <c r="M402" s="201" t="s">
        <v>21</v>
      </c>
      <c r="N402" s="202" t="s">
        <v>42</v>
      </c>
      <c r="O402" s="42"/>
      <c r="P402" s="203">
        <f>O402*H402</f>
        <v>0</v>
      </c>
      <c r="Q402" s="203">
        <v>0</v>
      </c>
      <c r="R402" s="203">
        <f>Q402*H402</f>
        <v>0</v>
      </c>
      <c r="S402" s="203">
        <v>0</v>
      </c>
      <c r="T402" s="204">
        <f>S402*H402</f>
        <v>0</v>
      </c>
      <c r="AR402" s="24" t="s">
        <v>273</v>
      </c>
      <c r="AT402" s="24" t="s">
        <v>178</v>
      </c>
      <c r="AU402" s="24" t="s">
        <v>81</v>
      </c>
      <c r="AY402" s="24" t="s">
        <v>176</v>
      </c>
      <c r="BE402" s="205">
        <f>IF(N402="základní",J402,0)</f>
        <v>0</v>
      </c>
      <c r="BF402" s="205">
        <f>IF(N402="snížená",J402,0)</f>
        <v>0</v>
      </c>
      <c r="BG402" s="205">
        <f>IF(N402="zákl. přenesená",J402,0)</f>
        <v>0</v>
      </c>
      <c r="BH402" s="205">
        <f>IF(N402="sníž. přenesená",J402,0)</f>
        <v>0</v>
      </c>
      <c r="BI402" s="205">
        <f>IF(N402="nulová",J402,0)</f>
        <v>0</v>
      </c>
      <c r="BJ402" s="24" t="s">
        <v>79</v>
      </c>
      <c r="BK402" s="205">
        <f>ROUND(I402*H402,2)</f>
        <v>0</v>
      </c>
      <c r="BL402" s="24" t="s">
        <v>273</v>
      </c>
      <c r="BM402" s="24" t="s">
        <v>655</v>
      </c>
    </row>
    <row r="403" spans="2:47" s="1" customFormat="1" ht="27">
      <c r="B403" s="41"/>
      <c r="C403" s="63"/>
      <c r="D403" s="206" t="s">
        <v>185</v>
      </c>
      <c r="E403" s="63"/>
      <c r="F403" s="207" t="s">
        <v>656</v>
      </c>
      <c r="G403" s="63"/>
      <c r="H403" s="63"/>
      <c r="I403" s="164"/>
      <c r="J403" s="63"/>
      <c r="K403" s="63"/>
      <c r="L403" s="61"/>
      <c r="M403" s="208"/>
      <c r="N403" s="42"/>
      <c r="O403" s="42"/>
      <c r="P403" s="42"/>
      <c r="Q403" s="42"/>
      <c r="R403" s="42"/>
      <c r="S403" s="42"/>
      <c r="T403" s="78"/>
      <c r="AT403" s="24" t="s">
        <v>185</v>
      </c>
      <c r="AU403" s="24" t="s">
        <v>81</v>
      </c>
    </row>
    <row r="404" spans="2:63" s="10" customFormat="1" ht="29.85" customHeight="1">
      <c r="B404" s="177"/>
      <c r="C404" s="178"/>
      <c r="D404" s="191" t="s">
        <v>70</v>
      </c>
      <c r="E404" s="192" t="s">
        <v>657</v>
      </c>
      <c r="F404" s="192" t="s">
        <v>658</v>
      </c>
      <c r="G404" s="178"/>
      <c r="H404" s="178"/>
      <c r="I404" s="181"/>
      <c r="J404" s="193">
        <f>BK404</f>
        <v>0</v>
      </c>
      <c r="K404" s="178"/>
      <c r="L404" s="183"/>
      <c r="M404" s="184"/>
      <c r="N404" s="185"/>
      <c r="O404" s="185"/>
      <c r="P404" s="186">
        <f>SUM(P405:P410)</f>
        <v>0</v>
      </c>
      <c r="Q404" s="185"/>
      <c r="R404" s="186">
        <f>SUM(R405:R410)</f>
        <v>0</v>
      </c>
      <c r="S404" s="185"/>
      <c r="T404" s="187">
        <f>SUM(T405:T410)</f>
        <v>0</v>
      </c>
      <c r="AR404" s="188" t="s">
        <v>81</v>
      </c>
      <c r="AT404" s="189" t="s">
        <v>70</v>
      </c>
      <c r="AU404" s="189" t="s">
        <v>79</v>
      </c>
      <c r="AY404" s="188" t="s">
        <v>176</v>
      </c>
      <c r="BK404" s="190">
        <f>SUM(BK405:BK410)</f>
        <v>0</v>
      </c>
    </row>
    <row r="405" spans="2:65" s="1" customFormat="1" ht="22.5" customHeight="1">
      <c r="B405" s="41"/>
      <c r="C405" s="194" t="s">
        <v>659</v>
      </c>
      <c r="D405" s="194" t="s">
        <v>178</v>
      </c>
      <c r="E405" s="195" t="s">
        <v>660</v>
      </c>
      <c r="F405" s="196" t="s">
        <v>661</v>
      </c>
      <c r="G405" s="197" t="s">
        <v>181</v>
      </c>
      <c r="H405" s="198">
        <v>37.8</v>
      </c>
      <c r="I405" s="199"/>
      <c r="J405" s="200">
        <f>ROUND(I405*H405,2)</f>
        <v>0</v>
      </c>
      <c r="K405" s="196" t="s">
        <v>21</v>
      </c>
      <c r="L405" s="61"/>
      <c r="M405" s="201" t="s">
        <v>21</v>
      </c>
      <c r="N405" s="202" t="s">
        <v>42</v>
      </c>
      <c r="O405" s="42"/>
      <c r="P405" s="203">
        <f>O405*H405</f>
        <v>0</v>
      </c>
      <c r="Q405" s="203">
        <v>0</v>
      </c>
      <c r="R405" s="203">
        <f>Q405*H405</f>
        <v>0</v>
      </c>
      <c r="S405" s="203">
        <v>0</v>
      </c>
      <c r="T405" s="204">
        <f>S405*H405</f>
        <v>0</v>
      </c>
      <c r="AR405" s="24" t="s">
        <v>273</v>
      </c>
      <c r="AT405" s="24" t="s">
        <v>178</v>
      </c>
      <c r="AU405" s="24" t="s">
        <v>81</v>
      </c>
      <c r="AY405" s="24" t="s">
        <v>176</v>
      </c>
      <c r="BE405" s="205">
        <f>IF(N405="základní",J405,0)</f>
        <v>0</v>
      </c>
      <c r="BF405" s="205">
        <f>IF(N405="snížená",J405,0)</f>
        <v>0</v>
      </c>
      <c r="BG405" s="205">
        <f>IF(N405="zákl. přenesená",J405,0)</f>
        <v>0</v>
      </c>
      <c r="BH405" s="205">
        <f>IF(N405="sníž. přenesená",J405,0)</f>
        <v>0</v>
      </c>
      <c r="BI405" s="205">
        <f>IF(N405="nulová",J405,0)</f>
        <v>0</v>
      </c>
      <c r="BJ405" s="24" t="s">
        <v>79</v>
      </c>
      <c r="BK405" s="205">
        <f>ROUND(I405*H405,2)</f>
        <v>0</v>
      </c>
      <c r="BL405" s="24" t="s">
        <v>273</v>
      </c>
      <c r="BM405" s="24" t="s">
        <v>662</v>
      </c>
    </row>
    <row r="406" spans="2:47" s="1" customFormat="1" ht="13.5">
      <c r="B406" s="41"/>
      <c r="C406" s="63"/>
      <c r="D406" s="206" t="s">
        <v>185</v>
      </c>
      <c r="E406" s="63"/>
      <c r="F406" s="207" t="s">
        <v>663</v>
      </c>
      <c r="G406" s="63"/>
      <c r="H406" s="63"/>
      <c r="I406" s="164"/>
      <c r="J406" s="63"/>
      <c r="K406" s="63"/>
      <c r="L406" s="61"/>
      <c r="M406" s="208"/>
      <c r="N406" s="42"/>
      <c r="O406" s="42"/>
      <c r="P406" s="42"/>
      <c r="Q406" s="42"/>
      <c r="R406" s="42"/>
      <c r="S406" s="42"/>
      <c r="T406" s="78"/>
      <c r="AT406" s="24" t="s">
        <v>185</v>
      </c>
      <c r="AU406" s="24" t="s">
        <v>81</v>
      </c>
    </row>
    <row r="407" spans="2:47" s="1" customFormat="1" ht="40.5">
      <c r="B407" s="41"/>
      <c r="C407" s="63"/>
      <c r="D407" s="206" t="s">
        <v>187</v>
      </c>
      <c r="E407" s="63"/>
      <c r="F407" s="209" t="s">
        <v>664</v>
      </c>
      <c r="G407" s="63"/>
      <c r="H407" s="63"/>
      <c r="I407" s="164"/>
      <c r="J407" s="63"/>
      <c r="K407" s="63"/>
      <c r="L407" s="61"/>
      <c r="M407" s="208"/>
      <c r="N407" s="42"/>
      <c r="O407" s="42"/>
      <c r="P407" s="42"/>
      <c r="Q407" s="42"/>
      <c r="R407" s="42"/>
      <c r="S407" s="42"/>
      <c r="T407" s="78"/>
      <c r="AT407" s="24" t="s">
        <v>187</v>
      </c>
      <c r="AU407" s="24" t="s">
        <v>81</v>
      </c>
    </row>
    <row r="408" spans="2:51" s="12" customFormat="1" ht="27">
      <c r="B408" s="222"/>
      <c r="C408" s="223"/>
      <c r="D408" s="206" t="s">
        <v>189</v>
      </c>
      <c r="E408" s="224" t="s">
        <v>21</v>
      </c>
      <c r="F408" s="225" t="s">
        <v>665</v>
      </c>
      <c r="G408" s="223"/>
      <c r="H408" s="226" t="s">
        <v>21</v>
      </c>
      <c r="I408" s="227"/>
      <c r="J408" s="223"/>
      <c r="K408" s="223"/>
      <c r="L408" s="228"/>
      <c r="M408" s="229"/>
      <c r="N408" s="230"/>
      <c r="O408" s="230"/>
      <c r="P408" s="230"/>
      <c r="Q408" s="230"/>
      <c r="R408" s="230"/>
      <c r="S408" s="230"/>
      <c r="T408" s="231"/>
      <c r="AT408" s="232" t="s">
        <v>189</v>
      </c>
      <c r="AU408" s="232" t="s">
        <v>81</v>
      </c>
      <c r="AV408" s="12" t="s">
        <v>79</v>
      </c>
      <c r="AW408" s="12" t="s">
        <v>34</v>
      </c>
      <c r="AX408" s="12" t="s">
        <v>71</v>
      </c>
      <c r="AY408" s="232" t="s">
        <v>176</v>
      </c>
    </row>
    <row r="409" spans="2:51" s="11" customFormat="1" ht="13.5">
      <c r="B409" s="210"/>
      <c r="C409" s="211"/>
      <c r="D409" s="206" t="s">
        <v>189</v>
      </c>
      <c r="E409" s="233" t="s">
        <v>21</v>
      </c>
      <c r="F409" s="234" t="s">
        <v>666</v>
      </c>
      <c r="G409" s="211"/>
      <c r="H409" s="235">
        <v>37.8</v>
      </c>
      <c r="I409" s="216"/>
      <c r="J409" s="211"/>
      <c r="K409" s="211"/>
      <c r="L409" s="217"/>
      <c r="M409" s="218"/>
      <c r="N409" s="219"/>
      <c r="O409" s="219"/>
      <c r="P409" s="219"/>
      <c r="Q409" s="219"/>
      <c r="R409" s="219"/>
      <c r="S409" s="219"/>
      <c r="T409" s="220"/>
      <c r="AT409" s="221" t="s">
        <v>189</v>
      </c>
      <c r="AU409" s="221" t="s">
        <v>81</v>
      </c>
      <c r="AV409" s="11" t="s">
        <v>81</v>
      </c>
      <c r="AW409" s="11" t="s">
        <v>34</v>
      </c>
      <c r="AX409" s="11" t="s">
        <v>71</v>
      </c>
      <c r="AY409" s="221" t="s">
        <v>176</v>
      </c>
    </row>
    <row r="410" spans="2:51" s="13" customFormat="1" ht="13.5">
      <c r="B410" s="236"/>
      <c r="C410" s="237"/>
      <c r="D410" s="206" t="s">
        <v>189</v>
      </c>
      <c r="E410" s="257" t="s">
        <v>113</v>
      </c>
      <c r="F410" s="258" t="s">
        <v>207</v>
      </c>
      <c r="G410" s="237"/>
      <c r="H410" s="259">
        <v>37.8</v>
      </c>
      <c r="I410" s="241"/>
      <c r="J410" s="237"/>
      <c r="K410" s="237"/>
      <c r="L410" s="242"/>
      <c r="M410" s="243"/>
      <c r="N410" s="244"/>
      <c r="O410" s="244"/>
      <c r="P410" s="244"/>
      <c r="Q410" s="244"/>
      <c r="R410" s="244"/>
      <c r="S410" s="244"/>
      <c r="T410" s="245"/>
      <c r="AT410" s="246" t="s">
        <v>189</v>
      </c>
      <c r="AU410" s="246" t="s">
        <v>81</v>
      </c>
      <c r="AV410" s="13" t="s">
        <v>183</v>
      </c>
      <c r="AW410" s="13" t="s">
        <v>34</v>
      </c>
      <c r="AX410" s="13" t="s">
        <v>79</v>
      </c>
      <c r="AY410" s="246" t="s">
        <v>176</v>
      </c>
    </row>
    <row r="411" spans="2:63" s="10" customFormat="1" ht="29.85" customHeight="1">
      <c r="B411" s="177"/>
      <c r="C411" s="178"/>
      <c r="D411" s="191" t="s">
        <v>70</v>
      </c>
      <c r="E411" s="192" t="s">
        <v>667</v>
      </c>
      <c r="F411" s="192" t="s">
        <v>668</v>
      </c>
      <c r="G411" s="178"/>
      <c r="H411" s="178"/>
      <c r="I411" s="181"/>
      <c r="J411" s="193">
        <f>BK411</f>
        <v>0</v>
      </c>
      <c r="K411" s="178"/>
      <c r="L411" s="183"/>
      <c r="M411" s="184"/>
      <c r="N411" s="185"/>
      <c r="O411" s="185"/>
      <c r="P411" s="186">
        <f>SUM(P412:P482)</f>
        <v>0</v>
      </c>
      <c r="Q411" s="185"/>
      <c r="R411" s="186">
        <f>SUM(R412:R482)</f>
        <v>0</v>
      </c>
      <c r="S411" s="185"/>
      <c r="T411" s="187">
        <f>SUM(T412:T482)</f>
        <v>0.307</v>
      </c>
      <c r="AR411" s="188" t="s">
        <v>81</v>
      </c>
      <c r="AT411" s="189" t="s">
        <v>70</v>
      </c>
      <c r="AU411" s="189" t="s">
        <v>79</v>
      </c>
      <c r="AY411" s="188" t="s">
        <v>176</v>
      </c>
      <c r="BK411" s="190">
        <f>SUM(BK412:BK482)</f>
        <v>0</v>
      </c>
    </row>
    <row r="412" spans="2:65" s="1" customFormat="1" ht="22.5" customHeight="1">
      <c r="B412" s="41"/>
      <c r="C412" s="194" t="s">
        <v>669</v>
      </c>
      <c r="D412" s="194" t="s">
        <v>178</v>
      </c>
      <c r="E412" s="195" t="s">
        <v>670</v>
      </c>
      <c r="F412" s="196" t="s">
        <v>671</v>
      </c>
      <c r="G412" s="197" t="s">
        <v>421</v>
      </c>
      <c r="H412" s="198">
        <v>14</v>
      </c>
      <c r="I412" s="199"/>
      <c r="J412" s="200">
        <f>ROUND(I412*H412,2)</f>
        <v>0</v>
      </c>
      <c r="K412" s="196" t="s">
        <v>182</v>
      </c>
      <c r="L412" s="61"/>
      <c r="M412" s="201" t="s">
        <v>21</v>
      </c>
      <c r="N412" s="202" t="s">
        <v>42</v>
      </c>
      <c r="O412" s="42"/>
      <c r="P412" s="203">
        <f>O412*H412</f>
        <v>0</v>
      </c>
      <c r="Q412" s="203">
        <v>0</v>
      </c>
      <c r="R412" s="203">
        <f>Q412*H412</f>
        <v>0</v>
      </c>
      <c r="S412" s="203">
        <v>0.003</v>
      </c>
      <c r="T412" s="204">
        <f>S412*H412</f>
        <v>0.042</v>
      </c>
      <c r="AR412" s="24" t="s">
        <v>273</v>
      </c>
      <c r="AT412" s="24" t="s">
        <v>178</v>
      </c>
      <c r="AU412" s="24" t="s">
        <v>81</v>
      </c>
      <c r="AY412" s="24" t="s">
        <v>176</v>
      </c>
      <c r="BE412" s="205">
        <f>IF(N412="základní",J412,0)</f>
        <v>0</v>
      </c>
      <c r="BF412" s="205">
        <f>IF(N412="snížená",J412,0)</f>
        <v>0</v>
      </c>
      <c r="BG412" s="205">
        <f>IF(N412="zákl. přenesená",J412,0)</f>
        <v>0</v>
      </c>
      <c r="BH412" s="205">
        <f>IF(N412="sníž. přenesená",J412,0)</f>
        <v>0</v>
      </c>
      <c r="BI412" s="205">
        <f>IF(N412="nulová",J412,0)</f>
        <v>0</v>
      </c>
      <c r="BJ412" s="24" t="s">
        <v>79</v>
      </c>
      <c r="BK412" s="205">
        <f>ROUND(I412*H412,2)</f>
        <v>0</v>
      </c>
      <c r="BL412" s="24" t="s">
        <v>273</v>
      </c>
      <c r="BM412" s="24" t="s">
        <v>672</v>
      </c>
    </row>
    <row r="413" spans="2:47" s="1" customFormat="1" ht="13.5">
      <c r="B413" s="41"/>
      <c r="C413" s="63"/>
      <c r="D413" s="206" t="s">
        <v>185</v>
      </c>
      <c r="E413" s="63"/>
      <c r="F413" s="207" t="s">
        <v>673</v>
      </c>
      <c r="G413" s="63"/>
      <c r="H413" s="63"/>
      <c r="I413" s="164"/>
      <c r="J413" s="63"/>
      <c r="K413" s="63"/>
      <c r="L413" s="61"/>
      <c r="M413" s="208"/>
      <c r="N413" s="42"/>
      <c r="O413" s="42"/>
      <c r="P413" s="42"/>
      <c r="Q413" s="42"/>
      <c r="R413" s="42"/>
      <c r="S413" s="42"/>
      <c r="T413" s="78"/>
      <c r="AT413" s="24" t="s">
        <v>185</v>
      </c>
      <c r="AU413" s="24" t="s">
        <v>81</v>
      </c>
    </row>
    <row r="414" spans="2:51" s="12" customFormat="1" ht="27">
      <c r="B414" s="222"/>
      <c r="C414" s="223"/>
      <c r="D414" s="206" t="s">
        <v>189</v>
      </c>
      <c r="E414" s="224" t="s">
        <v>21</v>
      </c>
      <c r="F414" s="225" t="s">
        <v>447</v>
      </c>
      <c r="G414" s="223"/>
      <c r="H414" s="226" t="s">
        <v>21</v>
      </c>
      <c r="I414" s="227"/>
      <c r="J414" s="223"/>
      <c r="K414" s="223"/>
      <c r="L414" s="228"/>
      <c r="M414" s="229"/>
      <c r="N414" s="230"/>
      <c r="O414" s="230"/>
      <c r="P414" s="230"/>
      <c r="Q414" s="230"/>
      <c r="R414" s="230"/>
      <c r="S414" s="230"/>
      <c r="T414" s="231"/>
      <c r="AT414" s="232" t="s">
        <v>189</v>
      </c>
      <c r="AU414" s="232" t="s">
        <v>81</v>
      </c>
      <c r="AV414" s="12" t="s">
        <v>79</v>
      </c>
      <c r="AW414" s="12" t="s">
        <v>34</v>
      </c>
      <c r="AX414" s="12" t="s">
        <v>71</v>
      </c>
      <c r="AY414" s="232" t="s">
        <v>176</v>
      </c>
    </row>
    <row r="415" spans="2:51" s="12" customFormat="1" ht="13.5">
      <c r="B415" s="222"/>
      <c r="C415" s="223"/>
      <c r="D415" s="206" t="s">
        <v>189</v>
      </c>
      <c r="E415" s="224" t="s">
        <v>21</v>
      </c>
      <c r="F415" s="225" t="s">
        <v>674</v>
      </c>
      <c r="G415" s="223"/>
      <c r="H415" s="226" t="s">
        <v>21</v>
      </c>
      <c r="I415" s="227"/>
      <c r="J415" s="223"/>
      <c r="K415" s="223"/>
      <c r="L415" s="228"/>
      <c r="M415" s="229"/>
      <c r="N415" s="230"/>
      <c r="O415" s="230"/>
      <c r="P415" s="230"/>
      <c r="Q415" s="230"/>
      <c r="R415" s="230"/>
      <c r="S415" s="230"/>
      <c r="T415" s="231"/>
      <c r="AT415" s="232" t="s">
        <v>189</v>
      </c>
      <c r="AU415" s="232" t="s">
        <v>81</v>
      </c>
      <c r="AV415" s="12" t="s">
        <v>79</v>
      </c>
      <c r="AW415" s="12" t="s">
        <v>34</v>
      </c>
      <c r="AX415" s="12" t="s">
        <v>71</v>
      </c>
      <c r="AY415" s="232" t="s">
        <v>176</v>
      </c>
    </row>
    <row r="416" spans="2:51" s="11" customFormat="1" ht="13.5">
      <c r="B416" s="210"/>
      <c r="C416" s="211"/>
      <c r="D416" s="206" t="s">
        <v>189</v>
      </c>
      <c r="E416" s="233" t="s">
        <v>21</v>
      </c>
      <c r="F416" s="234" t="s">
        <v>675</v>
      </c>
      <c r="G416" s="211"/>
      <c r="H416" s="235">
        <v>2</v>
      </c>
      <c r="I416" s="216"/>
      <c r="J416" s="211"/>
      <c r="K416" s="211"/>
      <c r="L416" s="217"/>
      <c r="M416" s="218"/>
      <c r="N416" s="219"/>
      <c r="O416" s="219"/>
      <c r="P416" s="219"/>
      <c r="Q416" s="219"/>
      <c r="R416" s="219"/>
      <c r="S416" s="219"/>
      <c r="T416" s="220"/>
      <c r="AT416" s="221" t="s">
        <v>189</v>
      </c>
      <c r="AU416" s="221" t="s">
        <v>81</v>
      </c>
      <c r="AV416" s="11" t="s">
        <v>81</v>
      </c>
      <c r="AW416" s="11" t="s">
        <v>34</v>
      </c>
      <c r="AX416" s="11" t="s">
        <v>71</v>
      </c>
      <c r="AY416" s="221" t="s">
        <v>176</v>
      </c>
    </row>
    <row r="417" spans="2:51" s="11" customFormat="1" ht="13.5">
      <c r="B417" s="210"/>
      <c r="C417" s="211"/>
      <c r="D417" s="206" t="s">
        <v>189</v>
      </c>
      <c r="E417" s="233" t="s">
        <v>21</v>
      </c>
      <c r="F417" s="234" t="s">
        <v>676</v>
      </c>
      <c r="G417" s="211"/>
      <c r="H417" s="235">
        <v>6</v>
      </c>
      <c r="I417" s="216"/>
      <c r="J417" s="211"/>
      <c r="K417" s="211"/>
      <c r="L417" s="217"/>
      <c r="M417" s="218"/>
      <c r="N417" s="219"/>
      <c r="O417" s="219"/>
      <c r="P417" s="219"/>
      <c r="Q417" s="219"/>
      <c r="R417" s="219"/>
      <c r="S417" s="219"/>
      <c r="T417" s="220"/>
      <c r="AT417" s="221" t="s">
        <v>189</v>
      </c>
      <c r="AU417" s="221" t="s">
        <v>81</v>
      </c>
      <c r="AV417" s="11" t="s">
        <v>81</v>
      </c>
      <c r="AW417" s="11" t="s">
        <v>34</v>
      </c>
      <c r="AX417" s="11" t="s">
        <v>71</v>
      </c>
      <c r="AY417" s="221" t="s">
        <v>176</v>
      </c>
    </row>
    <row r="418" spans="2:51" s="11" customFormat="1" ht="13.5">
      <c r="B418" s="210"/>
      <c r="C418" s="211"/>
      <c r="D418" s="206" t="s">
        <v>189</v>
      </c>
      <c r="E418" s="233" t="s">
        <v>21</v>
      </c>
      <c r="F418" s="234" t="s">
        <v>677</v>
      </c>
      <c r="G418" s="211"/>
      <c r="H418" s="235">
        <v>6</v>
      </c>
      <c r="I418" s="216"/>
      <c r="J418" s="211"/>
      <c r="K418" s="211"/>
      <c r="L418" s="217"/>
      <c r="M418" s="218"/>
      <c r="N418" s="219"/>
      <c r="O418" s="219"/>
      <c r="P418" s="219"/>
      <c r="Q418" s="219"/>
      <c r="R418" s="219"/>
      <c r="S418" s="219"/>
      <c r="T418" s="220"/>
      <c r="AT418" s="221" t="s">
        <v>189</v>
      </c>
      <c r="AU418" s="221" t="s">
        <v>81</v>
      </c>
      <c r="AV418" s="11" t="s">
        <v>81</v>
      </c>
      <c r="AW418" s="11" t="s">
        <v>34</v>
      </c>
      <c r="AX418" s="11" t="s">
        <v>71</v>
      </c>
      <c r="AY418" s="221" t="s">
        <v>176</v>
      </c>
    </row>
    <row r="419" spans="2:51" s="13" customFormat="1" ht="13.5">
      <c r="B419" s="236"/>
      <c r="C419" s="237"/>
      <c r="D419" s="212" t="s">
        <v>189</v>
      </c>
      <c r="E419" s="238" t="s">
        <v>21</v>
      </c>
      <c r="F419" s="239" t="s">
        <v>207</v>
      </c>
      <c r="G419" s="237"/>
      <c r="H419" s="240">
        <v>14</v>
      </c>
      <c r="I419" s="241"/>
      <c r="J419" s="237"/>
      <c r="K419" s="237"/>
      <c r="L419" s="242"/>
      <c r="M419" s="243"/>
      <c r="N419" s="244"/>
      <c r="O419" s="244"/>
      <c r="P419" s="244"/>
      <c r="Q419" s="244"/>
      <c r="R419" s="244"/>
      <c r="S419" s="244"/>
      <c r="T419" s="245"/>
      <c r="AT419" s="246" t="s">
        <v>189</v>
      </c>
      <c r="AU419" s="246" t="s">
        <v>81</v>
      </c>
      <c r="AV419" s="13" t="s">
        <v>183</v>
      </c>
      <c r="AW419" s="13" t="s">
        <v>34</v>
      </c>
      <c r="AX419" s="13" t="s">
        <v>79</v>
      </c>
      <c r="AY419" s="246" t="s">
        <v>176</v>
      </c>
    </row>
    <row r="420" spans="2:65" s="1" customFormat="1" ht="31.5" customHeight="1">
      <c r="B420" s="41"/>
      <c r="C420" s="194" t="s">
        <v>678</v>
      </c>
      <c r="D420" s="194" t="s">
        <v>178</v>
      </c>
      <c r="E420" s="195" t="s">
        <v>679</v>
      </c>
      <c r="F420" s="196" t="s">
        <v>680</v>
      </c>
      <c r="G420" s="197" t="s">
        <v>421</v>
      </c>
      <c r="H420" s="198">
        <v>53</v>
      </c>
      <c r="I420" s="199"/>
      <c r="J420" s="200">
        <f>ROUND(I420*H420,2)</f>
        <v>0</v>
      </c>
      <c r="K420" s="196" t="s">
        <v>182</v>
      </c>
      <c r="L420" s="61"/>
      <c r="M420" s="201" t="s">
        <v>21</v>
      </c>
      <c r="N420" s="202" t="s">
        <v>42</v>
      </c>
      <c r="O420" s="42"/>
      <c r="P420" s="203">
        <f>O420*H420</f>
        <v>0</v>
      </c>
      <c r="Q420" s="203">
        <v>0</v>
      </c>
      <c r="R420" s="203">
        <f>Q420*H420</f>
        <v>0</v>
      </c>
      <c r="S420" s="203">
        <v>0.005</v>
      </c>
      <c r="T420" s="204">
        <f>S420*H420</f>
        <v>0.265</v>
      </c>
      <c r="AR420" s="24" t="s">
        <v>273</v>
      </c>
      <c r="AT420" s="24" t="s">
        <v>178</v>
      </c>
      <c r="AU420" s="24" t="s">
        <v>81</v>
      </c>
      <c r="AY420" s="24" t="s">
        <v>176</v>
      </c>
      <c r="BE420" s="205">
        <f>IF(N420="základní",J420,0)</f>
        <v>0</v>
      </c>
      <c r="BF420" s="205">
        <f>IF(N420="snížená",J420,0)</f>
        <v>0</v>
      </c>
      <c r="BG420" s="205">
        <f>IF(N420="zákl. přenesená",J420,0)</f>
        <v>0</v>
      </c>
      <c r="BH420" s="205">
        <f>IF(N420="sníž. přenesená",J420,0)</f>
        <v>0</v>
      </c>
      <c r="BI420" s="205">
        <f>IF(N420="nulová",J420,0)</f>
        <v>0</v>
      </c>
      <c r="BJ420" s="24" t="s">
        <v>79</v>
      </c>
      <c r="BK420" s="205">
        <f>ROUND(I420*H420,2)</f>
        <v>0</v>
      </c>
      <c r="BL420" s="24" t="s">
        <v>273</v>
      </c>
      <c r="BM420" s="24" t="s">
        <v>681</v>
      </c>
    </row>
    <row r="421" spans="2:47" s="1" customFormat="1" ht="13.5">
      <c r="B421" s="41"/>
      <c r="C421" s="63"/>
      <c r="D421" s="206" t="s">
        <v>185</v>
      </c>
      <c r="E421" s="63"/>
      <c r="F421" s="207" t="s">
        <v>682</v>
      </c>
      <c r="G421" s="63"/>
      <c r="H421" s="63"/>
      <c r="I421" s="164"/>
      <c r="J421" s="63"/>
      <c r="K421" s="63"/>
      <c r="L421" s="61"/>
      <c r="M421" s="208"/>
      <c r="N421" s="42"/>
      <c r="O421" s="42"/>
      <c r="P421" s="42"/>
      <c r="Q421" s="42"/>
      <c r="R421" s="42"/>
      <c r="S421" s="42"/>
      <c r="T421" s="78"/>
      <c r="AT421" s="24" t="s">
        <v>185</v>
      </c>
      <c r="AU421" s="24" t="s">
        <v>81</v>
      </c>
    </row>
    <row r="422" spans="2:51" s="12" customFormat="1" ht="27">
      <c r="B422" s="222"/>
      <c r="C422" s="223"/>
      <c r="D422" s="206" t="s">
        <v>189</v>
      </c>
      <c r="E422" s="224" t="s">
        <v>21</v>
      </c>
      <c r="F422" s="225" t="s">
        <v>447</v>
      </c>
      <c r="G422" s="223"/>
      <c r="H422" s="226" t="s">
        <v>21</v>
      </c>
      <c r="I422" s="227"/>
      <c r="J422" s="223"/>
      <c r="K422" s="223"/>
      <c r="L422" s="228"/>
      <c r="M422" s="229"/>
      <c r="N422" s="230"/>
      <c r="O422" s="230"/>
      <c r="P422" s="230"/>
      <c r="Q422" s="230"/>
      <c r="R422" s="230"/>
      <c r="S422" s="230"/>
      <c r="T422" s="231"/>
      <c r="AT422" s="232" t="s">
        <v>189</v>
      </c>
      <c r="AU422" s="232" t="s">
        <v>81</v>
      </c>
      <c r="AV422" s="12" t="s">
        <v>79</v>
      </c>
      <c r="AW422" s="12" t="s">
        <v>34</v>
      </c>
      <c r="AX422" s="12" t="s">
        <v>71</v>
      </c>
      <c r="AY422" s="232" t="s">
        <v>176</v>
      </c>
    </row>
    <row r="423" spans="2:51" s="12" customFormat="1" ht="13.5">
      <c r="B423" s="222"/>
      <c r="C423" s="223"/>
      <c r="D423" s="206" t="s">
        <v>189</v>
      </c>
      <c r="E423" s="224" t="s">
        <v>21</v>
      </c>
      <c r="F423" s="225" t="s">
        <v>674</v>
      </c>
      <c r="G423" s="223"/>
      <c r="H423" s="226" t="s">
        <v>21</v>
      </c>
      <c r="I423" s="227"/>
      <c r="J423" s="223"/>
      <c r="K423" s="223"/>
      <c r="L423" s="228"/>
      <c r="M423" s="229"/>
      <c r="N423" s="230"/>
      <c r="O423" s="230"/>
      <c r="P423" s="230"/>
      <c r="Q423" s="230"/>
      <c r="R423" s="230"/>
      <c r="S423" s="230"/>
      <c r="T423" s="231"/>
      <c r="AT423" s="232" t="s">
        <v>189</v>
      </c>
      <c r="AU423" s="232" t="s">
        <v>81</v>
      </c>
      <c r="AV423" s="12" t="s">
        <v>79</v>
      </c>
      <c r="AW423" s="12" t="s">
        <v>34</v>
      </c>
      <c r="AX423" s="12" t="s">
        <v>71</v>
      </c>
      <c r="AY423" s="232" t="s">
        <v>176</v>
      </c>
    </row>
    <row r="424" spans="2:51" s="11" customFormat="1" ht="13.5">
      <c r="B424" s="210"/>
      <c r="C424" s="211"/>
      <c r="D424" s="206" t="s">
        <v>189</v>
      </c>
      <c r="E424" s="233" t="s">
        <v>21</v>
      </c>
      <c r="F424" s="234" t="s">
        <v>683</v>
      </c>
      <c r="G424" s="211"/>
      <c r="H424" s="235">
        <v>20</v>
      </c>
      <c r="I424" s="216"/>
      <c r="J424" s="211"/>
      <c r="K424" s="211"/>
      <c r="L424" s="217"/>
      <c r="M424" s="218"/>
      <c r="N424" s="219"/>
      <c r="O424" s="219"/>
      <c r="P424" s="219"/>
      <c r="Q424" s="219"/>
      <c r="R424" s="219"/>
      <c r="S424" s="219"/>
      <c r="T424" s="220"/>
      <c r="AT424" s="221" t="s">
        <v>189</v>
      </c>
      <c r="AU424" s="221" t="s">
        <v>81</v>
      </c>
      <c r="AV424" s="11" t="s">
        <v>81</v>
      </c>
      <c r="AW424" s="11" t="s">
        <v>34</v>
      </c>
      <c r="AX424" s="11" t="s">
        <v>71</v>
      </c>
      <c r="AY424" s="221" t="s">
        <v>176</v>
      </c>
    </row>
    <row r="425" spans="2:51" s="11" customFormat="1" ht="13.5">
      <c r="B425" s="210"/>
      <c r="C425" s="211"/>
      <c r="D425" s="206" t="s">
        <v>189</v>
      </c>
      <c r="E425" s="233" t="s">
        <v>21</v>
      </c>
      <c r="F425" s="234" t="s">
        <v>684</v>
      </c>
      <c r="G425" s="211"/>
      <c r="H425" s="235">
        <v>16</v>
      </c>
      <c r="I425" s="216"/>
      <c r="J425" s="211"/>
      <c r="K425" s="211"/>
      <c r="L425" s="217"/>
      <c r="M425" s="218"/>
      <c r="N425" s="219"/>
      <c r="O425" s="219"/>
      <c r="P425" s="219"/>
      <c r="Q425" s="219"/>
      <c r="R425" s="219"/>
      <c r="S425" s="219"/>
      <c r="T425" s="220"/>
      <c r="AT425" s="221" t="s">
        <v>189</v>
      </c>
      <c r="AU425" s="221" t="s">
        <v>81</v>
      </c>
      <c r="AV425" s="11" t="s">
        <v>81</v>
      </c>
      <c r="AW425" s="11" t="s">
        <v>34</v>
      </c>
      <c r="AX425" s="11" t="s">
        <v>71</v>
      </c>
      <c r="AY425" s="221" t="s">
        <v>176</v>
      </c>
    </row>
    <row r="426" spans="2:51" s="11" customFormat="1" ht="13.5">
      <c r="B426" s="210"/>
      <c r="C426" s="211"/>
      <c r="D426" s="206" t="s">
        <v>189</v>
      </c>
      <c r="E426" s="233" t="s">
        <v>21</v>
      </c>
      <c r="F426" s="234" t="s">
        <v>685</v>
      </c>
      <c r="G426" s="211"/>
      <c r="H426" s="235">
        <v>16</v>
      </c>
      <c r="I426" s="216"/>
      <c r="J426" s="211"/>
      <c r="K426" s="211"/>
      <c r="L426" s="217"/>
      <c r="M426" s="218"/>
      <c r="N426" s="219"/>
      <c r="O426" s="219"/>
      <c r="P426" s="219"/>
      <c r="Q426" s="219"/>
      <c r="R426" s="219"/>
      <c r="S426" s="219"/>
      <c r="T426" s="220"/>
      <c r="AT426" s="221" t="s">
        <v>189</v>
      </c>
      <c r="AU426" s="221" t="s">
        <v>81</v>
      </c>
      <c r="AV426" s="11" t="s">
        <v>81</v>
      </c>
      <c r="AW426" s="11" t="s">
        <v>34</v>
      </c>
      <c r="AX426" s="11" t="s">
        <v>71</v>
      </c>
      <c r="AY426" s="221" t="s">
        <v>176</v>
      </c>
    </row>
    <row r="427" spans="2:51" s="11" customFormat="1" ht="13.5">
      <c r="B427" s="210"/>
      <c r="C427" s="211"/>
      <c r="D427" s="206" t="s">
        <v>189</v>
      </c>
      <c r="E427" s="233" t="s">
        <v>21</v>
      </c>
      <c r="F427" s="234" t="s">
        <v>686</v>
      </c>
      <c r="G427" s="211"/>
      <c r="H427" s="235">
        <v>1</v>
      </c>
      <c r="I427" s="216"/>
      <c r="J427" s="211"/>
      <c r="K427" s="211"/>
      <c r="L427" s="217"/>
      <c r="M427" s="218"/>
      <c r="N427" s="219"/>
      <c r="O427" s="219"/>
      <c r="P427" s="219"/>
      <c r="Q427" s="219"/>
      <c r="R427" s="219"/>
      <c r="S427" s="219"/>
      <c r="T427" s="220"/>
      <c r="AT427" s="221" t="s">
        <v>189</v>
      </c>
      <c r="AU427" s="221" t="s">
        <v>81</v>
      </c>
      <c r="AV427" s="11" t="s">
        <v>81</v>
      </c>
      <c r="AW427" s="11" t="s">
        <v>34</v>
      </c>
      <c r="AX427" s="11" t="s">
        <v>71</v>
      </c>
      <c r="AY427" s="221" t="s">
        <v>176</v>
      </c>
    </row>
    <row r="428" spans="2:51" s="13" customFormat="1" ht="13.5">
      <c r="B428" s="236"/>
      <c r="C428" s="237"/>
      <c r="D428" s="212" t="s">
        <v>189</v>
      </c>
      <c r="E428" s="238" t="s">
        <v>21</v>
      </c>
      <c r="F428" s="239" t="s">
        <v>207</v>
      </c>
      <c r="G428" s="237"/>
      <c r="H428" s="240">
        <v>53</v>
      </c>
      <c r="I428" s="241"/>
      <c r="J428" s="237"/>
      <c r="K428" s="237"/>
      <c r="L428" s="242"/>
      <c r="M428" s="243"/>
      <c r="N428" s="244"/>
      <c r="O428" s="244"/>
      <c r="P428" s="244"/>
      <c r="Q428" s="244"/>
      <c r="R428" s="244"/>
      <c r="S428" s="244"/>
      <c r="T428" s="245"/>
      <c r="AT428" s="246" t="s">
        <v>189</v>
      </c>
      <c r="AU428" s="246" t="s">
        <v>81</v>
      </c>
      <c r="AV428" s="13" t="s">
        <v>183</v>
      </c>
      <c r="AW428" s="13" t="s">
        <v>34</v>
      </c>
      <c r="AX428" s="13" t="s">
        <v>79</v>
      </c>
      <c r="AY428" s="246" t="s">
        <v>176</v>
      </c>
    </row>
    <row r="429" spans="2:65" s="1" customFormat="1" ht="22.5" customHeight="1">
      <c r="B429" s="41"/>
      <c r="C429" s="194" t="s">
        <v>687</v>
      </c>
      <c r="D429" s="194" t="s">
        <v>178</v>
      </c>
      <c r="E429" s="195" t="s">
        <v>688</v>
      </c>
      <c r="F429" s="196" t="s">
        <v>689</v>
      </c>
      <c r="G429" s="197" t="s">
        <v>421</v>
      </c>
      <c r="H429" s="198">
        <v>1</v>
      </c>
      <c r="I429" s="199"/>
      <c r="J429" s="200">
        <f>ROUND(I429*H429,2)</f>
        <v>0</v>
      </c>
      <c r="K429" s="196" t="s">
        <v>21</v>
      </c>
      <c r="L429" s="61"/>
      <c r="M429" s="201" t="s">
        <v>21</v>
      </c>
      <c r="N429" s="202" t="s">
        <v>42</v>
      </c>
      <c r="O429" s="42"/>
      <c r="P429" s="203">
        <f>O429*H429</f>
        <v>0</v>
      </c>
      <c r="Q429" s="203">
        <v>0</v>
      </c>
      <c r="R429" s="203">
        <f>Q429*H429</f>
        <v>0</v>
      </c>
      <c r="S429" s="203">
        <v>0</v>
      </c>
      <c r="T429" s="204">
        <f>S429*H429</f>
        <v>0</v>
      </c>
      <c r="AR429" s="24" t="s">
        <v>273</v>
      </c>
      <c r="AT429" s="24" t="s">
        <v>178</v>
      </c>
      <c r="AU429" s="24" t="s">
        <v>81</v>
      </c>
      <c r="AY429" s="24" t="s">
        <v>176</v>
      </c>
      <c r="BE429" s="205">
        <f>IF(N429="základní",J429,0)</f>
        <v>0</v>
      </c>
      <c r="BF429" s="205">
        <f>IF(N429="snížená",J429,0)</f>
        <v>0</v>
      </c>
      <c r="BG429" s="205">
        <f>IF(N429="zákl. přenesená",J429,0)</f>
        <v>0</v>
      </c>
      <c r="BH429" s="205">
        <f>IF(N429="sníž. přenesená",J429,0)</f>
        <v>0</v>
      </c>
      <c r="BI429" s="205">
        <f>IF(N429="nulová",J429,0)</f>
        <v>0</v>
      </c>
      <c r="BJ429" s="24" t="s">
        <v>79</v>
      </c>
      <c r="BK429" s="205">
        <f>ROUND(I429*H429,2)</f>
        <v>0</v>
      </c>
      <c r="BL429" s="24" t="s">
        <v>273</v>
      </c>
      <c r="BM429" s="24" t="s">
        <v>690</v>
      </c>
    </row>
    <row r="430" spans="2:47" s="1" customFormat="1" ht="13.5">
      <c r="B430" s="41"/>
      <c r="C430" s="63"/>
      <c r="D430" s="206" t="s">
        <v>185</v>
      </c>
      <c r="E430" s="63"/>
      <c r="F430" s="207" t="s">
        <v>691</v>
      </c>
      <c r="G430" s="63"/>
      <c r="H430" s="63"/>
      <c r="I430" s="164"/>
      <c r="J430" s="63"/>
      <c r="K430" s="63"/>
      <c r="L430" s="61"/>
      <c r="M430" s="208"/>
      <c r="N430" s="42"/>
      <c r="O430" s="42"/>
      <c r="P430" s="42"/>
      <c r="Q430" s="42"/>
      <c r="R430" s="42"/>
      <c r="S430" s="42"/>
      <c r="T430" s="78"/>
      <c r="AT430" s="24" t="s">
        <v>185</v>
      </c>
      <c r="AU430" s="24" t="s">
        <v>81</v>
      </c>
    </row>
    <row r="431" spans="2:51" s="12" customFormat="1" ht="13.5">
      <c r="B431" s="222"/>
      <c r="C431" s="223"/>
      <c r="D431" s="206" t="s">
        <v>189</v>
      </c>
      <c r="E431" s="224" t="s">
        <v>21</v>
      </c>
      <c r="F431" s="225" t="s">
        <v>692</v>
      </c>
      <c r="G431" s="223"/>
      <c r="H431" s="226" t="s">
        <v>21</v>
      </c>
      <c r="I431" s="227"/>
      <c r="J431" s="223"/>
      <c r="K431" s="223"/>
      <c r="L431" s="228"/>
      <c r="M431" s="229"/>
      <c r="N431" s="230"/>
      <c r="O431" s="230"/>
      <c r="P431" s="230"/>
      <c r="Q431" s="230"/>
      <c r="R431" s="230"/>
      <c r="S431" s="230"/>
      <c r="T431" s="231"/>
      <c r="AT431" s="232" t="s">
        <v>189</v>
      </c>
      <c r="AU431" s="232" t="s">
        <v>81</v>
      </c>
      <c r="AV431" s="12" t="s">
        <v>79</v>
      </c>
      <c r="AW431" s="12" t="s">
        <v>34</v>
      </c>
      <c r="AX431" s="12" t="s">
        <v>71</v>
      </c>
      <c r="AY431" s="232" t="s">
        <v>176</v>
      </c>
    </row>
    <row r="432" spans="2:51" s="11" customFormat="1" ht="13.5">
      <c r="B432" s="210"/>
      <c r="C432" s="211"/>
      <c r="D432" s="212" t="s">
        <v>189</v>
      </c>
      <c r="E432" s="213" t="s">
        <v>21</v>
      </c>
      <c r="F432" s="214" t="s">
        <v>693</v>
      </c>
      <c r="G432" s="211"/>
      <c r="H432" s="215">
        <v>1</v>
      </c>
      <c r="I432" s="216"/>
      <c r="J432" s="211"/>
      <c r="K432" s="211"/>
      <c r="L432" s="217"/>
      <c r="M432" s="218"/>
      <c r="N432" s="219"/>
      <c r="O432" s="219"/>
      <c r="P432" s="219"/>
      <c r="Q432" s="219"/>
      <c r="R432" s="219"/>
      <c r="S432" s="219"/>
      <c r="T432" s="220"/>
      <c r="AT432" s="221" t="s">
        <v>189</v>
      </c>
      <c r="AU432" s="221" t="s">
        <v>81</v>
      </c>
      <c r="AV432" s="11" t="s">
        <v>81</v>
      </c>
      <c r="AW432" s="11" t="s">
        <v>34</v>
      </c>
      <c r="AX432" s="11" t="s">
        <v>79</v>
      </c>
      <c r="AY432" s="221" t="s">
        <v>176</v>
      </c>
    </row>
    <row r="433" spans="2:65" s="1" customFormat="1" ht="31.5" customHeight="1">
      <c r="B433" s="41"/>
      <c r="C433" s="194" t="s">
        <v>694</v>
      </c>
      <c r="D433" s="194" t="s">
        <v>178</v>
      </c>
      <c r="E433" s="195" t="s">
        <v>695</v>
      </c>
      <c r="F433" s="196" t="s">
        <v>696</v>
      </c>
      <c r="G433" s="197" t="s">
        <v>421</v>
      </c>
      <c r="H433" s="198">
        <v>20</v>
      </c>
      <c r="I433" s="199"/>
      <c r="J433" s="200">
        <f>ROUND(I433*H433,2)</f>
        <v>0</v>
      </c>
      <c r="K433" s="196" t="s">
        <v>21</v>
      </c>
      <c r="L433" s="61"/>
      <c r="M433" s="201" t="s">
        <v>21</v>
      </c>
      <c r="N433" s="202" t="s">
        <v>42</v>
      </c>
      <c r="O433" s="42"/>
      <c r="P433" s="203">
        <f>O433*H433</f>
        <v>0</v>
      </c>
      <c r="Q433" s="203">
        <v>0</v>
      </c>
      <c r="R433" s="203">
        <f>Q433*H433</f>
        <v>0</v>
      </c>
      <c r="S433" s="203">
        <v>0</v>
      </c>
      <c r="T433" s="204">
        <f>S433*H433</f>
        <v>0</v>
      </c>
      <c r="AR433" s="24" t="s">
        <v>273</v>
      </c>
      <c r="AT433" s="24" t="s">
        <v>178</v>
      </c>
      <c r="AU433" s="24" t="s">
        <v>81</v>
      </c>
      <c r="AY433" s="24" t="s">
        <v>176</v>
      </c>
      <c r="BE433" s="205">
        <f>IF(N433="základní",J433,0)</f>
        <v>0</v>
      </c>
      <c r="BF433" s="205">
        <f>IF(N433="snížená",J433,0)</f>
        <v>0</v>
      </c>
      <c r="BG433" s="205">
        <f>IF(N433="zákl. přenesená",J433,0)</f>
        <v>0</v>
      </c>
      <c r="BH433" s="205">
        <f>IF(N433="sníž. přenesená",J433,0)</f>
        <v>0</v>
      </c>
      <c r="BI433" s="205">
        <f>IF(N433="nulová",J433,0)</f>
        <v>0</v>
      </c>
      <c r="BJ433" s="24" t="s">
        <v>79</v>
      </c>
      <c r="BK433" s="205">
        <f>ROUND(I433*H433,2)</f>
        <v>0</v>
      </c>
      <c r="BL433" s="24" t="s">
        <v>273</v>
      </c>
      <c r="BM433" s="24" t="s">
        <v>697</v>
      </c>
    </row>
    <row r="434" spans="2:47" s="1" customFormat="1" ht="27">
      <c r="B434" s="41"/>
      <c r="C434" s="63"/>
      <c r="D434" s="206" t="s">
        <v>185</v>
      </c>
      <c r="E434" s="63"/>
      <c r="F434" s="207" t="s">
        <v>698</v>
      </c>
      <c r="G434" s="63"/>
      <c r="H434" s="63"/>
      <c r="I434" s="164"/>
      <c r="J434" s="63"/>
      <c r="K434" s="63"/>
      <c r="L434" s="61"/>
      <c r="M434" s="208"/>
      <c r="N434" s="42"/>
      <c r="O434" s="42"/>
      <c r="P434" s="42"/>
      <c r="Q434" s="42"/>
      <c r="R434" s="42"/>
      <c r="S434" s="42"/>
      <c r="T434" s="78"/>
      <c r="AT434" s="24" t="s">
        <v>185</v>
      </c>
      <c r="AU434" s="24" t="s">
        <v>81</v>
      </c>
    </row>
    <row r="435" spans="2:51" s="12" customFormat="1" ht="13.5">
      <c r="B435" s="222"/>
      <c r="C435" s="223"/>
      <c r="D435" s="206" t="s">
        <v>189</v>
      </c>
      <c r="E435" s="224" t="s">
        <v>21</v>
      </c>
      <c r="F435" s="225" t="s">
        <v>699</v>
      </c>
      <c r="G435" s="223"/>
      <c r="H435" s="226" t="s">
        <v>21</v>
      </c>
      <c r="I435" s="227"/>
      <c r="J435" s="223"/>
      <c r="K435" s="223"/>
      <c r="L435" s="228"/>
      <c r="M435" s="229"/>
      <c r="N435" s="230"/>
      <c r="O435" s="230"/>
      <c r="P435" s="230"/>
      <c r="Q435" s="230"/>
      <c r="R435" s="230"/>
      <c r="S435" s="230"/>
      <c r="T435" s="231"/>
      <c r="AT435" s="232" t="s">
        <v>189</v>
      </c>
      <c r="AU435" s="232" t="s">
        <v>81</v>
      </c>
      <c r="AV435" s="12" t="s">
        <v>79</v>
      </c>
      <c r="AW435" s="12" t="s">
        <v>34</v>
      </c>
      <c r="AX435" s="12" t="s">
        <v>71</v>
      </c>
      <c r="AY435" s="232" t="s">
        <v>176</v>
      </c>
    </row>
    <row r="436" spans="2:51" s="11" customFormat="1" ht="13.5">
      <c r="B436" s="210"/>
      <c r="C436" s="211"/>
      <c r="D436" s="212" t="s">
        <v>189</v>
      </c>
      <c r="E436" s="213" t="s">
        <v>21</v>
      </c>
      <c r="F436" s="214" t="s">
        <v>700</v>
      </c>
      <c r="G436" s="211"/>
      <c r="H436" s="215">
        <v>20</v>
      </c>
      <c r="I436" s="216"/>
      <c r="J436" s="211"/>
      <c r="K436" s="211"/>
      <c r="L436" s="217"/>
      <c r="M436" s="218"/>
      <c r="N436" s="219"/>
      <c r="O436" s="219"/>
      <c r="P436" s="219"/>
      <c r="Q436" s="219"/>
      <c r="R436" s="219"/>
      <c r="S436" s="219"/>
      <c r="T436" s="220"/>
      <c r="AT436" s="221" t="s">
        <v>189</v>
      </c>
      <c r="AU436" s="221" t="s">
        <v>81</v>
      </c>
      <c r="AV436" s="11" t="s">
        <v>81</v>
      </c>
      <c r="AW436" s="11" t="s">
        <v>34</v>
      </c>
      <c r="AX436" s="11" t="s">
        <v>79</v>
      </c>
      <c r="AY436" s="221" t="s">
        <v>176</v>
      </c>
    </row>
    <row r="437" spans="2:65" s="1" customFormat="1" ht="22.5" customHeight="1">
      <c r="B437" s="41"/>
      <c r="C437" s="194" t="s">
        <v>701</v>
      </c>
      <c r="D437" s="194" t="s">
        <v>178</v>
      </c>
      <c r="E437" s="195" t="s">
        <v>702</v>
      </c>
      <c r="F437" s="196" t="s">
        <v>703</v>
      </c>
      <c r="G437" s="197" t="s">
        <v>421</v>
      </c>
      <c r="H437" s="198">
        <v>3</v>
      </c>
      <c r="I437" s="199"/>
      <c r="J437" s="200">
        <f>ROUND(I437*H437,2)</f>
        <v>0</v>
      </c>
      <c r="K437" s="196" t="s">
        <v>21</v>
      </c>
      <c r="L437" s="61"/>
      <c r="M437" s="201" t="s">
        <v>21</v>
      </c>
      <c r="N437" s="202" t="s">
        <v>42</v>
      </c>
      <c r="O437" s="42"/>
      <c r="P437" s="203">
        <f>O437*H437</f>
        <v>0</v>
      </c>
      <c r="Q437" s="203">
        <v>0</v>
      </c>
      <c r="R437" s="203">
        <f>Q437*H437</f>
        <v>0</v>
      </c>
      <c r="S437" s="203">
        <v>0</v>
      </c>
      <c r="T437" s="204">
        <f>S437*H437</f>
        <v>0</v>
      </c>
      <c r="AR437" s="24" t="s">
        <v>273</v>
      </c>
      <c r="AT437" s="24" t="s">
        <v>178</v>
      </c>
      <c r="AU437" s="24" t="s">
        <v>81</v>
      </c>
      <c r="AY437" s="24" t="s">
        <v>176</v>
      </c>
      <c r="BE437" s="205">
        <f>IF(N437="základní",J437,0)</f>
        <v>0</v>
      </c>
      <c r="BF437" s="205">
        <f>IF(N437="snížená",J437,0)</f>
        <v>0</v>
      </c>
      <c r="BG437" s="205">
        <f>IF(N437="zákl. přenesená",J437,0)</f>
        <v>0</v>
      </c>
      <c r="BH437" s="205">
        <f>IF(N437="sníž. přenesená",J437,0)</f>
        <v>0</v>
      </c>
      <c r="BI437" s="205">
        <f>IF(N437="nulová",J437,0)</f>
        <v>0</v>
      </c>
      <c r="BJ437" s="24" t="s">
        <v>79</v>
      </c>
      <c r="BK437" s="205">
        <f>ROUND(I437*H437,2)</f>
        <v>0</v>
      </c>
      <c r="BL437" s="24" t="s">
        <v>273</v>
      </c>
      <c r="BM437" s="24" t="s">
        <v>704</v>
      </c>
    </row>
    <row r="438" spans="2:47" s="1" customFormat="1" ht="13.5">
      <c r="B438" s="41"/>
      <c r="C438" s="63"/>
      <c r="D438" s="206" t="s">
        <v>185</v>
      </c>
      <c r="E438" s="63"/>
      <c r="F438" s="207" t="s">
        <v>703</v>
      </c>
      <c r="G438" s="63"/>
      <c r="H438" s="63"/>
      <c r="I438" s="164"/>
      <c r="J438" s="63"/>
      <c r="K438" s="63"/>
      <c r="L438" s="61"/>
      <c r="M438" s="208"/>
      <c r="N438" s="42"/>
      <c r="O438" s="42"/>
      <c r="P438" s="42"/>
      <c r="Q438" s="42"/>
      <c r="R438" s="42"/>
      <c r="S438" s="42"/>
      <c r="T438" s="78"/>
      <c r="AT438" s="24" t="s">
        <v>185</v>
      </c>
      <c r="AU438" s="24" t="s">
        <v>81</v>
      </c>
    </row>
    <row r="439" spans="2:51" s="12" customFormat="1" ht="13.5">
      <c r="B439" s="222"/>
      <c r="C439" s="223"/>
      <c r="D439" s="206" t="s">
        <v>189</v>
      </c>
      <c r="E439" s="224" t="s">
        <v>21</v>
      </c>
      <c r="F439" s="225" t="s">
        <v>699</v>
      </c>
      <c r="G439" s="223"/>
      <c r="H439" s="226" t="s">
        <v>21</v>
      </c>
      <c r="I439" s="227"/>
      <c r="J439" s="223"/>
      <c r="K439" s="223"/>
      <c r="L439" s="228"/>
      <c r="M439" s="229"/>
      <c r="N439" s="230"/>
      <c r="O439" s="230"/>
      <c r="P439" s="230"/>
      <c r="Q439" s="230"/>
      <c r="R439" s="230"/>
      <c r="S439" s="230"/>
      <c r="T439" s="231"/>
      <c r="AT439" s="232" t="s">
        <v>189</v>
      </c>
      <c r="AU439" s="232" t="s">
        <v>81</v>
      </c>
      <c r="AV439" s="12" t="s">
        <v>79</v>
      </c>
      <c r="AW439" s="12" t="s">
        <v>34</v>
      </c>
      <c r="AX439" s="12" t="s">
        <v>71</v>
      </c>
      <c r="AY439" s="232" t="s">
        <v>176</v>
      </c>
    </row>
    <row r="440" spans="2:51" s="11" customFormat="1" ht="13.5">
      <c r="B440" s="210"/>
      <c r="C440" s="211"/>
      <c r="D440" s="212" t="s">
        <v>189</v>
      </c>
      <c r="E440" s="213" t="s">
        <v>21</v>
      </c>
      <c r="F440" s="214" t="s">
        <v>705</v>
      </c>
      <c r="G440" s="211"/>
      <c r="H440" s="215">
        <v>3</v>
      </c>
      <c r="I440" s="216"/>
      <c r="J440" s="211"/>
      <c r="K440" s="211"/>
      <c r="L440" s="217"/>
      <c r="M440" s="218"/>
      <c r="N440" s="219"/>
      <c r="O440" s="219"/>
      <c r="P440" s="219"/>
      <c r="Q440" s="219"/>
      <c r="R440" s="219"/>
      <c r="S440" s="219"/>
      <c r="T440" s="220"/>
      <c r="AT440" s="221" t="s">
        <v>189</v>
      </c>
      <c r="AU440" s="221" t="s">
        <v>81</v>
      </c>
      <c r="AV440" s="11" t="s">
        <v>81</v>
      </c>
      <c r="AW440" s="11" t="s">
        <v>34</v>
      </c>
      <c r="AX440" s="11" t="s">
        <v>79</v>
      </c>
      <c r="AY440" s="221" t="s">
        <v>176</v>
      </c>
    </row>
    <row r="441" spans="2:65" s="1" customFormat="1" ht="31.5" customHeight="1">
      <c r="B441" s="41"/>
      <c r="C441" s="194" t="s">
        <v>706</v>
      </c>
      <c r="D441" s="194" t="s">
        <v>178</v>
      </c>
      <c r="E441" s="195" t="s">
        <v>707</v>
      </c>
      <c r="F441" s="196" t="s">
        <v>708</v>
      </c>
      <c r="G441" s="197" t="s">
        <v>421</v>
      </c>
      <c r="H441" s="198">
        <v>17</v>
      </c>
      <c r="I441" s="199"/>
      <c r="J441" s="200">
        <f>ROUND(I441*H441,2)</f>
        <v>0</v>
      </c>
      <c r="K441" s="196" t="s">
        <v>21</v>
      </c>
      <c r="L441" s="61"/>
      <c r="M441" s="201" t="s">
        <v>21</v>
      </c>
      <c r="N441" s="202" t="s">
        <v>42</v>
      </c>
      <c r="O441" s="42"/>
      <c r="P441" s="203">
        <f>O441*H441</f>
        <v>0</v>
      </c>
      <c r="Q441" s="203">
        <v>0</v>
      </c>
      <c r="R441" s="203">
        <f>Q441*H441</f>
        <v>0</v>
      </c>
      <c r="S441" s="203">
        <v>0</v>
      </c>
      <c r="T441" s="204">
        <f>S441*H441</f>
        <v>0</v>
      </c>
      <c r="AR441" s="24" t="s">
        <v>273</v>
      </c>
      <c r="AT441" s="24" t="s">
        <v>178</v>
      </c>
      <c r="AU441" s="24" t="s">
        <v>81</v>
      </c>
      <c r="AY441" s="24" t="s">
        <v>176</v>
      </c>
      <c r="BE441" s="205">
        <f>IF(N441="základní",J441,0)</f>
        <v>0</v>
      </c>
      <c r="BF441" s="205">
        <f>IF(N441="snížená",J441,0)</f>
        <v>0</v>
      </c>
      <c r="BG441" s="205">
        <f>IF(N441="zákl. přenesená",J441,0)</f>
        <v>0</v>
      </c>
      <c r="BH441" s="205">
        <f>IF(N441="sníž. přenesená",J441,0)</f>
        <v>0</v>
      </c>
      <c r="BI441" s="205">
        <f>IF(N441="nulová",J441,0)</f>
        <v>0</v>
      </c>
      <c r="BJ441" s="24" t="s">
        <v>79</v>
      </c>
      <c r="BK441" s="205">
        <f>ROUND(I441*H441,2)</f>
        <v>0</v>
      </c>
      <c r="BL441" s="24" t="s">
        <v>273</v>
      </c>
      <c r="BM441" s="24" t="s">
        <v>709</v>
      </c>
    </row>
    <row r="442" spans="2:47" s="1" customFormat="1" ht="27">
      <c r="B442" s="41"/>
      <c r="C442" s="63"/>
      <c r="D442" s="206" t="s">
        <v>185</v>
      </c>
      <c r="E442" s="63"/>
      <c r="F442" s="207" t="s">
        <v>708</v>
      </c>
      <c r="G442" s="63"/>
      <c r="H442" s="63"/>
      <c r="I442" s="164"/>
      <c r="J442" s="63"/>
      <c r="K442" s="63"/>
      <c r="L442" s="61"/>
      <c r="M442" s="208"/>
      <c r="N442" s="42"/>
      <c r="O442" s="42"/>
      <c r="P442" s="42"/>
      <c r="Q442" s="42"/>
      <c r="R442" s="42"/>
      <c r="S442" s="42"/>
      <c r="T442" s="78"/>
      <c r="AT442" s="24" t="s">
        <v>185</v>
      </c>
      <c r="AU442" s="24" t="s">
        <v>81</v>
      </c>
    </row>
    <row r="443" spans="2:51" s="12" customFormat="1" ht="13.5">
      <c r="B443" s="222"/>
      <c r="C443" s="223"/>
      <c r="D443" s="206" t="s">
        <v>189</v>
      </c>
      <c r="E443" s="224" t="s">
        <v>21</v>
      </c>
      <c r="F443" s="225" t="s">
        <v>699</v>
      </c>
      <c r="G443" s="223"/>
      <c r="H443" s="226" t="s">
        <v>21</v>
      </c>
      <c r="I443" s="227"/>
      <c r="J443" s="223"/>
      <c r="K443" s="223"/>
      <c r="L443" s="228"/>
      <c r="M443" s="229"/>
      <c r="N443" s="230"/>
      <c r="O443" s="230"/>
      <c r="P443" s="230"/>
      <c r="Q443" s="230"/>
      <c r="R443" s="230"/>
      <c r="S443" s="230"/>
      <c r="T443" s="231"/>
      <c r="AT443" s="232" t="s">
        <v>189</v>
      </c>
      <c r="AU443" s="232" t="s">
        <v>81</v>
      </c>
      <c r="AV443" s="12" t="s">
        <v>79</v>
      </c>
      <c r="AW443" s="12" t="s">
        <v>34</v>
      </c>
      <c r="AX443" s="12" t="s">
        <v>71</v>
      </c>
      <c r="AY443" s="232" t="s">
        <v>176</v>
      </c>
    </row>
    <row r="444" spans="2:51" s="11" customFormat="1" ht="13.5">
      <c r="B444" s="210"/>
      <c r="C444" s="211"/>
      <c r="D444" s="212" t="s">
        <v>189</v>
      </c>
      <c r="E444" s="213" t="s">
        <v>21</v>
      </c>
      <c r="F444" s="214" t="s">
        <v>710</v>
      </c>
      <c r="G444" s="211"/>
      <c r="H444" s="215">
        <v>17</v>
      </c>
      <c r="I444" s="216"/>
      <c r="J444" s="211"/>
      <c r="K444" s="211"/>
      <c r="L444" s="217"/>
      <c r="M444" s="218"/>
      <c r="N444" s="219"/>
      <c r="O444" s="219"/>
      <c r="P444" s="219"/>
      <c r="Q444" s="219"/>
      <c r="R444" s="219"/>
      <c r="S444" s="219"/>
      <c r="T444" s="220"/>
      <c r="AT444" s="221" t="s">
        <v>189</v>
      </c>
      <c r="AU444" s="221" t="s">
        <v>81</v>
      </c>
      <c r="AV444" s="11" t="s">
        <v>81</v>
      </c>
      <c r="AW444" s="11" t="s">
        <v>34</v>
      </c>
      <c r="AX444" s="11" t="s">
        <v>79</v>
      </c>
      <c r="AY444" s="221" t="s">
        <v>176</v>
      </c>
    </row>
    <row r="445" spans="2:65" s="1" customFormat="1" ht="31.5" customHeight="1">
      <c r="B445" s="41"/>
      <c r="C445" s="194" t="s">
        <v>711</v>
      </c>
      <c r="D445" s="194" t="s">
        <v>178</v>
      </c>
      <c r="E445" s="195" t="s">
        <v>712</v>
      </c>
      <c r="F445" s="196" t="s">
        <v>713</v>
      </c>
      <c r="G445" s="197" t="s">
        <v>421</v>
      </c>
      <c r="H445" s="198">
        <v>3</v>
      </c>
      <c r="I445" s="199"/>
      <c r="J445" s="200">
        <f>ROUND(I445*H445,2)</f>
        <v>0</v>
      </c>
      <c r="K445" s="196" t="s">
        <v>21</v>
      </c>
      <c r="L445" s="61"/>
      <c r="M445" s="201" t="s">
        <v>21</v>
      </c>
      <c r="N445" s="202" t="s">
        <v>42</v>
      </c>
      <c r="O445" s="42"/>
      <c r="P445" s="203">
        <f>O445*H445</f>
        <v>0</v>
      </c>
      <c r="Q445" s="203">
        <v>0</v>
      </c>
      <c r="R445" s="203">
        <f>Q445*H445</f>
        <v>0</v>
      </c>
      <c r="S445" s="203">
        <v>0</v>
      </c>
      <c r="T445" s="204">
        <f>S445*H445</f>
        <v>0</v>
      </c>
      <c r="AR445" s="24" t="s">
        <v>273</v>
      </c>
      <c r="AT445" s="24" t="s">
        <v>178</v>
      </c>
      <c r="AU445" s="24" t="s">
        <v>81</v>
      </c>
      <c r="AY445" s="24" t="s">
        <v>176</v>
      </c>
      <c r="BE445" s="205">
        <f>IF(N445="základní",J445,0)</f>
        <v>0</v>
      </c>
      <c r="BF445" s="205">
        <f>IF(N445="snížená",J445,0)</f>
        <v>0</v>
      </c>
      <c r="BG445" s="205">
        <f>IF(N445="zákl. přenesená",J445,0)</f>
        <v>0</v>
      </c>
      <c r="BH445" s="205">
        <f>IF(N445="sníž. přenesená",J445,0)</f>
        <v>0</v>
      </c>
      <c r="BI445" s="205">
        <f>IF(N445="nulová",J445,0)</f>
        <v>0</v>
      </c>
      <c r="BJ445" s="24" t="s">
        <v>79</v>
      </c>
      <c r="BK445" s="205">
        <f>ROUND(I445*H445,2)</f>
        <v>0</v>
      </c>
      <c r="BL445" s="24" t="s">
        <v>273</v>
      </c>
      <c r="BM445" s="24" t="s">
        <v>714</v>
      </c>
    </row>
    <row r="446" spans="2:47" s="1" customFormat="1" ht="27">
      <c r="B446" s="41"/>
      <c r="C446" s="63"/>
      <c r="D446" s="206" t="s">
        <v>185</v>
      </c>
      <c r="E446" s="63"/>
      <c r="F446" s="207" t="s">
        <v>713</v>
      </c>
      <c r="G446" s="63"/>
      <c r="H446" s="63"/>
      <c r="I446" s="164"/>
      <c r="J446" s="63"/>
      <c r="K446" s="63"/>
      <c r="L446" s="61"/>
      <c r="M446" s="208"/>
      <c r="N446" s="42"/>
      <c r="O446" s="42"/>
      <c r="P446" s="42"/>
      <c r="Q446" s="42"/>
      <c r="R446" s="42"/>
      <c r="S446" s="42"/>
      <c r="T446" s="78"/>
      <c r="AT446" s="24" t="s">
        <v>185</v>
      </c>
      <c r="AU446" s="24" t="s">
        <v>81</v>
      </c>
    </row>
    <row r="447" spans="2:51" s="12" customFormat="1" ht="13.5">
      <c r="B447" s="222"/>
      <c r="C447" s="223"/>
      <c r="D447" s="206" t="s">
        <v>189</v>
      </c>
      <c r="E447" s="224" t="s">
        <v>21</v>
      </c>
      <c r="F447" s="225" t="s">
        <v>699</v>
      </c>
      <c r="G447" s="223"/>
      <c r="H447" s="226" t="s">
        <v>21</v>
      </c>
      <c r="I447" s="227"/>
      <c r="J447" s="223"/>
      <c r="K447" s="223"/>
      <c r="L447" s="228"/>
      <c r="M447" s="229"/>
      <c r="N447" s="230"/>
      <c r="O447" s="230"/>
      <c r="P447" s="230"/>
      <c r="Q447" s="230"/>
      <c r="R447" s="230"/>
      <c r="S447" s="230"/>
      <c r="T447" s="231"/>
      <c r="AT447" s="232" t="s">
        <v>189</v>
      </c>
      <c r="AU447" s="232" t="s">
        <v>81</v>
      </c>
      <c r="AV447" s="12" t="s">
        <v>79</v>
      </c>
      <c r="AW447" s="12" t="s">
        <v>34</v>
      </c>
      <c r="AX447" s="12" t="s">
        <v>71</v>
      </c>
      <c r="AY447" s="232" t="s">
        <v>176</v>
      </c>
    </row>
    <row r="448" spans="2:51" s="11" customFormat="1" ht="13.5">
      <c r="B448" s="210"/>
      <c r="C448" s="211"/>
      <c r="D448" s="212" t="s">
        <v>189</v>
      </c>
      <c r="E448" s="213" t="s">
        <v>21</v>
      </c>
      <c r="F448" s="214" t="s">
        <v>715</v>
      </c>
      <c r="G448" s="211"/>
      <c r="H448" s="215">
        <v>3</v>
      </c>
      <c r="I448" s="216"/>
      <c r="J448" s="211"/>
      <c r="K448" s="211"/>
      <c r="L448" s="217"/>
      <c r="M448" s="218"/>
      <c r="N448" s="219"/>
      <c r="O448" s="219"/>
      <c r="P448" s="219"/>
      <c r="Q448" s="219"/>
      <c r="R448" s="219"/>
      <c r="S448" s="219"/>
      <c r="T448" s="220"/>
      <c r="AT448" s="221" t="s">
        <v>189</v>
      </c>
      <c r="AU448" s="221" t="s">
        <v>81</v>
      </c>
      <c r="AV448" s="11" t="s">
        <v>81</v>
      </c>
      <c r="AW448" s="11" t="s">
        <v>34</v>
      </c>
      <c r="AX448" s="11" t="s">
        <v>79</v>
      </c>
      <c r="AY448" s="221" t="s">
        <v>176</v>
      </c>
    </row>
    <row r="449" spans="2:65" s="1" customFormat="1" ht="31.5" customHeight="1">
      <c r="B449" s="41"/>
      <c r="C449" s="194" t="s">
        <v>716</v>
      </c>
      <c r="D449" s="194" t="s">
        <v>178</v>
      </c>
      <c r="E449" s="195" t="s">
        <v>717</v>
      </c>
      <c r="F449" s="196" t="s">
        <v>718</v>
      </c>
      <c r="G449" s="197" t="s">
        <v>421</v>
      </c>
      <c r="H449" s="198">
        <v>1</v>
      </c>
      <c r="I449" s="199"/>
      <c r="J449" s="200">
        <f>ROUND(I449*H449,2)</f>
        <v>0</v>
      </c>
      <c r="K449" s="196" t="s">
        <v>21</v>
      </c>
      <c r="L449" s="61"/>
      <c r="M449" s="201" t="s">
        <v>21</v>
      </c>
      <c r="N449" s="202" t="s">
        <v>42</v>
      </c>
      <c r="O449" s="42"/>
      <c r="P449" s="203">
        <f>O449*H449</f>
        <v>0</v>
      </c>
      <c r="Q449" s="203">
        <v>0</v>
      </c>
      <c r="R449" s="203">
        <f>Q449*H449</f>
        <v>0</v>
      </c>
      <c r="S449" s="203">
        <v>0</v>
      </c>
      <c r="T449" s="204">
        <f>S449*H449</f>
        <v>0</v>
      </c>
      <c r="AR449" s="24" t="s">
        <v>273</v>
      </c>
      <c r="AT449" s="24" t="s">
        <v>178</v>
      </c>
      <c r="AU449" s="24" t="s">
        <v>81</v>
      </c>
      <c r="AY449" s="24" t="s">
        <v>176</v>
      </c>
      <c r="BE449" s="205">
        <f>IF(N449="základní",J449,0)</f>
        <v>0</v>
      </c>
      <c r="BF449" s="205">
        <f>IF(N449="snížená",J449,0)</f>
        <v>0</v>
      </c>
      <c r="BG449" s="205">
        <f>IF(N449="zákl. přenesená",J449,0)</f>
        <v>0</v>
      </c>
      <c r="BH449" s="205">
        <f>IF(N449="sníž. přenesená",J449,0)</f>
        <v>0</v>
      </c>
      <c r="BI449" s="205">
        <f>IF(N449="nulová",J449,0)</f>
        <v>0</v>
      </c>
      <c r="BJ449" s="24" t="s">
        <v>79</v>
      </c>
      <c r="BK449" s="205">
        <f>ROUND(I449*H449,2)</f>
        <v>0</v>
      </c>
      <c r="BL449" s="24" t="s">
        <v>273</v>
      </c>
      <c r="BM449" s="24" t="s">
        <v>719</v>
      </c>
    </row>
    <row r="450" spans="2:47" s="1" customFormat="1" ht="27">
      <c r="B450" s="41"/>
      <c r="C450" s="63"/>
      <c r="D450" s="206" t="s">
        <v>185</v>
      </c>
      <c r="E450" s="63"/>
      <c r="F450" s="207" t="s">
        <v>718</v>
      </c>
      <c r="G450" s="63"/>
      <c r="H450" s="63"/>
      <c r="I450" s="164"/>
      <c r="J450" s="63"/>
      <c r="K450" s="63"/>
      <c r="L450" s="61"/>
      <c r="M450" s="208"/>
      <c r="N450" s="42"/>
      <c r="O450" s="42"/>
      <c r="P450" s="42"/>
      <c r="Q450" s="42"/>
      <c r="R450" s="42"/>
      <c r="S450" s="42"/>
      <c r="T450" s="78"/>
      <c r="AT450" s="24" t="s">
        <v>185</v>
      </c>
      <c r="AU450" s="24" t="s">
        <v>81</v>
      </c>
    </row>
    <row r="451" spans="2:51" s="12" customFormat="1" ht="13.5">
      <c r="B451" s="222"/>
      <c r="C451" s="223"/>
      <c r="D451" s="206" t="s">
        <v>189</v>
      </c>
      <c r="E451" s="224" t="s">
        <v>21</v>
      </c>
      <c r="F451" s="225" t="s">
        <v>699</v>
      </c>
      <c r="G451" s="223"/>
      <c r="H451" s="226" t="s">
        <v>21</v>
      </c>
      <c r="I451" s="227"/>
      <c r="J451" s="223"/>
      <c r="K451" s="223"/>
      <c r="L451" s="228"/>
      <c r="M451" s="229"/>
      <c r="N451" s="230"/>
      <c r="O451" s="230"/>
      <c r="P451" s="230"/>
      <c r="Q451" s="230"/>
      <c r="R451" s="230"/>
      <c r="S451" s="230"/>
      <c r="T451" s="231"/>
      <c r="AT451" s="232" t="s">
        <v>189</v>
      </c>
      <c r="AU451" s="232" t="s">
        <v>81</v>
      </c>
      <c r="AV451" s="12" t="s">
        <v>79</v>
      </c>
      <c r="AW451" s="12" t="s">
        <v>34</v>
      </c>
      <c r="AX451" s="12" t="s">
        <v>71</v>
      </c>
      <c r="AY451" s="232" t="s">
        <v>176</v>
      </c>
    </row>
    <row r="452" spans="2:51" s="11" customFormat="1" ht="13.5">
      <c r="B452" s="210"/>
      <c r="C452" s="211"/>
      <c r="D452" s="212" t="s">
        <v>189</v>
      </c>
      <c r="E452" s="213" t="s">
        <v>21</v>
      </c>
      <c r="F452" s="214" t="s">
        <v>720</v>
      </c>
      <c r="G452" s="211"/>
      <c r="H452" s="215">
        <v>1</v>
      </c>
      <c r="I452" s="216"/>
      <c r="J452" s="211"/>
      <c r="K452" s="211"/>
      <c r="L452" s="217"/>
      <c r="M452" s="218"/>
      <c r="N452" s="219"/>
      <c r="O452" s="219"/>
      <c r="P452" s="219"/>
      <c r="Q452" s="219"/>
      <c r="R452" s="219"/>
      <c r="S452" s="219"/>
      <c r="T452" s="220"/>
      <c r="AT452" s="221" t="s">
        <v>189</v>
      </c>
      <c r="AU452" s="221" t="s">
        <v>81</v>
      </c>
      <c r="AV452" s="11" t="s">
        <v>81</v>
      </c>
      <c r="AW452" s="11" t="s">
        <v>34</v>
      </c>
      <c r="AX452" s="11" t="s">
        <v>79</v>
      </c>
      <c r="AY452" s="221" t="s">
        <v>176</v>
      </c>
    </row>
    <row r="453" spans="2:65" s="1" customFormat="1" ht="31.5" customHeight="1">
      <c r="B453" s="41"/>
      <c r="C453" s="194" t="s">
        <v>721</v>
      </c>
      <c r="D453" s="194" t="s">
        <v>178</v>
      </c>
      <c r="E453" s="195" t="s">
        <v>722</v>
      </c>
      <c r="F453" s="196" t="s">
        <v>723</v>
      </c>
      <c r="G453" s="197" t="s">
        <v>421</v>
      </c>
      <c r="H453" s="198">
        <v>1</v>
      </c>
      <c r="I453" s="199"/>
      <c r="J453" s="200">
        <f>ROUND(I453*H453,2)</f>
        <v>0</v>
      </c>
      <c r="K453" s="196" t="s">
        <v>21</v>
      </c>
      <c r="L453" s="61"/>
      <c r="M453" s="201" t="s">
        <v>21</v>
      </c>
      <c r="N453" s="202" t="s">
        <v>42</v>
      </c>
      <c r="O453" s="42"/>
      <c r="P453" s="203">
        <f>O453*H453</f>
        <v>0</v>
      </c>
      <c r="Q453" s="203">
        <v>0</v>
      </c>
      <c r="R453" s="203">
        <f>Q453*H453</f>
        <v>0</v>
      </c>
      <c r="S453" s="203">
        <v>0</v>
      </c>
      <c r="T453" s="204">
        <f>S453*H453</f>
        <v>0</v>
      </c>
      <c r="AR453" s="24" t="s">
        <v>273</v>
      </c>
      <c r="AT453" s="24" t="s">
        <v>178</v>
      </c>
      <c r="AU453" s="24" t="s">
        <v>81</v>
      </c>
      <c r="AY453" s="24" t="s">
        <v>176</v>
      </c>
      <c r="BE453" s="205">
        <f>IF(N453="základní",J453,0)</f>
        <v>0</v>
      </c>
      <c r="BF453" s="205">
        <f>IF(N453="snížená",J453,0)</f>
        <v>0</v>
      </c>
      <c r="BG453" s="205">
        <f>IF(N453="zákl. přenesená",J453,0)</f>
        <v>0</v>
      </c>
      <c r="BH453" s="205">
        <f>IF(N453="sníž. přenesená",J453,0)</f>
        <v>0</v>
      </c>
      <c r="BI453" s="205">
        <f>IF(N453="nulová",J453,0)</f>
        <v>0</v>
      </c>
      <c r="BJ453" s="24" t="s">
        <v>79</v>
      </c>
      <c r="BK453" s="205">
        <f>ROUND(I453*H453,2)</f>
        <v>0</v>
      </c>
      <c r="BL453" s="24" t="s">
        <v>273</v>
      </c>
      <c r="BM453" s="24" t="s">
        <v>724</v>
      </c>
    </row>
    <row r="454" spans="2:47" s="1" customFormat="1" ht="27">
      <c r="B454" s="41"/>
      <c r="C454" s="63"/>
      <c r="D454" s="206" t="s">
        <v>185</v>
      </c>
      <c r="E454" s="63"/>
      <c r="F454" s="207" t="s">
        <v>723</v>
      </c>
      <c r="G454" s="63"/>
      <c r="H454" s="63"/>
      <c r="I454" s="164"/>
      <c r="J454" s="63"/>
      <c r="K454" s="63"/>
      <c r="L454" s="61"/>
      <c r="M454" s="208"/>
      <c r="N454" s="42"/>
      <c r="O454" s="42"/>
      <c r="P454" s="42"/>
      <c r="Q454" s="42"/>
      <c r="R454" s="42"/>
      <c r="S454" s="42"/>
      <c r="T454" s="78"/>
      <c r="AT454" s="24" t="s">
        <v>185</v>
      </c>
      <c r="AU454" s="24" t="s">
        <v>81</v>
      </c>
    </row>
    <row r="455" spans="2:51" s="12" customFormat="1" ht="13.5">
      <c r="B455" s="222"/>
      <c r="C455" s="223"/>
      <c r="D455" s="206" t="s">
        <v>189</v>
      </c>
      <c r="E455" s="224" t="s">
        <v>21</v>
      </c>
      <c r="F455" s="225" t="s">
        <v>725</v>
      </c>
      <c r="G455" s="223"/>
      <c r="H455" s="226" t="s">
        <v>21</v>
      </c>
      <c r="I455" s="227"/>
      <c r="J455" s="223"/>
      <c r="K455" s="223"/>
      <c r="L455" s="228"/>
      <c r="M455" s="229"/>
      <c r="N455" s="230"/>
      <c r="O455" s="230"/>
      <c r="P455" s="230"/>
      <c r="Q455" s="230"/>
      <c r="R455" s="230"/>
      <c r="S455" s="230"/>
      <c r="T455" s="231"/>
      <c r="AT455" s="232" t="s">
        <v>189</v>
      </c>
      <c r="AU455" s="232" t="s">
        <v>81</v>
      </c>
      <c r="AV455" s="12" t="s">
        <v>79</v>
      </c>
      <c r="AW455" s="12" t="s">
        <v>34</v>
      </c>
      <c r="AX455" s="12" t="s">
        <v>71</v>
      </c>
      <c r="AY455" s="232" t="s">
        <v>176</v>
      </c>
    </row>
    <row r="456" spans="2:51" s="11" customFormat="1" ht="13.5">
      <c r="B456" s="210"/>
      <c r="C456" s="211"/>
      <c r="D456" s="212" t="s">
        <v>189</v>
      </c>
      <c r="E456" s="213" t="s">
        <v>21</v>
      </c>
      <c r="F456" s="214" t="s">
        <v>726</v>
      </c>
      <c r="G456" s="211"/>
      <c r="H456" s="215">
        <v>1</v>
      </c>
      <c r="I456" s="216"/>
      <c r="J456" s="211"/>
      <c r="K456" s="211"/>
      <c r="L456" s="217"/>
      <c r="M456" s="218"/>
      <c r="N456" s="219"/>
      <c r="O456" s="219"/>
      <c r="P456" s="219"/>
      <c r="Q456" s="219"/>
      <c r="R456" s="219"/>
      <c r="S456" s="219"/>
      <c r="T456" s="220"/>
      <c r="AT456" s="221" t="s">
        <v>189</v>
      </c>
      <c r="AU456" s="221" t="s">
        <v>81</v>
      </c>
      <c r="AV456" s="11" t="s">
        <v>81</v>
      </c>
      <c r="AW456" s="11" t="s">
        <v>34</v>
      </c>
      <c r="AX456" s="11" t="s">
        <v>79</v>
      </c>
      <c r="AY456" s="221" t="s">
        <v>176</v>
      </c>
    </row>
    <row r="457" spans="2:65" s="1" customFormat="1" ht="31.5" customHeight="1">
      <c r="B457" s="41"/>
      <c r="C457" s="194" t="s">
        <v>727</v>
      </c>
      <c r="D457" s="194" t="s">
        <v>178</v>
      </c>
      <c r="E457" s="195" t="s">
        <v>728</v>
      </c>
      <c r="F457" s="196" t="s">
        <v>729</v>
      </c>
      <c r="G457" s="197" t="s">
        <v>421</v>
      </c>
      <c r="H457" s="198">
        <v>9</v>
      </c>
      <c r="I457" s="199"/>
      <c r="J457" s="200">
        <f>ROUND(I457*H457,2)</f>
        <v>0</v>
      </c>
      <c r="K457" s="196" t="s">
        <v>21</v>
      </c>
      <c r="L457" s="61"/>
      <c r="M457" s="201" t="s">
        <v>21</v>
      </c>
      <c r="N457" s="202" t="s">
        <v>42</v>
      </c>
      <c r="O457" s="42"/>
      <c r="P457" s="203">
        <f>O457*H457</f>
        <v>0</v>
      </c>
      <c r="Q457" s="203">
        <v>0</v>
      </c>
      <c r="R457" s="203">
        <f>Q457*H457</f>
        <v>0</v>
      </c>
      <c r="S457" s="203">
        <v>0</v>
      </c>
      <c r="T457" s="204">
        <f>S457*H457</f>
        <v>0</v>
      </c>
      <c r="AR457" s="24" t="s">
        <v>273</v>
      </c>
      <c r="AT457" s="24" t="s">
        <v>178</v>
      </c>
      <c r="AU457" s="24" t="s">
        <v>81</v>
      </c>
      <c r="AY457" s="24" t="s">
        <v>176</v>
      </c>
      <c r="BE457" s="205">
        <f>IF(N457="základní",J457,0)</f>
        <v>0</v>
      </c>
      <c r="BF457" s="205">
        <f>IF(N457="snížená",J457,0)</f>
        <v>0</v>
      </c>
      <c r="BG457" s="205">
        <f>IF(N457="zákl. přenesená",J457,0)</f>
        <v>0</v>
      </c>
      <c r="BH457" s="205">
        <f>IF(N457="sníž. přenesená",J457,0)</f>
        <v>0</v>
      </c>
      <c r="BI457" s="205">
        <f>IF(N457="nulová",J457,0)</f>
        <v>0</v>
      </c>
      <c r="BJ457" s="24" t="s">
        <v>79</v>
      </c>
      <c r="BK457" s="205">
        <f>ROUND(I457*H457,2)</f>
        <v>0</v>
      </c>
      <c r="BL457" s="24" t="s">
        <v>273</v>
      </c>
      <c r="BM457" s="24" t="s">
        <v>730</v>
      </c>
    </row>
    <row r="458" spans="2:47" s="1" customFormat="1" ht="27">
      <c r="B458" s="41"/>
      <c r="C458" s="63"/>
      <c r="D458" s="206" t="s">
        <v>185</v>
      </c>
      <c r="E458" s="63"/>
      <c r="F458" s="207" t="s">
        <v>729</v>
      </c>
      <c r="G458" s="63"/>
      <c r="H458" s="63"/>
      <c r="I458" s="164"/>
      <c r="J458" s="63"/>
      <c r="K458" s="63"/>
      <c r="L458" s="61"/>
      <c r="M458" s="208"/>
      <c r="N458" s="42"/>
      <c r="O458" s="42"/>
      <c r="P458" s="42"/>
      <c r="Q458" s="42"/>
      <c r="R458" s="42"/>
      <c r="S458" s="42"/>
      <c r="T458" s="78"/>
      <c r="AT458" s="24" t="s">
        <v>185</v>
      </c>
      <c r="AU458" s="24" t="s">
        <v>81</v>
      </c>
    </row>
    <row r="459" spans="2:51" s="12" customFormat="1" ht="13.5">
      <c r="B459" s="222"/>
      <c r="C459" s="223"/>
      <c r="D459" s="206" t="s">
        <v>189</v>
      </c>
      <c r="E459" s="224" t="s">
        <v>21</v>
      </c>
      <c r="F459" s="225" t="s">
        <v>725</v>
      </c>
      <c r="G459" s="223"/>
      <c r="H459" s="226" t="s">
        <v>21</v>
      </c>
      <c r="I459" s="227"/>
      <c r="J459" s="223"/>
      <c r="K459" s="223"/>
      <c r="L459" s="228"/>
      <c r="M459" s="229"/>
      <c r="N459" s="230"/>
      <c r="O459" s="230"/>
      <c r="P459" s="230"/>
      <c r="Q459" s="230"/>
      <c r="R459" s="230"/>
      <c r="S459" s="230"/>
      <c r="T459" s="231"/>
      <c r="AT459" s="232" t="s">
        <v>189</v>
      </c>
      <c r="AU459" s="232" t="s">
        <v>81</v>
      </c>
      <c r="AV459" s="12" t="s">
        <v>79</v>
      </c>
      <c r="AW459" s="12" t="s">
        <v>34</v>
      </c>
      <c r="AX459" s="12" t="s">
        <v>71</v>
      </c>
      <c r="AY459" s="232" t="s">
        <v>176</v>
      </c>
    </row>
    <row r="460" spans="2:51" s="11" customFormat="1" ht="13.5">
      <c r="B460" s="210"/>
      <c r="C460" s="211"/>
      <c r="D460" s="212" t="s">
        <v>189</v>
      </c>
      <c r="E460" s="213" t="s">
        <v>21</v>
      </c>
      <c r="F460" s="214" t="s">
        <v>731</v>
      </c>
      <c r="G460" s="211"/>
      <c r="H460" s="215">
        <v>9</v>
      </c>
      <c r="I460" s="216"/>
      <c r="J460" s="211"/>
      <c r="K460" s="211"/>
      <c r="L460" s="217"/>
      <c r="M460" s="218"/>
      <c r="N460" s="219"/>
      <c r="O460" s="219"/>
      <c r="P460" s="219"/>
      <c r="Q460" s="219"/>
      <c r="R460" s="219"/>
      <c r="S460" s="219"/>
      <c r="T460" s="220"/>
      <c r="AT460" s="221" t="s">
        <v>189</v>
      </c>
      <c r="AU460" s="221" t="s">
        <v>81</v>
      </c>
      <c r="AV460" s="11" t="s">
        <v>81</v>
      </c>
      <c r="AW460" s="11" t="s">
        <v>34</v>
      </c>
      <c r="AX460" s="11" t="s">
        <v>79</v>
      </c>
      <c r="AY460" s="221" t="s">
        <v>176</v>
      </c>
    </row>
    <row r="461" spans="2:65" s="1" customFormat="1" ht="31.5" customHeight="1">
      <c r="B461" s="41"/>
      <c r="C461" s="194" t="s">
        <v>732</v>
      </c>
      <c r="D461" s="194" t="s">
        <v>178</v>
      </c>
      <c r="E461" s="195" t="s">
        <v>733</v>
      </c>
      <c r="F461" s="196" t="s">
        <v>734</v>
      </c>
      <c r="G461" s="197" t="s">
        <v>421</v>
      </c>
      <c r="H461" s="198">
        <v>10</v>
      </c>
      <c r="I461" s="199"/>
      <c r="J461" s="200">
        <f>ROUND(I461*H461,2)</f>
        <v>0</v>
      </c>
      <c r="K461" s="196" t="s">
        <v>21</v>
      </c>
      <c r="L461" s="61"/>
      <c r="M461" s="201" t="s">
        <v>21</v>
      </c>
      <c r="N461" s="202" t="s">
        <v>42</v>
      </c>
      <c r="O461" s="42"/>
      <c r="P461" s="203">
        <f>O461*H461</f>
        <v>0</v>
      </c>
      <c r="Q461" s="203">
        <v>0</v>
      </c>
      <c r="R461" s="203">
        <f>Q461*H461</f>
        <v>0</v>
      </c>
      <c r="S461" s="203">
        <v>0</v>
      </c>
      <c r="T461" s="204">
        <f>S461*H461</f>
        <v>0</v>
      </c>
      <c r="AR461" s="24" t="s">
        <v>273</v>
      </c>
      <c r="AT461" s="24" t="s">
        <v>178</v>
      </c>
      <c r="AU461" s="24" t="s">
        <v>81</v>
      </c>
      <c r="AY461" s="24" t="s">
        <v>176</v>
      </c>
      <c r="BE461" s="205">
        <f>IF(N461="základní",J461,0)</f>
        <v>0</v>
      </c>
      <c r="BF461" s="205">
        <f>IF(N461="snížená",J461,0)</f>
        <v>0</v>
      </c>
      <c r="BG461" s="205">
        <f>IF(N461="zákl. přenesená",J461,0)</f>
        <v>0</v>
      </c>
      <c r="BH461" s="205">
        <f>IF(N461="sníž. přenesená",J461,0)</f>
        <v>0</v>
      </c>
      <c r="BI461" s="205">
        <f>IF(N461="nulová",J461,0)</f>
        <v>0</v>
      </c>
      <c r="BJ461" s="24" t="s">
        <v>79</v>
      </c>
      <c r="BK461" s="205">
        <f>ROUND(I461*H461,2)</f>
        <v>0</v>
      </c>
      <c r="BL461" s="24" t="s">
        <v>273</v>
      </c>
      <c r="BM461" s="24" t="s">
        <v>735</v>
      </c>
    </row>
    <row r="462" spans="2:47" s="1" customFormat="1" ht="27">
      <c r="B462" s="41"/>
      <c r="C462" s="63"/>
      <c r="D462" s="206" t="s">
        <v>185</v>
      </c>
      <c r="E462" s="63"/>
      <c r="F462" s="207" t="s">
        <v>734</v>
      </c>
      <c r="G462" s="63"/>
      <c r="H462" s="63"/>
      <c r="I462" s="164"/>
      <c r="J462" s="63"/>
      <c r="K462" s="63"/>
      <c r="L462" s="61"/>
      <c r="M462" s="208"/>
      <c r="N462" s="42"/>
      <c r="O462" s="42"/>
      <c r="P462" s="42"/>
      <c r="Q462" s="42"/>
      <c r="R462" s="42"/>
      <c r="S462" s="42"/>
      <c r="T462" s="78"/>
      <c r="AT462" s="24" t="s">
        <v>185</v>
      </c>
      <c r="AU462" s="24" t="s">
        <v>81</v>
      </c>
    </row>
    <row r="463" spans="2:51" s="12" customFormat="1" ht="13.5">
      <c r="B463" s="222"/>
      <c r="C463" s="223"/>
      <c r="D463" s="206" t="s">
        <v>189</v>
      </c>
      <c r="E463" s="224" t="s">
        <v>21</v>
      </c>
      <c r="F463" s="225" t="s">
        <v>725</v>
      </c>
      <c r="G463" s="223"/>
      <c r="H463" s="226" t="s">
        <v>21</v>
      </c>
      <c r="I463" s="227"/>
      <c r="J463" s="223"/>
      <c r="K463" s="223"/>
      <c r="L463" s="228"/>
      <c r="M463" s="229"/>
      <c r="N463" s="230"/>
      <c r="O463" s="230"/>
      <c r="P463" s="230"/>
      <c r="Q463" s="230"/>
      <c r="R463" s="230"/>
      <c r="S463" s="230"/>
      <c r="T463" s="231"/>
      <c r="AT463" s="232" t="s">
        <v>189</v>
      </c>
      <c r="AU463" s="232" t="s">
        <v>81</v>
      </c>
      <c r="AV463" s="12" t="s">
        <v>79</v>
      </c>
      <c r="AW463" s="12" t="s">
        <v>34</v>
      </c>
      <c r="AX463" s="12" t="s">
        <v>71</v>
      </c>
      <c r="AY463" s="232" t="s">
        <v>176</v>
      </c>
    </row>
    <row r="464" spans="2:51" s="11" customFormat="1" ht="13.5">
      <c r="B464" s="210"/>
      <c r="C464" s="211"/>
      <c r="D464" s="212" t="s">
        <v>189</v>
      </c>
      <c r="E464" s="213" t="s">
        <v>21</v>
      </c>
      <c r="F464" s="214" t="s">
        <v>736</v>
      </c>
      <c r="G464" s="211"/>
      <c r="H464" s="215">
        <v>10</v>
      </c>
      <c r="I464" s="216"/>
      <c r="J464" s="211"/>
      <c r="K464" s="211"/>
      <c r="L464" s="217"/>
      <c r="M464" s="218"/>
      <c r="N464" s="219"/>
      <c r="O464" s="219"/>
      <c r="P464" s="219"/>
      <c r="Q464" s="219"/>
      <c r="R464" s="219"/>
      <c r="S464" s="219"/>
      <c r="T464" s="220"/>
      <c r="AT464" s="221" t="s">
        <v>189</v>
      </c>
      <c r="AU464" s="221" t="s">
        <v>81</v>
      </c>
      <c r="AV464" s="11" t="s">
        <v>81</v>
      </c>
      <c r="AW464" s="11" t="s">
        <v>34</v>
      </c>
      <c r="AX464" s="11" t="s">
        <v>79</v>
      </c>
      <c r="AY464" s="221" t="s">
        <v>176</v>
      </c>
    </row>
    <row r="465" spans="2:65" s="1" customFormat="1" ht="31.5" customHeight="1">
      <c r="B465" s="41"/>
      <c r="C465" s="194" t="s">
        <v>737</v>
      </c>
      <c r="D465" s="194" t="s">
        <v>178</v>
      </c>
      <c r="E465" s="195" t="s">
        <v>738</v>
      </c>
      <c r="F465" s="196" t="s">
        <v>739</v>
      </c>
      <c r="G465" s="197" t="s">
        <v>421</v>
      </c>
      <c r="H465" s="198">
        <v>4</v>
      </c>
      <c r="I465" s="199"/>
      <c r="J465" s="200">
        <f>ROUND(I465*H465,2)</f>
        <v>0</v>
      </c>
      <c r="K465" s="196" t="s">
        <v>21</v>
      </c>
      <c r="L465" s="61"/>
      <c r="M465" s="201" t="s">
        <v>21</v>
      </c>
      <c r="N465" s="202" t="s">
        <v>42</v>
      </c>
      <c r="O465" s="42"/>
      <c r="P465" s="203">
        <f>O465*H465</f>
        <v>0</v>
      </c>
      <c r="Q465" s="203">
        <v>0</v>
      </c>
      <c r="R465" s="203">
        <f>Q465*H465</f>
        <v>0</v>
      </c>
      <c r="S465" s="203">
        <v>0</v>
      </c>
      <c r="T465" s="204">
        <f>S465*H465</f>
        <v>0</v>
      </c>
      <c r="AR465" s="24" t="s">
        <v>273</v>
      </c>
      <c r="AT465" s="24" t="s">
        <v>178</v>
      </c>
      <c r="AU465" s="24" t="s">
        <v>81</v>
      </c>
      <c r="AY465" s="24" t="s">
        <v>176</v>
      </c>
      <c r="BE465" s="205">
        <f>IF(N465="základní",J465,0)</f>
        <v>0</v>
      </c>
      <c r="BF465" s="205">
        <f>IF(N465="snížená",J465,0)</f>
        <v>0</v>
      </c>
      <c r="BG465" s="205">
        <f>IF(N465="zákl. přenesená",J465,0)</f>
        <v>0</v>
      </c>
      <c r="BH465" s="205">
        <f>IF(N465="sníž. přenesená",J465,0)</f>
        <v>0</v>
      </c>
      <c r="BI465" s="205">
        <f>IF(N465="nulová",J465,0)</f>
        <v>0</v>
      </c>
      <c r="BJ465" s="24" t="s">
        <v>79</v>
      </c>
      <c r="BK465" s="205">
        <f>ROUND(I465*H465,2)</f>
        <v>0</v>
      </c>
      <c r="BL465" s="24" t="s">
        <v>273</v>
      </c>
      <c r="BM465" s="24" t="s">
        <v>740</v>
      </c>
    </row>
    <row r="466" spans="2:47" s="1" customFormat="1" ht="27">
      <c r="B466" s="41"/>
      <c r="C466" s="63"/>
      <c r="D466" s="206" t="s">
        <v>185</v>
      </c>
      <c r="E466" s="63"/>
      <c r="F466" s="207" t="s">
        <v>739</v>
      </c>
      <c r="G466" s="63"/>
      <c r="H466" s="63"/>
      <c r="I466" s="164"/>
      <c r="J466" s="63"/>
      <c r="K466" s="63"/>
      <c r="L466" s="61"/>
      <c r="M466" s="208"/>
      <c r="N466" s="42"/>
      <c r="O466" s="42"/>
      <c r="P466" s="42"/>
      <c r="Q466" s="42"/>
      <c r="R466" s="42"/>
      <c r="S466" s="42"/>
      <c r="T466" s="78"/>
      <c r="AT466" s="24" t="s">
        <v>185</v>
      </c>
      <c r="AU466" s="24" t="s">
        <v>81</v>
      </c>
    </row>
    <row r="467" spans="2:51" s="12" customFormat="1" ht="13.5">
      <c r="B467" s="222"/>
      <c r="C467" s="223"/>
      <c r="D467" s="206" t="s">
        <v>189</v>
      </c>
      <c r="E467" s="224" t="s">
        <v>21</v>
      </c>
      <c r="F467" s="225" t="s">
        <v>725</v>
      </c>
      <c r="G467" s="223"/>
      <c r="H467" s="226" t="s">
        <v>21</v>
      </c>
      <c r="I467" s="227"/>
      <c r="J467" s="223"/>
      <c r="K467" s="223"/>
      <c r="L467" s="228"/>
      <c r="M467" s="229"/>
      <c r="N467" s="230"/>
      <c r="O467" s="230"/>
      <c r="P467" s="230"/>
      <c r="Q467" s="230"/>
      <c r="R467" s="230"/>
      <c r="S467" s="230"/>
      <c r="T467" s="231"/>
      <c r="AT467" s="232" t="s">
        <v>189</v>
      </c>
      <c r="AU467" s="232" t="s">
        <v>81</v>
      </c>
      <c r="AV467" s="12" t="s">
        <v>79</v>
      </c>
      <c r="AW467" s="12" t="s">
        <v>34</v>
      </c>
      <c r="AX467" s="12" t="s">
        <v>71</v>
      </c>
      <c r="AY467" s="232" t="s">
        <v>176</v>
      </c>
    </row>
    <row r="468" spans="2:51" s="11" customFormat="1" ht="13.5">
      <c r="B468" s="210"/>
      <c r="C468" s="211"/>
      <c r="D468" s="212" t="s">
        <v>189</v>
      </c>
      <c r="E468" s="213" t="s">
        <v>21</v>
      </c>
      <c r="F468" s="214" t="s">
        <v>741</v>
      </c>
      <c r="G468" s="211"/>
      <c r="H468" s="215">
        <v>4</v>
      </c>
      <c r="I468" s="216"/>
      <c r="J468" s="211"/>
      <c r="K468" s="211"/>
      <c r="L468" s="217"/>
      <c r="M468" s="218"/>
      <c r="N468" s="219"/>
      <c r="O468" s="219"/>
      <c r="P468" s="219"/>
      <c r="Q468" s="219"/>
      <c r="R468" s="219"/>
      <c r="S468" s="219"/>
      <c r="T468" s="220"/>
      <c r="AT468" s="221" t="s">
        <v>189</v>
      </c>
      <c r="AU468" s="221" t="s">
        <v>81</v>
      </c>
      <c r="AV468" s="11" t="s">
        <v>81</v>
      </c>
      <c r="AW468" s="11" t="s">
        <v>34</v>
      </c>
      <c r="AX468" s="11" t="s">
        <v>79</v>
      </c>
      <c r="AY468" s="221" t="s">
        <v>176</v>
      </c>
    </row>
    <row r="469" spans="2:65" s="1" customFormat="1" ht="31.5" customHeight="1">
      <c r="B469" s="41"/>
      <c r="C469" s="194" t="s">
        <v>742</v>
      </c>
      <c r="D469" s="194" t="s">
        <v>178</v>
      </c>
      <c r="E469" s="195" t="s">
        <v>743</v>
      </c>
      <c r="F469" s="196" t="s">
        <v>744</v>
      </c>
      <c r="G469" s="197" t="s">
        <v>421</v>
      </c>
      <c r="H469" s="198">
        <v>1</v>
      </c>
      <c r="I469" s="199"/>
      <c r="J469" s="200">
        <f>ROUND(I469*H469,2)</f>
        <v>0</v>
      </c>
      <c r="K469" s="196" t="s">
        <v>21</v>
      </c>
      <c r="L469" s="61"/>
      <c r="M469" s="201" t="s">
        <v>21</v>
      </c>
      <c r="N469" s="202" t="s">
        <v>42</v>
      </c>
      <c r="O469" s="42"/>
      <c r="P469" s="203">
        <f>O469*H469</f>
        <v>0</v>
      </c>
      <c r="Q469" s="203">
        <v>0</v>
      </c>
      <c r="R469" s="203">
        <f>Q469*H469</f>
        <v>0</v>
      </c>
      <c r="S469" s="203">
        <v>0</v>
      </c>
      <c r="T469" s="204">
        <f>S469*H469</f>
        <v>0</v>
      </c>
      <c r="AR469" s="24" t="s">
        <v>273</v>
      </c>
      <c r="AT469" s="24" t="s">
        <v>178</v>
      </c>
      <c r="AU469" s="24" t="s">
        <v>81</v>
      </c>
      <c r="AY469" s="24" t="s">
        <v>176</v>
      </c>
      <c r="BE469" s="205">
        <f>IF(N469="základní",J469,0)</f>
        <v>0</v>
      </c>
      <c r="BF469" s="205">
        <f>IF(N469="snížená",J469,0)</f>
        <v>0</v>
      </c>
      <c r="BG469" s="205">
        <f>IF(N469="zákl. přenesená",J469,0)</f>
        <v>0</v>
      </c>
      <c r="BH469" s="205">
        <f>IF(N469="sníž. přenesená",J469,0)</f>
        <v>0</v>
      </c>
      <c r="BI469" s="205">
        <f>IF(N469="nulová",J469,0)</f>
        <v>0</v>
      </c>
      <c r="BJ469" s="24" t="s">
        <v>79</v>
      </c>
      <c r="BK469" s="205">
        <f>ROUND(I469*H469,2)</f>
        <v>0</v>
      </c>
      <c r="BL469" s="24" t="s">
        <v>273</v>
      </c>
      <c r="BM469" s="24" t="s">
        <v>745</v>
      </c>
    </row>
    <row r="470" spans="2:47" s="1" customFormat="1" ht="27">
      <c r="B470" s="41"/>
      <c r="C470" s="63"/>
      <c r="D470" s="206" t="s">
        <v>185</v>
      </c>
      <c r="E470" s="63"/>
      <c r="F470" s="207" t="s">
        <v>744</v>
      </c>
      <c r="G470" s="63"/>
      <c r="H470" s="63"/>
      <c r="I470" s="164"/>
      <c r="J470" s="63"/>
      <c r="K470" s="63"/>
      <c r="L470" s="61"/>
      <c r="M470" s="208"/>
      <c r="N470" s="42"/>
      <c r="O470" s="42"/>
      <c r="P470" s="42"/>
      <c r="Q470" s="42"/>
      <c r="R470" s="42"/>
      <c r="S470" s="42"/>
      <c r="T470" s="78"/>
      <c r="AT470" s="24" t="s">
        <v>185</v>
      </c>
      <c r="AU470" s="24" t="s">
        <v>81</v>
      </c>
    </row>
    <row r="471" spans="2:51" s="12" customFormat="1" ht="13.5">
      <c r="B471" s="222"/>
      <c r="C471" s="223"/>
      <c r="D471" s="206" t="s">
        <v>189</v>
      </c>
      <c r="E471" s="224" t="s">
        <v>21</v>
      </c>
      <c r="F471" s="225" t="s">
        <v>725</v>
      </c>
      <c r="G471" s="223"/>
      <c r="H471" s="226" t="s">
        <v>21</v>
      </c>
      <c r="I471" s="227"/>
      <c r="J471" s="223"/>
      <c r="K471" s="223"/>
      <c r="L471" s="228"/>
      <c r="M471" s="229"/>
      <c r="N471" s="230"/>
      <c r="O471" s="230"/>
      <c r="P471" s="230"/>
      <c r="Q471" s="230"/>
      <c r="R471" s="230"/>
      <c r="S471" s="230"/>
      <c r="T471" s="231"/>
      <c r="AT471" s="232" t="s">
        <v>189</v>
      </c>
      <c r="AU471" s="232" t="s">
        <v>81</v>
      </c>
      <c r="AV471" s="12" t="s">
        <v>79</v>
      </c>
      <c r="AW471" s="12" t="s">
        <v>34</v>
      </c>
      <c r="AX471" s="12" t="s">
        <v>71</v>
      </c>
      <c r="AY471" s="232" t="s">
        <v>176</v>
      </c>
    </row>
    <row r="472" spans="2:51" s="11" customFormat="1" ht="13.5">
      <c r="B472" s="210"/>
      <c r="C472" s="211"/>
      <c r="D472" s="212" t="s">
        <v>189</v>
      </c>
      <c r="E472" s="213" t="s">
        <v>21</v>
      </c>
      <c r="F472" s="214" t="s">
        <v>746</v>
      </c>
      <c r="G472" s="211"/>
      <c r="H472" s="215">
        <v>1</v>
      </c>
      <c r="I472" s="216"/>
      <c r="J472" s="211"/>
      <c r="K472" s="211"/>
      <c r="L472" s="217"/>
      <c r="M472" s="218"/>
      <c r="N472" s="219"/>
      <c r="O472" s="219"/>
      <c r="P472" s="219"/>
      <c r="Q472" s="219"/>
      <c r="R472" s="219"/>
      <c r="S472" s="219"/>
      <c r="T472" s="220"/>
      <c r="AT472" s="221" t="s">
        <v>189</v>
      </c>
      <c r="AU472" s="221" t="s">
        <v>81</v>
      </c>
      <c r="AV472" s="11" t="s">
        <v>81</v>
      </c>
      <c r="AW472" s="11" t="s">
        <v>34</v>
      </c>
      <c r="AX472" s="11" t="s">
        <v>79</v>
      </c>
      <c r="AY472" s="221" t="s">
        <v>176</v>
      </c>
    </row>
    <row r="473" spans="2:65" s="1" customFormat="1" ht="31.5" customHeight="1">
      <c r="B473" s="41"/>
      <c r="C473" s="194" t="s">
        <v>747</v>
      </c>
      <c r="D473" s="194" t="s">
        <v>178</v>
      </c>
      <c r="E473" s="195" t="s">
        <v>748</v>
      </c>
      <c r="F473" s="196" t="s">
        <v>749</v>
      </c>
      <c r="G473" s="197" t="s">
        <v>421</v>
      </c>
      <c r="H473" s="198">
        <v>1</v>
      </c>
      <c r="I473" s="199"/>
      <c r="J473" s="200">
        <f>ROUND(I473*H473,2)</f>
        <v>0</v>
      </c>
      <c r="K473" s="196" t="s">
        <v>21</v>
      </c>
      <c r="L473" s="61"/>
      <c r="M473" s="201" t="s">
        <v>21</v>
      </c>
      <c r="N473" s="202" t="s">
        <v>42</v>
      </c>
      <c r="O473" s="42"/>
      <c r="P473" s="203">
        <f>O473*H473</f>
        <v>0</v>
      </c>
      <c r="Q473" s="203">
        <v>0</v>
      </c>
      <c r="R473" s="203">
        <f>Q473*H473</f>
        <v>0</v>
      </c>
      <c r="S473" s="203">
        <v>0</v>
      </c>
      <c r="T473" s="204">
        <f>S473*H473</f>
        <v>0</v>
      </c>
      <c r="AR473" s="24" t="s">
        <v>273</v>
      </c>
      <c r="AT473" s="24" t="s">
        <v>178</v>
      </c>
      <c r="AU473" s="24" t="s">
        <v>81</v>
      </c>
      <c r="AY473" s="24" t="s">
        <v>176</v>
      </c>
      <c r="BE473" s="205">
        <f>IF(N473="základní",J473,0)</f>
        <v>0</v>
      </c>
      <c r="BF473" s="205">
        <f>IF(N473="snížená",J473,0)</f>
        <v>0</v>
      </c>
      <c r="BG473" s="205">
        <f>IF(N473="zákl. přenesená",J473,0)</f>
        <v>0</v>
      </c>
      <c r="BH473" s="205">
        <f>IF(N473="sníž. přenesená",J473,0)</f>
        <v>0</v>
      </c>
      <c r="BI473" s="205">
        <f>IF(N473="nulová",J473,0)</f>
        <v>0</v>
      </c>
      <c r="BJ473" s="24" t="s">
        <v>79</v>
      </c>
      <c r="BK473" s="205">
        <f>ROUND(I473*H473,2)</f>
        <v>0</v>
      </c>
      <c r="BL473" s="24" t="s">
        <v>273</v>
      </c>
      <c r="BM473" s="24" t="s">
        <v>750</v>
      </c>
    </row>
    <row r="474" spans="2:47" s="1" customFormat="1" ht="27">
      <c r="B474" s="41"/>
      <c r="C474" s="63"/>
      <c r="D474" s="206" t="s">
        <v>185</v>
      </c>
      <c r="E474" s="63"/>
      <c r="F474" s="207" t="s">
        <v>749</v>
      </c>
      <c r="G474" s="63"/>
      <c r="H474" s="63"/>
      <c r="I474" s="164"/>
      <c r="J474" s="63"/>
      <c r="K474" s="63"/>
      <c r="L474" s="61"/>
      <c r="M474" s="208"/>
      <c r="N474" s="42"/>
      <c r="O474" s="42"/>
      <c r="P474" s="42"/>
      <c r="Q474" s="42"/>
      <c r="R474" s="42"/>
      <c r="S474" s="42"/>
      <c r="T474" s="78"/>
      <c r="AT474" s="24" t="s">
        <v>185</v>
      </c>
      <c r="AU474" s="24" t="s">
        <v>81</v>
      </c>
    </row>
    <row r="475" spans="2:51" s="12" customFormat="1" ht="13.5">
      <c r="B475" s="222"/>
      <c r="C475" s="223"/>
      <c r="D475" s="206" t="s">
        <v>189</v>
      </c>
      <c r="E475" s="224" t="s">
        <v>21</v>
      </c>
      <c r="F475" s="225" t="s">
        <v>751</v>
      </c>
      <c r="G475" s="223"/>
      <c r="H475" s="226" t="s">
        <v>21</v>
      </c>
      <c r="I475" s="227"/>
      <c r="J475" s="223"/>
      <c r="K475" s="223"/>
      <c r="L475" s="228"/>
      <c r="M475" s="229"/>
      <c r="N475" s="230"/>
      <c r="O475" s="230"/>
      <c r="P475" s="230"/>
      <c r="Q475" s="230"/>
      <c r="R475" s="230"/>
      <c r="S475" s="230"/>
      <c r="T475" s="231"/>
      <c r="AT475" s="232" t="s">
        <v>189</v>
      </c>
      <c r="AU475" s="232" t="s">
        <v>81</v>
      </c>
      <c r="AV475" s="12" t="s">
        <v>79</v>
      </c>
      <c r="AW475" s="12" t="s">
        <v>34</v>
      </c>
      <c r="AX475" s="12" t="s">
        <v>71</v>
      </c>
      <c r="AY475" s="232" t="s">
        <v>176</v>
      </c>
    </row>
    <row r="476" spans="2:51" s="11" customFormat="1" ht="13.5">
      <c r="B476" s="210"/>
      <c r="C476" s="211"/>
      <c r="D476" s="212" t="s">
        <v>189</v>
      </c>
      <c r="E476" s="213" t="s">
        <v>21</v>
      </c>
      <c r="F476" s="214" t="s">
        <v>752</v>
      </c>
      <c r="G476" s="211"/>
      <c r="H476" s="215">
        <v>1</v>
      </c>
      <c r="I476" s="216"/>
      <c r="J476" s="211"/>
      <c r="K476" s="211"/>
      <c r="L476" s="217"/>
      <c r="M476" s="218"/>
      <c r="N476" s="219"/>
      <c r="O476" s="219"/>
      <c r="P476" s="219"/>
      <c r="Q476" s="219"/>
      <c r="R476" s="219"/>
      <c r="S476" s="219"/>
      <c r="T476" s="220"/>
      <c r="AT476" s="221" t="s">
        <v>189</v>
      </c>
      <c r="AU476" s="221" t="s">
        <v>81</v>
      </c>
      <c r="AV476" s="11" t="s">
        <v>81</v>
      </c>
      <c r="AW476" s="11" t="s">
        <v>34</v>
      </c>
      <c r="AX476" s="11" t="s">
        <v>79</v>
      </c>
      <c r="AY476" s="221" t="s">
        <v>176</v>
      </c>
    </row>
    <row r="477" spans="2:65" s="1" customFormat="1" ht="31.5" customHeight="1">
      <c r="B477" s="41"/>
      <c r="C477" s="194" t="s">
        <v>753</v>
      </c>
      <c r="D477" s="194" t="s">
        <v>178</v>
      </c>
      <c r="E477" s="195" t="s">
        <v>754</v>
      </c>
      <c r="F477" s="196" t="s">
        <v>755</v>
      </c>
      <c r="G477" s="197" t="s">
        <v>421</v>
      </c>
      <c r="H477" s="198">
        <v>1</v>
      </c>
      <c r="I477" s="199"/>
      <c r="J477" s="200">
        <f>ROUND(I477*H477,2)</f>
        <v>0</v>
      </c>
      <c r="K477" s="196" t="s">
        <v>21</v>
      </c>
      <c r="L477" s="61"/>
      <c r="M477" s="201" t="s">
        <v>21</v>
      </c>
      <c r="N477" s="202" t="s">
        <v>42</v>
      </c>
      <c r="O477" s="42"/>
      <c r="P477" s="203">
        <f>O477*H477</f>
        <v>0</v>
      </c>
      <c r="Q477" s="203">
        <v>0</v>
      </c>
      <c r="R477" s="203">
        <f>Q477*H477</f>
        <v>0</v>
      </c>
      <c r="S477" s="203">
        <v>0</v>
      </c>
      <c r="T477" s="204">
        <f>S477*H477</f>
        <v>0</v>
      </c>
      <c r="AR477" s="24" t="s">
        <v>273</v>
      </c>
      <c r="AT477" s="24" t="s">
        <v>178</v>
      </c>
      <c r="AU477" s="24" t="s">
        <v>81</v>
      </c>
      <c r="AY477" s="24" t="s">
        <v>176</v>
      </c>
      <c r="BE477" s="205">
        <f>IF(N477="základní",J477,0)</f>
        <v>0</v>
      </c>
      <c r="BF477" s="205">
        <f>IF(N477="snížená",J477,0)</f>
        <v>0</v>
      </c>
      <c r="BG477" s="205">
        <f>IF(N477="zákl. přenesená",J477,0)</f>
        <v>0</v>
      </c>
      <c r="BH477" s="205">
        <f>IF(N477="sníž. přenesená",J477,0)</f>
        <v>0</v>
      </c>
      <c r="BI477" s="205">
        <f>IF(N477="nulová",J477,0)</f>
        <v>0</v>
      </c>
      <c r="BJ477" s="24" t="s">
        <v>79</v>
      </c>
      <c r="BK477" s="205">
        <f>ROUND(I477*H477,2)</f>
        <v>0</v>
      </c>
      <c r="BL477" s="24" t="s">
        <v>273</v>
      </c>
      <c r="BM477" s="24" t="s">
        <v>756</v>
      </c>
    </row>
    <row r="478" spans="2:47" s="1" customFormat="1" ht="27">
      <c r="B478" s="41"/>
      <c r="C478" s="63"/>
      <c r="D478" s="206" t="s">
        <v>185</v>
      </c>
      <c r="E478" s="63"/>
      <c r="F478" s="207" t="s">
        <v>755</v>
      </c>
      <c r="G478" s="63"/>
      <c r="H478" s="63"/>
      <c r="I478" s="164"/>
      <c r="J478" s="63"/>
      <c r="K478" s="63"/>
      <c r="L478" s="61"/>
      <c r="M478" s="208"/>
      <c r="N478" s="42"/>
      <c r="O478" s="42"/>
      <c r="P478" s="42"/>
      <c r="Q478" s="42"/>
      <c r="R478" s="42"/>
      <c r="S478" s="42"/>
      <c r="T478" s="78"/>
      <c r="AT478" s="24" t="s">
        <v>185</v>
      </c>
      <c r="AU478" s="24" t="s">
        <v>81</v>
      </c>
    </row>
    <row r="479" spans="2:51" s="12" customFormat="1" ht="13.5">
      <c r="B479" s="222"/>
      <c r="C479" s="223"/>
      <c r="D479" s="206" t="s">
        <v>189</v>
      </c>
      <c r="E479" s="224" t="s">
        <v>21</v>
      </c>
      <c r="F479" s="225" t="s">
        <v>751</v>
      </c>
      <c r="G479" s="223"/>
      <c r="H479" s="226" t="s">
        <v>21</v>
      </c>
      <c r="I479" s="227"/>
      <c r="J479" s="223"/>
      <c r="K479" s="223"/>
      <c r="L479" s="228"/>
      <c r="M479" s="229"/>
      <c r="N479" s="230"/>
      <c r="O479" s="230"/>
      <c r="P479" s="230"/>
      <c r="Q479" s="230"/>
      <c r="R479" s="230"/>
      <c r="S479" s="230"/>
      <c r="T479" s="231"/>
      <c r="AT479" s="232" t="s">
        <v>189</v>
      </c>
      <c r="AU479" s="232" t="s">
        <v>81</v>
      </c>
      <c r="AV479" s="12" t="s">
        <v>79</v>
      </c>
      <c r="AW479" s="12" t="s">
        <v>34</v>
      </c>
      <c r="AX479" s="12" t="s">
        <v>71</v>
      </c>
      <c r="AY479" s="232" t="s">
        <v>176</v>
      </c>
    </row>
    <row r="480" spans="2:51" s="11" customFormat="1" ht="13.5">
      <c r="B480" s="210"/>
      <c r="C480" s="211"/>
      <c r="D480" s="212" t="s">
        <v>189</v>
      </c>
      <c r="E480" s="213" t="s">
        <v>21</v>
      </c>
      <c r="F480" s="214" t="s">
        <v>757</v>
      </c>
      <c r="G480" s="211"/>
      <c r="H480" s="215">
        <v>1</v>
      </c>
      <c r="I480" s="216"/>
      <c r="J480" s="211"/>
      <c r="K480" s="211"/>
      <c r="L480" s="217"/>
      <c r="M480" s="218"/>
      <c r="N480" s="219"/>
      <c r="O480" s="219"/>
      <c r="P480" s="219"/>
      <c r="Q480" s="219"/>
      <c r="R480" s="219"/>
      <c r="S480" s="219"/>
      <c r="T480" s="220"/>
      <c r="AT480" s="221" t="s">
        <v>189</v>
      </c>
      <c r="AU480" s="221" t="s">
        <v>81</v>
      </c>
      <c r="AV480" s="11" t="s">
        <v>81</v>
      </c>
      <c r="AW480" s="11" t="s">
        <v>34</v>
      </c>
      <c r="AX480" s="11" t="s">
        <v>79</v>
      </c>
      <c r="AY480" s="221" t="s">
        <v>176</v>
      </c>
    </row>
    <row r="481" spans="2:65" s="1" customFormat="1" ht="22.5" customHeight="1">
      <c r="B481" s="41"/>
      <c r="C481" s="194" t="s">
        <v>134</v>
      </c>
      <c r="D481" s="194" t="s">
        <v>178</v>
      </c>
      <c r="E481" s="195" t="s">
        <v>758</v>
      </c>
      <c r="F481" s="196" t="s">
        <v>759</v>
      </c>
      <c r="G481" s="197" t="s">
        <v>557</v>
      </c>
      <c r="H481" s="272"/>
      <c r="I481" s="199"/>
      <c r="J481" s="200">
        <f>ROUND(I481*H481,2)</f>
        <v>0</v>
      </c>
      <c r="K481" s="196" t="s">
        <v>182</v>
      </c>
      <c r="L481" s="61"/>
      <c r="M481" s="201" t="s">
        <v>21</v>
      </c>
      <c r="N481" s="202" t="s">
        <v>42</v>
      </c>
      <c r="O481" s="42"/>
      <c r="P481" s="203">
        <f>O481*H481</f>
        <v>0</v>
      </c>
      <c r="Q481" s="203">
        <v>0</v>
      </c>
      <c r="R481" s="203">
        <f>Q481*H481</f>
        <v>0</v>
      </c>
      <c r="S481" s="203">
        <v>0</v>
      </c>
      <c r="T481" s="204">
        <f>S481*H481</f>
        <v>0</v>
      </c>
      <c r="AR481" s="24" t="s">
        <v>273</v>
      </c>
      <c r="AT481" s="24" t="s">
        <v>178</v>
      </c>
      <c r="AU481" s="24" t="s">
        <v>81</v>
      </c>
      <c r="AY481" s="24" t="s">
        <v>176</v>
      </c>
      <c r="BE481" s="205">
        <f>IF(N481="základní",J481,0)</f>
        <v>0</v>
      </c>
      <c r="BF481" s="205">
        <f>IF(N481="snížená",J481,0)</f>
        <v>0</v>
      </c>
      <c r="BG481" s="205">
        <f>IF(N481="zákl. přenesená",J481,0)</f>
        <v>0</v>
      </c>
      <c r="BH481" s="205">
        <f>IF(N481="sníž. přenesená",J481,0)</f>
        <v>0</v>
      </c>
      <c r="BI481" s="205">
        <f>IF(N481="nulová",J481,0)</f>
        <v>0</v>
      </c>
      <c r="BJ481" s="24" t="s">
        <v>79</v>
      </c>
      <c r="BK481" s="205">
        <f>ROUND(I481*H481,2)</f>
        <v>0</v>
      </c>
      <c r="BL481" s="24" t="s">
        <v>273</v>
      </c>
      <c r="BM481" s="24" t="s">
        <v>760</v>
      </c>
    </row>
    <row r="482" spans="2:47" s="1" customFormat="1" ht="27">
      <c r="B482" s="41"/>
      <c r="C482" s="63"/>
      <c r="D482" s="206" t="s">
        <v>185</v>
      </c>
      <c r="E482" s="63"/>
      <c r="F482" s="207" t="s">
        <v>761</v>
      </c>
      <c r="G482" s="63"/>
      <c r="H482" s="63"/>
      <c r="I482" s="164"/>
      <c r="J482" s="63"/>
      <c r="K482" s="63"/>
      <c r="L482" s="61"/>
      <c r="M482" s="208"/>
      <c r="N482" s="42"/>
      <c r="O482" s="42"/>
      <c r="P482" s="42"/>
      <c r="Q482" s="42"/>
      <c r="R482" s="42"/>
      <c r="S482" s="42"/>
      <c r="T482" s="78"/>
      <c r="AT482" s="24" t="s">
        <v>185</v>
      </c>
      <c r="AU482" s="24" t="s">
        <v>81</v>
      </c>
    </row>
    <row r="483" spans="2:63" s="10" customFormat="1" ht="29.85" customHeight="1">
      <c r="B483" s="177"/>
      <c r="C483" s="178"/>
      <c r="D483" s="191" t="s">
        <v>70</v>
      </c>
      <c r="E483" s="192" t="s">
        <v>762</v>
      </c>
      <c r="F483" s="192" t="s">
        <v>763</v>
      </c>
      <c r="G483" s="178"/>
      <c r="H483" s="178"/>
      <c r="I483" s="181"/>
      <c r="J483" s="193">
        <f>BK483</f>
        <v>0</v>
      </c>
      <c r="K483" s="178"/>
      <c r="L483" s="183"/>
      <c r="M483" s="184"/>
      <c r="N483" s="185"/>
      <c r="O483" s="185"/>
      <c r="P483" s="186">
        <f>SUM(P484:P495)</f>
        <v>0</v>
      </c>
      <c r="Q483" s="185"/>
      <c r="R483" s="186">
        <f>SUM(R484:R495)</f>
        <v>0</v>
      </c>
      <c r="S483" s="185"/>
      <c r="T483" s="187">
        <f>SUM(T484:T495)</f>
        <v>0</v>
      </c>
      <c r="AR483" s="188" t="s">
        <v>81</v>
      </c>
      <c r="AT483" s="189" t="s">
        <v>70</v>
      </c>
      <c r="AU483" s="189" t="s">
        <v>79</v>
      </c>
      <c r="AY483" s="188" t="s">
        <v>176</v>
      </c>
      <c r="BK483" s="190">
        <f>SUM(BK484:BK495)</f>
        <v>0</v>
      </c>
    </row>
    <row r="484" spans="2:65" s="1" customFormat="1" ht="31.5" customHeight="1">
      <c r="B484" s="41"/>
      <c r="C484" s="194" t="s">
        <v>764</v>
      </c>
      <c r="D484" s="194" t="s">
        <v>178</v>
      </c>
      <c r="E484" s="195" t="s">
        <v>765</v>
      </c>
      <c r="F484" s="196" t="s">
        <v>766</v>
      </c>
      <c r="G484" s="197" t="s">
        <v>421</v>
      </c>
      <c r="H484" s="198">
        <v>1</v>
      </c>
      <c r="I484" s="199"/>
      <c r="J484" s="200">
        <f>ROUND(I484*H484,2)</f>
        <v>0</v>
      </c>
      <c r="K484" s="196" t="s">
        <v>21</v>
      </c>
      <c r="L484" s="61"/>
      <c r="M484" s="201" t="s">
        <v>21</v>
      </c>
      <c r="N484" s="202" t="s">
        <v>42</v>
      </c>
      <c r="O484" s="42"/>
      <c r="P484" s="203">
        <f>O484*H484</f>
        <v>0</v>
      </c>
      <c r="Q484" s="203">
        <v>0</v>
      </c>
      <c r="R484" s="203">
        <f>Q484*H484</f>
        <v>0</v>
      </c>
      <c r="S484" s="203">
        <v>0</v>
      </c>
      <c r="T484" s="204">
        <f>S484*H484</f>
        <v>0</v>
      </c>
      <c r="AR484" s="24" t="s">
        <v>273</v>
      </c>
      <c r="AT484" s="24" t="s">
        <v>178</v>
      </c>
      <c r="AU484" s="24" t="s">
        <v>81</v>
      </c>
      <c r="AY484" s="24" t="s">
        <v>176</v>
      </c>
      <c r="BE484" s="205">
        <f>IF(N484="základní",J484,0)</f>
        <v>0</v>
      </c>
      <c r="BF484" s="205">
        <f>IF(N484="snížená",J484,0)</f>
        <v>0</v>
      </c>
      <c r="BG484" s="205">
        <f>IF(N484="zákl. přenesená",J484,0)</f>
        <v>0</v>
      </c>
      <c r="BH484" s="205">
        <f>IF(N484="sníž. přenesená",J484,0)</f>
        <v>0</v>
      </c>
      <c r="BI484" s="205">
        <f>IF(N484="nulová",J484,0)</f>
        <v>0</v>
      </c>
      <c r="BJ484" s="24" t="s">
        <v>79</v>
      </c>
      <c r="BK484" s="205">
        <f>ROUND(I484*H484,2)</f>
        <v>0</v>
      </c>
      <c r="BL484" s="24" t="s">
        <v>273</v>
      </c>
      <c r="BM484" s="24" t="s">
        <v>767</v>
      </c>
    </row>
    <row r="485" spans="2:47" s="1" customFormat="1" ht="13.5">
      <c r="B485" s="41"/>
      <c r="C485" s="63"/>
      <c r="D485" s="206" t="s">
        <v>185</v>
      </c>
      <c r="E485" s="63"/>
      <c r="F485" s="207" t="s">
        <v>766</v>
      </c>
      <c r="G485" s="63"/>
      <c r="H485" s="63"/>
      <c r="I485" s="164"/>
      <c r="J485" s="63"/>
      <c r="K485" s="63"/>
      <c r="L485" s="61"/>
      <c r="M485" s="208"/>
      <c r="N485" s="42"/>
      <c r="O485" s="42"/>
      <c r="P485" s="42"/>
      <c r="Q485" s="42"/>
      <c r="R485" s="42"/>
      <c r="S485" s="42"/>
      <c r="T485" s="78"/>
      <c r="AT485" s="24" t="s">
        <v>185</v>
      </c>
      <c r="AU485" s="24" t="s">
        <v>81</v>
      </c>
    </row>
    <row r="486" spans="2:47" s="1" customFormat="1" ht="67.5">
      <c r="B486" s="41"/>
      <c r="C486" s="63"/>
      <c r="D486" s="206" t="s">
        <v>187</v>
      </c>
      <c r="E486" s="63"/>
      <c r="F486" s="209" t="s">
        <v>768</v>
      </c>
      <c r="G486" s="63"/>
      <c r="H486" s="63"/>
      <c r="I486" s="164"/>
      <c r="J486" s="63"/>
      <c r="K486" s="63"/>
      <c r="L486" s="61"/>
      <c r="M486" s="208"/>
      <c r="N486" s="42"/>
      <c r="O486" s="42"/>
      <c r="P486" s="42"/>
      <c r="Q486" s="42"/>
      <c r="R486" s="42"/>
      <c r="S486" s="42"/>
      <c r="T486" s="78"/>
      <c r="AT486" s="24" t="s">
        <v>187</v>
      </c>
      <c r="AU486" s="24" t="s">
        <v>81</v>
      </c>
    </row>
    <row r="487" spans="2:51" s="12" customFormat="1" ht="27">
      <c r="B487" s="222"/>
      <c r="C487" s="223"/>
      <c r="D487" s="206" t="s">
        <v>189</v>
      </c>
      <c r="E487" s="224" t="s">
        <v>21</v>
      </c>
      <c r="F487" s="225" t="s">
        <v>769</v>
      </c>
      <c r="G487" s="223"/>
      <c r="H487" s="226" t="s">
        <v>21</v>
      </c>
      <c r="I487" s="227"/>
      <c r="J487" s="223"/>
      <c r="K487" s="223"/>
      <c r="L487" s="228"/>
      <c r="M487" s="229"/>
      <c r="N487" s="230"/>
      <c r="O487" s="230"/>
      <c r="P487" s="230"/>
      <c r="Q487" s="230"/>
      <c r="R487" s="230"/>
      <c r="S487" s="230"/>
      <c r="T487" s="231"/>
      <c r="AT487" s="232" t="s">
        <v>189</v>
      </c>
      <c r="AU487" s="232" t="s">
        <v>81</v>
      </c>
      <c r="AV487" s="12" t="s">
        <v>79</v>
      </c>
      <c r="AW487" s="12" t="s">
        <v>34</v>
      </c>
      <c r="AX487" s="12" t="s">
        <v>71</v>
      </c>
      <c r="AY487" s="232" t="s">
        <v>176</v>
      </c>
    </row>
    <row r="488" spans="2:51" s="11" customFormat="1" ht="13.5">
      <c r="B488" s="210"/>
      <c r="C488" s="211"/>
      <c r="D488" s="212" t="s">
        <v>189</v>
      </c>
      <c r="E488" s="213" t="s">
        <v>21</v>
      </c>
      <c r="F488" s="214" t="s">
        <v>770</v>
      </c>
      <c r="G488" s="211"/>
      <c r="H488" s="215">
        <v>1</v>
      </c>
      <c r="I488" s="216"/>
      <c r="J488" s="211"/>
      <c r="K488" s="211"/>
      <c r="L488" s="217"/>
      <c r="M488" s="218"/>
      <c r="N488" s="219"/>
      <c r="O488" s="219"/>
      <c r="P488" s="219"/>
      <c r="Q488" s="219"/>
      <c r="R488" s="219"/>
      <c r="S488" s="219"/>
      <c r="T488" s="220"/>
      <c r="AT488" s="221" t="s">
        <v>189</v>
      </c>
      <c r="AU488" s="221" t="s">
        <v>81</v>
      </c>
      <c r="AV488" s="11" t="s">
        <v>81</v>
      </c>
      <c r="AW488" s="11" t="s">
        <v>34</v>
      </c>
      <c r="AX488" s="11" t="s">
        <v>79</v>
      </c>
      <c r="AY488" s="221" t="s">
        <v>176</v>
      </c>
    </row>
    <row r="489" spans="2:65" s="1" customFormat="1" ht="22.5" customHeight="1">
      <c r="B489" s="41"/>
      <c r="C489" s="194" t="s">
        <v>771</v>
      </c>
      <c r="D489" s="194" t="s">
        <v>178</v>
      </c>
      <c r="E489" s="195" t="s">
        <v>772</v>
      </c>
      <c r="F489" s="196" t="s">
        <v>773</v>
      </c>
      <c r="G489" s="197" t="s">
        <v>282</v>
      </c>
      <c r="H489" s="198">
        <v>2592.45</v>
      </c>
      <c r="I489" s="199"/>
      <c r="J489" s="200">
        <f>ROUND(I489*H489,2)</f>
        <v>0</v>
      </c>
      <c r="K489" s="196" t="s">
        <v>21</v>
      </c>
      <c r="L489" s="61"/>
      <c r="M489" s="201" t="s">
        <v>21</v>
      </c>
      <c r="N489" s="202" t="s">
        <v>42</v>
      </c>
      <c r="O489" s="42"/>
      <c r="P489" s="203">
        <f>O489*H489</f>
        <v>0</v>
      </c>
      <c r="Q489" s="203">
        <v>0</v>
      </c>
      <c r="R489" s="203">
        <f>Q489*H489</f>
        <v>0</v>
      </c>
      <c r="S489" s="203">
        <v>0</v>
      </c>
      <c r="T489" s="204">
        <f>S489*H489</f>
        <v>0</v>
      </c>
      <c r="AR489" s="24" t="s">
        <v>273</v>
      </c>
      <c r="AT489" s="24" t="s">
        <v>178</v>
      </c>
      <c r="AU489" s="24" t="s">
        <v>81</v>
      </c>
      <c r="AY489" s="24" t="s">
        <v>176</v>
      </c>
      <c r="BE489" s="205">
        <f>IF(N489="základní",J489,0)</f>
        <v>0</v>
      </c>
      <c r="BF489" s="205">
        <f>IF(N489="snížená",J489,0)</f>
        <v>0</v>
      </c>
      <c r="BG489" s="205">
        <f>IF(N489="zákl. přenesená",J489,0)</f>
        <v>0</v>
      </c>
      <c r="BH489" s="205">
        <f>IF(N489="sníž. přenesená",J489,0)</f>
        <v>0</v>
      </c>
      <c r="BI489" s="205">
        <f>IF(N489="nulová",J489,0)</f>
        <v>0</v>
      </c>
      <c r="BJ489" s="24" t="s">
        <v>79</v>
      </c>
      <c r="BK489" s="205">
        <f>ROUND(I489*H489,2)</f>
        <v>0</v>
      </c>
      <c r="BL489" s="24" t="s">
        <v>273</v>
      </c>
      <c r="BM489" s="24" t="s">
        <v>774</v>
      </c>
    </row>
    <row r="490" spans="2:47" s="1" customFormat="1" ht="13.5">
      <c r="B490" s="41"/>
      <c r="C490" s="63"/>
      <c r="D490" s="206" t="s">
        <v>185</v>
      </c>
      <c r="E490" s="63"/>
      <c r="F490" s="207" t="s">
        <v>773</v>
      </c>
      <c r="G490" s="63"/>
      <c r="H490" s="63"/>
      <c r="I490" s="164"/>
      <c r="J490" s="63"/>
      <c r="K490" s="63"/>
      <c r="L490" s="61"/>
      <c r="M490" s="208"/>
      <c r="N490" s="42"/>
      <c r="O490" s="42"/>
      <c r="P490" s="42"/>
      <c r="Q490" s="42"/>
      <c r="R490" s="42"/>
      <c r="S490" s="42"/>
      <c r="T490" s="78"/>
      <c r="AT490" s="24" t="s">
        <v>185</v>
      </c>
      <c r="AU490" s="24" t="s">
        <v>81</v>
      </c>
    </row>
    <row r="491" spans="2:47" s="1" customFormat="1" ht="108">
      <c r="B491" s="41"/>
      <c r="C491" s="63"/>
      <c r="D491" s="206" t="s">
        <v>187</v>
      </c>
      <c r="E491" s="63"/>
      <c r="F491" s="209" t="s">
        <v>775</v>
      </c>
      <c r="G491" s="63"/>
      <c r="H491" s="63"/>
      <c r="I491" s="164"/>
      <c r="J491" s="63"/>
      <c r="K491" s="63"/>
      <c r="L491" s="61"/>
      <c r="M491" s="208"/>
      <c r="N491" s="42"/>
      <c r="O491" s="42"/>
      <c r="P491" s="42"/>
      <c r="Q491" s="42"/>
      <c r="R491" s="42"/>
      <c r="S491" s="42"/>
      <c r="T491" s="78"/>
      <c r="AT491" s="24" t="s">
        <v>187</v>
      </c>
      <c r="AU491" s="24" t="s">
        <v>81</v>
      </c>
    </row>
    <row r="492" spans="2:51" s="12" customFormat="1" ht="27">
      <c r="B492" s="222"/>
      <c r="C492" s="223"/>
      <c r="D492" s="206" t="s">
        <v>189</v>
      </c>
      <c r="E492" s="224" t="s">
        <v>21</v>
      </c>
      <c r="F492" s="225" t="s">
        <v>776</v>
      </c>
      <c r="G492" s="223"/>
      <c r="H492" s="226" t="s">
        <v>21</v>
      </c>
      <c r="I492" s="227"/>
      <c r="J492" s="223"/>
      <c r="K492" s="223"/>
      <c r="L492" s="228"/>
      <c r="M492" s="229"/>
      <c r="N492" s="230"/>
      <c r="O492" s="230"/>
      <c r="P492" s="230"/>
      <c r="Q492" s="230"/>
      <c r="R492" s="230"/>
      <c r="S492" s="230"/>
      <c r="T492" s="231"/>
      <c r="AT492" s="232" t="s">
        <v>189</v>
      </c>
      <c r="AU492" s="232" t="s">
        <v>81</v>
      </c>
      <c r="AV492" s="12" t="s">
        <v>79</v>
      </c>
      <c r="AW492" s="12" t="s">
        <v>34</v>
      </c>
      <c r="AX492" s="12" t="s">
        <v>71</v>
      </c>
      <c r="AY492" s="232" t="s">
        <v>176</v>
      </c>
    </row>
    <row r="493" spans="2:51" s="11" customFormat="1" ht="13.5">
      <c r="B493" s="210"/>
      <c r="C493" s="211"/>
      <c r="D493" s="212" t="s">
        <v>189</v>
      </c>
      <c r="E493" s="213" t="s">
        <v>21</v>
      </c>
      <c r="F493" s="214" t="s">
        <v>777</v>
      </c>
      <c r="G493" s="211"/>
      <c r="H493" s="215">
        <v>2592.45</v>
      </c>
      <c r="I493" s="216"/>
      <c r="J493" s="211"/>
      <c r="K493" s="211"/>
      <c r="L493" s="217"/>
      <c r="M493" s="218"/>
      <c r="N493" s="219"/>
      <c r="O493" s="219"/>
      <c r="P493" s="219"/>
      <c r="Q493" s="219"/>
      <c r="R493" s="219"/>
      <c r="S493" s="219"/>
      <c r="T493" s="220"/>
      <c r="AT493" s="221" t="s">
        <v>189</v>
      </c>
      <c r="AU493" s="221" t="s">
        <v>81</v>
      </c>
      <c r="AV493" s="11" t="s">
        <v>81</v>
      </c>
      <c r="AW493" s="11" t="s">
        <v>34</v>
      </c>
      <c r="AX493" s="11" t="s">
        <v>79</v>
      </c>
      <c r="AY493" s="221" t="s">
        <v>176</v>
      </c>
    </row>
    <row r="494" spans="2:65" s="1" customFormat="1" ht="22.5" customHeight="1">
      <c r="B494" s="41"/>
      <c r="C494" s="194" t="s">
        <v>778</v>
      </c>
      <c r="D494" s="194" t="s">
        <v>178</v>
      </c>
      <c r="E494" s="195" t="s">
        <v>779</v>
      </c>
      <c r="F494" s="196" t="s">
        <v>780</v>
      </c>
      <c r="G494" s="197" t="s">
        <v>557</v>
      </c>
      <c r="H494" s="272"/>
      <c r="I494" s="199"/>
      <c r="J494" s="200">
        <f>ROUND(I494*H494,2)</f>
        <v>0</v>
      </c>
      <c r="K494" s="196" t="s">
        <v>182</v>
      </c>
      <c r="L494" s="61"/>
      <c r="M494" s="201" t="s">
        <v>21</v>
      </c>
      <c r="N494" s="202" t="s">
        <v>42</v>
      </c>
      <c r="O494" s="42"/>
      <c r="P494" s="203">
        <f>O494*H494</f>
        <v>0</v>
      </c>
      <c r="Q494" s="203">
        <v>0</v>
      </c>
      <c r="R494" s="203">
        <f>Q494*H494</f>
        <v>0</v>
      </c>
      <c r="S494" s="203">
        <v>0</v>
      </c>
      <c r="T494" s="204">
        <f>S494*H494</f>
        <v>0</v>
      </c>
      <c r="AR494" s="24" t="s">
        <v>273</v>
      </c>
      <c r="AT494" s="24" t="s">
        <v>178</v>
      </c>
      <c r="AU494" s="24" t="s">
        <v>81</v>
      </c>
      <c r="AY494" s="24" t="s">
        <v>176</v>
      </c>
      <c r="BE494" s="205">
        <f>IF(N494="základní",J494,0)</f>
        <v>0</v>
      </c>
      <c r="BF494" s="205">
        <f>IF(N494="snížená",J494,0)</f>
        <v>0</v>
      </c>
      <c r="BG494" s="205">
        <f>IF(N494="zákl. přenesená",J494,0)</f>
        <v>0</v>
      </c>
      <c r="BH494" s="205">
        <f>IF(N494="sníž. přenesená",J494,0)</f>
        <v>0</v>
      </c>
      <c r="BI494" s="205">
        <f>IF(N494="nulová",J494,0)</f>
        <v>0</v>
      </c>
      <c r="BJ494" s="24" t="s">
        <v>79</v>
      </c>
      <c r="BK494" s="205">
        <f>ROUND(I494*H494,2)</f>
        <v>0</v>
      </c>
      <c r="BL494" s="24" t="s">
        <v>273</v>
      </c>
      <c r="BM494" s="24" t="s">
        <v>781</v>
      </c>
    </row>
    <row r="495" spans="2:47" s="1" customFormat="1" ht="27">
      <c r="B495" s="41"/>
      <c r="C495" s="63"/>
      <c r="D495" s="206" t="s">
        <v>185</v>
      </c>
      <c r="E495" s="63"/>
      <c r="F495" s="207" t="s">
        <v>782</v>
      </c>
      <c r="G495" s="63"/>
      <c r="H495" s="63"/>
      <c r="I495" s="164"/>
      <c r="J495" s="63"/>
      <c r="K495" s="63"/>
      <c r="L495" s="61"/>
      <c r="M495" s="208"/>
      <c r="N495" s="42"/>
      <c r="O495" s="42"/>
      <c r="P495" s="42"/>
      <c r="Q495" s="42"/>
      <c r="R495" s="42"/>
      <c r="S495" s="42"/>
      <c r="T495" s="78"/>
      <c r="AT495" s="24" t="s">
        <v>185</v>
      </c>
      <c r="AU495" s="24" t="s">
        <v>81</v>
      </c>
    </row>
    <row r="496" spans="2:63" s="10" customFormat="1" ht="29.85" customHeight="1">
      <c r="B496" s="177"/>
      <c r="C496" s="178"/>
      <c r="D496" s="191" t="s">
        <v>70</v>
      </c>
      <c r="E496" s="192" t="s">
        <v>783</v>
      </c>
      <c r="F496" s="192" t="s">
        <v>784</v>
      </c>
      <c r="G496" s="178"/>
      <c r="H496" s="178"/>
      <c r="I496" s="181"/>
      <c r="J496" s="193">
        <f>BK496</f>
        <v>0</v>
      </c>
      <c r="K496" s="178"/>
      <c r="L496" s="183"/>
      <c r="M496" s="184"/>
      <c r="N496" s="185"/>
      <c r="O496" s="185"/>
      <c r="P496" s="186">
        <f>SUM(P497:P501)</f>
        <v>0</v>
      </c>
      <c r="Q496" s="185"/>
      <c r="R496" s="186">
        <f>SUM(R497:R501)</f>
        <v>0</v>
      </c>
      <c r="S496" s="185"/>
      <c r="T496" s="187">
        <f>SUM(T497:T501)</f>
        <v>0</v>
      </c>
      <c r="AR496" s="188" t="s">
        <v>81</v>
      </c>
      <c r="AT496" s="189" t="s">
        <v>70</v>
      </c>
      <c r="AU496" s="189" t="s">
        <v>79</v>
      </c>
      <c r="AY496" s="188" t="s">
        <v>176</v>
      </c>
      <c r="BK496" s="190">
        <f>SUM(BK497:BK501)</f>
        <v>0</v>
      </c>
    </row>
    <row r="497" spans="2:65" s="1" customFormat="1" ht="22.5" customHeight="1">
      <c r="B497" s="41"/>
      <c r="C497" s="194" t="s">
        <v>785</v>
      </c>
      <c r="D497" s="194" t="s">
        <v>178</v>
      </c>
      <c r="E497" s="195" t="s">
        <v>786</v>
      </c>
      <c r="F497" s="196" t="s">
        <v>787</v>
      </c>
      <c r="G497" s="197" t="s">
        <v>181</v>
      </c>
      <c r="H497" s="198">
        <v>50.63</v>
      </c>
      <c r="I497" s="199"/>
      <c r="J497" s="200">
        <f>ROUND(I497*H497,2)</f>
        <v>0</v>
      </c>
      <c r="K497" s="196" t="s">
        <v>21</v>
      </c>
      <c r="L497" s="61"/>
      <c r="M497" s="201" t="s">
        <v>21</v>
      </c>
      <c r="N497" s="202" t="s">
        <v>42</v>
      </c>
      <c r="O497" s="42"/>
      <c r="P497" s="203">
        <f>O497*H497</f>
        <v>0</v>
      </c>
      <c r="Q497" s="203">
        <v>0</v>
      </c>
      <c r="R497" s="203">
        <f>Q497*H497</f>
        <v>0</v>
      </c>
      <c r="S497" s="203">
        <v>0</v>
      </c>
      <c r="T497" s="204">
        <f>S497*H497</f>
        <v>0</v>
      </c>
      <c r="AR497" s="24" t="s">
        <v>273</v>
      </c>
      <c r="AT497" s="24" t="s">
        <v>178</v>
      </c>
      <c r="AU497" s="24" t="s">
        <v>81</v>
      </c>
      <c r="AY497" s="24" t="s">
        <v>176</v>
      </c>
      <c r="BE497" s="205">
        <f>IF(N497="základní",J497,0)</f>
        <v>0</v>
      </c>
      <c r="BF497" s="205">
        <f>IF(N497="snížená",J497,0)</f>
        <v>0</v>
      </c>
      <c r="BG497" s="205">
        <f>IF(N497="zákl. přenesená",J497,0)</f>
        <v>0</v>
      </c>
      <c r="BH497" s="205">
        <f>IF(N497="sníž. přenesená",J497,0)</f>
        <v>0</v>
      </c>
      <c r="BI497" s="205">
        <f>IF(N497="nulová",J497,0)</f>
        <v>0</v>
      </c>
      <c r="BJ497" s="24" t="s">
        <v>79</v>
      </c>
      <c r="BK497" s="205">
        <f>ROUND(I497*H497,2)</f>
        <v>0</v>
      </c>
      <c r="BL497" s="24" t="s">
        <v>273</v>
      </c>
      <c r="BM497" s="24" t="s">
        <v>788</v>
      </c>
    </row>
    <row r="498" spans="2:47" s="1" customFormat="1" ht="13.5">
      <c r="B498" s="41"/>
      <c r="C498" s="63"/>
      <c r="D498" s="206" t="s">
        <v>185</v>
      </c>
      <c r="E498" s="63"/>
      <c r="F498" s="207" t="s">
        <v>787</v>
      </c>
      <c r="G498" s="63"/>
      <c r="H498" s="63"/>
      <c r="I498" s="164"/>
      <c r="J498" s="63"/>
      <c r="K498" s="63"/>
      <c r="L498" s="61"/>
      <c r="M498" s="208"/>
      <c r="N498" s="42"/>
      <c r="O498" s="42"/>
      <c r="P498" s="42"/>
      <c r="Q498" s="42"/>
      <c r="R498" s="42"/>
      <c r="S498" s="42"/>
      <c r="T498" s="78"/>
      <c r="AT498" s="24" t="s">
        <v>185</v>
      </c>
      <c r="AU498" s="24" t="s">
        <v>81</v>
      </c>
    </row>
    <row r="499" spans="2:51" s="11" customFormat="1" ht="13.5">
      <c r="B499" s="210"/>
      <c r="C499" s="211"/>
      <c r="D499" s="212" t="s">
        <v>189</v>
      </c>
      <c r="E499" s="213" t="s">
        <v>21</v>
      </c>
      <c r="F499" s="214" t="s">
        <v>103</v>
      </c>
      <c r="G499" s="211"/>
      <c r="H499" s="215">
        <v>50.63</v>
      </c>
      <c r="I499" s="216"/>
      <c r="J499" s="211"/>
      <c r="K499" s="211"/>
      <c r="L499" s="217"/>
      <c r="M499" s="218"/>
      <c r="N499" s="219"/>
      <c r="O499" s="219"/>
      <c r="P499" s="219"/>
      <c r="Q499" s="219"/>
      <c r="R499" s="219"/>
      <c r="S499" s="219"/>
      <c r="T499" s="220"/>
      <c r="AT499" s="221" t="s">
        <v>189</v>
      </c>
      <c r="AU499" s="221" t="s">
        <v>81</v>
      </c>
      <c r="AV499" s="11" t="s">
        <v>81</v>
      </c>
      <c r="AW499" s="11" t="s">
        <v>34</v>
      </c>
      <c r="AX499" s="11" t="s">
        <v>79</v>
      </c>
      <c r="AY499" s="221" t="s">
        <v>176</v>
      </c>
    </row>
    <row r="500" spans="2:65" s="1" customFormat="1" ht="22.5" customHeight="1">
      <c r="B500" s="41"/>
      <c r="C500" s="194" t="s">
        <v>789</v>
      </c>
      <c r="D500" s="194" t="s">
        <v>178</v>
      </c>
      <c r="E500" s="195" t="s">
        <v>790</v>
      </c>
      <c r="F500" s="196" t="s">
        <v>791</v>
      </c>
      <c r="G500" s="197" t="s">
        <v>557</v>
      </c>
      <c r="H500" s="272"/>
      <c r="I500" s="199"/>
      <c r="J500" s="200">
        <f>ROUND(I500*H500,2)</f>
        <v>0</v>
      </c>
      <c r="K500" s="196" t="s">
        <v>182</v>
      </c>
      <c r="L500" s="61"/>
      <c r="M500" s="201" t="s">
        <v>21</v>
      </c>
      <c r="N500" s="202" t="s">
        <v>42</v>
      </c>
      <c r="O500" s="42"/>
      <c r="P500" s="203">
        <f>O500*H500</f>
        <v>0</v>
      </c>
      <c r="Q500" s="203">
        <v>0</v>
      </c>
      <c r="R500" s="203">
        <f>Q500*H500</f>
        <v>0</v>
      </c>
      <c r="S500" s="203">
        <v>0</v>
      </c>
      <c r="T500" s="204">
        <f>S500*H500</f>
        <v>0</v>
      </c>
      <c r="AR500" s="24" t="s">
        <v>273</v>
      </c>
      <c r="AT500" s="24" t="s">
        <v>178</v>
      </c>
      <c r="AU500" s="24" t="s">
        <v>81</v>
      </c>
      <c r="AY500" s="24" t="s">
        <v>176</v>
      </c>
      <c r="BE500" s="205">
        <f>IF(N500="základní",J500,0)</f>
        <v>0</v>
      </c>
      <c r="BF500" s="205">
        <f>IF(N500="snížená",J500,0)</f>
        <v>0</v>
      </c>
      <c r="BG500" s="205">
        <f>IF(N500="zákl. přenesená",J500,0)</f>
        <v>0</v>
      </c>
      <c r="BH500" s="205">
        <f>IF(N500="sníž. přenesená",J500,0)</f>
        <v>0</v>
      </c>
      <c r="BI500" s="205">
        <f>IF(N500="nulová",J500,0)</f>
        <v>0</v>
      </c>
      <c r="BJ500" s="24" t="s">
        <v>79</v>
      </c>
      <c r="BK500" s="205">
        <f>ROUND(I500*H500,2)</f>
        <v>0</v>
      </c>
      <c r="BL500" s="24" t="s">
        <v>273</v>
      </c>
      <c r="BM500" s="24" t="s">
        <v>792</v>
      </c>
    </row>
    <row r="501" spans="2:47" s="1" customFormat="1" ht="27">
      <c r="B501" s="41"/>
      <c r="C501" s="63"/>
      <c r="D501" s="206" t="s">
        <v>185</v>
      </c>
      <c r="E501" s="63"/>
      <c r="F501" s="207" t="s">
        <v>793</v>
      </c>
      <c r="G501" s="63"/>
      <c r="H501" s="63"/>
      <c r="I501" s="164"/>
      <c r="J501" s="63"/>
      <c r="K501" s="63"/>
      <c r="L501" s="61"/>
      <c r="M501" s="208"/>
      <c r="N501" s="42"/>
      <c r="O501" s="42"/>
      <c r="P501" s="42"/>
      <c r="Q501" s="42"/>
      <c r="R501" s="42"/>
      <c r="S501" s="42"/>
      <c r="T501" s="78"/>
      <c r="AT501" s="24" t="s">
        <v>185</v>
      </c>
      <c r="AU501" s="24" t="s">
        <v>81</v>
      </c>
    </row>
    <row r="502" spans="2:63" s="10" customFormat="1" ht="29.85" customHeight="1">
      <c r="B502" s="177"/>
      <c r="C502" s="178"/>
      <c r="D502" s="191" t="s">
        <v>70</v>
      </c>
      <c r="E502" s="192" t="s">
        <v>794</v>
      </c>
      <c r="F502" s="192" t="s">
        <v>795</v>
      </c>
      <c r="G502" s="178"/>
      <c r="H502" s="178"/>
      <c r="I502" s="181"/>
      <c r="J502" s="193">
        <f>BK502</f>
        <v>0</v>
      </c>
      <c r="K502" s="178"/>
      <c r="L502" s="183"/>
      <c r="M502" s="184"/>
      <c r="N502" s="185"/>
      <c r="O502" s="185"/>
      <c r="P502" s="186">
        <f>SUM(P503:P598)</f>
        <v>0</v>
      </c>
      <c r="Q502" s="185"/>
      <c r="R502" s="186">
        <f>SUM(R503:R598)</f>
        <v>0.46114012000000004</v>
      </c>
      <c r="S502" s="185"/>
      <c r="T502" s="187">
        <f>SUM(T503:T598)</f>
        <v>0</v>
      </c>
      <c r="AR502" s="188" t="s">
        <v>81</v>
      </c>
      <c r="AT502" s="189" t="s">
        <v>70</v>
      </c>
      <c r="AU502" s="189" t="s">
        <v>79</v>
      </c>
      <c r="AY502" s="188" t="s">
        <v>176</v>
      </c>
      <c r="BK502" s="190">
        <f>SUM(BK503:BK598)</f>
        <v>0</v>
      </c>
    </row>
    <row r="503" spans="2:65" s="1" customFormat="1" ht="22.5" customHeight="1">
      <c r="B503" s="41"/>
      <c r="C503" s="194" t="s">
        <v>796</v>
      </c>
      <c r="D503" s="194" t="s">
        <v>178</v>
      </c>
      <c r="E503" s="195" t="s">
        <v>797</v>
      </c>
      <c r="F503" s="196" t="s">
        <v>798</v>
      </c>
      <c r="G503" s="197" t="s">
        <v>181</v>
      </c>
      <c r="H503" s="198">
        <v>27.75</v>
      </c>
      <c r="I503" s="199"/>
      <c r="J503" s="200">
        <f>ROUND(I503*H503,2)</f>
        <v>0</v>
      </c>
      <c r="K503" s="196" t="s">
        <v>182</v>
      </c>
      <c r="L503" s="61"/>
      <c r="M503" s="201" t="s">
        <v>21</v>
      </c>
      <c r="N503" s="202" t="s">
        <v>42</v>
      </c>
      <c r="O503" s="42"/>
      <c r="P503" s="203">
        <f>O503*H503</f>
        <v>0</v>
      </c>
      <c r="Q503" s="203">
        <v>7E-05</v>
      </c>
      <c r="R503" s="203">
        <f>Q503*H503</f>
        <v>0.0019424999999999998</v>
      </c>
      <c r="S503" s="203">
        <v>0</v>
      </c>
      <c r="T503" s="204">
        <f>S503*H503</f>
        <v>0</v>
      </c>
      <c r="AR503" s="24" t="s">
        <v>273</v>
      </c>
      <c r="AT503" s="24" t="s">
        <v>178</v>
      </c>
      <c r="AU503" s="24" t="s">
        <v>81</v>
      </c>
      <c r="AY503" s="24" t="s">
        <v>176</v>
      </c>
      <c r="BE503" s="205">
        <f>IF(N503="základní",J503,0)</f>
        <v>0</v>
      </c>
      <c r="BF503" s="205">
        <f>IF(N503="snížená",J503,0)</f>
        <v>0</v>
      </c>
      <c r="BG503" s="205">
        <f>IF(N503="zákl. přenesená",J503,0)</f>
        <v>0</v>
      </c>
      <c r="BH503" s="205">
        <f>IF(N503="sníž. přenesená",J503,0)</f>
        <v>0</v>
      </c>
      <c r="BI503" s="205">
        <f>IF(N503="nulová",J503,0)</f>
        <v>0</v>
      </c>
      <c r="BJ503" s="24" t="s">
        <v>79</v>
      </c>
      <c r="BK503" s="205">
        <f>ROUND(I503*H503,2)</f>
        <v>0</v>
      </c>
      <c r="BL503" s="24" t="s">
        <v>273</v>
      </c>
      <c r="BM503" s="24" t="s">
        <v>799</v>
      </c>
    </row>
    <row r="504" spans="2:47" s="1" customFormat="1" ht="27">
      <c r="B504" s="41"/>
      <c r="C504" s="63"/>
      <c r="D504" s="206" t="s">
        <v>185</v>
      </c>
      <c r="E504" s="63"/>
      <c r="F504" s="207" t="s">
        <v>800</v>
      </c>
      <c r="G504" s="63"/>
      <c r="H504" s="63"/>
      <c r="I504" s="164"/>
      <c r="J504" s="63"/>
      <c r="K504" s="63"/>
      <c r="L504" s="61"/>
      <c r="M504" s="208"/>
      <c r="N504" s="42"/>
      <c r="O504" s="42"/>
      <c r="P504" s="42"/>
      <c r="Q504" s="42"/>
      <c r="R504" s="42"/>
      <c r="S504" s="42"/>
      <c r="T504" s="78"/>
      <c r="AT504" s="24" t="s">
        <v>185</v>
      </c>
      <c r="AU504" s="24" t="s">
        <v>81</v>
      </c>
    </row>
    <row r="505" spans="2:51" s="11" customFormat="1" ht="13.5">
      <c r="B505" s="210"/>
      <c r="C505" s="211"/>
      <c r="D505" s="212" t="s">
        <v>189</v>
      </c>
      <c r="E505" s="213" t="s">
        <v>21</v>
      </c>
      <c r="F505" s="214" t="s">
        <v>109</v>
      </c>
      <c r="G505" s="211"/>
      <c r="H505" s="215">
        <v>27.75</v>
      </c>
      <c r="I505" s="216"/>
      <c r="J505" s="211"/>
      <c r="K505" s="211"/>
      <c r="L505" s="217"/>
      <c r="M505" s="218"/>
      <c r="N505" s="219"/>
      <c r="O505" s="219"/>
      <c r="P505" s="219"/>
      <c r="Q505" s="219"/>
      <c r="R505" s="219"/>
      <c r="S505" s="219"/>
      <c r="T505" s="220"/>
      <c r="AT505" s="221" t="s">
        <v>189</v>
      </c>
      <c r="AU505" s="221" t="s">
        <v>81</v>
      </c>
      <c r="AV505" s="11" t="s">
        <v>81</v>
      </c>
      <c r="AW505" s="11" t="s">
        <v>34</v>
      </c>
      <c r="AX505" s="11" t="s">
        <v>79</v>
      </c>
      <c r="AY505" s="221" t="s">
        <v>176</v>
      </c>
    </row>
    <row r="506" spans="2:65" s="1" customFormat="1" ht="22.5" customHeight="1">
      <c r="B506" s="41"/>
      <c r="C506" s="194" t="s">
        <v>801</v>
      </c>
      <c r="D506" s="194" t="s">
        <v>178</v>
      </c>
      <c r="E506" s="195" t="s">
        <v>802</v>
      </c>
      <c r="F506" s="196" t="s">
        <v>803</v>
      </c>
      <c r="G506" s="197" t="s">
        <v>181</v>
      </c>
      <c r="H506" s="198">
        <v>27.75</v>
      </c>
      <c r="I506" s="199"/>
      <c r="J506" s="200">
        <f>ROUND(I506*H506,2)</f>
        <v>0</v>
      </c>
      <c r="K506" s="196" t="s">
        <v>182</v>
      </c>
      <c r="L506" s="61"/>
      <c r="M506" s="201" t="s">
        <v>21</v>
      </c>
      <c r="N506" s="202" t="s">
        <v>42</v>
      </c>
      <c r="O506" s="42"/>
      <c r="P506" s="203">
        <f>O506*H506</f>
        <v>0</v>
      </c>
      <c r="Q506" s="203">
        <v>0.0001</v>
      </c>
      <c r="R506" s="203">
        <f>Q506*H506</f>
        <v>0.002775</v>
      </c>
      <c r="S506" s="203">
        <v>0</v>
      </c>
      <c r="T506" s="204">
        <f>S506*H506</f>
        <v>0</v>
      </c>
      <c r="AR506" s="24" t="s">
        <v>273</v>
      </c>
      <c r="AT506" s="24" t="s">
        <v>178</v>
      </c>
      <c r="AU506" s="24" t="s">
        <v>81</v>
      </c>
      <c r="AY506" s="24" t="s">
        <v>176</v>
      </c>
      <c r="BE506" s="205">
        <f>IF(N506="základní",J506,0)</f>
        <v>0</v>
      </c>
      <c r="BF506" s="205">
        <f>IF(N506="snížená",J506,0)</f>
        <v>0</v>
      </c>
      <c r="BG506" s="205">
        <f>IF(N506="zákl. přenesená",J506,0)</f>
        <v>0</v>
      </c>
      <c r="BH506" s="205">
        <f>IF(N506="sníž. přenesená",J506,0)</f>
        <v>0</v>
      </c>
      <c r="BI506" s="205">
        <f>IF(N506="nulová",J506,0)</f>
        <v>0</v>
      </c>
      <c r="BJ506" s="24" t="s">
        <v>79</v>
      </c>
      <c r="BK506" s="205">
        <f>ROUND(I506*H506,2)</f>
        <v>0</v>
      </c>
      <c r="BL506" s="24" t="s">
        <v>273</v>
      </c>
      <c r="BM506" s="24" t="s">
        <v>804</v>
      </c>
    </row>
    <row r="507" spans="2:47" s="1" customFormat="1" ht="27">
      <c r="B507" s="41"/>
      <c r="C507" s="63"/>
      <c r="D507" s="206" t="s">
        <v>185</v>
      </c>
      <c r="E507" s="63"/>
      <c r="F507" s="207" t="s">
        <v>805</v>
      </c>
      <c r="G507" s="63"/>
      <c r="H507" s="63"/>
      <c r="I507" s="164"/>
      <c r="J507" s="63"/>
      <c r="K507" s="63"/>
      <c r="L507" s="61"/>
      <c r="M507" s="208"/>
      <c r="N507" s="42"/>
      <c r="O507" s="42"/>
      <c r="P507" s="42"/>
      <c r="Q507" s="42"/>
      <c r="R507" s="42"/>
      <c r="S507" s="42"/>
      <c r="T507" s="78"/>
      <c r="AT507" s="24" t="s">
        <v>185</v>
      </c>
      <c r="AU507" s="24" t="s">
        <v>81</v>
      </c>
    </row>
    <row r="508" spans="2:51" s="11" customFormat="1" ht="13.5">
      <c r="B508" s="210"/>
      <c r="C508" s="211"/>
      <c r="D508" s="212" t="s">
        <v>189</v>
      </c>
      <c r="E508" s="213" t="s">
        <v>21</v>
      </c>
      <c r="F508" s="214" t="s">
        <v>109</v>
      </c>
      <c r="G508" s="211"/>
      <c r="H508" s="215">
        <v>27.75</v>
      </c>
      <c r="I508" s="216"/>
      <c r="J508" s="211"/>
      <c r="K508" s="211"/>
      <c r="L508" s="217"/>
      <c r="M508" s="218"/>
      <c r="N508" s="219"/>
      <c r="O508" s="219"/>
      <c r="P508" s="219"/>
      <c r="Q508" s="219"/>
      <c r="R508" s="219"/>
      <c r="S508" s="219"/>
      <c r="T508" s="220"/>
      <c r="AT508" s="221" t="s">
        <v>189</v>
      </c>
      <c r="AU508" s="221" t="s">
        <v>81</v>
      </c>
      <c r="AV508" s="11" t="s">
        <v>81</v>
      </c>
      <c r="AW508" s="11" t="s">
        <v>34</v>
      </c>
      <c r="AX508" s="11" t="s">
        <v>79</v>
      </c>
      <c r="AY508" s="221" t="s">
        <v>176</v>
      </c>
    </row>
    <row r="509" spans="2:65" s="1" customFormat="1" ht="22.5" customHeight="1">
      <c r="B509" s="41"/>
      <c r="C509" s="194" t="s">
        <v>806</v>
      </c>
      <c r="D509" s="194" t="s">
        <v>178</v>
      </c>
      <c r="E509" s="195" t="s">
        <v>807</v>
      </c>
      <c r="F509" s="196" t="s">
        <v>808</v>
      </c>
      <c r="G509" s="197" t="s">
        <v>181</v>
      </c>
      <c r="H509" s="198">
        <v>55.5</v>
      </c>
      <c r="I509" s="199"/>
      <c r="J509" s="200">
        <f>ROUND(I509*H509,2)</f>
        <v>0</v>
      </c>
      <c r="K509" s="196" t="s">
        <v>182</v>
      </c>
      <c r="L509" s="61"/>
      <c r="M509" s="201" t="s">
        <v>21</v>
      </c>
      <c r="N509" s="202" t="s">
        <v>42</v>
      </c>
      <c r="O509" s="42"/>
      <c r="P509" s="203">
        <f>O509*H509</f>
        <v>0</v>
      </c>
      <c r="Q509" s="203">
        <v>0.00017</v>
      </c>
      <c r="R509" s="203">
        <f>Q509*H509</f>
        <v>0.009435</v>
      </c>
      <c r="S509" s="203">
        <v>0</v>
      </c>
      <c r="T509" s="204">
        <f>S509*H509</f>
        <v>0</v>
      </c>
      <c r="AR509" s="24" t="s">
        <v>273</v>
      </c>
      <c r="AT509" s="24" t="s">
        <v>178</v>
      </c>
      <c r="AU509" s="24" t="s">
        <v>81</v>
      </c>
      <c r="AY509" s="24" t="s">
        <v>176</v>
      </c>
      <c r="BE509" s="205">
        <f>IF(N509="základní",J509,0)</f>
        <v>0</v>
      </c>
      <c r="BF509" s="205">
        <f>IF(N509="snížená",J509,0)</f>
        <v>0</v>
      </c>
      <c r="BG509" s="205">
        <f>IF(N509="zákl. přenesená",J509,0)</f>
        <v>0</v>
      </c>
      <c r="BH509" s="205">
        <f>IF(N509="sníž. přenesená",J509,0)</f>
        <v>0</v>
      </c>
      <c r="BI509" s="205">
        <f>IF(N509="nulová",J509,0)</f>
        <v>0</v>
      </c>
      <c r="BJ509" s="24" t="s">
        <v>79</v>
      </c>
      <c r="BK509" s="205">
        <f>ROUND(I509*H509,2)</f>
        <v>0</v>
      </c>
      <c r="BL509" s="24" t="s">
        <v>273</v>
      </c>
      <c r="BM509" s="24" t="s">
        <v>809</v>
      </c>
    </row>
    <row r="510" spans="2:47" s="1" customFormat="1" ht="13.5">
      <c r="B510" s="41"/>
      <c r="C510" s="63"/>
      <c r="D510" s="206" t="s">
        <v>185</v>
      </c>
      <c r="E510" s="63"/>
      <c r="F510" s="207" t="s">
        <v>810</v>
      </c>
      <c r="G510" s="63"/>
      <c r="H510" s="63"/>
      <c r="I510" s="164"/>
      <c r="J510" s="63"/>
      <c r="K510" s="63"/>
      <c r="L510" s="61"/>
      <c r="M510" s="208"/>
      <c r="N510" s="42"/>
      <c r="O510" s="42"/>
      <c r="P510" s="42"/>
      <c r="Q510" s="42"/>
      <c r="R510" s="42"/>
      <c r="S510" s="42"/>
      <c r="T510" s="78"/>
      <c r="AT510" s="24" t="s">
        <v>185</v>
      </c>
      <c r="AU510" s="24" t="s">
        <v>81</v>
      </c>
    </row>
    <row r="511" spans="2:47" s="1" customFormat="1" ht="40.5">
      <c r="B511" s="41"/>
      <c r="C511" s="63"/>
      <c r="D511" s="206" t="s">
        <v>187</v>
      </c>
      <c r="E511" s="63"/>
      <c r="F511" s="209" t="s">
        <v>811</v>
      </c>
      <c r="G511" s="63"/>
      <c r="H511" s="63"/>
      <c r="I511" s="164"/>
      <c r="J511" s="63"/>
      <c r="K511" s="63"/>
      <c r="L511" s="61"/>
      <c r="M511" s="208"/>
      <c r="N511" s="42"/>
      <c r="O511" s="42"/>
      <c r="P511" s="42"/>
      <c r="Q511" s="42"/>
      <c r="R511" s="42"/>
      <c r="S511" s="42"/>
      <c r="T511" s="78"/>
      <c r="AT511" s="24" t="s">
        <v>187</v>
      </c>
      <c r="AU511" s="24" t="s">
        <v>81</v>
      </c>
    </row>
    <row r="512" spans="2:51" s="11" customFormat="1" ht="13.5">
      <c r="B512" s="210"/>
      <c r="C512" s="211"/>
      <c r="D512" s="206" t="s">
        <v>189</v>
      </c>
      <c r="E512" s="233" t="s">
        <v>21</v>
      </c>
      <c r="F512" s="234" t="s">
        <v>812</v>
      </c>
      <c r="G512" s="211"/>
      <c r="H512" s="235">
        <v>55.5</v>
      </c>
      <c r="I512" s="216"/>
      <c r="J512" s="211"/>
      <c r="K512" s="211"/>
      <c r="L512" s="217"/>
      <c r="M512" s="218"/>
      <c r="N512" s="219"/>
      <c r="O512" s="219"/>
      <c r="P512" s="219"/>
      <c r="Q512" s="219"/>
      <c r="R512" s="219"/>
      <c r="S512" s="219"/>
      <c r="T512" s="220"/>
      <c r="AT512" s="221" t="s">
        <v>189</v>
      </c>
      <c r="AU512" s="221" t="s">
        <v>81</v>
      </c>
      <c r="AV512" s="11" t="s">
        <v>81</v>
      </c>
      <c r="AW512" s="11" t="s">
        <v>34</v>
      </c>
      <c r="AX512" s="11" t="s">
        <v>71</v>
      </c>
      <c r="AY512" s="221" t="s">
        <v>176</v>
      </c>
    </row>
    <row r="513" spans="2:51" s="13" customFormat="1" ht="13.5">
      <c r="B513" s="236"/>
      <c r="C513" s="237"/>
      <c r="D513" s="212" t="s">
        <v>189</v>
      </c>
      <c r="E513" s="238" t="s">
        <v>21</v>
      </c>
      <c r="F513" s="239" t="s">
        <v>207</v>
      </c>
      <c r="G513" s="237"/>
      <c r="H513" s="240">
        <v>55.5</v>
      </c>
      <c r="I513" s="241"/>
      <c r="J513" s="237"/>
      <c r="K513" s="237"/>
      <c r="L513" s="242"/>
      <c r="M513" s="243"/>
      <c r="N513" s="244"/>
      <c r="O513" s="244"/>
      <c r="P513" s="244"/>
      <c r="Q513" s="244"/>
      <c r="R513" s="244"/>
      <c r="S513" s="244"/>
      <c r="T513" s="245"/>
      <c r="AT513" s="246" t="s">
        <v>189</v>
      </c>
      <c r="AU513" s="246" t="s">
        <v>81</v>
      </c>
      <c r="AV513" s="13" t="s">
        <v>183</v>
      </c>
      <c r="AW513" s="13" t="s">
        <v>34</v>
      </c>
      <c r="AX513" s="13" t="s">
        <v>79</v>
      </c>
      <c r="AY513" s="246" t="s">
        <v>176</v>
      </c>
    </row>
    <row r="514" spans="2:65" s="1" customFormat="1" ht="22.5" customHeight="1">
      <c r="B514" s="41"/>
      <c r="C514" s="194" t="s">
        <v>813</v>
      </c>
      <c r="D514" s="194" t="s">
        <v>178</v>
      </c>
      <c r="E514" s="195" t="s">
        <v>814</v>
      </c>
      <c r="F514" s="196" t="s">
        <v>815</v>
      </c>
      <c r="G514" s="197" t="s">
        <v>181</v>
      </c>
      <c r="H514" s="198">
        <v>243.7</v>
      </c>
      <c r="I514" s="199"/>
      <c r="J514" s="200">
        <f>ROUND(I514*H514,2)</f>
        <v>0</v>
      </c>
      <c r="K514" s="196" t="s">
        <v>182</v>
      </c>
      <c r="L514" s="61"/>
      <c r="M514" s="201" t="s">
        <v>21</v>
      </c>
      <c r="N514" s="202" t="s">
        <v>42</v>
      </c>
      <c r="O514" s="42"/>
      <c r="P514" s="203">
        <f>O514*H514</f>
        <v>0</v>
      </c>
      <c r="Q514" s="203">
        <v>7E-05</v>
      </c>
      <c r="R514" s="203">
        <f>Q514*H514</f>
        <v>0.017058999999999998</v>
      </c>
      <c r="S514" s="203">
        <v>0</v>
      </c>
      <c r="T514" s="204">
        <f>S514*H514</f>
        <v>0</v>
      </c>
      <c r="AR514" s="24" t="s">
        <v>273</v>
      </c>
      <c r="AT514" s="24" t="s">
        <v>178</v>
      </c>
      <c r="AU514" s="24" t="s">
        <v>81</v>
      </c>
      <c r="AY514" s="24" t="s">
        <v>176</v>
      </c>
      <c r="BE514" s="205">
        <f>IF(N514="základní",J514,0)</f>
        <v>0</v>
      </c>
      <c r="BF514" s="205">
        <f>IF(N514="snížená",J514,0)</f>
        <v>0</v>
      </c>
      <c r="BG514" s="205">
        <f>IF(N514="zákl. přenesená",J514,0)</f>
        <v>0</v>
      </c>
      <c r="BH514" s="205">
        <f>IF(N514="sníž. přenesená",J514,0)</f>
        <v>0</v>
      </c>
      <c r="BI514" s="205">
        <f>IF(N514="nulová",J514,0)</f>
        <v>0</v>
      </c>
      <c r="BJ514" s="24" t="s">
        <v>79</v>
      </c>
      <c r="BK514" s="205">
        <f>ROUND(I514*H514,2)</f>
        <v>0</v>
      </c>
      <c r="BL514" s="24" t="s">
        <v>273</v>
      </c>
      <c r="BM514" s="24" t="s">
        <v>816</v>
      </c>
    </row>
    <row r="515" spans="2:47" s="1" customFormat="1" ht="27">
      <c r="B515" s="41"/>
      <c r="C515" s="63"/>
      <c r="D515" s="206" t="s">
        <v>185</v>
      </c>
      <c r="E515" s="63"/>
      <c r="F515" s="207" t="s">
        <v>817</v>
      </c>
      <c r="G515" s="63"/>
      <c r="H515" s="63"/>
      <c r="I515" s="164"/>
      <c r="J515" s="63"/>
      <c r="K515" s="63"/>
      <c r="L515" s="61"/>
      <c r="M515" s="208"/>
      <c r="N515" s="42"/>
      <c r="O515" s="42"/>
      <c r="P515" s="42"/>
      <c r="Q515" s="42"/>
      <c r="R515" s="42"/>
      <c r="S515" s="42"/>
      <c r="T515" s="78"/>
      <c r="AT515" s="24" t="s">
        <v>185</v>
      </c>
      <c r="AU515" s="24" t="s">
        <v>81</v>
      </c>
    </row>
    <row r="516" spans="2:47" s="1" customFormat="1" ht="27">
      <c r="B516" s="41"/>
      <c r="C516" s="63"/>
      <c r="D516" s="206" t="s">
        <v>187</v>
      </c>
      <c r="E516" s="63"/>
      <c r="F516" s="209" t="s">
        <v>818</v>
      </c>
      <c r="G516" s="63"/>
      <c r="H516" s="63"/>
      <c r="I516" s="164"/>
      <c r="J516" s="63"/>
      <c r="K516" s="63"/>
      <c r="L516" s="61"/>
      <c r="M516" s="208"/>
      <c r="N516" s="42"/>
      <c r="O516" s="42"/>
      <c r="P516" s="42"/>
      <c r="Q516" s="42"/>
      <c r="R516" s="42"/>
      <c r="S516" s="42"/>
      <c r="T516" s="78"/>
      <c r="AT516" s="24" t="s">
        <v>187</v>
      </c>
      <c r="AU516" s="24" t="s">
        <v>81</v>
      </c>
    </row>
    <row r="517" spans="2:51" s="12" customFormat="1" ht="13.5">
      <c r="B517" s="222"/>
      <c r="C517" s="223"/>
      <c r="D517" s="206" t="s">
        <v>189</v>
      </c>
      <c r="E517" s="224" t="s">
        <v>21</v>
      </c>
      <c r="F517" s="225" t="s">
        <v>819</v>
      </c>
      <c r="G517" s="223"/>
      <c r="H517" s="226" t="s">
        <v>21</v>
      </c>
      <c r="I517" s="227"/>
      <c r="J517" s="223"/>
      <c r="K517" s="223"/>
      <c r="L517" s="228"/>
      <c r="M517" s="229"/>
      <c r="N517" s="230"/>
      <c r="O517" s="230"/>
      <c r="P517" s="230"/>
      <c r="Q517" s="230"/>
      <c r="R517" s="230"/>
      <c r="S517" s="230"/>
      <c r="T517" s="231"/>
      <c r="AT517" s="232" t="s">
        <v>189</v>
      </c>
      <c r="AU517" s="232" t="s">
        <v>81</v>
      </c>
      <c r="AV517" s="12" t="s">
        <v>79</v>
      </c>
      <c r="AW517" s="12" t="s">
        <v>34</v>
      </c>
      <c r="AX517" s="12" t="s">
        <v>71</v>
      </c>
      <c r="AY517" s="232" t="s">
        <v>176</v>
      </c>
    </row>
    <row r="518" spans="2:51" s="11" customFormat="1" ht="13.5">
      <c r="B518" s="210"/>
      <c r="C518" s="211"/>
      <c r="D518" s="206" t="s">
        <v>189</v>
      </c>
      <c r="E518" s="233" t="s">
        <v>21</v>
      </c>
      <c r="F518" s="234" t="s">
        <v>651</v>
      </c>
      <c r="G518" s="211"/>
      <c r="H518" s="235">
        <v>54.2</v>
      </c>
      <c r="I518" s="216"/>
      <c r="J518" s="211"/>
      <c r="K518" s="211"/>
      <c r="L518" s="217"/>
      <c r="M518" s="218"/>
      <c r="N518" s="219"/>
      <c r="O518" s="219"/>
      <c r="P518" s="219"/>
      <c r="Q518" s="219"/>
      <c r="R518" s="219"/>
      <c r="S518" s="219"/>
      <c r="T518" s="220"/>
      <c r="AT518" s="221" t="s">
        <v>189</v>
      </c>
      <c r="AU518" s="221" t="s">
        <v>81</v>
      </c>
      <c r="AV518" s="11" t="s">
        <v>81</v>
      </c>
      <c r="AW518" s="11" t="s">
        <v>34</v>
      </c>
      <c r="AX518" s="11" t="s">
        <v>71</v>
      </c>
      <c r="AY518" s="221" t="s">
        <v>176</v>
      </c>
    </row>
    <row r="519" spans="2:51" s="12" customFormat="1" ht="13.5">
      <c r="B519" s="222"/>
      <c r="C519" s="223"/>
      <c r="D519" s="206" t="s">
        <v>189</v>
      </c>
      <c r="E519" s="224" t="s">
        <v>21</v>
      </c>
      <c r="F519" s="225" t="s">
        <v>820</v>
      </c>
      <c r="G519" s="223"/>
      <c r="H519" s="226" t="s">
        <v>21</v>
      </c>
      <c r="I519" s="227"/>
      <c r="J519" s="223"/>
      <c r="K519" s="223"/>
      <c r="L519" s="228"/>
      <c r="M519" s="229"/>
      <c r="N519" s="230"/>
      <c r="O519" s="230"/>
      <c r="P519" s="230"/>
      <c r="Q519" s="230"/>
      <c r="R519" s="230"/>
      <c r="S519" s="230"/>
      <c r="T519" s="231"/>
      <c r="AT519" s="232" t="s">
        <v>189</v>
      </c>
      <c r="AU519" s="232" t="s">
        <v>81</v>
      </c>
      <c r="AV519" s="12" t="s">
        <v>79</v>
      </c>
      <c r="AW519" s="12" t="s">
        <v>34</v>
      </c>
      <c r="AX519" s="12" t="s">
        <v>71</v>
      </c>
      <c r="AY519" s="232" t="s">
        <v>176</v>
      </c>
    </row>
    <row r="520" spans="2:51" s="11" customFormat="1" ht="13.5">
      <c r="B520" s="210"/>
      <c r="C520" s="211"/>
      <c r="D520" s="206" t="s">
        <v>189</v>
      </c>
      <c r="E520" s="233" t="s">
        <v>21</v>
      </c>
      <c r="F520" s="234" t="s">
        <v>100</v>
      </c>
      <c r="G520" s="211"/>
      <c r="H520" s="235">
        <v>189.5</v>
      </c>
      <c r="I520" s="216"/>
      <c r="J520" s="211"/>
      <c r="K520" s="211"/>
      <c r="L520" s="217"/>
      <c r="M520" s="218"/>
      <c r="N520" s="219"/>
      <c r="O520" s="219"/>
      <c r="P520" s="219"/>
      <c r="Q520" s="219"/>
      <c r="R520" s="219"/>
      <c r="S520" s="219"/>
      <c r="T520" s="220"/>
      <c r="AT520" s="221" t="s">
        <v>189</v>
      </c>
      <c r="AU520" s="221" t="s">
        <v>81</v>
      </c>
      <c r="AV520" s="11" t="s">
        <v>81</v>
      </c>
      <c r="AW520" s="11" t="s">
        <v>34</v>
      </c>
      <c r="AX520" s="11" t="s">
        <v>71</v>
      </c>
      <c r="AY520" s="221" t="s">
        <v>176</v>
      </c>
    </row>
    <row r="521" spans="2:51" s="13" customFormat="1" ht="13.5">
      <c r="B521" s="236"/>
      <c r="C521" s="237"/>
      <c r="D521" s="212" t="s">
        <v>189</v>
      </c>
      <c r="E521" s="238" t="s">
        <v>21</v>
      </c>
      <c r="F521" s="239" t="s">
        <v>207</v>
      </c>
      <c r="G521" s="237"/>
      <c r="H521" s="240">
        <v>243.7</v>
      </c>
      <c r="I521" s="241"/>
      <c r="J521" s="237"/>
      <c r="K521" s="237"/>
      <c r="L521" s="242"/>
      <c r="M521" s="243"/>
      <c r="N521" s="244"/>
      <c r="O521" s="244"/>
      <c r="P521" s="244"/>
      <c r="Q521" s="244"/>
      <c r="R521" s="244"/>
      <c r="S521" s="244"/>
      <c r="T521" s="245"/>
      <c r="AT521" s="246" t="s">
        <v>189</v>
      </c>
      <c r="AU521" s="246" t="s">
        <v>81</v>
      </c>
      <c r="AV521" s="13" t="s">
        <v>183</v>
      </c>
      <c r="AW521" s="13" t="s">
        <v>34</v>
      </c>
      <c r="AX521" s="13" t="s">
        <v>79</v>
      </c>
      <c r="AY521" s="246" t="s">
        <v>176</v>
      </c>
    </row>
    <row r="522" spans="2:65" s="1" customFormat="1" ht="31.5" customHeight="1">
      <c r="B522" s="41"/>
      <c r="C522" s="194" t="s">
        <v>821</v>
      </c>
      <c r="D522" s="194" t="s">
        <v>178</v>
      </c>
      <c r="E522" s="195" t="s">
        <v>822</v>
      </c>
      <c r="F522" s="196" t="s">
        <v>823</v>
      </c>
      <c r="G522" s="197" t="s">
        <v>181</v>
      </c>
      <c r="H522" s="198">
        <v>243.7</v>
      </c>
      <c r="I522" s="199"/>
      <c r="J522" s="200">
        <f>ROUND(I522*H522,2)</f>
        <v>0</v>
      </c>
      <c r="K522" s="196" t="s">
        <v>182</v>
      </c>
      <c r="L522" s="61"/>
      <c r="M522" s="201" t="s">
        <v>21</v>
      </c>
      <c r="N522" s="202" t="s">
        <v>42</v>
      </c>
      <c r="O522" s="42"/>
      <c r="P522" s="203">
        <f>O522*H522</f>
        <v>0</v>
      </c>
      <c r="Q522" s="203">
        <v>8E-05</v>
      </c>
      <c r="R522" s="203">
        <f>Q522*H522</f>
        <v>0.019496</v>
      </c>
      <c r="S522" s="203">
        <v>0</v>
      </c>
      <c r="T522" s="204">
        <f>S522*H522</f>
        <v>0</v>
      </c>
      <c r="AR522" s="24" t="s">
        <v>273</v>
      </c>
      <c r="AT522" s="24" t="s">
        <v>178</v>
      </c>
      <c r="AU522" s="24" t="s">
        <v>81</v>
      </c>
      <c r="AY522" s="24" t="s">
        <v>176</v>
      </c>
      <c r="BE522" s="205">
        <f>IF(N522="základní",J522,0)</f>
        <v>0</v>
      </c>
      <c r="BF522" s="205">
        <f>IF(N522="snížená",J522,0)</f>
        <v>0</v>
      </c>
      <c r="BG522" s="205">
        <f>IF(N522="zákl. přenesená",J522,0)</f>
        <v>0</v>
      </c>
      <c r="BH522" s="205">
        <f>IF(N522="sníž. přenesená",J522,0)</f>
        <v>0</v>
      </c>
      <c r="BI522" s="205">
        <f>IF(N522="nulová",J522,0)</f>
        <v>0</v>
      </c>
      <c r="BJ522" s="24" t="s">
        <v>79</v>
      </c>
      <c r="BK522" s="205">
        <f>ROUND(I522*H522,2)</f>
        <v>0</v>
      </c>
      <c r="BL522" s="24" t="s">
        <v>273</v>
      </c>
      <c r="BM522" s="24" t="s">
        <v>824</v>
      </c>
    </row>
    <row r="523" spans="2:47" s="1" customFormat="1" ht="27">
      <c r="B523" s="41"/>
      <c r="C523" s="63"/>
      <c r="D523" s="206" t="s">
        <v>185</v>
      </c>
      <c r="E523" s="63"/>
      <c r="F523" s="207" t="s">
        <v>825</v>
      </c>
      <c r="G523" s="63"/>
      <c r="H523" s="63"/>
      <c r="I523" s="164"/>
      <c r="J523" s="63"/>
      <c r="K523" s="63"/>
      <c r="L523" s="61"/>
      <c r="M523" s="208"/>
      <c r="N523" s="42"/>
      <c r="O523" s="42"/>
      <c r="P523" s="42"/>
      <c r="Q523" s="42"/>
      <c r="R523" s="42"/>
      <c r="S523" s="42"/>
      <c r="T523" s="78"/>
      <c r="AT523" s="24" t="s">
        <v>185</v>
      </c>
      <c r="AU523" s="24" t="s">
        <v>81</v>
      </c>
    </row>
    <row r="524" spans="2:51" s="12" customFormat="1" ht="13.5">
      <c r="B524" s="222"/>
      <c r="C524" s="223"/>
      <c r="D524" s="206" t="s">
        <v>189</v>
      </c>
      <c r="E524" s="224" t="s">
        <v>21</v>
      </c>
      <c r="F524" s="225" t="s">
        <v>819</v>
      </c>
      <c r="G524" s="223"/>
      <c r="H524" s="226" t="s">
        <v>21</v>
      </c>
      <c r="I524" s="227"/>
      <c r="J524" s="223"/>
      <c r="K524" s="223"/>
      <c r="L524" s="228"/>
      <c r="M524" s="229"/>
      <c r="N524" s="230"/>
      <c r="O524" s="230"/>
      <c r="P524" s="230"/>
      <c r="Q524" s="230"/>
      <c r="R524" s="230"/>
      <c r="S524" s="230"/>
      <c r="T524" s="231"/>
      <c r="AT524" s="232" t="s">
        <v>189</v>
      </c>
      <c r="AU524" s="232" t="s">
        <v>81</v>
      </c>
      <c r="AV524" s="12" t="s">
        <v>79</v>
      </c>
      <c r="AW524" s="12" t="s">
        <v>34</v>
      </c>
      <c r="AX524" s="12" t="s">
        <v>71</v>
      </c>
      <c r="AY524" s="232" t="s">
        <v>176</v>
      </c>
    </row>
    <row r="525" spans="2:51" s="11" customFormat="1" ht="13.5">
      <c r="B525" s="210"/>
      <c r="C525" s="211"/>
      <c r="D525" s="206" t="s">
        <v>189</v>
      </c>
      <c r="E525" s="233" t="s">
        <v>21</v>
      </c>
      <c r="F525" s="234" t="s">
        <v>651</v>
      </c>
      <c r="G525" s="211"/>
      <c r="H525" s="235">
        <v>54.2</v>
      </c>
      <c r="I525" s="216"/>
      <c r="J525" s="211"/>
      <c r="K525" s="211"/>
      <c r="L525" s="217"/>
      <c r="M525" s="218"/>
      <c r="N525" s="219"/>
      <c r="O525" s="219"/>
      <c r="P525" s="219"/>
      <c r="Q525" s="219"/>
      <c r="R525" s="219"/>
      <c r="S525" s="219"/>
      <c r="T525" s="220"/>
      <c r="AT525" s="221" t="s">
        <v>189</v>
      </c>
      <c r="AU525" s="221" t="s">
        <v>81</v>
      </c>
      <c r="AV525" s="11" t="s">
        <v>81</v>
      </c>
      <c r="AW525" s="11" t="s">
        <v>34</v>
      </c>
      <c r="AX525" s="11" t="s">
        <v>71</v>
      </c>
      <c r="AY525" s="221" t="s">
        <v>176</v>
      </c>
    </row>
    <row r="526" spans="2:51" s="12" customFormat="1" ht="13.5">
      <c r="B526" s="222"/>
      <c r="C526" s="223"/>
      <c r="D526" s="206" t="s">
        <v>189</v>
      </c>
      <c r="E526" s="224" t="s">
        <v>21</v>
      </c>
      <c r="F526" s="225" t="s">
        <v>820</v>
      </c>
      <c r="G526" s="223"/>
      <c r="H526" s="226" t="s">
        <v>21</v>
      </c>
      <c r="I526" s="227"/>
      <c r="J526" s="223"/>
      <c r="K526" s="223"/>
      <c r="L526" s="228"/>
      <c r="M526" s="229"/>
      <c r="N526" s="230"/>
      <c r="O526" s="230"/>
      <c r="P526" s="230"/>
      <c r="Q526" s="230"/>
      <c r="R526" s="230"/>
      <c r="S526" s="230"/>
      <c r="T526" s="231"/>
      <c r="AT526" s="232" t="s">
        <v>189</v>
      </c>
      <c r="AU526" s="232" t="s">
        <v>81</v>
      </c>
      <c r="AV526" s="12" t="s">
        <v>79</v>
      </c>
      <c r="AW526" s="12" t="s">
        <v>34</v>
      </c>
      <c r="AX526" s="12" t="s">
        <v>71</v>
      </c>
      <c r="AY526" s="232" t="s">
        <v>176</v>
      </c>
    </row>
    <row r="527" spans="2:51" s="11" customFormat="1" ht="13.5">
      <c r="B527" s="210"/>
      <c r="C527" s="211"/>
      <c r="D527" s="206" t="s">
        <v>189</v>
      </c>
      <c r="E527" s="233" t="s">
        <v>21</v>
      </c>
      <c r="F527" s="234" t="s">
        <v>100</v>
      </c>
      <c r="G527" s="211"/>
      <c r="H527" s="235">
        <v>189.5</v>
      </c>
      <c r="I527" s="216"/>
      <c r="J527" s="211"/>
      <c r="K527" s="211"/>
      <c r="L527" s="217"/>
      <c r="M527" s="218"/>
      <c r="N527" s="219"/>
      <c r="O527" s="219"/>
      <c r="P527" s="219"/>
      <c r="Q527" s="219"/>
      <c r="R527" s="219"/>
      <c r="S527" s="219"/>
      <c r="T527" s="220"/>
      <c r="AT527" s="221" t="s">
        <v>189</v>
      </c>
      <c r="AU527" s="221" t="s">
        <v>81</v>
      </c>
      <c r="AV527" s="11" t="s">
        <v>81</v>
      </c>
      <c r="AW527" s="11" t="s">
        <v>34</v>
      </c>
      <c r="AX527" s="11" t="s">
        <v>71</v>
      </c>
      <c r="AY527" s="221" t="s">
        <v>176</v>
      </c>
    </row>
    <row r="528" spans="2:51" s="13" customFormat="1" ht="13.5">
      <c r="B528" s="236"/>
      <c r="C528" s="237"/>
      <c r="D528" s="212" t="s">
        <v>189</v>
      </c>
      <c r="E528" s="238" t="s">
        <v>21</v>
      </c>
      <c r="F528" s="239" t="s">
        <v>207</v>
      </c>
      <c r="G528" s="237"/>
      <c r="H528" s="240">
        <v>243.7</v>
      </c>
      <c r="I528" s="241"/>
      <c r="J528" s="237"/>
      <c r="K528" s="237"/>
      <c r="L528" s="242"/>
      <c r="M528" s="243"/>
      <c r="N528" s="244"/>
      <c r="O528" s="244"/>
      <c r="P528" s="244"/>
      <c r="Q528" s="244"/>
      <c r="R528" s="244"/>
      <c r="S528" s="244"/>
      <c r="T528" s="245"/>
      <c r="AT528" s="246" t="s">
        <v>189</v>
      </c>
      <c r="AU528" s="246" t="s">
        <v>81</v>
      </c>
      <c r="AV528" s="13" t="s">
        <v>183</v>
      </c>
      <c r="AW528" s="13" t="s">
        <v>34</v>
      </c>
      <c r="AX528" s="13" t="s">
        <v>79</v>
      </c>
      <c r="AY528" s="246" t="s">
        <v>176</v>
      </c>
    </row>
    <row r="529" spans="2:65" s="1" customFormat="1" ht="22.5" customHeight="1">
      <c r="B529" s="41"/>
      <c r="C529" s="194" t="s">
        <v>826</v>
      </c>
      <c r="D529" s="194" t="s">
        <v>178</v>
      </c>
      <c r="E529" s="195" t="s">
        <v>827</v>
      </c>
      <c r="F529" s="196" t="s">
        <v>828</v>
      </c>
      <c r="G529" s="197" t="s">
        <v>181</v>
      </c>
      <c r="H529" s="198">
        <v>243.7</v>
      </c>
      <c r="I529" s="199"/>
      <c r="J529" s="200">
        <f>ROUND(I529*H529,2)</f>
        <v>0</v>
      </c>
      <c r="K529" s="196" t="s">
        <v>182</v>
      </c>
      <c r="L529" s="61"/>
      <c r="M529" s="201" t="s">
        <v>21</v>
      </c>
      <c r="N529" s="202" t="s">
        <v>42</v>
      </c>
      <c r="O529" s="42"/>
      <c r="P529" s="203">
        <f>O529*H529</f>
        <v>0</v>
      </c>
      <c r="Q529" s="203">
        <v>0.00015</v>
      </c>
      <c r="R529" s="203">
        <f>Q529*H529</f>
        <v>0.036555</v>
      </c>
      <c r="S529" s="203">
        <v>0</v>
      </c>
      <c r="T529" s="204">
        <f>S529*H529</f>
        <v>0</v>
      </c>
      <c r="AR529" s="24" t="s">
        <v>273</v>
      </c>
      <c r="AT529" s="24" t="s">
        <v>178</v>
      </c>
      <c r="AU529" s="24" t="s">
        <v>81</v>
      </c>
      <c r="AY529" s="24" t="s">
        <v>176</v>
      </c>
      <c r="BE529" s="205">
        <f>IF(N529="základní",J529,0)</f>
        <v>0</v>
      </c>
      <c r="BF529" s="205">
        <f>IF(N529="snížená",J529,0)</f>
        <v>0</v>
      </c>
      <c r="BG529" s="205">
        <f>IF(N529="zákl. přenesená",J529,0)</f>
        <v>0</v>
      </c>
      <c r="BH529" s="205">
        <f>IF(N529="sníž. přenesená",J529,0)</f>
        <v>0</v>
      </c>
      <c r="BI529" s="205">
        <f>IF(N529="nulová",J529,0)</f>
        <v>0</v>
      </c>
      <c r="BJ529" s="24" t="s">
        <v>79</v>
      </c>
      <c r="BK529" s="205">
        <f>ROUND(I529*H529,2)</f>
        <v>0</v>
      </c>
      <c r="BL529" s="24" t="s">
        <v>273</v>
      </c>
      <c r="BM529" s="24" t="s">
        <v>829</v>
      </c>
    </row>
    <row r="530" spans="2:47" s="1" customFormat="1" ht="13.5">
      <c r="B530" s="41"/>
      <c r="C530" s="63"/>
      <c r="D530" s="206" t="s">
        <v>185</v>
      </c>
      <c r="E530" s="63"/>
      <c r="F530" s="207" t="s">
        <v>830</v>
      </c>
      <c r="G530" s="63"/>
      <c r="H530" s="63"/>
      <c r="I530" s="164"/>
      <c r="J530" s="63"/>
      <c r="K530" s="63"/>
      <c r="L530" s="61"/>
      <c r="M530" s="208"/>
      <c r="N530" s="42"/>
      <c r="O530" s="42"/>
      <c r="P530" s="42"/>
      <c r="Q530" s="42"/>
      <c r="R530" s="42"/>
      <c r="S530" s="42"/>
      <c r="T530" s="78"/>
      <c r="AT530" s="24" t="s">
        <v>185</v>
      </c>
      <c r="AU530" s="24" t="s">
        <v>81</v>
      </c>
    </row>
    <row r="531" spans="2:47" s="1" customFormat="1" ht="27">
      <c r="B531" s="41"/>
      <c r="C531" s="63"/>
      <c r="D531" s="206" t="s">
        <v>187</v>
      </c>
      <c r="E531" s="63"/>
      <c r="F531" s="209" t="s">
        <v>818</v>
      </c>
      <c r="G531" s="63"/>
      <c r="H531" s="63"/>
      <c r="I531" s="164"/>
      <c r="J531" s="63"/>
      <c r="K531" s="63"/>
      <c r="L531" s="61"/>
      <c r="M531" s="208"/>
      <c r="N531" s="42"/>
      <c r="O531" s="42"/>
      <c r="P531" s="42"/>
      <c r="Q531" s="42"/>
      <c r="R531" s="42"/>
      <c r="S531" s="42"/>
      <c r="T531" s="78"/>
      <c r="AT531" s="24" t="s">
        <v>187</v>
      </c>
      <c r="AU531" s="24" t="s">
        <v>81</v>
      </c>
    </row>
    <row r="532" spans="2:51" s="12" customFormat="1" ht="13.5">
      <c r="B532" s="222"/>
      <c r="C532" s="223"/>
      <c r="D532" s="206" t="s">
        <v>189</v>
      </c>
      <c r="E532" s="224" t="s">
        <v>21</v>
      </c>
      <c r="F532" s="225" t="s">
        <v>819</v>
      </c>
      <c r="G532" s="223"/>
      <c r="H532" s="226" t="s">
        <v>21</v>
      </c>
      <c r="I532" s="227"/>
      <c r="J532" s="223"/>
      <c r="K532" s="223"/>
      <c r="L532" s="228"/>
      <c r="M532" s="229"/>
      <c r="N532" s="230"/>
      <c r="O532" s="230"/>
      <c r="P532" s="230"/>
      <c r="Q532" s="230"/>
      <c r="R532" s="230"/>
      <c r="S532" s="230"/>
      <c r="T532" s="231"/>
      <c r="AT532" s="232" t="s">
        <v>189</v>
      </c>
      <c r="AU532" s="232" t="s">
        <v>81</v>
      </c>
      <c r="AV532" s="12" t="s">
        <v>79</v>
      </c>
      <c r="AW532" s="12" t="s">
        <v>34</v>
      </c>
      <c r="AX532" s="12" t="s">
        <v>71</v>
      </c>
      <c r="AY532" s="232" t="s">
        <v>176</v>
      </c>
    </row>
    <row r="533" spans="2:51" s="11" customFormat="1" ht="13.5">
      <c r="B533" s="210"/>
      <c r="C533" s="211"/>
      <c r="D533" s="206" t="s">
        <v>189</v>
      </c>
      <c r="E533" s="233" t="s">
        <v>21</v>
      </c>
      <c r="F533" s="234" t="s">
        <v>651</v>
      </c>
      <c r="G533" s="211"/>
      <c r="H533" s="235">
        <v>54.2</v>
      </c>
      <c r="I533" s="216"/>
      <c r="J533" s="211"/>
      <c r="K533" s="211"/>
      <c r="L533" s="217"/>
      <c r="M533" s="218"/>
      <c r="N533" s="219"/>
      <c r="O533" s="219"/>
      <c r="P533" s="219"/>
      <c r="Q533" s="219"/>
      <c r="R533" s="219"/>
      <c r="S533" s="219"/>
      <c r="T533" s="220"/>
      <c r="AT533" s="221" t="s">
        <v>189</v>
      </c>
      <c r="AU533" s="221" t="s">
        <v>81</v>
      </c>
      <c r="AV533" s="11" t="s">
        <v>81</v>
      </c>
      <c r="AW533" s="11" t="s">
        <v>34</v>
      </c>
      <c r="AX533" s="11" t="s">
        <v>71</v>
      </c>
      <c r="AY533" s="221" t="s">
        <v>176</v>
      </c>
    </row>
    <row r="534" spans="2:51" s="12" customFormat="1" ht="13.5">
      <c r="B534" s="222"/>
      <c r="C534" s="223"/>
      <c r="D534" s="206" t="s">
        <v>189</v>
      </c>
      <c r="E534" s="224" t="s">
        <v>21</v>
      </c>
      <c r="F534" s="225" t="s">
        <v>820</v>
      </c>
      <c r="G534" s="223"/>
      <c r="H534" s="226" t="s">
        <v>21</v>
      </c>
      <c r="I534" s="227"/>
      <c r="J534" s="223"/>
      <c r="K534" s="223"/>
      <c r="L534" s="228"/>
      <c r="M534" s="229"/>
      <c r="N534" s="230"/>
      <c r="O534" s="230"/>
      <c r="P534" s="230"/>
      <c r="Q534" s="230"/>
      <c r="R534" s="230"/>
      <c r="S534" s="230"/>
      <c r="T534" s="231"/>
      <c r="AT534" s="232" t="s">
        <v>189</v>
      </c>
      <c r="AU534" s="232" t="s">
        <v>81</v>
      </c>
      <c r="AV534" s="12" t="s">
        <v>79</v>
      </c>
      <c r="AW534" s="12" t="s">
        <v>34</v>
      </c>
      <c r="AX534" s="12" t="s">
        <v>71</v>
      </c>
      <c r="AY534" s="232" t="s">
        <v>176</v>
      </c>
    </row>
    <row r="535" spans="2:51" s="11" customFormat="1" ht="13.5">
      <c r="B535" s="210"/>
      <c r="C535" s="211"/>
      <c r="D535" s="206" t="s">
        <v>189</v>
      </c>
      <c r="E535" s="233" t="s">
        <v>21</v>
      </c>
      <c r="F535" s="234" t="s">
        <v>100</v>
      </c>
      <c r="G535" s="211"/>
      <c r="H535" s="235">
        <v>189.5</v>
      </c>
      <c r="I535" s="216"/>
      <c r="J535" s="211"/>
      <c r="K535" s="211"/>
      <c r="L535" s="217"/>
      <c r="M535" s="218"/>
      <c r="N535" s="219"/>
      <c r="O535" s="219"/>
      <c r="P535" s="219"/>
      <c r="Q535" s="219"/>
      <c r="R535" s="219"/>
      <c r="S535" s="219"/>
      <c r="T535" s="220"/>
      <c r="AT535" s="221" t="s">
        <v>189</v>
      </c>
      <c r="AU535" s="221" t="s">
        <v>81</v>
      </c>
      <c r="AV535" s="11" t="s">
        <v>81</v>
      </c>
      <c r="AW535" s="11" t="s">
        <v>34</v>
      </c>
      <c r="AX535" s="11" t="s">
        <v>71</v>
      </c>
      <c r="AY535" s="221" t="s">
        <v>176</v>
      </c>
    </row>
    <row r="536" spans="2:51" s="13" customFormat="1" ht="13.5">
      <c r="B536" s="236"/>
      <c r="C536" s="237"/>
      <c r="D536" s="212" t="s">
        <v>189</v>
      </c>
      <c r="E536" s="238" t="s">
        <v>21</v>
      </c>
      <c r="F536" s="239" t="s">
        <v>207</v>
      </c>
      <c r="G536" s="237"/>
      <c r="H536" s="240">
        <v>243.7</v>
      </c>
      <c r="I536" s="241"/>
      <c r="J536" s="237"/>
      <c r="K536" s="237"/>
      <c r="L536" s="242"/>
      <c r="M536" s="243"/>
      <c r="N536" s="244"/>
      <c r="O536" s="244"/>
      <c r="P536" s="244"/>
      <c r="Q536" s="244"/>
      <c r="R536" s="244"/>
      <c r="S536" s="244"/>
      <c r="T536" s="245"/>
      <c r="AT536" s="246" t="s">
        <v>189</v>
      </c>
      <c r="AU536" s="246" t="s">
        <v>81</v>
      </c>
      <c r="AV536" s="13" t="s">
        <v>183</v>
      </c>
      <c r="AW536" s="13" t="s">
        <v>34</v>
      </c>
      <c r="AX536" s="13" t="s">
        <v>79</v>
      </c>
      <c r="AY536" s="246" t="s">
        <v>176</v>
      </c>
    </row>
    <row r="537" spans="2:65" s="1" customFormat="1" ht="22.5" customHeight="1">
      <c r="B537" s="41"/>
      <c r="C537" s="194" t="s">
        <v>831</v>
      </c>
      <c r="D537" s="194" t="s">
        <v>178</v>
      </c>
      <c r="E537" s="195" t="s">
        <v>832</v>
      </c>
      <c r="F537" s="196" t="s">
        <v>833</v>
      </c>
      <c r="G537" s="197" t="s">
        <v>181</v>
      </c>
      <c r="H537" s="198">
        <v>1463</v>
      </c>
      <c r="I537" s="199"/>
      <c r="J537" s="200">
        <f>ROUND(I537*H537,2)</f>
        <v>0</v>
      </c>
      <c r="K537" s="196" t="s">
        <v>21</v>
      </c>
      <c r="L537" s="61"/>
      <c r="M537" s="201" t="s">
        <v>21</v>
      </c>
      <c r="N537" s="202" t="s">
        <v>42</v>
      </c>
      <c r="O537" s="42"/>
      <c r="P537" s="203">
        <f>O537*H537</f>
        <v>0</v>
      </c>
      <c r="Q537" s="203">
        <v>0.00017</v>
      </c>
      <c r="R537" s="203">
        <f>Q537*H537</f>
        <v>0.24871000000000001</v>
      </c>
      <c r="S537" s="203">
        <v>0</v>
      </c>
      <c r="T537" s="204">
        <f>S537*H537</f>
        <v>0</v>
      </c>
      <c r="AR537" s="24" t="s">
        <v>273</v>
      </c>
      <c r="AT537" s="24" t="s">
        <v>178</v>
      </c>
      <c r="AU537" s="24" t="s">
        <v>81</v>
      </c>
      <c r="AY537" s="24" t="s">
        <v>176</v>
      </c>
      <c r="BE537" s="205">
        <f>IF(N537="základní",J537,0)</f>
        <v>0</v>
      </c>
      <c r="BF537" s="205">
        <f>IF(N537="snížená",J537,0)</f>
        <v>0</v>
      </c>
      <c r="BG537" s="205">
        <f>IF(N537="zákl. přenesená",J537,0)</f>
        <v>0</v>
      </c>
      <c r="BH537" s="205">
        <f>IF(N537="sníž. přenesená",J537,0)</f>
        <v>0</v>
      </c>
      <c r="BI537" s="205">
        <f>IF(N537="nulová",J537,0)</f>
        <v>0</v>
      </c>
      <c r="BJ537" s="24" t="s">
        <v>79</v>
      </c>
      <c r="BK537" s="205">
        <f>ROUND(I537*H537,2)</f>
        <v>0</v>
      </c>
      <c r="BL537" s="24" t="s">
        <v>273</v>
      </c>
      <c r="BM537" s="24" t="s">
        <v>834</v>
      </c>
    </row>
    <row r="538" spans="2:47" s="1" customFormat="1" ht="13.5">
      <c r="B538" s="41"/>
      <c r="C538" s="63"/>
      <c r="D538" s="206" t="s">
        <v>185</v>
      </c>
      <c r="E538" s="63"/>
      <c r="F538" s="207" t="s">
        <v>835</v>
      </c>
      <c r="G538" s="63"/>
      <c r="H538" s="63"/>
      <c r="I538" s="164"/>
      <c r="J538" s="63"/>
      <c r="K538" s="63"/>
      <c r="L538" s="61"/>
      <c r="M538" s="208"/>
      <c r="N538" s="42"/>
      <c r="O538" s="42"/>
      <c r="P538" s="42"/>
      <c r="Q538" s="42"/>
      <c r="R538" s="42"/>
      <c r="S538" s="42"/>
      <c r="T538" s="78"/>
      <c r="AT538" s="24" t="s">
        <v>185</v>
      </c>
      <c r="AU538" s="24" t="s">
        <v>81</v>
      </c>
    </row>
    <row r="539" spans="2:47" s="1" customFormat="1" ht="27">
      <c r="B539" s="41"/>
      <c r="C539" s="63"/>
      <c r="D539" s="206" t="s">
        <v>187</v>
      </c>
      <c r="E539" s="63"/>
      <c r="F539" s="209" t="s">
        <v>818</v>
      </c>
      <c r="G539" s="63"/>
      <c r="H539" s="63"/>
      <c r="I539" s="164"/>
      <c r="J539" s="63"/>
      <c r="K539" s="63"/>
      <c r="L539" s="61"/>
      <c r="M539" s="208"/>
      <c r="N539" s="42"/>
      <c r="O539" s="42"/>
      <c r="P539" s="42"/>
      <c r="Q539" s="42"/>
      <c r="R539" s="42"/>
      <c r="S539" s="42"/>
      <c r="T539" s="78"/>
      <c r="AT539" s="24" t="s">
        <v>187</v>
      </c>
      <c r="AU539" s="24" t="s">
        <v>81</v>
      </c>
    </row>
    <row r="540" spans="2:51" s="12" customFormat="1" ht="13.5">
      <c r="B540" s="222"/>
      <c r="C540" s="223"/>
      <c r="D540" s="206" t="s">
        <v>189</v>
      </c>
      <c r="E540" s="224" t="s">
        <v>21</v>
      </c>
      <c r="F540" s="225" t="s">
        <v>836</v>
      </c>
      <c r="G540" s="223"/>
      <c r="H540" s="226" t="s">
        <v>21</v>
      </c>
      <c r="I540" s="227"/>
      <c r="J540" s="223"/>
      <c r="K540" s="223"/>
      <c r="L540" s="228"/>
      <c r="M540" s="229"/>
      <c r="N540" s="230"/>
      <c r="O540" s="230"/>
      <c r="P540" s="230"/>
      <c r="Q540" s="230"/>
      <c r="R540" s="230"/>
      <c r="S540" s="230"/>
      <c r="T540" s="231"/>
      <c r="AT540" s="232" t="s">
        <v>189</v>
      </c>
      <c r="AU540" s="232" t="s">
        <v>81</v>
      </c>
      <c r="AV540" s="12" t="s">
        <v>79</v>
      </c>
      <c r="AW540" s="12" t="s">
        <v>34</v>
      </c>
      <c r="AX540" s="12" t="s">
        <v>71</v>
      </c>
      <c r="AY540" s="232" t="s">
        <v>176</v>
      </c>
    </row>
    <row r="541" spans="2:51" s="12" customFormat="1" ht="13.5">
      <c r="B541" s="222"/>
      <c r="C541" s="223"/>
      <c r="D541" s="206" t="s">
        <v>189</v>
      </c>
      <c r="E541" s="224" t="s">
        <v>21</v>
      </c>
      <c r="F541" s="225" t="s">
        <v>837</v>
      </c>
      <c r="G541" s="223"/>
      <c r="H541" s="226" t="s">
        <v>21</v>
      </c>
      <c r="I541" s="227"/>
      <c r="J541" s="223"/>
      <c r="K541" s="223"/>
      <c r="L541" s="228"/>
      <c r="M541" s="229"/>
      <c r="N541" s="230"/>
      <c r="O541" s="230"/>
      <c r="P541" s="230"/>
      <c r="Q541" s="230"/>
      <c r="R541" s="230"/>
      <c r="S541" s="230"/>
      <c r="T541" s="231"/>
      <c r="AT541" s="232" t="s">
        <v>189</v>
      </c>
      <c r="AU541" s="232" t="s">
        <v>81</v>
      </c>
      <c r="AV541" s="12" t="s">
        <v>79</v>
      </c>
      <c r="AW541" s="12" t="s">
        <v>34</v>
      </c>
      <c r="AX541" s="12" t="s">
        <v>71</v>
      </c>
      <c r="AY541" s="232" t="s">
        <v>176</v>
      </c>
    </row>
    <row r="542" spans="2:51" s="11" customFormat="1" ht="13.5">
      <c r="B542" s="210"/>
      <c r="C542" s="211"/>
      <c r="D542" s="206" t="s">
        <v>189</v>
      </c>
      <c r="E542" s="233" t="s">
        <v>21</v>
      </c>
      <c r="F542" s="234" t="s">
        <v>838</v>
      </c>
      <c r="G542" s="211"/>
      <c r="H542" s="235">
        <v>1084</v>
      </c>
      <c r="I542" s="216"/>
      <c r="J542" s="211"/>
      <c r="K542" s="211"/>
      <c r="L542" s="217"/>
      <c r="M542" s="218"/>
      <c r="N542" s="219"/>
      <c r="O542" s="219"/>
      <c r="P542" s="219"/>
      <c r="Q542" s="219"/>
      <c r="R542" s="219"/>
      <c r="S542" s="219"/>
      <c r="T542" s="220"/>
      <c r="AT542" s="221" t="s">
        <v>189</v>
      </c>
      <c r="AU542" s="221" t="s">
        <v>81</v>
      </c>
      <c r="AV542" s="11" t="s">
        <v>81</v>
      </c>
      <c r="AW542" s="11" t="s">
        <v>34</v>
      </c>
      <c r="AX542" s="11" t="s">
        <v>71</v>
      </c>
      <c r="AY542" s="221" t="s">
        <v>176</v>
      </c>
    </row>
    <row r="543" spans="2:51" s="12" customFormat="1" ht="13.5">
      <c r="B543" s="222"/>
      <c r="C543" s="223"/>
      <c r="D543" s="206" t="s">
        <v>189</v>
      </c>
      <c r="E543" s="224" t="s">
        <v>21</v>
      </c>
      <c r="F543" s="225" t="s">
        <v>839</v>
      </c>
      <c r="G543" s="223"/>
      <c r="H543" s="226" t="s">
        <v>21</v>
      </c>
      <c r="I543" s="227"/>
      <c r="J543" s="223"/>
      <c r="K543" s="223"/>
      <c r="L543" s="228"/>
      <c r="M543" s="229"/>
      <c r="N543" s="230"/>
      <c r="O543" s="230"/>
      <c r="P543" s="230"/>
      <c r="Q543" s="230"/>
      <c r="R543" s="230"/>
      <c r="S543" s="230"/>
      <c r="T543" s="231"/>
      <c r="AT543" s="232" t="s">
        <v>189</v>
      </c>
      <c r="AU543" s="232" t="s">
        <v>81</v>
      </c>
      <c r="AV543" s="12" t="s">
        <v>79</v>
      </c>
      <c r="AW543" s="12" t="s">
        <v>34</v>
      </c>
      <c r="AX543" s="12" t="s">
        <v>71</v>
      </c>
      <c r="AY543" s="232" t="s">
        <v>176</v>
      </c>
    </row>
    <row r="544" spans="2:51" s="11" customFormat="1" ht="13.5">
      <c r="B544" s="210"/>
      <c r="C544" s="211"/>
      <c r="D544" s="206" t="s">
        <v>189</v>
      </c>
      <c r="E544" s="233" t="s">
        <v>21</v>
      </c>
      <c r="F544" s="234" t="s">
        <v>840</v>
      </c>
      <c r="G544" s="211"/>
      <c r="H544" s="235">
        <v>379</v>
      </c>
      <c r="I544" s="216"/>
      <c r="J544" s="211"/>
      <c r="K544" s="211"/>
      <c r="L544" s="217"/>
      <c r="M544" s="218"/>
      <c r="N544" s="219"/>
      <c r="O544" s="219"/>
      <c r="P544" s="219"/>
      <c r="Q544" s="219"/>
      <c r="R544" s="219"/>
      <c r="S544" s="219"/>
      <c r="T544" s="220"/>
      <c r="AT544" s="221" t="s">
        <v>189</v>
      </c>
      <c r="AU544" s="221" t="s">
        <v>81</v>
      </c>
      <c r="AV544" s="11" t="s">
        <v>81</v>
      </c>
      <c r="AW544" s="11" t="s">
        <v>34</v>
      </c>
      <c r="AX544" s="11" t="s">
        <v>71</v>
      </c>
      <c r="AY544" s="221" t="s">
        <v>176</v>
      </c>
    </row>
    <row r="545" spans="2:51" s="13" customFormat="1" ht="13.5">
      <c r="B545" s="236"/>
      <c r="C545" s="237"/>
      <c r="D545" s="212" t="s">
        <v>189</v>
      </c>
      <c r="E545" s="238" t="s">
        <v>21</v>
      </c>
      <c r="F545" s="239" t="s">
        <v>207</v>
      </c>
      <c r="G545" s="237"/>
      <c r="H545" s="240">
        <v>1463</v>
      </c>
      <c r="I545" s="241"/>
      <c r="J545" s="237"/>
      <c r="K545" s="237"/>
      <c r="L545" s="242"/>
      <c r="M545" s="243"/>
      <c r="N545" s="244"/>
      <c r="O545" s="244"/>
      <c r="P545" s="244"/>
      <c r="Q545" s="244"/>
      <c r="R545" s="244"/>
      <c r="S545" s="244"/>
      <c r="T545" s="245"/>
      <c r="AT545" s="246" t="s">
        <v>189</v>
      </c>
      <c r="AU545" s="246" t="s">
        <v>81</v>
      </c>
      <c r="AV545" s="13" t="s">
        <v>183</v>
      </c>
      <c r="AW545" s="13" t="s">
        <v>34</v>
      </c>
      <c r="AX545" s="13" t="s">
        <v>79</v>
      </c>
      <c r="AY545" s="246" t="s">
        <v>176</v>
      </c>
    </row>
    <row r="546" spans="2:65" s="1" customFormat="1" ht="22.5" customHeight="1">
      <c r="B546" s="41"/>
      <c r="C546" s="194" t="s">
        <v>841</v>
      </c>
      <c r="D546" s="194" t="s">
        <v>178</v>
      </c>
      <c r="E546" s="195" t="s">
        <v>842</v>
      </c>
      <c r="F546" s="196" t="s">
        <v>843</v>
      </c>
      <c r="G546" s="197" t="s">
        <v>193</v>
      </c>
      <c r="H546" s="198">
        <v>85</v>
      </c>
      <c r="I546" s="199"/>
      <c r="J546" s="200">
        <f>ROUND(I546*H546,2)</f>
        <v>0</v>
      </c>
      <c r="K546" s="196" t="s">
        <v>182</v>
      </c>
      <c r="L546" s="61"/>
      <c r="M546" s="201" t="s">
        <v>21</v>
      </c>
      <c r="N546" s="202" t="s">
        <v>42</v>
      </c>
      <c r="O546" s="42"/>
      <c r="P546" s="203">
        <f>O546*H546</f>
        <v>0</v>
      </c>
      <c r="Q546" s="203">
        <v>3E-05</v>
      </c>
      <c r="R546" s="203">
        <f>Q546*H546</f>
        <v>0.00255</v>
      </c>
      <c r="S546" s="203">
        <v>0</v>
      </c>
      <c r="T546" s="204">
        <f>S546*H546</f>
        <v>0</v>
      </c>
      <c r="AR546" s="24" t="s">
        <v>273</v>
      </c>
      <c r="AT546" s="24" t="s">
        <v>178</v>
      </c>
      <c r="AU546" s="24" t="s">
        <v>81</v>
      </c>
      <c r="AY546" s="24" t="s">
        <v>176</v>
      </c>
      <c r="BE546" s="205">
        <f>IF(N546="základní",J546,0)</f>
        <v>0</v>
      </c>
      <c r="BF546" s="205">
        <f>IF(N546="snížená",J546,0)</f>
        <v>0</v>
      </c>
      <c r="BG546" s="205">
        <f>IF(N546="zákl. přenesená",J546,0)</f>
        <v>0</v>
      </c>
      <c r="BH546" s="205">
        <f>IF(N546="sníž. přenesená",J546,0)</f>
        <v>0</v>
      </c>
      <c r="BI546" s="205">
        <f>IF(N546="nulová",J546,0)</f>
        <v>0</v>
      </c>
      <c r="BJ546" s="24" t="s">
        <v>79</v>
      </c>
      <c r="BK546" s="205">
        <f>ROUND(I546*H546,2)</f>
        <v>0</v>
      </c>
      <c r="BL546" s="24" t="s">
        <v>273</v>
      </c>
      <c r="BM546" s="24" t="s">
        <v>844</v>
      </c>
    </row>
    <row r="547" spans="2:47" s="1" customFormat="1" ht="13.5">
      <c r="B547" s="41"/>
      <c r="C547" s="63"/>
      <c r="D547" s="206" t="s">
        <v>185</v>
      </c>
      <c r="E547" s="63"/>
      <c r="F547" s="207" t="s">
        <v>845</v>
      </c>
      <c r="G547" s="63"/>
      <c r="H547" s="63"/>
      <c r="I547" s="164"/>
      <c r="J547" s="63"/>
      <c r="K547" s="63"/>
      <c r="L547" s="61"/>
      <c r="M547" s="208"/>
      <c r="N547" s="42"/>
      <c r="O547" s="42"/>
      <c r="P547" s="42"/>
      <c r="Q547" s="42"/>
      <c r="R547" s="42"/>
      <c r="S547" s="42"/>
      <c r="T547" s="78"/>
      <c r="AT547" s="24" t="s">
        <v>185</v>
      </c>
      <c r="AU547" s="24" t="s">
        <v>81</v>
      </c>
    </row>
    <row r="548" spans="2:51" s="12" customFormat="1" ht="13.5">
      <c r="B548" s="222"/>
      <c r="C548" s="223"/>
      <c r="D548" s="206" t="s">
        <v>189</v>
      </c>
      <c r="E548" s="224" t="s">
        <v>21</v>
      </c>
      <c r="F548" s="225" t="s">
        <v>846</v>
      </c>
      <c r="G548" s="223"/>
      <c r="H548" s="226" t="s">
        <v>21</v>
      </c>
      <c r="I548" s="227"/>
      <c r="J548" s="223"/>
      <c r="K548" s="223"/>
      <c r="L548" s="228"/>
      <c r="M548" s="229"/>
      <c r="N548" s="230"/>
      <c r="O548" s="230"/>
      <c r="P548" s="230"/>
      <c r="Q548" s="230"/>
      <c r="R548" s="230"/>
      <c r="S548" s="230"/>
      <c r="T548" s="231"/>
      <c r="AT548" s="232" t="s">
        <v>189</v>
      </c>
      <c r="AU548" s="232" t="s">
        <v>81</v>
      </c>
      <c r="AV548" s="12" t="s">
        <v>79</v>
      </c>
      <c r="AW548" s="12" t="s">
        <v>34</v>
      </c>
      <c r="AX548" s="12" t="s">
        <v>71</v>
      </c>
      <c r="AY548" s="232" t="s">
        <v>176</v>
      </c>
    </row>
    <row r="549" spans="2:51" s="11" customFormat="1" ht="13.5">
      <c r="B549" s="210"/>
      <c r="C549" s="211"/>
      <c r="D549" s="206" t="s">
        <v>189</v>
      </c>
      <c r="E549" s="233" t="s">
        <v>21</v>
      </c>
      <c r="F549" s="234" t="s">
        <v>847</v>
      </c>
      <c r="G549" s="211"/>
      <c r="H549" s="235">
        <v>65</v>
      </c>
      <c r="I549" s="216"/>
      <c r="J549" s="211"/>
      <c r="K549" s="211"/>
      <c r="L549" s="217"/>
      <c r="M549" s="218"/>
      <c r="N549" s="219"/>
      <c r="O549" s="219"/>
      <c r="P549" s="219"/>
      <c r="Q549" s="219"/>
      <c r="R549" s="219"/>
      <c r="S549" s="219"/>
      <c r="T549" s="220"/>
      <c r="AT549" s="221" t="s">
        <v>189</v>
      </c>
      <c r="AU549" s="221" t="s">
        <v>81</v>
      </c>
      <c r="AV549" s="11" t="s">
        <v>81</v>
      </c>
      <c r="AW549" s="11" t="s">
        <v>34</v>
      </c>
      <c r="AX549" s="11" t="s">
        <v>71</v>
      </c>
      <c r="AY549" s="221" t="s">
        <v>176</v>
      </c>
    </row>
    <row r="550" spans="2:51" s="11" customFormat="1" ht="13.5">
      <c r="B550" s="210"/>
      <c r="C550" s="211"/>
      <c r="D550" s="206" t="s">
        <v>189</v>
      </c>
      <c r="E550" s="233" t="s">
        <v>21</v>
      </c>
      <c r="F550" s="234" t="s">
        <v>848</v>
      </c>
      <c r="G550" s="211"/>
      <c r="H550" s="235">
        <v>20</v>
      </c>
      <c r="I550" s="216"/>
      <c r="J550" s="211"/>
      <c r="K550" s="211"/>
      <c r="L550" s="217"/>
      <c r="M550" s="218"/>
      <c r="N550" s="219"/>
      <c r="O550" s="219"/>
      <c r="P550" s="219"/>
      <c r="Q550" s="219"/>
      <c r="R550" s="219"/>
      <c r="S550" s="219"/>
      <c r="T550" s="220"/>
      <c r="AT550" s="221" t="s">
        <v>189</v>
      </c>
      <c r="AU550" s="221" t="s">
        <v>81</v>
      </c>
      <c r="AV550" s="11" t="s">
        <v>81</v>
      </c>
      <c r="AW550" s="11" t="s">
        <v>34</v>
      </c>
      <c r="AX550" s="11" t="s">
        <v>71</v>
      </c>
      <c r="AY550" s="221" t="s">
        <v>176</v>
      </c>
    </row>
    <row r="551" spans="2:51" s="13" customFormat="1" ht="13.5">
      <c r="B551" s="236"/>
      <c r="C551" s="237"/>
      <c r="D551" s="212" t="s">
        <v>189</v>
      </c>
      <c r="E551" s="238" t="s">
        <v>21</v>
      </c>
      <c r="F551" s="239" t="s">
        <v>207</v>
      </c>
      <c r="G551" s="237"/>
      <c r="H551" s="240">
        <v>85</v>
      </c>
      <c r="I551" s="241"/>
      <c r="J551" s="237"/>
      <c r="K551" s="237"/>
      <c r="L551" s="242"/>
      <c r="M551" s="243"/>
      <c r="N551" s="244"/>
      <c r="O551" s="244"/>
      <c r="P551" s="244"/>
      <c r="Q551" s="244"/>
      <c r="R551" s="244"/>
      <c r="S551" s="244"/>
      <c r="T551" s="245"/>
      <c r="AT551" s="246" t="s">
        <v>189</v>
      </c>
      <c r="AU551" s="246" t="s">
        <v>81</v>
      </c>
      <c r="AV551" s="13" t="s">
        <v>183</v>
      </c>
      <c r="AW551" s="13" t="s">
        <v>34</v>
      </c>
      <c r="AX551" s="13" t="s">
        <v>79</v>
      </c>
      <c r="AY551" s="246" t="s">
        <v>176</v>
      </c>
    </row>
    <row r="552" spans="2:65" s="1" customFormat="1" ht="22.5" customHeight="1">
      <c r="B552" s="41"/>
      <c r="C552" s="194" t="s">
        <v>849</v>
      </c>
      <c r="D552" s="194" t="s">
        <v>178</v>
      </c>
      <c r="E552" s="195" t="s">
        <v>850</v>
      </c>
      <c r="F552" s="196" t="s">
        <v>851</v>
      </c>
      <c r="G552" s="197" t="s">
        <v>181</v>
      </c>
      <c r="H552" s="198">
        <v>115.677</v>
      </c>
      <c r="I552" s="199"/>
      <c r="J552" s="200">
        <f>ROUND(I552*H552,2)</f>
        <v>0</v>
      </c>
      <c r="K552" s="196" t="s">
        <v>182</v>
      </c>
      <c r="L552" s="61"/>
      <c r="M552" s="201" t="s">
        <v>21</v>
      </c>
      <c r="N552" s="202" t="s">
        <v>42</v>
      </c>
      <c r="O552" s="42"/>
      <c r="P552" s="203">
        <f>O552*H552</f>
        <v>0</v>
      </c>
      <c r="Q552" s="203">
        <v>0.00014</v>
      </c>
      <c r="R552" s="203">
        <f>Q552*H552</f>
        <v>0.01619478</v>
      </c>
      <c r="S552" s="203">
        <v>0</v>
      </c>
      <c r="T552" s="204">
        <f>S552*H552</f>
        <v>0</v>
      </c>
      <c r="AR552" s="24" t="s">
        <v>273</v>
      </c>
      <c r="AT552" s="24" t="s">
        <v>178</v>
      </c>
      <c r="AU552" s="24" t="s">
        <v>81</v>
      </c>
      <c r="AY552" s="24" t="s">
        <v>176</v>
      </c>
      <c r="BE552" s="205">
        <f>IF(N552="základní",J552,0)</f>
        <v>0</v>
      </c>
      <c r="BF552" s="205">
        <f>IF(N552="snížená",J552,0)</f>
        <v>0</v>
      </c>
      <c r="BG552" s="205">
        <f>IF(N552="zákl. přenesená",J552,0)</f>
        <v>0</v>
      </c>
      <c r="BH552" s="205">
        <f>IF(N552="sníž. přenesená",J552,0)</f>
        <v>0</v>
      </c>
      <c r="BI552" s="205">
        <f>IF(N552="nulová",J552,0)</f>
        <v>0</v>
      </c>
      <c r="BJ552" s="24" t="s">
        <v>79</v>
      </c>
      <c r="BK552" s="205">
        <f>ROUND(I552*H552,2)</f>
        <v>0</v>
      </c>
      <c r="BL552" s="24" t="s">
        <v>273</v>
      </c>
      <c r="BM552" s="24" t="s">
        <v>852</v>
      </c>
    </row>
    <row r="553" spans="2:47" s="1" customFormat="1" ht="27">
      <c r="B553" s="41"/>
      <c r="C553" s="63"/>
      <c r="D553" s="206" t="s">
        <v>185</v>
      </c>
      <c r="E553" s="63"/>
      <c r="F553" s="207" t="s">
        <v>853</v>
      </c>
      <c r="G553" s="63"/>
      <c r="H553" s="63"/>
      <c r="I553" s="164"/>
      <c r="J553" s="63"/>
      <c r="K553" s="63"/>
      <c r="L553" s="61"/>
      <c r="M553" s="208"/>
      <c r="N553" s="42"/>
      <c r="O553" s="42"/>
      <c r="P553" s="42"/>
      <c r="Q553" s="42"/>
      <c r="R553" s="42"/>
      <c r="S553" s="42"/>
      <c r="T553" s="78"/>
      <c r="AT553" s="24" t="s">
        <v>185</v>
      </c>
      <c r="AU553" s="24" t="s">
        <v>81</v>
      </c>
    </row>
    <row r="554" spans="2:51" s="12" customFormat="1" ht="13.5">
      <c r="B554" s="222"/>
      <c r="C554" s="223"/>
      <c r="D554" s="206" t="s">
        <v>189</v>
      </c>
      <c r="E554" s="224" t="s">
        <v>21</v>
      </c>
      <c r="F554" s="225" t="s">
        <v>854</v>
      </c>
      <c r="G554" s="223"/>
      <c r="H554" s="226" t="s">
        <v>21</v>
      </c>
      <c r="I554" s="227"/>
      <c r="J554" s="223"/>
      <c r="K554" s="223"/>
      <c r="L554" s="228"/>
      <c r="M554" s="229"/>
      <c r="N554" s="230"/>
      <c r="O554" s="230"/>
      <c r="P554" s="230"/>
      <c r="Q554" s="230"/>
      <c r="R554" s="230"/>
      <c r="S554" s="230"/>
      <c r="T554" s="231"/>
      <c r="AT554" s="232" t="s">
        <v>189</v>
      </c>
      <c r="AU554" s="232" t="s">
        <v>81</v>
      </c>
      <c r="AV554" s="12" t="s">
        <v>79</v>
      </c>
      <c r="AW554" s="12" t="s">
        <v>34</v>
      </c>
      <c r="AX554" s="12" t="s">
        <v>71</v>
      </c>
      <c r="AY554" s="232" t="s">
        <v>176</v>
      </c>
    </row>
    <row r="555" spans="2:51" s="11" customFormat="1" ht="13.5">
      <c r="B555" s="210"/>
      <c r="C555" s="211"/>
      <c r="D555" s="206" t="s">
        <v>189</v>
      </c>
      <c r="E555" s="233" t="s">
        <v>21</v>
      </c>
      <c r="F555" s="234" t="s">
        <v>855</v>
      </c>
      <c r="G555" s="211"/>
      <c r="H555" s="235">
        <v>115.677</v>
      </c>
      <c r="I555" s="216"/>
      <c r="J555" s="211"/>
      <c r="K555" s="211"/>
      <c r="L555" s="217"/>
      <c r="M555" s="218"/>
      <c r="N555" s="219"/>
      <c r="O555" s="219"/>
      <c r="P555" s="219"/>
      <c r="Q555" s="219"/>
      <c r="R555" s="219"/>
      <c r="S555" s="219"/>
      <c r="T555" s="220"/>
      <c r="AT555" s="221" t="s">
        <v>189</v>
      </c>
      <c r="AU555" s="221" t="s">
        <v>81</v>
      </c>
      <c r="AV555" s="11" t="s">
        <v>81</v>
      </c>
      <c r="AW555" s="11" t="s">
        <v>34</v>
      </c>
      <c r="AX555" s="11" t="s">
        <v>71</v>
      </c>
      <c r="AY555" s="221" t="s">
        <v>176</v>
      </c>
    </row>
    <row r="556" spans="2:51" s="13" customFormat="1" ht="13.5">
      <c r="B556" s="236"/>
      <c r="C556" s="237"/>
      <c r="D556" s="212" t="s">
        <v>189</v>
      </c>
      <c r="E556" s="238" t="s">
        <v>123</v>
      </c>
      <c r="F556" s="239" t="s">
        <v>207</v>
      </c>
      <c r="G556" s="237"/>
      <c r="H556" s="240">
        <v>115.677</v>
      </c>
      <c r="I556" s="241"/>
      <c r="J556" s="237"/>
      <c r="K556" s="237"/>
      <c r="L556" s="242"/>
      <c r="M556" s="243"/>
      <c r="N556" s="244"/>
      <c r="O556" s="244"/>
      <c r="P556" s="244"/>
      <c r="Q556" s="244"/>
      <c r="R556" s="244"/>
      <c r="S556" s="244"/>
      <c r="T556" s="245"/>
      <c r="AT556" s="246" t="s">
        <v>189</v>
      </c>
      <c r="AU556" s="246" t="s">
        <v>81</v>
      </c>
      <c r="AV556" s="13" t="s">
        <v>183</v>
      </c>
      <c r="AW556" s="13" t="s">
        <v>34</v>
      </c>
      <c r="AX556" s="13" t="s">
        <v>79</v>
      </c>
      <c r="AY556" s="246" t="s">
        <v>176</v>
      </c>
    </row>
    <row r="557" spans="2:65" s="1" customFormat="1" ht="22.5" customHeight="1">
      <c r="B557" s="41"/>
      <c r="C557" s="194" t="s">
        <v>856</v>
      </c>
      <c r="D557" s="194" t="s">
        <v>178</v>
      </c>
      <c r="E557" s="195" t="s">
        <v>857</v>
      </c>
      <c r="F557" s="196" t="s">
        <v>858</v>
      </c>
      <c r="G557" s="197" t="s">
        <v>181</v>
      </c>
      <c r="H557" s="198">
        <v>115.677</v>
      </c>
      <c r="I557" s="199"/>
      <c r="J557" s="200">
        <f>ROUND(I557*H557,2)</f>
        <v>0</v>
      </c>
      <c r="K557" s="196" t="s">
        <v>182</v>
      </c>
      <c r="L557" s="61"/>
      <c r="M557" s="201" t="s">
        <v>21</v>
      </c>
      <c r="N557" s="202" t="s">
        <v>42</v>
      </c>
      <c r="O557" s="42"/>
      <c r="P557" s="203">
        <f>O557*H557</f>
        <v>0</v>
      </c>
      <c r="Q557" s="203">
        <v>0.0002</v>
      </c>
      <c r="R557" s="203">
        <f>Q557*H557</f>
        <v>0.023135400000000004</v>
      </c>
      <c r="S557" s="203">
        <v>0</v>
      </c>
      <c r="T557" s="204">
        <f>S557*H557</f>
        <v>0</v>
      </c>
      <c r="AR557" s="24" t="s">
        <v>273</v>
      </c>
      <c r="AT557" s="24" t="s">
        <v>178</v>
      </c>
      <c r="AU557" s="24" t="s">
        <v>81</v>
      </c>
      <c r="AY557" s="24" t="s">
        <v>176</v>
      </c>
      <c r="BE557" s="205">
        <f>IF(N557="základní",J557,0)</f>
        <v>0</v>
      </c>
      <c r="BF557" s="205">
        <f>IF(N557="snížená",J557,0)</f>
        <v>0</v>
      </c>
      <c r="BG557" s="205">
        <f>IF(N557="zákl. přenesená",J557,0)</f>
        <v>0</v>
      </c>
      <c r="BH557" s="205">
        <f>IF(N557="sníž. přenesená",J557,0)</f>
        <v>0</v>
      </c>
      <c r="BI557" s="205">
        <f>IF(N557="nulová",J557,0)</f>
        <v>0</v>
      </c>
      <c r="BJ557" s="24" t="s">
        <v>79</v>
      </c>
      <c r="BK557" s="205">
        <f>ROUND(I557*H557,2)</f>
        <v>0</v>
      </c>
      <c r="BL557" s="24" t="s">
        <v>273</v>
      </c>
      <c r="BM557" s="24" t="s">
        <v>859</v>
      </c>
    </row>
    <row r="558" spans="2:47" s="1" customFormat="1" ht="27">
      <c r="B558" s="41"/>
      <c r="C558" s="63"/>
      <c r="D558" s="206" t="s">
        <v>185</v>
      </c>
      <c r="E558" s="63"/>
      <c r="F558" s="207" t="s">
        <v>860</v>
      </c>
      <c r="G558" s="63"/>
      <c r="H558" s="63"/>
      <c r="I558" s="164"/>
      <c r="J558" s="63"/>
      <c r="K558" s="63"/>
      <c r="L558" s="61"/>
      <c r="M558" s="208"/>
      <c r="N558" s="42"/>
      <c r="O558" s="42"/>
      <c r="P558" s="42"/>
      <c r="Q558" s="42"/>
      <c r="R558" s="42"/>
      <c r="S558" s="42"/>
      <c r="T558" s="78"/>
      <c r="AT558" s="24" t="s">
        <v>185</v>
      </c>
      <c r="AU558" s="24" t="s">
        <v>81</v>
      </c>
    </row>
    <row r="559" spans="2:51" s="11" customFormat="1" ht="13.5">
      <c r="B559" s="210"/>
      <c r="C559" s="211"/>
      <c r="D559" s="212" t="s">
        <v>189</v>
      </c>
      <c r="E559" s="213" t="s">
        <v>21</v>
      </c>
      <c r="F559" s="214" t="s">
        <v>123</v>
      </c>
      <c r="G559" s="211"/>
      <c r="H559" s="215">
        <v>115.677</v>
      </c>
      <c r="I559" s="216"/>
      <c r="J559" s="211"/>
      <c r="K559" s="211"/>
      <c r="L559" s="217"/>
      <c r="M559" s="218"/>
      <c r="N559" s="219"/>
      <c r="O559" s="219"/>
      <c r="P559" s="219"/>
      <c r="Q559" s="219"/>
      <c r="R559" s="219"/>
      <c r="S559" s="219"/>
      <c r="T559" s="220"/>
      <c r="AT559" s="221" t="s">
        <v>189</v>
      </c>
      <c r="AU559" s="221" t="s">
        <v>81</v>
      </c>
      <c r="AV559" s="11" t="s">
        <v>81</v>
      </c>
      <c r="AW559" s="11" t="s">
        <v>34</v>
      </c>
      <c r="AX559" s="11" t="s">
        <v>79</v>
      </c>
      <c r="AY559" s="221" t="s">
        <v>176</v>
      </c>
    </row>
    <row r="560" spans="2:65" s="1" customFormat="1" ht="22.5" customHeight="1">
      <c r="B560" s="41"/>
      <c r="C560" s="194" t="s">
        <v>861</v>
      </c>
      <c r="D560" s="194" t="s">
        <v>178</v>
      </c>
      <c r="E560" s="195" t="s">
        <v>862</v>
      </c>
      <c r="F560" s="196" t="s">
        <v>863</v>
      </c>
      <c r="G560" s="197" t="s">
        <v>181</v>
      </c>
      <c r="H560" s="198">
        <v>115.677</v>
      </c>
      <c r="I560" s="199"/>
      <c r="J560" s="200">
        <f>ROUND(I560*H560,2)</f>
        <v>0</v>
      </c>
      <c r="K560" s="196" t="s">
        <v>182</v>
      </c>
      <c r="L560" s="61"/>
      <c r="M560" s="201" t="s">
        <v>21</v>
      </c>
      <c r="N560" s="202" t="s">
        <v>42</v>
      </c>
      <c r="O560" s="42"/>
      <c r="P560" s="203">
        <f>O560*H560</f>
        <v>0</v>
      </c>
      <c r="Q560" s="203">
        <v>0.00072</v>
      </c>
      <c r="R560" s="203">
        <f>Q560*H560</f>
        <v>0.08328744</v>
      </c>
      <c r="S560" s="203">
        <v>0</v>
      </c>
      <c r="T560" s="204">
        <f>S560*H560</f>
        <v>0</v>
      </c>
      <c r="AR560" s="24" t="s">
        <v>273</v>
      </c>
      <c r="AT560" s="24" t="s">
        <v>178</v>
      </c>
      <c r="AU560" s="24" t="s">
        <v>81</v>
      </c>
      <c r="AY560" s="24" t="s">
        <v>176</v>
      </c>
      <c r="BE560" s="205">
        <f>IF(N560="základní",J560,0)</f>
        <v>0</v>
      </c>
      <c r="BF560" s="205">
        <f>IF(N560="snížená",J560,0)</f>
        <v>0</v>
      </c>
      <c r="BG560" s="205">
        <f>IF(N560="zákl. přenesená",J560,0)</f>
        <v>0</v>
      </c>
      <c r="BH560" s="205">
        <f>IF(N560="sníž. přenesená",J560,0)</f>
        <v>0</v>
      </c>
      <c r="BI560" s="205">
        <f>IF(N560="nulová",J560,0)</f>
        <v>0</v>
      </c>
      <c r="BJ560" s="24" t="s">
        <v>79</v>
      </c>
      <c r="BK560" s="205">
        <f>ROUND(I560*H560,2)</f>
        <v>0</v>
      </c>
      <c r="BL560" s="24" t="s">
        <v>273</v>
      </c>
      <c r="BM560" s="24" t="s">
        <v>864</v>
      </c>
    </row>
    <row r="561" spans="2:47" s="1" customFormat="1" ht="27">
      <c r="B561" s="41"/>
      <c r="C561" s="63"/>
      <c r="D561" s="206" t="s">
        <v>185</v>
      </c>
      <c r="E561" s="63"/>
      <c r="F561" s="207" t="s">
        <v>865</v>
      </c>
      <c r="G561" s="63"/>
      <c r="H561" s="63"/>
      <c r="I561" s="164"/>
      <c r="J561" s="63"/>
      <c r="K561" s="63"/>
      <c r="L561" s="61"/>
      <c r="M561" s="208"/>
      <c r="N561" s="42"/>
      <c r="O561" s="42"/>
      <c r="P561" s="42"/>
      <c r="Q561" s="42"/>
      <c r="R561" s="42"/>
      <c r="S561" s="42"/>
      <c r="T561" s="78"/>
      <c r="AT561" s="24" t="s">
        <v>185</v>
      </c>
      <c r="AU561" s="24" t="s">
        <v>81</v>
      </c>
    </row>
    <row r="562" spans="2:51" s="11" customFormat="1" ht="13.5">
      <c r="B562" s="210"/>
      <c r="C562" s="211"/>
      <c r="D562" s="212" t="s">
        <v>189</v>
      </c>
      <c r="E562" s="213" t="s">
        <v>21</v>
      </c>
      <c r="F562" s="214" t="s">
        <v>123</v>
      </c>
      <c r="G562" s="211"/>
      <c r="H562" s="215">
        <v>115.677</v>
      </c>
      <c r="I562" s="216"/>
      <c r="J562" s="211"/>
      <c r="K562" s="211"/>
      <c r="L562" s="217"/>
      <c r="M562" s="218"/>
      <c r="N562" s="219"/>
      <c r="O562" s="219"/>
      <c r="P562" s="219"/>
      <c r="Q562" s="219"/>
      <c r="R562" s="219"/>
      <c r="S562" s="219"/>
      <c r="T562" s="220"/>
      <c r="AT562" s="221" t="s">
        <v>189</v>
      </c>
      <c r="AU562" s="221" t="s">
        <v>81</v>
      </c>
      <c r="AV562" s="11" t="s">
        <v>81</v>
      </c>
      <c r="AW562" s="11" t="s">
        <v>34</v>
      </c>
      <c r="AX562" s="11" t="s">
        <v>79</v>
      </c>
      <c r="AY562" s="221" t="s">
        <v>176</v>
      </c>
    </row>
    <row r="563" spans="2:65" s="1" customFormat="1" ht="31.5" customHeight="1">
      <c r="B563" s="41"/>
      <c r="C563" s="194" t="s">
        <v>866</v>
      </c>
      <c r="D563" s="194" t="s">
        <v>178</v>
      </c>
      <c r="E563" s="195" t="s">
        <v>867</v>
      </c>
      <c r="F563" s="196" t="s">
        <v>868</v>
      </c>
      <c r="G563" s="197" t="s">
        <v>181</v>
      </c>
      <c r="H563" s="198">
        <v>271.45</v>
      </c>
      <c r="I563" s="199"/>
      <c r="J563" s="200">
        <f>ROUND(I563*H563,2)</f>
        <v>0</v>
      </c>
      <c r="K563" s="196" t="s">
        <v>21</v>
      </c>
      <c r="L563" s="61"/>
      <c r="M563" s="201" t="s">
        <v>21</v>
      </c>
      <c r="N563" s="202" t="s">
        <v>42</v>
      </c>
      <c r="O563" s="42"/>
      <c r="P563" s="203">
        <f>O563*H563</f>
        <v>0</v>
      </c>
      <c r="Q563" s="203">
        <v>0</v>
      </c>
      <c r="R563" s="203">
        <f>Q563*H563</f>
        <v>0</v>
      </c>
      <c r="S563" s="203">
        <v>0</v>
      </c>
      <c r="T563" s="204">
        <f>S563*H563</f>
        <v>0</v>
      </c>
      <c r="AR563" s="24" t="s">
        <v>273</v>
      </c>
      <c r="AT563" s="24" t="s">
        <v>178</v>
      </c>
      <c r="AU563" s="24" t="s">
        <v>81</v>
      </c>
      <c r="AY563" s="24" t="s">
        <v>176</v>
      </c>
      <c r="BE563" s="205">
        <f>IF(N563="základní",J563,0)</f>
        <v>0</v>
      </c>
      <c r="BF563" s="205">
        <f>IF(N563="snížená",J563,0)</f>
        <v>0</v>
      </c>
      <c r="BG563" s="205">
        <f>IF(N563="zákl. přenesená",J563,0)</f>
        <v>0</v>
      </c>
      <c r="BH563" s="205">
        <f>IF(N563="sníž. přenesená",J563,0)</f>
        <v>0</v>
      </c>
      <c r="BI563" s="205">
        <f>IF(N563="nulová",J563,0)</f>
        <v>0</v>
      </c>
      <c r="BJ563" s="24" t="s">
        <v>79</v>
      </c>
      <c r="BK563" s="205">
        <f>ROUND(I563*H563,2)</f>
        <v>0</v>
      </c>
      <c r="BL563" s="24" t="s">
        <v>273</v>
      </c>
      <c r="BM563" s="24" t="s">
        <v>869</v>
      </c>
    </row>
    <row r="564" spans="2:47" s="1" customFormat="1" ht="27">
      <c r="B564" s="41"/>
      <c r="C564" s="63"/>
      <c r="D564" s="206" t="s">
        <v>185</v>
      </c>
      <c r="E564" s="63"/>
      <c r="F564" s="207" t="s">
        <v>870</v>
      </c>
      <c r="G564" s="63"/>
      <c r="H564" s="63"/>
      <c r="I564" s="164"/>
      <c r="J564" s="63"/>
      <c r="K564" s="63"/>
      <c r="L564" s="61"/>
      <c r="M564" s="208"/>
      <c r="N564" s="42"/>
      <c r="O564" s="42"/>
      <c r="P564" s="42"/>
      <c r="Q564" s="42"/>
      <c r="R564" s="42"/>
      <c r="S564" s="42"/>
      <c r="T564" s="78"/>
      <c r="AT564" s="24" t="s">
        <v>185</v>
      </c>
      <c r="AU564" s="24" t="s">
        <v>81</v>
      </c>
    </row>
    <row r="565" spans="2:51" s="12" customFormat="1" ht="13.5">
      <c r="B565" s="222"/>
      <c r="C565" s="223"/>
      <c r="D565" s="206" t="s">
        <v>189</v>
      </c>
      <c r="E565" s="224" t="s">
        <v>21</v>
      </c>
      <c r="F565" s="225" t="s">
        <v>819</v>
      </c>
      <c r="G565" s="223"/>
      <c r="H565" s="226" t="s">
        <v>21</v>
      </c>
      <c r="I565" s="227"/>
      <c r="J565" s="223"/>
      <c r="K565" s="223"/>
      <c r="L565" s="228"/>
      <c r="M565" s="229"/>
      <c r="N565" s="230"/>
      <c r="O565" s="230"/>
      <c r="P565" s="230"/>
      <c r="Q565" s="230"/>
      <c r="R565" s="230"/>
      <c r="S565" s="230"/>
      <c r="T565" s="231"/>
      <c r="AT565" s="232" t="s">
        <v>189</v>
      </c>
      <c r="AU565" s="232" t="s">
        <v>81</v>
      </c>
      <c r="AV565" s="12" t="s">
        <v>79</v>
      </c>
      <c r="AW565" s="12" t="s">
        <v>34</v>
      </c>
      <c r="AX565" s="12" t="s">
        <v>71</v>
      </c>
      <c r="AY565" s="232" t="s">
        <v>176</v>
      </c>
    </row>
    <row r="566" spans="2:51" s="11" customFormat="1" ht="13.5">
      <c r="B566" s="210"/>
      <c r="C566" s="211"/>
      <c r="D566" s="206" t="s">
        <v>189</v>
      </c>
      <c r="E566" s="233" t="s">
        <v>21</v>
      </c>
      <c r="F566" s="234" t="s">
        <v>651</v>
      </c>
      <c r="G566" s="211"/>
      <c r="H566" s="235">
        <v>54.2</v>
      </c>
      <c r="I566" s="216"/>
      <c r="J566" s="211"/>
      <c r="K566" s="211"/>
      <c r="L566" s="217"/>
      <c r="M566" s="218"/>
      <c r="N566" s="219"/>
      <c r="O566" s="219"/>
      <c r="P566" s="219"/>
      <c r="Q566" s="219"/>
      <c r="R566" s="219"/>
      <c r="S566" s="219"/>
      <c r="T566" s="220"/>
      <c r="AT566" s="221" t="s">
        <v>189</v>
      </c>
      <c r="AU566" s="221" t="s">
        <v>81</v>
      </c>
      <c r="AV566" s="11" t="s">
        <v>81</v>
      </c>
      <c r="AW566" s="11" t="s">
        <v>34</v>
      </c>
      <c r="AX566" s="11" t="s">
        <v>71</v>
      </c>
      <c r="AY566" s="221" t="s">
        <v>176</v>
      </c>
    </row>
    <row r="567" spans="2:51" s="12" customFormat="1" ht="13.5">
      <c r="B567" s="222"/>
      <c r="C567" s="223"/>
      <c r="D567" s="206" t="s">
        <v>189</v>
      </c>
      <c r="E567" s="224" t="s">
        <v>21</v>
      </c>
      <c r="F567" s="225" t="s">
        <v>820</v>
      </c>
      <c r="G567" s="223"/>
      <c r="H567" s="226" t="s">
        <v>21</v>
      </c>
      <c r="I567" s="227"/>
      <c r="J567" s="223"/>
      <c r="K567" s="223"/>
      <c r="L567" s="228"/>
      <c r="M567" s="229"/>
      <c r="N567" s="230"/>
      <c r="O567" s="230"/>
      <c r="P567" s="230"/>
      <c r="Q567" s="230"/>
      <c r="R567" s="230"/>
      <c r="S567" s="230"/>
      <c r="T567" s="231"/>
      <c r="AT567" s="232" t="s">
        <v>189</v>
      </c>
      <c r="AU567" s="232" t="s">
        <v>81</v>
      </c>
      <c r="AV567" s="12" t="s">
        <v>79</v>
      </c>
      <c r="AW567" s="12" t="s">
        <v>34</v>
      </c>
      <c r="AX567" s="12" t="s">
        <v>71</v>
      </c>
      <c r="AY567" s="232" t="s">
        <v>176</v>
      </c>
    </row>
    <row r="568" spans="2:51" s="11" customFormat="1" ht="13.5">
      <c r="B568" s="210"/>
      <c r="C568" s="211"/>
      <c r="D568" s="206" t="s">
        <v>189</v>
      </c>
      <c r="E568" s="233" t="s">
        <v>21</v>
      </c>
      <c r="F568" s="234" t="s">
        <v>100</v>
      </c>
      <c r="G568" s="211"/>
      <c r="H568" s="235">
        <v>189.5</v>
      </c>
      <c r="I568" s="216"/>
      <c r="J568" s="211"/>
      <c r="K568" s="211"/>
      <c r="L568" s="217"/>
      <c r="M568" s="218"/>
      <c r="N568" s="219"/>
      <c r="O568" s="219"/>
      <c r="P568" s="219"/>
      <c r="Q568" s="219"/>
      <c r="R568" s="219"/>
      <c r="S568" s="219"/>
      <c r="T568" s="220"/>
      <c r="AT568" s="221" t="s">
        <v>189</v>
      </c>
      <c r="AU568" s="221" t="s">
        <v>81</v>
      </c>
      <c r="AV568" s="11" t="s">
        <v>81</v>
      </c>
      <c r="AW568" s="11" t="s">
        <v>34</v>
      </c>
      <c r="AX568" s="11" t="s">
        <v>71</v>
      </c>
      <c r="AY568" s="221" t="s">
        <v>176</v>
      </c>
    </row>
    <row r="569" spans="2:51" s="12" customFormat="1" ht="13.5">
      <c r="B569" s="222"/>
      <c r="C569" s="223"/>
      <c r="D569" s="206" t="s">
        <v>189</v>
      </c>
      <c r="E569" s="224" t="s">
        <v>21</v>
      </c>
      <c r="F569" s="225" t="s">
        <v>871</v>
      </c>
      <c r="G569" s="223"/>
      <c r="H569" s="226" t="s">
        <v>21</v>
      </c>
      <c r="I569" s="227"/>
      <c r="J569" s="223"/>
      <c r="K569" s="223"/>
      <c r="L569" s="228"/>
      <c r="M569" s="229"/>
      <c r="N569" s="230"/>
      <c r="O569" s="230"/>
      <c r="P569" s="230"/>
      <c r="Q569" s="230"/>
      <c r="R569" s="230"/>
      <c r="S569" s="230"/>
      <c r="T569" s="231"/>
      <c r="AT569" s="232" t="s">
        <v>189</v>
      </c>
      <c r="AU569" s="232" t="s">
        <v>81</v>
      </c>
      <c r="AV569" s="12" t="s">
        <v>79</v>
      </c>
      <c r="AW569" s="12" t="s">
        <v>34</v>
      </c>
      <c r="AX569" s="12" t="s">
        <v>71</v>
      </c>
      <c r="AY569" s="232" t="s">
        <v>176</v>
      </c>
    </row>
    <row r="570" spans="2:51" s="11" customFormat="1" ht="13.5">
      <c r="B570" s="210"/>
      <c r="C570" s="211"/>
      <c r="D570" s="206" t="s">
        <v>189</v>
      </c>
      <c r="E570" s="233" t="s">
        <v>21</v>
      </c>
      <c r="F570" s="234" t="s">
        <v>109</v>
      </c>
      <c r="G570" s="211"/>
      <c r="H570" s="235">
        <v>27.75</v>
      </c>
      <c r="I570" s="216"/>
      <c r="J570" s="211"/>
      <c r="K570" s="211"/>
      <c r="L570" s="217"/>
      <c r="M570" s="218"/>
      <c r="N570" s="219"/>
      <c r="O570" s="219"/>
      <c r="P570" s="219"/>
      <c r="Q570" s="219"/>
      <c r="R570" s="219"/>
      <c r="S570" s="219"/>
      <c r="T570" s="220"/>
      <c r="AT570" s="221" t="s">
        <v>189</v>
      </c>
      <c r="AU570" s="221" t="s">
        <v>81</v>
      </c>
      <c r="AV570" s="11" t="s">
        <v>81</v>
      </c>
      <c r="AW570" s="11" t="s">
        <v>34</v>
      </c>
      <c r="AX570" s="11" t="s">
        <v>71</v>
      </c>
      <c r="AY570" s="221" t="s">
        <v>176</v>
      </c>
    </row>
    <row r="571" spans="2:51" s="13" customFormat="1" ht="13.5">
      <c r="B571" s="236"/>
      <c r="C571" s="237"/>
      <c r="D571" s="212" t="s">
        <v>189</v>
      </c>
      <c r="E571" s="238" t="s">
        <v>21</v>
      </c>
      <c r="F571" s="239" t="s">
        <v>207</v>
      </c>
      <c r="G571" s="237"/>
      <c r="H571" s="240">
        <v>271.45</v>
      </c>
      <c r="I571" s="241"/>
      <c r="J571" s="237"/>
      <c r="K571" s="237"/>
      <c r="L571" s="242"/>
      <c r="M571" s="243"/>
      <c r="N571" s="244"/>
      <c r="O571" s="244"/>
      <c r="P571" s="244"/>
      <c r="Q571" s="244"/>
      <c r="R571" s="244"/>
      <c r="S571" s="244"/>
      <c r="T571" s="245"/>
      <c r="AT571" s="246" t="s">
        <v>189</v>
      </c>
      <c r="AU571" s="246" t="s">
        <v>81</v>
      </c>
      <c r="AV571" s="13" t="s">
        <v>183</v>
      </c>
      <c r="AW571" s="13" t="s">
        <v>34</v>
      </c>
      <c r="AX571" s="13" t="s">
        <v>79</v>
      </c>
      <c r="AY571" s="246" t="s">
        <v>176</v>
      </c>
    </row>
    <row r="572" spans="2:65" s="1" customFormat="1" ht="31.5" customHeight="1">
      <c r="B572" s="41"/>
      <c r="C572" s="194" t="s">
        <v>872</v>
      </c>
      <c r="D572" s="194" t="s">
        <v>178</v>
      </c>
      <c r="E572" s="195" t="s">
        <v>873</v>
      </c>
      <c r="F572" s="196" t="s">
        <v>874</v>
      </c>
      <c r="G572" s="197" t="s">
        <v>181</v>
      </c>
      <c r="H572" s="198">
        <v>759.25</v>
      </c>
      <c r="I572" s="199"/>
      <c r="J572" s="200">
        <f>ROUND(I572*H572,2)</f>
        <v>0</v>
      </c>
      <c r="K572" s="196" t="s">
        <v>21</v>
      </c>
      <c r="L572" s="61"/>
      <c r="M572" s="201" t="s">
        <v>21</v>
      </c>
      <c r="N572" s="202" t="s">
        <v>42</v>
      </c>
      <c r="O572" s="42"/>
      <c r="P572" s="203">
        <f>O572*H572</f>
        <v>0</v>
      </c>
      <c r="Q572" s="203">
        <v>0</v>
      </c>
      <c r="R572" s="203">
        <f>Q572*H572</f>
        <v>0</v>
      </c>
      <c r="S572" s="203">
        <v>0</v>
      </c>
      <c r="T572" s="204">
        <f>S572*H572</f>
        <v>0</v>
      </c>
      <c r="AR572" s="24" t="s">
        <v>273</v>
      </c>
      <c r="AT572" s="24" t="s">
        <v>178</v>
      </c>
      <c r="AU572" s="24" t="s">
        <v>81</v>
      </c>
      <c r="AY572" s="24" t="s">
        <v>176</v>
      </c>
      <c r="BE572" s="205">
        <f>IF(N572="základní",J572,0)</f>
        <v>0</v>
      </c>
      <c r="BF572" s="205">
        <f>IF(N572="snížená",J572,0)</f>
        <v>0</v>
      </c>
      <c r="BG572" s="205">
        <f>IF(N572="zákl. přenesená",J572,0)</f>
        <v>0</v>
      </c>
      <c r="BH572" s="205">
        <f>IF(N572="sníž. přenesená",J572,0)</f>
        <v>0</v>
      </c>
      <c r="BI572" s="205">
        <f>IF(N572="nulová",J572,0)</f>
        <v>0</v>
      </c>
      <c r="BJ572" s="24" t="s">
        <v>79</v>
      </c>
      <c r="BK572" s="205">
        <f>ROUND(I572*H572,2)</f>
        <v>0</v>
      </c>
      <c r="BL572" s="24" t="s">
        <v>273</v>
      </c>
      <c r="BM572" s="24" t="s">
        <v>875</v>
      </c>
    </row>
    <row r="573" spans="2:47" s="1" customFormat="1" ht="13.5">
      <c r="B573" s="41"/>
      <c r="C573" s="63"/>
      <c r="D573" s="206" t="s">
        <v>185</v>
      </c>
      <c r="E573" s="63"/>
      <c r="F573" s="207" t="s">
        <v>876</v>
      </c>
      <c r="G573" s="63"/>
      <c r="H573" s="63"/>
      <c r="I573" s="164"/>
      <c r="J573" s="63"/>
      <c r="K573" s="63"/>
      <c r="L573" s="61"/>
      <c r="M573" s="208"/>
      <c r="N573" s="42"/>
      <c r="O573" s="42"/>
      <c r="P573" s="42"/>
      <c r="Q573" s="42"/>
      <c r="R573" s="42"/>
      <c r="S573" s="42"/>
      <c r="T573" s="78"/>
      <c r="AT573" s="24" t="s">
        <v>185</v>
      </c>
      <c r="AU573" s="24" t="s">
        <v>81</v>
      </c>
    </row>
    <row r="574" spans="2:51" s="12" customFormat="1" ht="13.5">
      <c r="B574" s="222"/>
      <c r="C574" s="223"/>
      <c r="D574" s="206" t="s">
        <v>189</v>
      </c>
      <c r="E574" s="224" t="s">
        <v>21</v>
      </c>
      <c r="F574" s="225" t="s">
        <v>837</v>
      </c>
      <c r="G574" s="223"/>
      <c r="H574" s="226" t="s">
        <v>21</v>
      </c>
      <c r="I574" s="227"/>
      <c r="J574" s="223"/>
      <c r="K574" s="223"/>
      <c r="L574" s="228"/>
      <c r="M574" s="229"/>
      <c r="N574" s="230"/>
      <c r="O574" s="230"/>
      <c r="P574" s="230"/>
      <c r="Q574" s="230"/>
      <c r="R574" s="230"/>
      <c r="S574" s="230"/>
      <c r="T574" s="231"/>
      <c r="AT574" s="232" t="s">
        <v>189</v>
      </c>
      <c r="AU574" s="232" t="s">
        <v>81</v>
      </c>
      <c r="AV574" s="12" t="s">
        <v>79</v>
      </c>
      <c r="AW574" s="12" t="s">
        <v>34</v>
      </c>
      <c r="AX574" s="12" t="s">
        <v>71</v>
      </c>
      <c r="AY574" s="232" t="s">
        <v>176</v>
      </c>
    </row>
    <row r="575" spans="2:51" s="11" customFormat="1" ht="13.5">
      <c r="B575" s="210"/>
      <c r="C575" s="211"/>
      <c r="D575" s="206" t="s">
        <v>189</v>
      </c>
      <c r="E575" s="233" t="s">
        <v>21</v>
      </c>
      <c r="F575" s="234" t="s">
        <v>106</v>
      </c>
      <c r="G575" s="211"/>
      <c r="H575" s="235">
        <v>542</v>
      </c>
      <c r="I575" s="216"/>
      <c r="J575" s="211"/>
      <c r="K575" s="211"/>
      <c r="L575" s="217"/>
      <c r="M575" s="218"/>
      <c r="N575" s="219"/>
      <c r="O575" s="219"/>
      <c r="P575" s="219"/>
      <c r="Q575" s="219"/>
      <c r="R575" s="219"/>
      <c r="S575" s="219"/>
      <c r="T575" s="220"/>
      <c r="AT575" s="221" t="s">
        <v>189</v>
      </c>
      <c r="AU575" s="221" t="s">
        <v>81</v>
      </c>
      <c r="AV575" s="11" t="s">
        <v>81</v>
      </c>
      <c r="AW575" s="11" t="s">
        <v>34</v>
      </c>
      <c r="AX575" s="11" t="s">
        <v>71</v>
      </c>
      <c r="AY575" s="221" t="s">
        <v>176</v>
      </c>
    </row>
    <row r="576" spans="2:51" s="14" customFormat="1" ht="13.5">
      <c r="B576" s="260"/>
      <c r="C576" s="261"/>
      <c r="D576" s="206" t="s">
        <v>189</v>
      </c>
      <c r="E576" s="262" t="s">
        <v>21</v>
      </c>
      <c r="F576" s="263" t="s">
        <v>394</v>
      </c>
      <c r="G576" s="261"/>
      <c r="H576" s="264">
        <v>542</v>
      </c>
      <c r="I576" s="265"/>
      <c r="J576" s="261"/>
      <c r="K576" s="261"/>
      <c r="L576" s="266"/>
      <c r="M576" s="267"/>
      <c r="N576" s="268"/>
      <c r="O576" s="268"/>
      <c r="P576" s="268"/>
      <c r="Q576" s="268"/>
      <c r="R576" s="268"/>
      <c r="S576" s="268"/>
      <c r="T576" s="269"/>
      <c r="AT576" s="270" t="s">
        <v>189</v>
      </c>
      <c r="AU576" s="270" t="s">
        <v>81</v>
      </c>
      <c r="AV576" s="14" t="s">
        <v>197</v>
      </c>
      <c r="AW576" s="14" t="s">
        <v>34</v>
      </c>
      <c r="AX576" s="14" t="s">
        <v>71</v>
      </c>
      <c r="AY576" s="270" t="s">
        <v>176</v>
      </c>
    </row>
    <row r="577" spans="2:51" s="12" customFormat="1" ht="13.5">
      <c r="B577" s="222"/>
      <c r="C577" s="223"/>
      <c r="D577" s="206" t="s">
        <v>189</v>
      </c>
      <c r="E577" s="224" t="s">
        <v>21</v>
      </c>
      <c r="F577" s="225" t="s">
        <v>839</v>
      </c>
      <c r="G577" s="223"/>
      <c r="H577" s="226" t="s">
        <v>21</v>
      </c>
      <c r="I577" s="227"/>
      <c r="J577" s="223"/>
      <c r="K577" s="223"/>
      <c r="L577" s="228"/>
      <c r="M577" s="229"/>
      <c r="N577" s="230"/>
      <c r="O577" s="230"/>
      <c r="P577" s="230"/>
      <c r="Q577" s="230"/>
      <c r="R577" s="230"/>
      <c r="S577" s="230"/>
      <c r="T577" s="231"/>
      <c r="AT577" s="232" t="s">
        <v>189</v>
      </c>
      <c r="AU577" s="232" t="s">
        <v>81</v>
      </c>
      <c r="AV577" s="12" t="s">
        <v>79</v>
      </c>
      <c r="AW577" s="12" t="s">
        <v>34</v>
      </c>
      <c r="AX577" s="12" t="s">
        <v>71</v>
      </c>
      <c r="AY577" s="232" t="s">
        <v>176</v>
      </c>
    </row>
    <row r="578" spans="2:51" s="11" customFormat="1" ht="13.5">
      <c r="B578" s="210"/>
      <c r="C578" s="211"/>
      <c r="D578" s="206" t="s">
        <v>189</v>
      </c>
      <c r="E578" s="233" t="s">
        <v>21</v>
      </c>
      <c r="F578" s="234" t="s">
        <v>877</v>
      </c>
      <c r="G578" s="211"/>
      <c r="H578" s="235">
        <v>74.3</v>
      </c>
      <c r="I578" s="216"/>
      <c r="J578" s="211"/>
      <c r="K578" s="211"/>
      <c r="L578" s="217"/>
      <c r="M578" s="218"/>
      <c r="N578" s="219"/>
      <c r="O578" s="219"/>
      <c r="P578" s="219"/>
      <c r="Q578" s="219"/>
      <c r="R578" s="219"/>
      <c r="S578" s="219"/>
      <c r="T578" s="220"/>
      <c r="AT578" s="221" t="s">
        <v>189</v>
      </c>
      <c r="AU578" s="221" t="s">
        <v>81</v>
      </c>
      <c r="AV578" s="11" t="s">
        <v>81</v>
      </c>
      <c r="AW578" s="11" t="s">
        <v>34</v>
      </c>
      <c r="AX578" s="11" t="s">
        <v>71</v>
      </c>
      <c r="AY578" s="221" t="s">
        <v>176</v>
      </c>
    </row>
    <row r="579" spans="2:51" s="11" customFormat="1" ht="13.5">
      <c r="B579" s="210"/>
      <c r="C579" s="211"/>
      <c r="D579" s="206" t="s">
        <v>189</v>
      </c>
      <c r="E579" s="233" t="s">
        <v>21</v>
      </c>
      <c r="F579" s="234" t="s">
        <v>878</v>
      </c>
      <c r="G579" s="211"/>
      <c r="H579" s="235">
        <v>63.2</v>
      </c>
      <c r="I579" s="216"/>
      <c r="J579" s="211"/>
      <c r="K579" s="211"/>
      <c r="L579" s="217"/>
      <c r="M579" s="218"/>
      <c r="N579" s="219"/>
      <c r="O579" s="219"/>
      <c r="P579" s="219"/>
      <c r="Q579" s="219"/>
      <c r="R579" s="219"/>
      <c r="S579" s="219"/>
      <c r="T579" s="220"/>
      <c r="AT579" s="221" t="s">
        <v>189</v>
      </c>
      <c r="AU579" s="221" t="s">
        <v>81</v>
      </c>
      <c r="AV579" s="11" t="s">
        <v>81</v>
      </c>
      <c r="AW579" s="11" t="s">
        <v>34</v>
      </c>
      <c r="AX579" s="11" t="s">
        <v>71</v>
      </c>
      <c r="AY579" s="221" t="s">
        <v>176</v>
      </c>
    </row>
    <row r="580" spans="2:51" s="11" customFormat="1" ht="13.5">
      <c r="B580" s="210"/>
      <c r="C580" s="211"/>
      <c r="D580" s="206" t="s">
        <v>189</v>
      </c>
      <c r="E580" s="233" t="s">
        <v>21</v>
      </c>
      <c r="F580" s="234" t="s">
        <v>879</v>
      </c>
      <c r="G580" s="211"/>
      <c r="H580" s="235">
        <v>26</v>
      </c>
      <c r="I580" s="216"/>
      <c r="J580" s="211"/>
      <c r="K580" s="211"/>
      <c r="L580" s="217"/>
      <c r="M580" s="218"/>
      <c r="N580" s="219"/>
      <c r="O580" s="219"/>
      <c r="P580" s="219"/>
      <c r="Q580" s="219"/>
      <c r="R580" s="219"/>
      <c r="S580" s="219"/>
      <c r="T580" s="220"/>
      <c r="AT580" s="221" t="s">
        <v>189</v>
      </c>
      <c r="AU580" s="221" t="s">
        <v>81</v>
      </c>
      <c r="AV580" s="11" t="s">
        <v>81</v>
      </c>
      <c r="AW580" s="11" t="s">
        <v>34</v>
      </c>
      <c r="AX580" s="11" t="s">
        <v>71</v>
      </c>
      <c r="AY580" s="221" t="s">
        <v>176</v>
      </c>
    </row>
    <row r="581" spans="2:51" s="11" customFormat="1" ht="13.5">
      <c r="B581" s="210"/>
      <c r="C581" s="211"/>
      <c r="D581" s="206" t="s">
        <v>189</v>
      </c>
      <c r="E581" s="233" t="s">
        <v>21</v>
      </c>
      <c r="F581" s="234" t="s">
        <v>880</v>
      </c>
      <c r="G581" s="211"/>
      <c r="H581" s="235">
        <v>26</v>
      </c>
      <c r="I581" s="216"/>
      <c r="J581" s="211"/>
      <c r="K581" s="211"/>
      <c r="L581" s="217"/>
      <c r="M581" s="218"/>
      <c r="N581" s="219"/>
      <c r="O581" s="219"/>
      <c r="P581" s="219"/>
      <c r="Q581" s="219"/>
      <c r="R581" s="219"/>
      <c r="S581" s="219"/>
      <c r="T581" s="220"/>
      <c r="AT581" s="221" t="s">
        <v>189</v>
      </c>
      <c r="AU581" s="221" t="s">
        <v>81</v>
      </c>
      <c r="AV581" s="11" t="s">
        <v>81</v>
      </c>
      <c r="AW581" s="11" t="s">
        <v>34</v>
      </c>
      <c r="AX581" s="11" t="s">
        <v>71</v>
      </c>
      <c r="AY581" s="221" t="s">
        <v>176</v>
      </c>
    </row>
    <row r="582" spans="2:51" s="14" customFormat="1" ht="13.5">
      <c r="B582" s="260"/>
      <c r="C582" s="261"/>
      <c r="D582" s="206" t="s">
        <v>189</v>
      </c>
      <c r="E582" s="262" t="s">
        <v>100</v>
      </c>
      <c r="F582" s="263" t="s">
        <v>394</v>
      </c>
      <c r="G582" s="261"/>
      <c r="H582" s="264">
        <v>189.5</v>
      </c>
      <c r="I582" s="265"/>
      <c r="J582" s="261"/>
      <c r="K582" s="261"/>
      <c r="L582" s="266"/>
      <c r="M582" s="267"/>
      <c r="N582" s="268"/>
      <c r="O582" s="268"/>
      <c r="P582" s="268"/>
      <c r="Q582" s="268"/>
      <c r="R582" s="268"/>
      <c r="S582" s="268"/>
      <c r="T582" s="269"/>
      <c r="AT582" s="270" t="s">
        <v>189</v>
      </c>
      <c r="AU582" s="270" t="s">
        <v>81</v>
      </c>
      <c r="AV582" s="14" t="s">
        <v>197</v>
      </c>
      <c r="AW582" s="14" t="s">
        <v>34</v>
      </c>
      <c r="AX582" s="14" t="s">
        <v>71</v>
      </c>
      <c r="AY582" s="270" t="s">
        <v>176</v>
      </c>
    </row>
    <row r="583" spans="2:51" s="12" customFormat="1" ht="13.5">
      <c r="B583" s="222"/>
      <c r="C583" s="223"/>
      <c r="D583" s="206" t="s">
        <v>189</v>
      </c>
      <c r="E583" s="224" t="s">
        <v>21</v>
      </c>
      <c r="F583" s="225" t="s">
        <v>881</v>
      </c>
      <c r="G583" s="223"/>
      <c r="H583" s="226" t="s">
        <v>21</v>
      </c>
      <c r="I583" s="227"/>
      <c r="J583" s="223"/>
      <c r="K583" s="223"/>
      <c r="L583" s="228"/>
      <c r="M583" s="229"/>
      <c r="N583" s="230"/>
      <c r="O583" s="230"/>
      <c r="P583" s="230"/>
      <c r="Q583" s="230"/>
      <c r="R583" s="230"/>
      <c r="S583" s="230"/>
      <c r="T583" s="231"/>
      <c r="AT583" s="232" t="s">
        <v>189</v>
      </c>
      <c r="AU583" s="232" t="s">
        <v>81</v>
      </c>
      <c r="AV583" s="12" t="s">
        <v>79</v>
      </c>
      <c r="AW583" s="12" t="s">
        <v>34</v>
      </c>
      <c r="AX583" s="12" t="s">
        <v>71</v>
      </c>
      <c r="AY583" s="232" t="s">
        <v>176</v>
      </c>
    </row>
    <row r="584" spans="2:51" s="11" customFormat="1" ht="13.5">
      <c r="B584" s="210"/>
      <c r="C584" s="211"/>
      <c r="D584" s="206" t="s">
        <v>189</v>
      </c>
      <c r="E584" s="233" t="s">
        <v>21</v>
      </c>
      <c r="F584" s="234" t="s">
        <v>882</v>
      </c>
      <c r="G584" s="211"/>
      <c r="H584" s="235">
        <v>2.4</v>
      </c>
      <c r="I584" s="216"/>
      <c r="J584" s="211"/>
      <c r="K584" s="211"/>
      <c r="L584" s="217"/>
      <c r="M584" s="218"/>
      <c r="N584" s="219"/>
      <c r="O584" s="219"/>
      <c r="P584" s="219"/>
      <c r="Q584" s="219"/>
      <c r="R584" s="219"/>
      <c r="S584" s="219"/>
      <c r="T584" s="220"/>
      <c r="AT584" s="221" t="s">
        <v>189</v>
      </c>
      <c r="AU584" s="221" t="s">
        <v>81</v>
      </c>
      <c r="AV584" s="11" t="s">
        <v>81</v>
      </c>
      <c r="AW584" s="11" t="s">
        <v>34</v>
      </c>
      <c r="AX584" s="11" t="s">
        <v>71</v>
      </c>
      <c r="AY584" s="221" t="s">
        <v>176</v>
      </c>
    </row>
    <row r="585" spans="2:51" s="11" customFormat="1" ht="13.5">
      <c r="B585" s="210"/>
      <c r="C585" s="211"/>
      <c r="D585" s="206" t="s">
        <v>189</v>
      </c>
      <c r="E585" s="233" t="s">
        <v>21</v>
      </c>
      <c r="F585" s="234" t="s">
        <v>883</v>
      </c>
      <c r="G585" s="211"/>
      <c r="H585" s="235">
        <v>4.48</v>
      </c>
      <c r="I585" s="216"/>
      <c r="J585" s="211"/>
      <c r="K585" s="211"/>
      <c r="L585" s="217"/>
      <c r="M585" s="218"/>
      <c r="N585" s="219"/>
      <c r="O585" s="219"/>
      <c r="P585" s="219"/>
      <c r="Q585" s="219"/>
      <c r="R585" s="219"/>
      <c r="S585" s="219"/>
      <c r="T585" s="220"/>
      <c r="AT585" s="221" t="s">
        <v>189</v>
      </c>
      <c r="AU585" s="221" t="s">
        <v>81</v>
      </c>
      <c r="AV585" s="11" t="s">
        <v>81</v>
      </c>
      <c r="AW585" s="11" t="s">
        <v>34</v>
      </c>
      <c r="AX585" s="11" t="s">
        <v>71</v>
      </c>
      <c r="AY585" s="221" t="s">
        <v>176</v>
      </c>
    </row>
    <row r="586" spans="2:51" s="11" customFormat="1" ht="13.5">
      <c r="B586" s="210"/>
      <c r="C586" s="211"/>
      <c r="D586" s="206" t="s">
        <v>189</v>
      </c>
      <c r="E586" s="233" t="s">
        <v>21</v>
      </c>
      <c r="F586" s="234" t="s">
        <v>884</v>
      </c>
      <c r="G586" s="211"/>
      <c r="H586" s="235">
        <v>11</v>
      </c>
      <c r="I586" s="216"/>
      <c r="J586" s="211"/>
      <c r="K586" s="211"/>
      <c r="L586" s="217"/>
      <c r="M586" s="218"/>
      <c r="N586" s="219"/>
      <c r="O586" s="219"/>
      <c r="P586" s="219"/>
      <c r="Q586" s="219"/>
      <c r="R586" s="219"/>
      <c r="S586" s="219"/>
      <c r="T586" s="220"/>
      <c r="AT586" s="221" t="s">
        <v>189</v>
      </c>
      <c r="AU586" s="221" t="s">
        <v>81</v>
      </c>
      <c r="AV586" s="11" t="s">
        <v>81</v>
      </c>
      <c r="AW586" s="11" t="s">
        <v>34</v>
      </c>
      <c r="AX586" s="11" t="s">
        <v>71</v>
      </c>
      <c r="AY586" s="221" t="s">
        <v>176</v>
      </c>
    </row>
    <row r="587" spans="2:51" s="11" customFormat="1" ht="13.5">
      <c r="B587" s="210"/>
      <c r="C587" s="211"/>
      <c r="D587" s="206" t="s">
        <v>189</v>
      </c>
      <c r="E587" s="233" t="s">
        <v>21</v>
      </c>
      <c r="F587" s="234" t="s">
        <v>885</v>
      </c>
      <c r="G587" s="211"/>
      <c r="H587" s="235">
        <v>5.67</v>
      </c>
      <c r="I587" s="216"/>
      <c r="J587" s="211"/>
      <c r="K587" s="211"/>
      <c r="L587" s="217"/>
      <c r="M587" s="218"/>
      <c r="N587" s="219"/>
      <c r="O587" s="219"/>
      <c r="P587" s="219"/>
      <c r="Q587" s="219"/>
      <c r="R587" s="219"/>
      <c r="S587" s="219"/>
      <c r="T587" s="220"/>
      <c r="AT587" s="221" t="s">
        <v>189</v>
      </c>
      <c r="AU587" s="221" t="s">
        <v>81</v>
      </c>
      <c r="AV587" s="11" t="s">
        <v>81</v>
      </c>
      <c r="AW587" s="11" t="s">
        <v>34</v>
      </c>
      <c r="AX587" s="11" t="s">
        <v>71</v>
      </c>
      <c r="AY587" s="221" t="s">
        <v>176</v>
      </c>
    </row>
    <row r="588" spans="2:51" s="11" customFormat="1" ht="13.5">
      <c r="B588" s="210"/>
      <c r="C588" s="211"/>
      <c r="D588" s="206" t="s">
        <v>189</v>
      </c>
      <c r="E588" s="233" t="s">
        <v>21</v>
      </c>
      <c r="F588" s="234" t="s">
        <v>886</v>
      </c>
      <c r="G588" s="211"/>
      <c r="H588" s="235">
        <v>4.2</v>
      </c>
      <c r="I588" s="216"/>
      <c r="J588" s="211"/>
      <c r="K588" s="211"/>
      <c r="L588" s="217"/>
      <c r="M588" s="218"/>
      <c r="N588" s="219"/>
      <c r="O588" s="219"/>
      <c r="P588" s="219"/>
      <c r="Q588" s="219"/>
      <c r="R588" s="219"/>
      <c r="S588" s="219"/>
      <c r="T588" s="220"/>
      <c r="AT588" s="221" t="s">
        <v>189</v>
      </c>
      <c r="AU588" s="221" t="s">
        <v>81</v>
      </c>
      <c r="AV588" s="11" t="s">
        <v>81</v>
      </c>
      <c r="AW588" s="11" t="s">
        <v>34</v>
      </c>
      <c r="AX588" s="11" t="s">
        <v>71</v>
      </c>
      <c r="AY588" s="221" t="s">
        <v>176</v>
      </c>
    </row>
    <row r="589" spans="2:51" s="14" customFormat="1" ht="13.5">
      <c r="B589" s="260"/>
      <c r="C589" s="261"/>
      <c r="D589" s="206" t="s">
        <v>189</v>
      </c>
      <c r="E589" s="262" t="s">
        <v>109</v>
      </c>
      <c r="F589" s="263" t="s">
        <v>394</v>
      </c>
      <c r="G589" s="261"/>
      <c r="H589" s="264">
        <v>27.75</v>
      </c>
      <c r="I589" s="265"/>
      <c r="J589" s="261"/>
      <c r="K589" s="261"/>
      <c r="L589" s="266"/>
      <c r="M589" s="267"/>
      <c r="N589" s="268"/>
      <c r="O589" s="268"/>
      <c r="P589" s="268"/>
      <c r="Q589" s="268"/>
      <c r="R589" s="268"/>
      <c r="S589" s="268"/>
      <c r="T589" s="269"/>
      <c r="AT589" s="270" t="s">
        <v>189</v>
      </c>
      <c r="AU589" s="270" t="s">
        <v>81</v>
      </c>
      <c r="AV589" s="14" t="s">
        <v>197</v>
      </c>
      <c r="AW589" s="14" t="s">
        <v>34</v>
      </c>
      <c r="AX589" s="14" t="s">
        <v>71</v>
      </c>
      <c r="AY589" s="270" t="s">
        <v>176</v>
      </c>
    </row>
    <row r="590" spans="2:51" s="13" customFormat="1" ht="13.5">
      <c r="B590" s="236"/>
      <c r="C590" s="237"/>
      <c r="D590" s="212" t="s">
        <v>189</v>
      </c>
      <c r="E590" s="238" t="s">
        <v>21</v>
      </c>
      <c r="F590" s="239" t="s">
        <v>207</v>
      </c>
      <c r="G590" s="237"/>
      <c r="H590" s="240">
        <v>759.25</v>
      </c>
      <c r="I590" s="241"/>
      <c r="J590" s="237"/>
      <c r="K590" s="237"/>
      <c r="L590" s="242"/>
      <c r="M590" s="243"/>
      <c r="N590" s="244"/>
      <c r="O590" s="244"/>
      <c r="P590" s="244"/>
      <c r="Q590" s="244"/>
      <c r="R590" s="244"/>
      <c r="S590" s="244"/>
      <c r="T590" s="245"/>
      <c r="AT590" s="246" t="s">
        <v>189</v>
      </c>
      <c r="AU590" s="246" t="s">
        <v>81</v>
      </c>
      <c r="AV590" s="13" t="s">
        <v>183</v>
      </c>
      <c r="AW590" s="13" t="s">
        <v>34</v>
      </c>
      <c r="AX590" s="13" t="s">
        <v>79</v>
      </c>
      <c r="AY590" s="246" t="s">
        <v>176</v>
      </c>
    </row>
    <row r="591" spans="2:65" s="1" customFormat="1" ht="31.5" customHeight="1">
      <c r="B591" s="41"/>
      <c r="C591" s="194" t="s">
        <v>887</v>
      </c>
      <c r="D591" s="194" t="s">
        <v>178</v>
      </c>
      <c r="E591" s="195" t="s">
        <v>888</v>
      </c>
      <c r="F591" s="196" t="s">
        <v>889</v>
      </c>
      <c r="G591" s="197" t="s">
        <v>181</v>
      </c>
      <c r="H591" s="198">
        <v>542</v>
      </c>
      <c r="I591" s="199"/>
      <c r="J591" s="200">
        <f>ROUND(I591*H591,2)</f>
        <v>0</v>
      </c>
      <c r="K591" s="196" t="s">
        <v>21</v>
      </c>
      <c r="L591" s="61"/>
      <c r="M591" s="201" t="s">
        <v>21</v>
      </c>
      <c r="N591" s="202" t="s">
        <v>42</v>
      </c>
      <c r="O591" s="42"/>
      <c r="P591" s="203">
        <f>O591*H591</f>
        <v>0</v>
      </c>
      <c r="Q591" s="203">
        <v>0</v>
      </c>
      <c r="R591" s="203">
        <f>Q591*H591</f>
        <v>0</v>
      </c>
      <c r="S591" s="203">
        <v>0</v>
      </c>
      <c r="T591" s="204">
        <f>S591*H591</f>
        <v>0</v>
      </c>
      <c r="AR591" s="24" t="s">
        <v>273</v>
      </c>
      <c r="AT591" s="24" t="s">
        <v>178</v>
      </c>
      <c r="AU591" s="24" t="s">
        <v>81</v>
      </c>
      <c r="AY591" s="24" t="s">
        <v>176</v>
      </c>
      <c r="BE591" s="205">
        <f>IF(N591="základní",J591,0)</f>
        <v>0</v>
      </c>
      <c r="BF591" s="205">
        <f>IF(N591="snížená",J591,0)</f>
        <v>0</v>
      </c>
      <c r="BG591" s="205">
        <f>IF(N591="zákl. přenesená",J591,0)</f>
        <v>0</v>
      </c>
      <c r="BH591" s="205">
        <f>IF(N591="sníž. přenesená",J591,0)</f>
        <v>0</v>
      </c>
      <c r="BI591" s="205">
        <f>IF(N591="nulová",J591,0)</f>
        <v>0</v>
      </c>
      <c r="BJ591" s="24" t="s">
        <v>79</v>
      </c>
      <c r="BK591" s="205">
        <f>ROUND(I591*H591,2)</f>
        <v>0</v>
      </c>
      <c r="BL591" s="24" t="s">
        <v>273</v>
      </c>
      <c r="BM591" s="24" t="s">
        <v>890</v>
      </c>
    </row>
    <row r="592" spans="2:47" s="1" customFormat="1" ht="13.5">
      <c r="B592" s="41"/>
      <c r="C592" s="63"/>
      <c r="D592" s="206" t="s">
        <v>185</v>
      </c>
      <c r="E592" s="63"/>
      <c r="F592" s="207" t="s">
        <v>889</v>
      </c>
      <c r="G592" s="63"/>
      <c r="H592" s="63"/>
      <c r="I592" s="164"/>
      <c r="J592" s="63"/>
      <c r="K592" s="63"/>
      <c r="L592" s="61"/>
      <c r="M592" s="208"/>
      <c r="N592" s="42"/>
      <c r="O592" s="42"/>
      <c r="P592" s="42"/>
      <c r="Q592" s="42"/>
      <c r="R592" s="42"/>
      <c r="S592" s="42"/>
      <c r="T592" s="78"/>
      <c r="AT592" s="24" t="s">
        <v>185</v>
      </c>
      <c r="AU592" s="24" t="s">
        <v>81</v>
      </c>
    </row>
    <row r="593" spans="2:51" s="12" customFormat="1" ht="27">
      <c r="B593" s="222"/>
      <c r="C593" s="223"/>
      <c r="D593" s="206" t="s">
        <v>189</v>
      </c>
      <c r="E593" s="224" t="s">
        <v>21</v>
      </c>
      <c r="F593" s="225" t="s">
        <v>891</v>
      </c>
      <c r="G593" s="223"/>
      <c r="H593" s="226" t="s">
        <v>21</v>
      </c>
      <c r="I593" s="227"/>
      <c r="J593" s="223"/>
      <c r="K593" s="223"/>
      <c r="L593" s="228"/>
      <c r="M593" s="229"/>
      <c r="N593" s="230"/>
      <c r="O593" s="230"/>
      <c r="P593" s="230"/>
      <c r="Q593" s="230"/>
      <c r="R593" s="230"/>
      <c r="S593" s="230"/>
      <c r="T593" s="231"/>
      <c r="AT593" s="232" t="s">
        <v>189</v>
      </c>
      <c r="AU593" s="232" t="s">
        <v>81</v>
      </c>
      <c r="AV593" s="12" t="s">
        <v>79</v>
      </c>
      <c r="AW593" s="12" t="s">
        <v>34</v>
      </c>
      <c r="AX593" s="12" t="s">
        <v>71</v>
      </c>
      <c r="AY593" s="232" t="s">
        <v>176</v>
      </c>
    </row>
    <row r="594" spans="2:51" s="11" customFormat="1" ht="13.5">
      <c r="B594" s="210"/>
      <c r="C594" s="211"/>
      <c r="D594" s="206" t="s">
        <v>189</v>
      </c>
      <c r="E594" s="233" t="s">
        <v>21</v>
      </c>
      <c r="F594" s="234" t="s">
        <v>892</v>
      </c>
      <c r="G594" s="211"/>
      <c r="H594" s="235">
        <v>510</v>
      </c>
      <c r="I594" s="216"/>
      <c r="J594" s="211"/>
      <c r="K594" s="211"/>
      <c r="L594" s="217"/>
      <c r="M594" s="218"/>
      <c r="N594" s="219"/>
      <c r="O594" s="219"/>
      <c r="P594" s="219"/>
      <c r="Q594" s="219"/>
      <c r="R594" s="219"/>
      <c r="S594" s="219"/>
      <c r="T594" s="220"/>
      <c r="AT594" s="221" t="s">
        <v>189</v>
      </c>
      <c r="AU594" s="221" t="s">
        <v>81</v>
      </c>
      <c r="AV594" s="11" t="s">
        <v>81</v>
      </c>
      <c r="AW594" s="11" t="s">
        <v>34</v>
      </c>
      <c r="AX594" s="11" t="s">
        <v>71</v>
      </c>
      <c r="AY594" s="221" t="s">
        <v>176</v>
      </c>
    </row>
    <row r="595" spans="2:51" s="11" customFormat="1" ht="13.5">
      <c r="B595" s="210"/>
      <c r="C595" s="211"/>
      <c r="D595" s="206" t="s">
        <v>189</v>
      </c>
      <c r="E595" s="233" t="s">
        <v>21</v>
      </c>
      <c r="F595" s="234" t="s">
        <v>893</v>
      </c>
      <c r="G595" s="211"/>
      <c r="H595" s="235">
        <v>13</v>
      </c>
      <c r="I595" s="216"/>
      <c r="J595" s="211"/>
      <c r="K595" s="211"/>
      <c r="L595" s="217"/>
      <c r="M595" s="218"/>
      <c r="N595" s="219"/>
      <c r="O595" s="219"/>
      <c r="P595" s="219"/>
      <c r="Q595" s="219"/>
      <c r="R595" s="219"/>
      <c r="S595" s="219"/>
      <c r="T595" s="220"/>
      <c r="AT595" s="221" t="s">
        <v>189</v>
      </c>
      <c r="AU595" s="221" t="s">
        <v>81</v>
      </c>
      <c r="AV595" s="11" t="s">
        <v>81</v>
      </c>
      <c r="AW595" s="11" t="s">
        <v>34</v>
      </c>
      <c r="AX595" s="11" t="s">
        <v>71</v>
      </c>
      <c r="AY595" s="221" t="s">
        <v>176</v>
      </c>
    </row>
    <row r="596" spans="2:51" s="11" customFormat="1" ht="13.5">
      <c r="B596" s="210"/>
      <c r="C596" s="211"/>
      <c r="D596" s="206" t="s">
        <v>189</v>
      </c>
      <c r="E596" s="233" t="s">
        <v>21</v>
      </c>
      <c r="F596" s="234" t="s">
        <v>894</v>
      </c>
      <c r="G596" s="211"/>
      <c r="H596" s="235">
        <v>13</v>
      </c>
      <c r="I596" s="216"/>
      <c r="J596" s="211"/>
      <c r="K596" s="211"/>
      <c r="L596" s="217"/>
      <c r="M596" s="218"/>
      <c r="N596" s="219"/>
      <c r="O596" s="219"/>
      <c r="P596" s="219"/>
      <c r="Q596" s="219"/>
      <c r="R596" s="219"/>
      <c r="S596" s="219"/>
      <c r="T596" s="220"/>
      <c r="AT596" s="221" t="s">
        <v>189</v>
      </c>
      <c r="AU596" s="221" t="s">
        <v>81</v>
      </c>
      <c r="AV596" s="11" t="s">
        <v>81</v>
      </c>
      <c r="AW596" s="11" t="s">
        <v>34</v>
      </c>
      <c r="AX596" s="11" t="s">
        <v>71</v>
      </c>
      <c r="AY596" s="221" t="s">
        <v>176</v>
      </c>
    </row>
    <row r="597" spans="2:51" s="11" customFormat="1" ht="13.5">
      <c r="B597" s="210"/>
      <c r="C597" s="211"/>
      <c r="D597" s="206" t="s">
        <v>189</v>
      </c>
      <c r="E597" s="233" t="s">
        <v>21</v>
      </c>
      <c r="F597" s="234" t="s">
        <v>895</v>
      </c>
      <c r="G597" s="211"/>
      <c r="H597" s="235">
        <v>6</v>
      </c>
      <c r="I597" s="216"/>
      <c r="J597" s="211"/>
      <c r="K597" s="211"/>
      <c r="L597" s="217"/>
      <c r="M597" s="218"/>
      <c r="N597" s="219"/>
      <c r="O597" s="219"/>
      <c r="P597" s="219"/>
      <c r="Q597" s="219"/>
      <c r="R597" s="219"/>
      <c r="S597" s="219"/>
      <c r="T597" s="220"/>
      <c r="AT597" s="221" t="s">
        <v>189</v>
      </c>
      <c r="AU597" s="221" t="s">
        <v>81</v>
      </c>
      <c r="AV597" s="11" t="s">
        <v>81</v>
      </c>
      <c r="AW597" s="11" t="s">
        <v>34</v>
      </c>
      <c r="AX597" s="11" t="s">
        <v>71</v>
      </c>
      <c r="AY597" s="221" t="s">
        <v>176</v>
      </c>
    </row>
    <row r="598" spans="2:51" s="13" customFormat="1" ht="13.5">
      <c r="B598" s="236"/>
      <c r="C598" s="237"/>
      <c r="D598" s="206" t="s">
        <v>189</v>
      </c>
      <c r="E598" s="257" t="s">
        <v>106</v>
      </c>
      <c r="F598" s="258" t="s">
        <v>207</v>
      </c>
      <c r="G598" s="237"/>
      <c r="H598" s="259">
        <v>542</v>
      </c>
      <c r="I598" s="241"/>
      <c r="J598" s="237"/>
      <c r="K598" s="237"/>
      <c r="L598" s="242"/>
      <c r="M598" s="273"/>
      <c r="N598" s="274"/>
      <c r="O598" s="274"/>
      <c r="P598" s="274"/>
      <c r="Q598" s="274"/>
      <c r="R598" s="274"/>
      <c r="S598" s="274"/>
      <c r="T598" s="275"/>
      <c r="AT598" s="246" t="s">
        <v>189</v>
      </c>
      <c r="AU598" s="246" t="s">
        <v>81</v>
      </c>
      <c r="AV598" s="13" t="s">
        <v>183</v>
      </c>
      <c r="AW598" s="13" t="s">
        <v>34</v>
      </c>
      <c r="AX598" s="13" t="s">
        <v>79</v>
      </c>
      <c r="AY598" s="246" t="s">
        <v>176</v>
      </c>
    </row>
    <row r="599" spans="2:12" s="1" customFormat="1" ht="6.95" customHeight="1">
      <c r="B599" s="56"/>
      <c r="C599" s="57"/>
      <c r="D599" s="57"/>
      <c r="E599" s="57"/>
      <c r="F599" s="57"/>
      <c r="G599" s="57"/>
      <c r="H599" s="57"/>
      <c r="I599" s="140"/>
      <c r="J599" s="57"/>
      <c r="K599" s="57"/>
      <c r="L599" s="61"/>
    </row>
  </sheetData>
  <sheetProtection password="CC35" sheet="1" objects="1" scenarios="1" formatCells="0" formatColumns="0" formatRows="0" sort="0" autoFilter="0"/>
  <autoFilter ref="C95:K598"/>
  <mergeCells count="9">
    <mergeCell ref="E86:H86"/>
    <mergeCell ref="E88:H8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88</v>
      </c>
      <c r="G1" s="402" t="s">
        <v>89</v>
      </c>
      <c r="H1" s="402"/>
      <c r="I1" s="115"/>
      <c r="J1" s="114" t="s">
        <v>90</v>
      </c>
      <c r="K1" s="113" t="s">
        <v>91</v>
      </c>
      <c r="L1" s="114" t="s">
        <v>92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24" t="s">
        <v>84</v>
      </c>
      <c r="AZ2" s="116" t="s">
        <v>95</v>
      </c>
      <c r="BA2" s="116" t="s">
        <v>21</v>
      </c>
      <c r="BB2" s="116" t="s">
        <v>21</v>
      </c>
      <c r="BC2" s="116" t="s">
        <v>896</v>
      </c>
      <c r="BD2" s="116" t="s">
        <v>81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81</v>
      </c>
    </row>
    <row r="4" spans="2:46" ht="36.95" customHeight="1">
      <c r="B4" s="28"/>
      <c r="C4" s="29"/>
      <c r="D4" s="30" t="s">
        <v>97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2:11" ht="22.5" customHeight="1">
      <c r="B7" s="28"/>
      <c r="C7" s="29"/>
      <c r="D7" s="29"/>
      <c r="E7" s="395" t="str">
        <f>'Rekapitulace stavby'!K6</f>
        <v>Výměna oken, oprava střechy a fasád na objektu LDN</v>
      </c>
      <c r="F7" s="396"/>
      <c r="G7" s="396"/>
      <c r="H7" s="396"/>
      <c r="I7" s="118"/>
      <c r="J7" s="29"/>
      <c r="K7" s="31"/>
    </row>
    <row r="8" spans="2:11" s="1" customFormat="1" ht="13.5">
      <c r="B8" s="41"/>
      <c r="C8" s="42"/>
      <c r="D8" s="37" t="s">
        <v>105</v>
      </c>
      <c r="E8" s="42"/>
      <c r="F8" s="42"/>
      <c r="G8" s="42"/>
      <c r="H8" s="42"/>
      <c r="I8" s="119"/>
      <c r="J8" s="42"/>
      <c r="K8" s="45"/>
    </row>
    <row r="9" spans="2:11" s="1" customFormat="1" ht="36.95" customHeight="1">
      <c r="B9" s="41"/>
      <c r="C9" s="42"/>
      <c r="D9" s="42"/>
      <c r="E9" s="397" t="s">
        <v>897</v>
      </c>
      <c r="F9" s="398"/>
      <c r="G9" s="398"/>
      <c r="H9" s="398"/>
      <c r="I9" s="119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20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20" t="s">
        <v>25</v>
      </c>
      <c r="J12" s="121" t="str">
        <f>'Rekapitulace stavby'!AN8</f>
        <v>28. 9. 2017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20" t="s">
        <v>28</v>
      </c>
      <c r="J14" s="35" t="str">
        <f>IF('Rekapitulace stavby'!AN10="","",'Rekapitulace stavby'!AN10)</f>
        <v/>
      </c>
      <c r="K14" s="45"/>
    </row>
    <row r="15" spans="2:11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20" t="s">
        <v>30</v>
      </c>
      <c r="J15" s="35" t="str">
        <f>IF('Rekapitulace stavby'!AN11="","",'Rekapitulace stavby'!AN11)</f>
        <v/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20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20" t="s">
        <v>28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 xml:space="preserve"> </v>
      </c>
      <c r="F21" s="42"/>
      <c r="G21" s="42"/>
      <c r="H21" s="42"/>
      <c r="I21" s="120" t="s">
        <v>30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7" t="s">
        <v>35</v>
      </c>
      <c r="E23" s="42"/>
      <c r="F23" s="42"/>
      <c r="G23" s="42"/>
      <c r="H23" s="42"/>
      <c r="I23" s="119"/>
      <c r="J23" s="42"/>
      <c r="K23" s="45"/>
    </row>
    <row r="24" spans="2:11" s="6" customFormat="1" ht="22.5" customHeight="1">
      <c r="B24" s="122"/>
      <c r="C24" s="123"/>
      <c r="D24" s="123"/>
      <c r="E24" s="364" t="s">
        <v>21</v>
      </c>
      <c r="F24" s="364"/>
      <c r="G24" s="364"/>
      <c r="H24" s="364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6"/>
      <c r="J26" s="85"/>
      <c r="K26" s="127"/>
    </row>
    <row r="27" spans="2:11" s="1" customFormat="1" ht="25.35" customHeight="1">
      <c r="B27" s="41"/>
      <c r="C27" s="42"/>
      <c r="D27" s="128" t="s">
        <v>37</v>
      </c>
      <c r="E27" s="42"/>
      <c r="F27" s="42"/>
      <c r="G27" s="42"/>
      <c r="H27" s="42"/>
      <c r="I27" s="119"/>
      <c r="J27" s="129">
        <f>ROUND(J83,2)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6"/>
      <c r="J28" s="85"/>
      <c r="K28" s="127"/>
    </row>
    <row r="29" spans="2:11" s="1" customFormat="1" ht="14.45" customHeight="1">
      <c r="B29" s="41"/>
      <c r="C29" s="42"/>
      <c r="D29" s="42"/>
      <c r="E29" s="42"/>
      <c r="F29" s="46" t="s">
        <v>39</v>
      </c>
      <c r="G29" s="42"/>
      <c r="H29" s="42"/>
      <c r="I29" s="130" t="s">
        <v>38</v>
      </c>
      <c r="J29" s="46" t="s">
        <v>40</v>
      </c>
      <c r="K29" s="45"/>
    </row>
    <row r="30" spans="2:11" s="1" customFormat="1" ht="14.45" customHeight="1">
      <c r="B30" s="41"/>
      <c r="C30" s="42"/>
      <c r="D30" s="49" t="s">
        <v>41</v>
      </c>
      <c r="E30" s="49" t="s">
        <v>42</v>
      </c>
      <c r="F30" s="131">
        <f>ROUND(SUM(BE83:BE183),2)</f>
        <v>0</v>
      </c>
      <c r="G30" s="42"/>
      <c r="H30" s="42"/>
      <c r="I30" s="132">
        <v>0.21</v>
      </c>
      <c r="J30" s="131">
        <f>ROUND(ROUND((SUM(BE83:BE183)),2)*I30,2)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43</v>
      </c>
      <c r="F31" s="131">
        <f>ROUND(SUM(BF83:BF183),2)</f>
        <v>0</v>
      </c>
      <c r="G31" s="42"/>
      <c r="H31" s="42"/>
      <c r="I31" s="132">
        <v>0.15</v>
      </c>
      <c r="J31" s="131">
        <f>ROUND(ROUND((SUM(BF83:BF183)),2)*I31,2)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44</v>
      </c>
      <c r="F32" s="131">
        <f>ROUND(SUM(BG83:BG183),2)</f>
        <v>0</v>
      </c>
      <c r="G32" s="42"/>
      <c r="H32" s="42"/>
      <c r="I32" s="132">
        <v>0.21</v>
      </c>
      <c r="J32" s="131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45</v>
      </c>
      <c r="F33" s="131">
        <f>ROUND(SUM(BH83:BH183),2)</f>
        <v>0</v>
      </c>
      <c r="G33" s="42"/>
      <c r="H33" s="42"/>
      <c r="I33" s="132">
        <v>0.15</v>
      </c>
      <c r="J33" s="131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1">
        <f>ROUND(SUM(BI83:BI183),2)</f>
        <v>0</v>
      </c>
      <c r="G34" s="42"/>
      <c r="H34" s="42"/>
      <c r="I34" s="132">
        <v>0</v>
      </c>
      <c r="J34" s="131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3"/>
      <c r="D36" s="134" t="s">
        <v>47</v>
      </c>
      <c r="E36" s="79"/>
      <c r="F36" s="79"/>
      <c r="G36" s="135" t="s">
        <v>48</v>
      </c>
      <c r="H36" s="136" t="s">
        <v>49</v>
      </c>
      <c r="I36" s="137"/>
      <c r="J36" s="138">
        <f>SUM(J27:J34)</f>
        <v>0</v>
      </c>
      <c r="K36" s="139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0"/>
      <c r="J37" s="57"/>
      <c r="K37" s="58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" customHeight="1">
      <c r="B42" s="41"/>
      <c r="C42" s="30" t="s">
        <v>135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22.5" customHeight="1">
      <c r="B45" s="41"/>
      <c r="C45" s="42"/>
      <c r="D45" s="42"/>
      <c r="E45" s="395" t="str">
        <f>E7</f>
        <v>Výměna oken, oprava střechy a fasád na objektu LDN</v>
      </c>
      <c r="F45" s="396"/>
      <c r="G45" s="396"/>
      <c r="H45" s="396"/>
      <c r="I45" s="119"/>
      <c r="J45" s="42"/>
      <c r="K45" s="45"/>
    </row>
    <row r="46" spans="2:11" s="1" customFormat="1" ht="14.45" customHeight="1">
      <c r="B46" s="41"/>
      <c r="C46" s="37" t="s">
        <v>105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23.25" customHeight="1">
      <c r="B47" s="41"/>
      <c r="C47" s="42"/>
      <c r="D47" s="42"/>
      <c r="E47" s="397" t="str">
        <f>E9</f>
        <v>TI01 - Dešťová kanalizace</v>
      </c>
      <c r="F47" s="398"/>
      <c r="G47" s="398"/>
      <c r="H47" s="398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Opočno</v>
      </c>
      <c r="G49" s="42"/>
      <c r="H49" s="42"/>
      <c r="I49" s="120" t="s">
        <v>25</v>
      </c>
      <c r="J49" s="121" t="str">
        <f>IF(J12="","",J12)</f>
        <v>28. 9. 2017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 xml:space="preserve"> </v>
      </c>
      <c r="G51" s="42"/>
      <c r="H51" s="42"/>
      <c r="I51" s="120" t="s">
        <v>33</v>
      </c>
      <c r="J51" s="35" t="str">
        <f>E21</f>
        <v xml:space="preserve"> 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9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11" s="1" customFormat="1" ht="29.25" customHeight="1">
      <c r="B54" s="41"/>
      <c r="C54" s="145" t="s">
        <v>136</v>
      </c>
      <c r="D54" s="133"/>
      <c r="E54" s="133"/>
      <c r="F54" s="133"/>
      <c r="G54" s="133"/>
      <c r="H54" s="133"/>
      <c r="I54" s="146"/>
      <c r="J54" s="147" t="s">
        <v>137</v>
      </c>
      <c r="K54" s="148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49" t="s">
        <v>138</v>
      </c>
      <c r="D56" s="42"/>
      <c r="E56" s="42"/>
      <c r="F56" s="42"/>
      <c r="G56" s="42"/>
      <c r="H56" s="42"/>
      <c r="I56" s="119"/>
      <c r="J56" s="129">
        <f>J83</f>
        <v>0</v>
      </c>
      <c r="K56" s="45"/>
      <c r="AU56" s="24" t="s">
        <v>139</v>
      </c>
    </row>
    <row r="57" spans="2:11" s="7" customFormat="1" ht="24.95" customHeight="1">
      <c r="B57" s="150"/>
      <c r="C57" s="151"/>
      <c r="D57" s="152" t="s">
        <v>140</v>
      </c>
      <c r="E57" s="153"/>
      <c r="F57" s="153"/>
      <c r="G57" s="153"/>
      <c r="H57" s="153"/>
      <c r="I57" s="154"/>
      <c r="J57" s="155">
        <f>J84</f>
        <v>0</v>
      </c>
      <c r="K57" s="156"/>
    </row>
    <row r="58" spans="2:11" s="8" customFormat="1" ht="19.9" customHeight="1">
      <c r="B58" s="157"/>
      <c r="C58" s="158"/>
      <c r="D58" s="159" t="s">
        <v>141</v>
      </c>
      <c r="E58" s="160"/>
      <c r="F58" s="160"/>
      <c r="G58" s="160"/>
      <c r="H58" s="160"/>
      <c r="I58" s="161"/>
      <c r="J58" s="162">
        <f>J85</f>
        <v>0</v>
      </c>
      <c r="K58" s="163"/>
    </row>
    <row r="59" spans="2:11" s="8" customFormat="1" ht="19.9" customHeight="1">
      <c r="B59" s="157"/>
      <c r="C59" s="158"/>
      <c r="D59" s="159" t="s">
        <v>143</v>
      </c>
      <c r="E59" s="160"/>
      <c r="F59" s="160"/>
      <c r="G59" s="160"/>
      <c r="H59" s="160"/>
      <c r="I59" s="161"/>
      <c r="J59" s="162">
        <f>J144</f>
        <v>0</v>
      </c>
      <c r="K59" s="163"/>
    </row>
    <row r="60" spans="2:11" s="8" customFormat="1" ht="19.9" customHeight="1">
      <c r="B60" s="157"/>
      <c r="C60" s="158"/>
      <c r="D60" s="159" t="s">
        <v>898</v>
      </c>
      <c r="E60" s="160"/>
      <c r="F60" s="160"/>
      <c r="G60" s="160"/>
      <c r="H60" s="160"/>
      <c r="I60" s="161"/>
      <c r="J60" s="162">
        <f>J150</f>
        <v>0</v>
      </c>
      <c r="K60" s="163"/>
    </row>
    <row r="61" spans="2:11" s="8" customFormat="1" ht="19.9" customHeight="1">
      <c r="B61" s="157"/>
      <c r="C61" s="158"/>
      <c r="D61" s="159" t="s">
        <v>899</v>
      </c>
      <c r="E61" s="160"/>
      <c r="F61" s="160"/>
      <c r="G61" s="160"/>
      <c r="H61" s="160"/>
      <c r="I61" s="161"/>
      <c r="J61" s="162">
        <f>J172</f>
        <v>0</v>
      </c>
      <c r="K61" s="163"/>
    </row>
    <row r="62" spans="2:11" s="7" customFormat="1" ht="24.95" customHeight="1">
      <c r="B62" s="150"/>
      <c r="C62" s="151"/>
      <c r="D62" s="152" t="s">
        <v>149</v>
      </c>
      <c r="E62" s="153"/>
      <c r="F62" s="153"/>
      <c r="G62" s="153"/>
      <c r="H62" s="153"/>
      <c r="I62" s="154"/>
      <c r="J62" s="155">
        <f>J175</f>
        <v>0</v>
      </c>
      <c r="K62" s="156"/>
    </row>
    <row r="63" spans="2:11" s="8" customFormat="1" ht="19.9" customHeight="1">
      <c r="B63" s="157"/>
      <c r="C63" s="158"/>
      <c r="D63" s="159" t="s">
        <v>900</v>
      </c>
      <c r="E63" s="160"/>
      <c r="F63" s="160"/>
      <c r="G63" s="160"/>
      <c r="H63" s="160"/>
      <c r="I63" s="161"/>
      <c r="J63" s="162">
        <f>J176</f>
        <v>0</v>
      </c>
      <c r="K63" s="163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19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40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3"/>
      <c r="J69" s="60"/>
      <c r="K69" s="60"/>
      <c r="L69" s="61"/>
    </row>
    <row r="70" spans="2:12" s="1" customFormat="1" ht="36.95" customHeight="1">
      <c r="B70" s="41"/>
      <c r="C70" s="62" t="s">
        <v>160</v>
      </c>
      <c r="D70" s="63"/>
      <c r="E70" s="63"/>
      <c r="F70" s="63"/>
      <c r="G70" s="63"/>
      <c r="H70" s="63"/>
      <c r="I70" s="164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4"/>
      <c r="J71" s="63"/>
      <c r="K71" s="63"/>
      <c r="L71" s="61"/>
    </row>
    <row r="72" spans="2:12" s="1" customFormat="1" ht="14.45" customHeight="1">
      <c r="B72" s="41"/>
      <c r="C72" s="65" t="s">
        <v>18</v>
      </c>
      <c r="D72" s="63"/>
      <c r="E72" s="63"/>
      <c r="F72" s="63"/>
      <c r="G72" s="63"/>
      <c r="H72" s="63"/>
      <c r="I72" s="164"/>
      <c r="J72" s="63"/>
      <c r="K72" s="63"/>
      <c r="L72" s="61"/>
    </row>
    <row r="73" spans="2:12" s="1" customFormat="1" ht="22.5" customHeight="1">
      <c r="B73" s="41"/>
      <c r="C73" s="63"/>
      <c r="D73" s="63"/>
      <c r="E73" s="399" t="str">
        <f>E7</f>
        <v>Výměna oken, oprava střechy a fasád na objektu LDN</v>
      </c>
      <c r="F73" s="400"/>
      <c r="G73" s="400"/>
      <c r="H73" s="400"/>
      <c r="I73" s="164"/>
      <c r="J73" s="63"/>
      <c r="K73" s="63"/>
      <c r="L73" s="61"/>
    </row>
    <row r="74" spans="2:12" s="1" customFormat="1" ht="14.45" customHeight="1">
      <c r="B74" s="41"/>
      <c r="C74" s="65" t="s">
        <v>105</v>
      </c>
      <c r="D74" s="63"/>
      <c r="E74" s="63"/>
      <c r="F74" s="63"/>
      <c r="G74" s="63"/>
      <c r="H74" s="63"/>
      <c r="I74" s="164"/>
      <c r="J74" s="63"/>
      <c r="K74" s="63"/>
      <c r="L74" s="61"/>
    </row>
    <row r="75" spans="2:12" s="1" customFormat="1" ht="23.25" customHeight="1">
      <c r="B75" s="41"/>
      <c r="C75" s="63"/>
      <c r="D75" s="63"/>
      <c r="E75" s="375" t="str">
        <f>E9</f>
        <v>TI01 - Dešťová kanalizace</v>
      </c>
      <c r="F75" s="401"/>
      <c r="G75" s="401"/>
      <c r="H75" s="401"/>
      <c r="I75" s="164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4"/>
      <c r="J76" s="63"/>
      <c r="K76" s="63"/>
      <c r="L76" s="61"/>
    </row>
    <row r="77" spans="2:12" s="1" customFormat="1" ht="18" customHeight="1">
      <c r="B77" s="41"/>
      <c r="C77" s="65" t="s">
        <v>23</v>
      </c>
      <c r="D77" s="63"/>
      <c r="E77" s="63"/>
      <c r="F77" s="165" t="str">
        <f>F12</f>
        <v>Opočno</v>
      </c>
      <c r="G77" s="63"/>
      <c r="H77" s="63"/>
      <c r="I77" s="166" t="s">
        <v>25</v>
      </c>
      <c r="J77" s="73" t="str">
        <f>IF(J12="","",J12)</f>
        <v>28. 9. 2017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4"/>
      <c r="J78" s="63"/>
      <c r="K78" s="63"/>
      <c r="L78" s="61"/>
    </row>
    <row r="79" spans="2:12" s="1" customFormat="1" ht="13.5">
      <c r="B79" s="41"/>
      <c r="C79" s="65" t="s">
        <v>27</v>
      </c>
      <c r="D79" s="63"/>
      <c r="E79" s="63"/>
      <c r="F79" s="165" t="str">
        <f>E15</f>
        <v xml:space="preserve"> </v>
      </c>
      <c r="G79" s="63"/>
      <c r="H79" s="63"/>
      <c r="I79" s="166" t="s">
        <v>33</v>
      </c>
      <c r="J79" s="165" t="str">
        <f>E21</f>
        <v xml:space="preserve"> </v>
      </c>
      <c r="K79" s="63"/>
      <c r="L79" s="61"/>
    </row>
    <row r="80" spans="2:12" s="1" customFormat="1" ht="14.45" customHeight="1">
      <c r="B80" s="41"/>
      <c r="C80" s="65" t="s">
        <v>31</v>
      </c>
      <c r="D80" s="63"/>
      <c r="E80" s="63"/>
      <c r="F80" s="165" t="str">
        <f>IF(E18="","",E18)</f>
        <v/>
      </c>
      <c r="G80" s="63"/>
      <c r="H80" s="63"/>
      <c r="I80" s="164"/>
      <c r="J80" s="63"/>
      <c r="K80" s="63"/>
      <c r="L80" s="61"/>
    </row>
    <row r="81" spans="2:12" s="1" customFormat="1" ht="10.35" customHeight="1">
      <c r="B81" s="41"/>
      <c r="C81" s="63"/>
      <c r="D81" s="63"/>
      <c r="E81" s="63"/>
      <c r="F81" s="63"/>
      <c r="G81" s="63"/>
      <c r="H81" s="63"/>
      <c r="I81" s="164"/>
      <c r="J81" s="63"/>
      <c r="K81" s="63"/>
      <c r="L81" s="61"/>
    </row>
    <row r="82" spans="2:20" s="9" customFormat="1" ht="29.25" customHeight="1">
      <c r="B82" s="167"/>
      <c r="C82" s="168" t="s">
        <v>161</v>
      </c>
      <c r="D82" s="169" t="s">
        <v>56</v>
      </c>
      <c r="E82" s="169" t="s">
        <v>52</v>
      </c>
      <c r="F82" s="169" t="s">
        <v>162</v>
      </c>
      <c r="G82" s="169" t="s">
        <v>163</v>
      </c>
      <c r="H82" s="169" t="s">
        <v>164</v>
      </c>
      <c r="I82" s="170" t="s">
        <v>165</v>
      </c>
      <c r="J82" s="169" t="s">
        <v>137</v>
      </c>
      <c r="K82" s="171" t="s">
        <v>166</v>
      </c>
      <c r="L82" s="172"/>
      <c r="M82" s="81" t="s">
        <v>167</v>
      </c>
      <c r="N82" s="82" t="s">
        <v>41</v>
      </c>
      <c r="O82" s="82" t="s">
        <v>168</v>
      </c>
      <c r="P82" s="82" t="s">
        <v>169</v>
      </c>
      <c r="Q82" s="82" t="s">
        <v>170</v>
      </c>
      <c r="R82" s="82" t="s">
        <v>171</v>
      </c>
      <c r="S82" s="82" t="s">
        <v>172</v>
      </c>
      <c r="T82" s="83" t="s">
        <v>173</v>
      </c>
    </row>
    <row r="83" spans="2:63" s="1" customFormat="1" ht="29.25" customHeight="1">
      <c r="B83" s="41"/>
      <c r="C83" s="87" t="s">
        <v>138</v>
      </c>
      <c r="D83" s="63"/>
      <c r="E83" s="63"/>
      <c r="F83" s="63"/>
      <c r="G83" s="63"/>
      <c r="H83" s="63"/>
      <c r="I83" s="164"/>
      <c r="J83" s="173">
        <f>BK83</f>
        <v>0</v>
      </c>
      <c r="K83" s="63"/>
      <c r="L83" s="61"/>
      <c r="M83" s="84"/>
      <c r="N83" s="85"/>
      <c r="O83" s="85"/>
      <c r="P83" s="174">
        <f>P84+P175</f>
        <v>0</v>
      </c>
      <c r="Q83" s="85"/>
      <c r="R83" s="174">
        <f>R84+R175</f>
        <v>4.08869025</v>
      </c>
      <c r="S83" s="85"/>
      <c r="T83" s="175">
        <f>T84+T175</f>
        <v>0</v>
      </c>
      <c r="AT83" s="24" t="s">
        <v>70</v>
      </c>
      <c r="AU83" s="24" t="s">
        <v>139</v>
      </c>
      <c r="BK83" s="176">
        <f>BK84+BK175</f>
        <v>0</v>
      </c>
    </row>
    <row r="84" spans="2:63" s="10" customFormat="1" ht="37.35" customHeight="1">
      <c r="B84" s="177"/>
      <c r="C84" s="178"/>
      <c r="D84" s="179" t="s">
        <v>70</v>
      </c>
      <c r="E84" s="180" t="s">
        <v>174</v>
      </c>
      <c r="F84" s="180" t="s">
        <v>175</v>
      </c>
      <c r="G84" s="178"/>
      <c r="H84" s="178"/>
      <c r="I84" s="181"/>
      <c r="J84" s="182">
        <f>BK84</f>
        <v>0</v>
      </c>
      <c r="K84" s="178"/>
      <c r="L84" s="183"/>
      <c r="M84" s="184"/>
      <c r="N84" s="185"/>
      <c r="O84" s="185"/>
      <c r="P84" s="186">
        <f>P85+P144+P150+P172</f>
        <v>0</v>
      </c>
      <c r="Q84" s="185"/>
      <c r="R84" s="186">
        <f>R85+R144+R150+R172</f>
        <v>4.08726025</v>
      </c>
      <c r="S84" s="185"/>
      <c r="T84" s="187">
        <f>T85+T144+T150+T172</f>
        <v>0</v>
      </c>
      <c r="AR84" s="188" t="s">
        <v>79</v>
      </c>
      <c r="AT84" s="189" t="s">
        <v>70</v>
      </c>
      <c r="AU84" s="189" t="s">
        <v>71</v>
      </c>
      <c r="AY84" s="188" t="s">
        <v>176</v>
      </c>
      <c r="BK84" s="190">
        <f>BK85+BK144+BK150+BK172</f>
        <v>0</v>
      </c>
    </row>
    <row r="85" spans="2:63" s="10" customFormat="1" ht="19.9" customHeight="1">
      <c r="B85" s="177"/>
      <c r="C85" s="178"/>
      <c r="D85" s="191" t="s">
        <v>70</v>
      </c>
      <c r="E85" s="192" t="s">
        <v>79</v>
      </c>
      <c r="F85" s="192" t="s">
        <v>177</v>
      </c>
      <c r="G85" s="178"/>
      <c r="H85" s="178"/>
      <c r="I85" s="181"/>
      <c r="J85" s="193">
        <f>BK85</f>
        <v>0</v>
      </c>
      <c r="K85" s="178"/>
      <c r="L85" s="183"/>
      <c r="M85" s="184"/>
      <c r="N85" s="185"/>
      <c r="O85" s="185"/>
      <c r="P85" s="186">
        <f>SUM(P86:P143)</f>
        <v>0</v>
      </c>
      <c r="Q85" s="185"/>
      <c r="R85" s="186">
        <f>SUM(R86:R143)</f>
        <v>3.47008</v>
      </c>
      <c r="S85" s="185"/>
      <c r="T85" s="187">
        <f>SUM(T86:T143)</f>
        <v>0</v>
      </c>
      <c r="AR85" s="188" t="s">
        <v>79</v>
      </c>
      <c r="AT85" s="189" t="s">
        <v>70</v>
      </c>
      <c r="AU85" s="189" t="s">
        <v>79</v>
      </c>
      <c r="AY85" s="188" t="s">
        <v>176</v>
      </c>
      <c r="BK85" s="190">
        <f>SUM(BK86:BK143)</f>
        <v>0</v>
      </c>
    </row>
    <row r="86" spans="2:65" s="1" customFormat="1" ht="22.5" customHeight="1">
      <c r="B86" s="41"/>
      <c r="C86" s="194" t="s">
        <v>79</v>
      </c>
      <c r="D86" s="194" t="s">
        <v>178</v>
      </c>
      <c r="E86" s="195" t="s">
        <v>901</v>
      </c>
      <c r="F86" s="196" t="s">
        <v>902</v>
      </c>
      <c r="G86" s="197" t="s">
        <v>200</v>
      </c>
      <c r="H86" s="198">
        <v>3.375</v>
      </c>
      <c r="I86" s="199"/>
      <c r="J86" s="200">
        <f>ROUND(I86*H86,2)</f>
        <v>0</v>
      </c>
      <c r="K86" s="196" t="s">
        <v>182</v>
      </c>
      <c r="L86" s="61"/>
      <c r="M86" s="201" t="s">
        <v>21</v>
      </c>
      <c r="N86" s="202" t="s">
        <v>42</v>
      </c>
      <c r="O86" s="42"/>
      <c r="P86" s="203">
        <f>O86*H86</f>
        <v>0</v>
      </c>
      <c r="Q86" s="203">
        <v>0</v>
      </c>
      <c r="R86" s="203">
        <f>Q86*H86</f>
        <v>0</v>
      </c>
      <c r="S86" s="203">
        <v>0</v>
      </c>
      <c r="T86" s="204">
        <f>S86*H86</f>
        <v>0</v>
      </c>
      <c r="AR86" s="24" t="s">
        <v>183</v>
      </c>
      <c r="AT86" s="24" t="s">
        <v>178</v>
      </c>
      <c r="AU86" s="24" t="s">
        <v>81</v>
      </c>
      <c r="AY86" s="24" t="s">
        <v>176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24" t="s">
        <v>79</v>
      </c>
      <c r="BK86" s="205">
        <f>ROUND(I86*H86,2)</f>
        <v>0</v>
      </c>
      <c r="BL86" s="24" t="s">
        <v>183</v>
      </c>
      <c r="BM86" s="24" t="s">
        <v>81</v>
      </c>
    </row>
    <row r="87" spans="2:47" s="1" customFormat="1" ht="27">
      <c r="B87" s="41"/>
      <c r="C87" s="63"/>
      <c r="D87" s="206" t="s">
        <v>185</v>
      </c>
      <c r="E87" s="63"/>
      <c r="F87" s="207" t="s">
        <v>903</v>
      </c>
      <c r="G87" s="63"/>
      <c r="H87" s="63"/>
      <c r="I87" s="164"/>
      <c r="J87" s="63"/>
      <c r="K87" s="63"/>
      <c r="L87" s="61"/>
      <c r="M87" s="208"/>
      <c r="N87" s="42"/>
      <c r="O87" s="42"/>
      <c r="P87" s="42"/>
      <c r="Q87" s="42"/>
      <c r="R87" s="42"/>
      <c r="S87" s="42"/>
      <c r="T87" s="78"/>
      <c r="AT87" s="24" t="s">
        <v>185</v>
      </c>
      <c r="AU87" s="24" t="s">
        <v>81</v>
      </c>
    </row>
    <row r="88" spans="2:51" s="11" customFormat="1" ht="13.5">
      <c r="B88" s="210"/>
      <c r="C88" s="211"/>
      <c r="D88" s="206" t="s">
        <v>189</v>
      </c>
      <c r="E88" s="233" t="s">
        <v>21</v>
      </c>
      <c r="F88" s="234" t="s">
        <v>904</v>
      </c>
      <c r="G88" s="211"/>
      <c r="H88" s="235">
        <v>3.375</v>
      </c>
      <c r="I88" s="216"/>
      <c r="J88" s="211"/>
      <c r="K88" s="211"/>
      <c r="L88" s="217"/>
      <c r="M88" s="218"/>
      <c r="N88" s="219"/>
      <c r="O88" s="219"/>
      <c r="P88" s="219"/>
      <c r="Q88" s="219"/>
      <c r="R88" s="219"/>
      <c r="S88" s="219"/>
      <c r="T88" s="220"/>
      <c r="AT88" s="221" t="s">
        <v>189</v>
      </c>
      <c r="AU88" s="221" t="s">
        <v>81</v>
      </c>
      <c r="AV88" s="11" t="s">
        <v>81</v>
      </c>
      <c r="AW88" s="11" t="s">
        <v>34</v>
      </c>
      <c r="AX88" s="11" t="s">
        <v>71</v>
      </c>
      <c r="AY88" s="221" t="s">
        <v>176</v>
      </c>
    </row>
    <row r="89" spans="2:51" s="13" customFormat="1" ht="13.5">
      <c r="B89" s="236"/>
      <c r="C89" s="237"/>
      <c r="D89" s="212" t="s">
        <v>189</v>
      </c>
      <c r="E89" s="238" t="s">
        <v>21</v>
      </c>
      <c r="F89" s="239" t="s">
        <v>905</v>
      </c>
      <c r="G89" s="237"/>
      <c r="H89" s="240">
        <v>3.375</v>
      </c>
      <c r="I89" s="241"/>
      <c r="J89" s="237"/>
      <c r="K89" s="237"/>
      <c r="L89" s="242"/>
      <c r="M89" s="243"/>
      <c r="N89" s="244"/>
      <c r="O89" s="244"/>
      <c r="P89" s="244"/>
      <c r="Q89" s="244"/>
      <c r="R89" s="244"/>
      <c r="S89" s="244"/>
      <c r="T89" s="245"/>
      <c r="AT89" s="246" t="s">
        <v>189</v>
      </c>
      <c r="AU89" s="246" t="s">
        <v>81</v>
      </c>
      <c r="AV89" s="13" t="s">
        <v>183</v>
      </c>
      <c r="AW89" s="13" t="s">
        <v>34</v>
      </c>
      <c r="AX89" s="13" t="s">
        <v>79</v>
      </c>
      <c r="AY89" s="246" t="s">
        <v>176</v>
      </c>
    </row>
    <row r="90" spans="2:65" s="1" customFormat="1" ht="22.5" customHeight="1">
      <c r="B90" s="41"/>
      <c r="C90" s="194" t="s">
        <v>81</v>
      </c>
      <c r="D90" s="194" t="s">
        <v>178</v>
      </c>
      <c r="E90" s="195" t="s">
        <v>906</v>
      </c>
      <c r="F90" s="196" t="s">
        <v>907</v>
      </c>
      <c r="G90" s="197" t="s">
        <v>200</v>
      </c>
      <c r="H90" s="198">
        <v>1.688</v>
      </c>
      <c r="I90" s="199"/>
      <c r="J90" s="200">
        <f>ROUND(I90*H90,2)</f>
        <v>0</v>
      </c>
      <c r="K90" s="196" t="s">
        <v>182</v>
      </c>
      <c r="L90" s="61"/>
      <c r="M90" s="201" t="s">
        <v>21</v>
      </c>
      <c r="N90" s="202" t="s">
        <v>42</v>
      </c>
      <c r="O90" s="42"/>
      <c r="P90" s="203">
        <f>O90*H90</f>
        <v>0</v>
      </c>
      <c r="Q90" s="203">
        <v>0</v>
      </c>
      <c r="R90" s="203">
        <f>Q90*H90</f>
        <v>0</v>
      </c>
      <c r="S90" s="203">
        <v>0</v>
      </c>
      <c r="T90" s="204">
        <f>S90*H90</f>
        <v>0</v>
      </c>
      <c r="AR90" s="24" t="s">
        <v>183</v>
      </c>
      <c r="AT90" s="24" t="s">
        <v>178</v>
      </c>
      <c r="AU90" s="24" t="s">
        <v>81</v>
      </c>
      <c r="AY90" s="24" t="s">
        <v>176</v>
      </c>
      <c r="BE90" s="205">
        <f>IF(N90="základní",J90,0)</f>
        <v>0</v>
      </c>
      <c r="BF90" s="205">
        <f>IF(N90="snížená",J90,0)</f>
        <v>0</v>
      </c>
      <c r="BG90" s="205">
        <f>IF(N90="zákl. přenesená",J90,0)</f>
        <v>0</v>
      </c>
      <c r="BH90" s="205">
        <f>IF(N90="sníž. přenesená",J90,0)</f>
        <v>0</v>
      </c>
      <c r="BI90" s="205">
        <f>IF(N90="nulová",J90,0)</f>
        <v>0</v>
      </c>
      <c r="BJ90" s="24" t="s">
        <v>79</v>
      </c>
      <c r="BK90" s="205">
        <f>ROUND(I90*H90,2)</f>
        <v>0</v>
      </c>
      <c r="BL90" s="24" t="s">
        <v>183</v>
      </c>
      <c r="BM90" s="24" t="s">
        <v>183</v>
      </c>
    </row>
    <row r="91" spans="2:47" s="1" customFormat="1" ht="27">
      <c r="B91" s="41"/>
      <c r="C91" s="63"/>
      <c r="D91" s="206" t="s">
        <v>185</v>
      </c>
      <c r="E91" s="63"/>
      <c r="F91" s="207" t="s">
        <v>908</v>
      </c>
      <c r="G91" s="63"/>
      <c r="H91" s="63"/>
      <c r="I91" s="164"/>
      <c r="J91" s="63"/>
      <c r="K91" s="63"/>
      <c r="L91" s="61"/>
      <c r="M91" s="208"/>
      <c r="N91" s="42"/>
      <c r="O91" s="42"/>
      <c r="P91" s="42"/>
      <c r="Q91" s="42"/>
      <c r="R91" s="42"/>
      <c r="S91" s="42"/>
      <c r="T91" s="78"/>
      <c r="AT91" s="24" t="s">
        <v>185</v>
      </c>
      <c r="AU91" s="24" t="s">
        <v>81</v>
      </c>
    </row>
    <row r="92" spans="2:51" s="11" customFormat="1" ht="13.5">
      <c r="B92" s="210"/>
      <c r="C92" s="211"/>
      <c r="D92" s="206" t="s">
        <v>189</v>
      </c>
      <c r="E92" s="233" t="s">
        <v>21</v>
      </c>
      <c r="F92" s="234" t="s">
        <v>909</v>
      </c>
      <c r="G92" s="211"/>
      <c r="H92" s="235">
        <v>1.688</v>
      </c>
      <c r="I92" s="216"/>
      <c r="J92" s="211"/>
      <c r="K92" s="211"/>
      <c r="L92" s="217"/>
      <c r="M92" s="218"/>
      <c r="N92" s="219"/>
      <c r="O92" s="219"/>
      <c r="P92" s="219"/>
      <c r="Q92" s="219"/>
      <c r="R92" s="219"/>
      <c r="S92" s="219"/>
      <c r="T92" s="220"/>
      <c r="AT92" s="221" t="s">
        <v>189</v>
      </c>
      <c r="AU92" s="221" t="s">
        <v>81</v>
      </c>
      <c r="AV92" s="11" t="s">
        <v>81</v>
      </c>
      <c r="AW92" s="11" t="s">
        <v>34</v>
      </c>
      <c r="AX92" s="11" t="s">
        <v>71</v>
      </c>
      <c r="AY92" s="221" t="s">
        <v>176</v>
      </c>
    </row>
    <row r="93" spans="2:51" s="13" customFormat="1" ht="13.5">
      <c r="B93" s="236"/>
      <c r="C93" s="237"/>
      <c r="D93" s="212" t="s">
        <v>189</v>
      </c>
      <c r="E93" s="238" t="s">
        <v>21</v>
      </c>
      <c r="F93" s="239" t="s">
        <v>905</v>
      </c>
      <c r="G93" s="237"/>
      <c r="H93" s="240">
        <v>1.688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AT93" s="246" t="s">
        <v>189</v>
      </c>
      <c r="AU93" s="246" t="s">
        <v>81</v>
      </c>
      <c r="AV93" s="13" t="s">
        <v>183</v>
      </c>
      <c r="AW93" s="13" t="s">
        <v>34</v>
      </c>
      <c r="AX93" s="13" t="s">
        <v>79</v>
      </c>
      <c r="AY93" s="246" t="s">
        <v>176</v>
      </c>
    </row>
    <row r="94" spans="2:65" s="1" customFormat="1" ht="22.5" customHeight="1">
      <c r="B94" s="41"/>
      <c r="C94" s="194" t="s">
        <v>197</v>
      </c>
      <c r="D94" s="194" t="s">
        <v>178</v>
      </c>
      <c r="E94" s="195" t="s">
        <v>910</v>
      </c>
      <c r="F94" s="196" t="s">
        <v>911</v>
      </c>
      <c r="G94" s="197" t="s">
        <v>200</v>
      </c>
      <c r="H94" s="198">
        <v>1.5</v>
      </c>
      <c r="I94" s="199"/>
      <c r="J94" s="200">
        <f>ROUND(I94*H94,2)</f>
        <v>0</v>
      </c>
      <c r="K94" s="196" t="s">
        <v>182</v>
      </c>
      <c r="L94" s="61"/>
      <c r="M94" s="201" t="s">
        <v>21</v>
      </c>
      <c r="N94" s="202" t="s">
        <v>42</v>
      </c>
      <c r="O94" s="42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AR94" s="24" t="s">
        <v>183</v>
      </c>
      <c r="AT94" s="24" t="s">
        <v>178</v>
      </c>
      <c r="AU94" s="24" t="s">
        <v>81</v>
      </c>
      <c r="AY94" s="24" t="s">
        <v>176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24" t="s">
        <v>79</v>
      </c>
      <c r="BK94" s="205">
        <f>ROUND(I94*H94,2)</f>
        <v>0</v>
      </c>
      <c r="BL94" s="24" t="s">
        <v>183</v>
      </c>
      <c r="BM94" s="24" t="s">
        <v>130</v>
      </c>
    </row>
    <row r="95" spans="2:47" s="1" customFormat="1" ht="27">
      <c r="B95" s="41"/>
      <c r="C95" s="63"/>
      <c r="D95" s="206" t="s">
        <v>185</v>
      </c>
      <c r="E95" s="63"/>
      <c r="F95" s="207" t="s">
        <v>912</v>
      </c>
      <c r="G95" s="63"/>
      <c r="H95" s="63"/>
      <c r="I95" s="164"/>
      <c r="J95" s="63"/>
      <c r="K95" s="63"/>
      <c r="L95" s="61"/>
      <c r="M95" s="208"/>
      <c r="N95" s="42"/>
      <c r="O95" s="42"/>
      <c r="P95" s="42"/>
      <c r="Q95" s="42"/>
      <c r="R95" s="42"/>
      <c r="S95" s="42"/>
      <c r="T95" s="78"/>
      <c r="AT95" s="24" t="s">
        <v>185</v>
      </c>
      <c r="AU95" s="24" t="s">
        <v>81</v>
      </c>
    </row>
    <row r="96" spans="2:51" s="11" customFormat="1" ht="13.5">
      <c r="B96" s="210"/>
      <c r="C96" s="211"/>
      <c r="D96" s="206" t="s">
        <v>189</v>
      </c>
      <c r="E96" s="233" t="s">
        <v>21</v>
      </c>
      <c r="F96" s="234" t="s">
        <v>913</v>
      </c>
      <c r="G96" s="211"/>
      <c r="H96" s="235">
        <v>1.5</v>
      </c>
      <c r="I96" s="216"/>
      <c r="J96" s="211"/>
      <c r="K96" s="211"/>
      <c r="L96" s="217"/>
      <c r="M96" s="218"/>
      <c r="N96" s="219"/>
      <c r="O96" s="219"/>
      <c r="P96" s="219"/>
      <c r="Q96" s="219"/>
      <c r="R96" s="219"/>
      <c r="S96" s="219"/>
      <c r="T96" s="220"/>
      <c r="AT96" s="221" t="s">
        <v>189</v>
      </c>
      <c r="AU96" s="221" t="s">
        <v>81</v>
      </c>
      <c r="AV96" s="11" t="s">
        <v>81</v>
      </c>
      <c r="AW96" s="11" t="s">
        <v>34</v>
      </c>
      <c r="AX96" s="11" t="s">
        <v>71</v>
      </c>
      <c r="AY96" s="221" t="s">
        <v>176</v>
      </c>
    </row>
    <row r="97" spans="2:51" s="13" customFormat="1" ht="13.5">
      <c r="B97" s="236"/>
      <c r="C97" s="237"/>
      <c r="D97" s="212" t="s">
        <v>189</v>
      </c>
      <c r="E97" s="238" t="s">
        <v>21</v>
      </c>
      <c r="F97" s="239" t="s">
        <v>905</v>
      </c>
      <c r="G97" s="237"/>
      <c r="H97" s="240">
        <v>1.5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AT97" s="246" t="s">
        <v>189</v>
      </c>
      <c r="AU97" s="246" t="s">
        <v>81</v>
      </c>
      <c r="AV97" s="13" t="s">
        <v>183</v>
      </c>
      <c r="AW97" s="13" t="s">
        <v>34</v>
      </c>
      <c r="AX97" s="13" t="s">
        <v>79</v>
      </c>
      <c r="AY97" s="246" t="s">
        <v>176</v>
      </c>
    </row>
    <row r="98" spans="2:65" s="1" customFormat="1" ht="31.5" customHeight="1">
      <c r="B98" s="41"/>
      <c r="C98" s="194" t="s">
        <v>183</v>
      </c>
      <c r="D98" s="194" t="s">
        <v>178</v>
      </c>
      <c r="E98" s="195" t="s">
        <v>914</v>
      </c>
      <c r="F98" s="196" t="s">
        <v>915</v>
      </c>
      <c r="G98" s="197" t="s">
        <v>200</v>
      </c>
      <c r="H98" s="198">
        <v>0.75</v>
      </c>
      <c r="I98" s="199"/>
      <c r="J98" s="200">
        <f>ROUND(I98*H98,2)</f>
        <v>0</v>
      </c>
      <c r="K98" s="196" t="s">
        <v>182</v>
      </c>
      <c r="L98" s="61"/>
      <c r="M98" s="201" t="s">
        <v>21</v>
      </c>
      <c r="N98" s="202" t="s">
        <v>42</v>
      </c>
      <c r="O98" s="42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AR98" s="24" t="s">
        <v>183</v>
      </c>
      <c r="AT98" s="24" t="s">
        <v>178</v>
      </c>
      <c r="AU98" s="24" t="s">
        <v>81</v>
      </c>
      <c r="AY98" s="24" t="s">
        <v>176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24" t="s">
        <v>79</v>
      </c>
      <c r="BK98" s="205">
        <f>ROUND(I98*H98,2)</f>
        <v>0</v>
      </c>
      <c r="BL98" s="24" t="s">
        <v>183</v>
      </c>
      <c r="BM98" s="24" t="s">
        <v>128</v>
      </c>
    </row>
    <row r="99" spans="2:47" s="1" customFormat="1" ht="40.5">
      <c r="B99" s="41"/>
      <c r="C99" s="63"/>
      <c r="D99" s="206" t="s">
        <v>185</v>
      </c>
      <c r="E99" s="63"/>
      <c r="F99" s="207" t="s">
        <v>916</v>
      </c>
      <c r="G99" s="63"/>
      <c r="H99" s="63"/>
      <c r="I99" s="164"/>
      <c r="J99" s="63"/>
      <c r="K99" s="63"/>
      <c r="L99" s="61"/>
      <c r="M99" s="208"/>
      <c r="N99" s="42"/>
      <c r="O99" s="42"/>
      <c r="P99" s="42"/>
      <c r="Q99" s="42"/>
      <c r="R99" s="42"/>
      <c r="S99" s="42"/>
      <c r="T99" s="78"/>
      <c r="AT99" s="24" t="s">
        <v>185</v>
      </c>
      <c r="AU99" s="24" t="s">
        <v>81</v>
      </c>
    </row>
    <row r="100" spans="2:51" s="11" customFormat="1" ht="13.5">
      <c r="B100" s="210"/>
      <c r="C100" s="211"/>
      <c r="D100" s="206" t="s">
        <v>189</v>
      </c>
      <c r="E100" s="233" t="s">
        <v>21</v>
      </c>
      <c r="F100" s="234" t="s">
        <v>917</v>
      </c>
      <c r="G100" s="211"/>
      <c r="H100" s="235">
        <v>0.75</v>
      </c>
      <c r="I100" s="216"/>
      <c r="J100" s="211"/>
      <c r="K100" s="211"/>
      <c r="L100" s="217"/>
      <c r="M100" s="218"/>
      <c r="N100" s="219"/>
      <c r="O100" s="219"/>
      <c r="P100" s="219"/>
      <c r="Q100" s="219"/>
      <c r="R100" s="219"/>
      <c r="S100" s="219"/>
      <c r="T100" s="220"/>
      <c r="AT100" s="221" t="s">
        <v>189</v>
      </c>
      <c r="AU100" s="221" t="s">
        <v>81</v>
      </c>
      <c r="AV100" s="11" t="s">
        <v>81</v>
      </c>
      <c r="AW100" s="11" t="s">
        <v>34</v>
      </c>
      <c r="AX100" s="11" t="s">
        <v>71</v>
      </c>
      <c r="AY100" s="221" t="s">
        <v>176</v>
      </c>
    </row>
    <row r="101" spans="2:51" s="13" customFormat="1" ht="13.5">
      <c r="B101" s="236"/>
      <c r="C101" s="237"/>
      <c r="D101" s="212" t="s">
        <v>189</v>
      </c>
      <c r="E101" s="238" t="s">
        <v>21</v>
      </c>
      <c r="F101" s="239" t="s">
        <v>905</v>
      </c>
      <c r="G101" s="237"/>
      <c r="H101" s="240">
        <v>0.75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AT101" s="246" t="s">
        <v>189</v>
      </c>
      <c r="AU101" s="246" t="s">
        <v>81</v>
      </c>
      <c r="AV101" s="13" t="s">
        <v>183</v>
      </c>
      <c r="AW101" s="13" t="s">
        <v>34</v>
      </c>
      <c r="AX101" s="13" t="s">
        <v>79</v>
      </c>
      <c r="AY101" s="246" t="s">
        <v>176</v>
      </c>
    </row>
    <row r="102" spans="2:65" s="1" customFormat="1" ht="22.5" customHeight="1">
      <c r="B102" s="41"/>
      <c r="C102" s="194" t="s">
        <v>212</v>
      </c>
      <c r="D102" s="194" t="s">
        <v>178</v>
      </c>
      <c r="E102" s="195" t="s">
        <v>918</v>
      </c>
      <c r="F102" s="196" t="s">
        <v>919</v>
      </c>
      <c r="G102" s="197" t="s">
        <v>181</v>
      </c>
      <c r="H102" s="198">
        <v>12</v>
      </c>
      <c r="I102" s="199"/>
      <c r="J102" s="200">
        <f>ROUND(I102*H102,2)</f>
        <v>0</v>
      </c>
      <c r="K102" s="196" t="s">
        <v>182</v>
      </c>
      <c r="L102" s="61"/>
      <c r="M102" s="201" t="s">
        <v>21</v>
      </c>
      <c r="N102" s="202" t="s">
        <v>42</v>
      </c>
      <c r="O102" s="42"/>
      <c r="P102" s="203">
        <f>O102*H102</f>
        <v>0</v>
      </c>
      <c r="Q102" s="203">
        <v>0.00084</v>
      </c>
      <c r="R102" s="203">
        <f>Q102*H102</f>
        <v>0.01008</v>
      </c>
      <c r="S102" s="203">
        <v>0</v>
      </c>
      <c r="T102" s="204">
        <f>S102*H102</f>
        <v>0</v>
      </c>
      <c r="AR102" s="24" t="s">
        <v>183</v>
      </c>
      <c r="AT102" s="24" t="s">
        <v>178</v>
      </c>
      <c r="AU102" s="24" t="s">
        <v>81</v>
      </c>
      <c r="AY102" s="24" t="s">
        <v>176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24" t="s">
        <v>79</v>
      </c>
      <c r="BK102" s="205">
        <f>ROUND(I102*H102,2)</f>
        <v>0</v>
      </c>
      <c r="BL102" s="24" t="s">
        <v>183</v>
      </c>
      <c r="BM102" s="24" t="s">
        <v>239</v>
      </c>
    </row>
    <row r="103" spans="2:47" s="1" customFormat="1" ht="27">
      <c r="B103" s="41"/>
      <c r="C103" s="63"/>
      <c r="D103" s="206" t="s">
        <v>185</v>
      </c>
      <c r="E103" s="63"/>
      <c r="F103" s="207" t="s">
        <v>920</v>
      </c>
      <c r="G103" s="63"/>
      <c r="H103" s="63"/>
      <c r="I103" s="164"/>
      <c r="J103" s="63"/>
      <c r="K103" s="63"/>
      <c r="L103" s="61"/>
      <c r="M103" s="208"/>
      <c r="N103" s="42"/>
      <c r="O103" s="42"/>
      <c r="P103" s="42"/>
      <c r="Q103" s="42"/>
      <c r="R103" s="42"/>
      <c r="S103" s="42"/>
      <c r="T103" s="78"/>
      <c r="AT103" s="24" t="s">
        <v>185</v>
      </c>
      <c r="AU103" s="24" t="s">
        <v>81</v>
      </c>
    </row>
    <row r="104" spans="2:51" s="11" customFormat="1" ht="13.5">
      <c r="B104" s="210"/>
      <c r="C104" s="211"/>
      <c r="D104" s="206" t="s">
        <v>189</v>
      </c>
      <c r="E104" s="233" t="s">
        <v>21</v>
      </c>
      <c r="F104" s="234" t="s">
        <v>921</v>
      </c>
      <c r="G104" s="211"/>
      <c r="H104" s="235">
        <v>3</v>
      </c>
      <c r="I104" s="216"/>
      <c r="J104" s="211"/>
      <c r="K104" s="211"/>
      <c r="L104" s="217"/>
      <c r="M104" s="218"/>
      <c r="N104" s="219"/>
      <c r="O104" s="219"/>
      <c r="P104" s="219"/>
      <c r="Q104" s="219"/>
      <c r="R104" s="219"/>
      <c r="S104" s="219"/>
      <c r="T104" s="220"/>
      <c r="AT104" s="221" t="s">
        <v>189</v>
      </c>
      <c r="AU104" s="221" t="s">
        <v>81</v>
      </c>
      <c r="AV104" s="11" t="s">
        <v>81</v>
      </c>
      <c r="AW104" s="11" t="s">
        <v>34</v>
      </c>
      <c r="AX104" s="11" t="s">
        <v>71</v>
      </c>
      <c r="AY104" s="221" t="s">
        <v>176</v>
      </c>
    </row>
    <row r="105" spans="2:51" s="11" customFormat="1" ht="13.5">
      <c r="B105" s="210"/>
      <c r="C105" s="211"/>
      <c r="D105" s="206" t="s">
        <v>189</v>
      </c>
      <c r="E105" s="233" t="s">
        <v>21</v>
      </c>
      <c r="F105" s="234" t="s">
        <v>922</v>
      </c>
      <c r="G105" s="211"/>
      <c r="H105" s="235">
        <v>9</v>
      </c>
      <c r="I105" s="216"/>
      <c r="J105" s="211"/>
      <c r="K105" s="211"/>
      <c r="L105" s="217"/>
      <c r="M105" s="218"/>
      <c r="N105" s="219"/>
      <c r="O105" s="219"/>
      <c r="P105" s="219"/>
      <c r="Q105" s="219"/>
      <c r="R105" s="219"/>
      <c r="S105" s="219"/>
      <c r="T105" s="220"/>
      <c r="AT105" s="221" t="s">
        <v>189</v>
      </c>
      <c r="AU105" s="221" t="s">
        <v>81</v>
      </c>
      <c r="AV105" s="11" t="s">
        <v>81</v>
      </c>
      <c r="AW105" s="11" t="s">
        <v>34</v>
      </c>
      <c r="AX105" s="11" t="s">
        <v>71</v>
      </c>
      <c r="AY105" s="221" t="s">
        <v>176</v>
      </c>
    </row>
    <row r="106" spans="2:51" s="13" customFormat="1" ht="13.5">
      <c r="B106" s="236"/>
      <c r="C106" s="237"/>
      <c r="D106" s="212" t="s">
        <v>189</v>
      </c>
      <c r="E106" s="238" t="s">
        <v>21</v>
      </c>
      <c r="F106" s="239" t="s">
        <v>905</v>
      </c>
      <c r="G106" s="237"/>
      <c r="H106" s="240">
        <v>12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AT106" s="246" t="s">
        <v>189</v>
      </c>
      <c r="AU106" s="246" t="s">
        <v>81</v>
      </c>
      <c r="AV106" s="13" t="s">
        <v>183</v>
      </c>
      <c r="AW106" s="13" t="s">
        <v>34</v>
      </c>
      <c r="AX106" s="13" t="s">
        <v>79</v>
      </c>
      <c r="AY106" s="246" t="s">
        <v>176</v>
      </c>
    </row>
    <row r="107" spans="2:65" s="1" customFormat="1" ht="22.5" customHeight="1">
      <c r="B107" s="41"/>
      <c r="C107" s="194" t="s">
        <v>130</v>
      </c>
      <c r="D107" s="194" t="s">
        <v>178</v>
      </c>
      <c r="E107" s="195" t="s">
        <v>923</v>
      </c>
      <c r="F107" s="196" t="s">
        <v>924</v>
      </c>
      <c r="G107" s="197" t="s">
        <v>181</v>
      </c>
      <c r="H107" s="198">
        <v>12</v>
      </c>
      <c r="I107" s="199"/>
      <c r="J107" s="200">
        <f>ROUND(I107*H107,2)</f>
        <v>0</v>
      </c>
      <c r="K107" s="196" t="s">
        <v>182</v>
      </c>
      <c r="L107" s="61"/>
      <c r="M107" s="201" t="s">
        <v>21</v>
      </c>
      <c r="N107" s="202" t="s">
        <v>42</v>
      </c>
      <c r="O107" s="42"/>
      <c r="P107" s="203">
        <f>O107*H107</f>
        <v>0</v>
      </c>
      <c r="Q107" s="203">
        <v>0</v>
      </c>
      <c r="R107" s="203">
        <f>Q107*H107</f>
        <v>0</v>
      </c>
      <c r="S107" s="203">
        <v>0</v>
      </c>
      <c r="T107" s="204">
        <f>S107*H107</f>
        <v>0</v>
      </c>
      <c r="AR107" s="24" t="s">
        <v>183</v>
      </c>
      <c r="AT107" s="24" t="s">
        <v>178</v>
      </c>
      <c r="AU107" s="24" t="s">
        <v>81</v>
      </c>
      <c r="AY107" s="24" t="s">
        <v>176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24" t="s">
        <v>79</v>
      </c>
      <c r="BK107" s="205">
        <f>ROUND(I107*H107,2)</f>
        <v>0</v>
      </c>
      <c r="BL107" s="24" t="s">
        <v>183</v>
      </c>
      <c r="BM107" s="24" t="s">
        <v>250</v>
      </c>
    </row>
    <row r="108" spans="2:47" s="1" customFormat="1" ht="27">
      <c r="B108" s="41"/>
      <c r="C108" s="63"/>
      <c r="D108" s="206" t="s">
        <v>185</v>
      </c>
      <c r="E108" s="63"/>
      <c r="F108" s="207" t="s">
        <v>925</v>
      </c>
      <c r="G108" s="63"/>
      <c r="H108" s="63"/>
      <c r="I108" s="164"/>
      <c r="J108" s="63"/>
      <c r="K108" s="63"/>
      <c r="L108" s="61"/>
      <c r="M108" s="208"/>
      <c r="N108" s="42"/>
      <c r="O108" s="42"/>
      <c r="P108" s="42"/>
      <c r="Q108" s="42"/>
      <c r="R108" s="42"/>
      <c r="S108" s="42"/>
      <c r="T108" s="78"/>
      <c r="AT108" s="24" t="s">
        <v>185</v>
      </c>
      <c r="AU108" s="24" t="s">
        <v>81</v>
      </c>
    </row>
    <row r="109" spans="2:51" s="11" customFormat="1" ht="13.5">
      <c r="B109" s="210"/>
      <c r="C109" s="211"/>
      <c r="D109" s="212" t="s">
        <v>189</v>
      </c>
      <c r="E109" s="213" t="s">
        <v>21</v>
      </c>
      <c r="F109" s="214" t="s">
        <v>250</v>
      </c>
      <c r="G109" s="211"/>
      <c r="H109" s="215">
        <v>12</v>
      </c>
      <c r="I109" s="216"/>
      <c r="J109" s="211"/>
      <c r="K109" s="211"/>
      <c r="L109" s="217"/>
      <c r="M109" s="218"/>
      <c r="N109" s="219"/>
      <c r="O109" s="219"/>
      <c r="P109" s="219"/>
      <c r="Q109" s="219"/>
      <c r="R109" s="219"/>
      <c r="S109" s="219"/>
      <c r="T109" s="220"/>
      <c r="AT109" s="221" t="s">
        <v>189</v>
      </c>
      <c r="AU109" s="221" t="s">
        <v>81</v>
      </c>
      <c r="AV109" s="11" t="s">
        <v>81</v>
      </c>
      <c r="AW109" s="11" t="s">
        <v>34</v>
      </c>
      <c r="AX109" s="11" t="s">
        <v>79</v>
      </c>
      <c r="AY109" s="221" t="s">
        <v>176</v>
      </c>
    </row>
    <row r="110" spans="2:65" s="1" customFormat="1" ht="22.5" customHeight="1">
      <c r="B110" s="41"/>
      <c r="C110" s="194" t="s">
        <v>222</v>
      </c>
      <c r="D110" s="194" t="s">
        <v>178</v>
      </c>
      <c r="E110" s="195" t="s">
        <v>223</v>
      </c>
      <c r="F110" s="196" t="s">
        <v>224</v>
      </c>
      <c r="G110" s="197" t="s">
        <v>200</v>
      </c>
      <c r="H110" s="198">
        <v>4.875</v>
      </c>
      <c r="I110" s="199"/>
      <c r="J110" s="200">
        <f>ROUND(I110*H110,2)</f>
        <v>0</v>
      </c>
      <c r="K110" s="196" t="s">
        <v>182</v>
      </c>
      <c r="L110" s="61"/>
      <c r="M110" s="201" t="s">
        <v>21</v>
      </c>
      <c r="N110" s="202" t="s">
        <v>42</v>
      </c>
      <c r="O110" s="42"/>
      <c r="P110" s="203">
        <f>O110*H110</f>
        <v>0</v>
      </c>
      <c r="Q110" s="203">
        <v>0</v>
      </c>
      <c r="R110" s="203">
        <f>Q110*H110</f>
        <v>0</v>
      </c>
      <c r="S110" s="203">
        <v>0</v>
      </c>
      <c r="T110" s="204">
        <f>S110*H110</f>
        <v>0</v>
      </c>
      <c r="AR110" s="24" t="s">
        <v>183</v>
      </c>
      <c r="AT110" s="24" t="s">
        <v>178</v>
      </c>
      <c r="AU110" s="24" t="s">
        <v>81</v>
      </c>
      <c r="AY110" s="24" t="s">
        <v>176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24" t="s">
        <v>79</v>
      </c>
      <c r="BK110" s="205">
        <f>ROUND(I110*H110,2)</f>
        <v>0</v>
      </c>
      <c r="BL110" s="24" t="s">
        <v>183</v>
      </c>
      <c r="BM110" s="24" t="s">
        <v>285</v>
      </c>
    </row>
    <row r="111" spans="2:47" s="1" customFormat="1" ht="40.5">
      <c r="B111" s="41"/>
      <c r="C111" s="63"/>
      <c r="D111" s="206" t="s">
        <v>185</v>
      </c>
      <c r="E111" s="63"/>
      <c r="F111" s="207" t="s">
        <v>226</v>
      </c>
      <c r="G111" s="63"/>
      <c r="H111" s="63"/>
      <c r="I111" s="164"/>
      <c r="J111" s="63"/>
      <c r="K111" s="63"/>
      <c r="L111" s="61"/>
      <c r="M111" s="208"/>
      <c r="N111" s="42"/>
      <c r="O111" s="42"/>
      <c r="P111" s="42"/>
      <c r="Q111" s="42"/>
      <c r="R111" s="42"/>
      <c r="S111" s="42"/>
      <c r="T111" s="78"/>
      <c r="AT111" s="24" t="s">
        <v>185</v>
      </c>
      <c r="AU111" s="24" t="s">
        <v>81</v>
      </c>
    </row>
    <row r="112" spans="2:51" s="11" customFormat="1" ht="13.5">
      <c r="B112" s="210"/>
      <c r="C112" s="211"/>
      <c r="D112" s="206" t="s">
        <v>189</v>
      </c>
      <c r="E112" s="233" t="s">
        <v>21</v>
      </c>
      <c r="F112" s="234" t="s">
        <v>926</v>
      </c>
      <c r="G112" s="211"/>
      <c r="H112" s="235">
        <v>4.875</v>
      </c>
      <c r="I112" s="216"/>
      <c r="J112" s="211"/>
      <c r="K112" s="211"/>
      <c r="L112" s="217"/>
      <c r="M112" s="218"/>
      <c r="N112" s="219"/>
      <c r="O112" s="219"/>
      <c r="P112" s="219"/>
      <c r="Q112" s="219"/>
      <c r="R112" s="219"/>
      <c r="S112" s="219"/>
      <c r="T112" s="220"/>
      <c r="AT112" s="221" t="s">
        <v>189</v>
      </c>
      <c r="AU112" s="221" t="s">
        <v>81</v>
      </c>
      <c r="AV112" s="11" t="s">
        <v>81</v>
      </c>
      <c r="AW112" s="11" t="s">
        <v>34</v>
      </c>
      <c r="AX112" s="11" t="s">
        <v>71</v>
      </c>
      <c r="AY112" s="221" t="s">
        <v>176</v>
      </c>
    </row>
    <row r="113" spans="2:51" s="13" customFormat="1" ht="13.5">
      <c r="B113" s="236"/>
      <c r="C113" s="237"/>
      <c r="D113" s="212" t="s">
        <v>189</v>
      </c>
      <c r="E113" s="238" t="s">
        <v>21</v>
      </c>
      <c r="F113" s="239" t="s">
        <v>905</v>
      </c>
      <c r="G113" s="237"/>
      <c r="H113" s="240">
        <v>4.875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AT113" s="246" t="s">
        <v>189</v>
      </c>
      <c r="AU113" s="246" t="s">
        <v>81</v>
      </c>
      <c r="AV113" s="13" t="s">
        <v>183</v>
      </c>
      <c r="AW113" s="13" t="s">
        <v>34</v>
      </c>
      <c r="AX113" s="13" t="s">
        <v>79</v>
      </c>
      <c r="AY113" s="246" t="s">
        <v>176</v>
      </c>
    </row>
    <row r="114" spans="2:65" s="1" customFormat="1" ht="22.5" customHeight="1">
      <c r="B114" s="41"/>
      <c r="C114" s="194" t="s">
        <v>128</v>
      </c>
      <c r="D114" s="194" t="s">
        <v>178</v>
      </c>
      <c r="E114" s="195" t="s">
        <v>234</v>
      </c>
      <c r="F114" s="196" t="s">
        <v>235</v>
      </c>
      <c r="G114" s="197" t="s">
        <v>200</v>
      </c>
      <c r="H114" s="198">
        <v>2.135</v>
      </c>
      <c r="I114" s="199"/>
      <c r="J114" s="200">
        <f>ROUND(I114*H114,2)</f>
        <v>0</v>
      </c>
      <c r="K114" s="196" t="s">
        <v>182</v>
      </c>
      <c r="L114" s="61"/>
      <c r="M114" s="201" t="s">
        <v>21</v>
      </c>
      <c r="N114" s="202" t="s">
        <v>42</v>
      </c>
      <c r="O114" s="42"/>
      <c r="P114" s="203">
        <f>O114*H114</f>
        <v>0</v>
      </c>
      <c r="Q114" s="203">
        <v>0</v>
      </c>
      <c r="R114" s="203">
        <f>Q114*H114</f>
        <v>0</v>
      </c>
      <c r="S114" s="203">
        <v>0</v>
      </c>
      <c r="T114" s="204">
        <f>S114*H114</f>
        <v>0</v>
      </c>
      <c r="AR114" s="24" t="s">
        <v>183</v>
      </c>
      <c r="AT114" s="24" t="s">
        <v>178</v>
      </c>
      <c r="AU114" s="24" t="s">
        <v>81</v>
      </c>
      <c r="AY114" s="24" t="s">
        <v>176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24" t="s">
        <v>79</v>
      </c>
      <c r="BK114" s="205">
        <f>ROUND(I114*H114,2)</f>
        <v>0</v>
      </c>
      <c r="BL114" s="24" t="s">
        <v>183</v>
      </c>
      <c r="BM114" s="24" t="s">
        <v>302</v>
      </c>
    </row>
    <row r="115" spans="2:47" s="1" customFormat="1" ht="40.5">
      <c r="B115" s="41"/>
      <c r="C115" s="63"/>
      <c r="D115" s="206" t="s">
        <v>185</v>
      </c>
      <c r="E115" s="63"/>
      <c r="F115" s="207" t="s">
        <v>237</v>
      </c>
      <c r="G115" s="63"/>
      <c r="H115" s="63"/>
      <c r="I115" s="164"/>
      <c r="J115" s="63"/>
      <c r="K115" s="63"/>
      <c r="L115" s="61"/>
      <c r="M115" s="208"/>
      <c r="N115" s="42"/>
      <c r="O115" s="42"/>
      <c r="P115" s="42"/>
      <c r="Q115" s="42"/>
      <c r="R115" s="42"/>
      <c r="S115" s="42"/>
      <c r="T115" s="78"/>
      <c r="AT115" s="24" t="s">
        <v>185</v>
      </c>
      <c r="AU115" s="24" t="s">
        <v>81</v>
      </c>
    </row>
    <row r="116" spans="2:51" s="11" customFormat="1" ht="13.5">
      <c r="B116" s="210"/>
      <c r="C116" s="211"/>
      <c r="D116" s="206" t="s">
        <v>189</v>
      </c>
      <c r="E116" s="233" t="s">
        <v>21</v>
      </c>
      <c r="F116" s="234" t="s">
        <v>927</v>
      </c>
      <c r="G116" s="211"/>
      <c r="H116" s="235">
        <v>0.325</v>
      </c>
      <c r="I116" s="216"/>
      <c r="J116" s="211"/>
      <c r="K116" s="211"/>
      <c r="L116" s="217"/>
      <c r="M116" s="218"/>
      <c r="N116" s="219"/>
      <c r="O116" s="219"/>
      <c r="P116" s="219"/>
      <c r="Q116" s="219"/>
      <c r="R116" s="219"/>
      <c r="S116" s="219"/>
      <c r="T116" s="220"/>
      <c r="AT116" s="221" t="s">
        <v>189</v>
      </c>
      <c r="AU116" s="221" t="s">
        <v>81</v>
      </c>
      <c r="AV116" s="11" t="s">
        <v>81</v>
      </c>
      <c r="AW116" s="11" t="s">
        <v>34</v>
      </c>
      <c r="AX116" s="11" t="s">
        <v>71</v>
      </c>
      <c r="AY116" s="221" t="s">
        <v>176</v>
      </c>
    </row>
    <row r="117" spans="2:51" s="11" customFormat="1" ht="13.5">
      <c r="B117" s="210"/>
      <c r="C117" s="211"/>
      <c r="D117" s="206" t="s">
        <v>189</v>
      </c>
      <c r="E117" s="233" t="s">
        <v>21</v>
      </c>
      <c r="F117" s="234" t="s">
        <v>928</v>
      </c>
      <c r="G117" s="211"/>
      <c r="H117" s="235">
        <v>1.73</v>
      </c>
      <c r="I117" s="216"/>
      <c r="J117" s="211"/>
      <c r="K117" s="211"/>
      <c r="L117" s="217"/>
      <c r="M117" s="218"/>
      <c r="N117" s="219"/>
      <c r="O117" s="219"/>
      <c r="P117" s="219"/>
      <c r="Q117" s="219"/>
      <c r="R117" s="219"/>
      <c r="S117" s="219"/>
      <c r="T117" s="220"/>
      <c r="AT117" s="221" t="s">
        <v>189</v>
      </c>
      <c r="AU117" s="221" t="s">
        <v>81</v>
      </c>
      <c r="AV117" s="11" t="s">
        <v>81</v>
      </c>
      <c r="AW117" s="11" t="s">
        <v>34</v>
      </c>
      <c r="AX117" s="11" t="s">
        <v>71</v>
      </c>
      <c r="AY117" s="221" t="s">
        <v>176</v>
      </c>
    </row>
    <row r="118" spans="2:51" s="11" customFormat="1" ht="13.5">
      <c r="B118" s="210"/>
      <c r="C118" s="211"/>
      <c r="D118" s="206" t="s">
        <v>189</v>
      </c>
      <c r="E118" s="233" t="s">
        <v>21</v>
      </c>
      <c r="F118" s="234" t="s">
        <v>929</v>
      </c>
      <c r="G118" s="211"/>
      <c r="H118" s="235">
        <v>0.08</v>
      </c>
      <c r="I118" s="216"/>
      <c r="J118" s="211"/>
      <c r="K118" s="211"/>
      <c r="L118" s="217"/>
      <c r="M118" s="218"/>
      <c r="N118" s="219"/>
      <c r="O118" s="219"/>
      <c r="P118" s="219"/>
      <c r="Q118" s="219"/>
      <c r="R118" s="219"/>
      <c r="S118" s="219"/>
      <c r="T118" s="220"/>
      <c r="AT118" s="221" t="s">
        <v>189</v>
      </c>
      <c r="AU118" s="221" t="s">
        <v>81</v>
      </c>
      <c r="AV118" s="11" t="s">
        <v>81</v>
      </c>
      <c r="AW118" s="11" t="s">
        <v>34</v>
      </c>
      <c r="AX118" s="11" t="s">
        <v>71</v>
      </c>
      <c r="AY118" s="221" t="s">
        <v>176</v>
      </c>
    </row>
    <row r="119" spans="2:51" s="13" customFormat="1" ht="13.5">
      <c r="B119" s="236"/>
      <c r="C119" s="237"/>
      <c r="D119" s="212" t="s">
        <v>189</v>
      </c>
      <c r="E119" s="238" t="s">
        <v>95</v>
      </c>
      <c r="F119" s="239" t="s">
        <v>905</v>
      </c>
      <c r="G119" s="237"/>
      <c r="H119" s="240">
        <v>2.135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AT119" s="246" t="s">
        <v>189</v>
      </c>
      <c r="AU119" s="246" t="s">
        <v>81</v>
      </c>
      <c r="AV119" s="13" t="s">
        <v>183</v>
      </c>
      <c r="AW119" s="13" t="s">
        <v>34</v>
      </c>
      <c r="AX119" s="13" t="s">
        <v>79</v>
      </c>
      <c r="AY119" s="246" t="s">
        <v>176</v>
      </c>
    </row>
    <row r="120" spans="2:65" s="1" customFormat="1" ht="31.5" customHeight="1">
      <c r="B120" s="41"/>
      <c r="C120" s="194" t="s">
        <v>233</v>
      </c>
      <c r="D120" s="194" t="s">
        <v>178</v>
      </c>
      <c r="E120" s="195" t="s">
        <v>240</v>
      </c>
      <c r="F120" s="196" t="s">
        <v>241</v>
      </c>
      <c r="G120" s="197" t="s">
        <v>200</v>
      </c>
      <c r="H120" s="198">
        <v>25.62</v>
      </c>
      <c r="I120" s="199"/>
      <c r="J120" s="200">
        <f>ROUND(I120*H120,2)</f>
        <v>0</v>
      </c>
      <c r="K120" s="196" t="s">
        <v>182</v>
      </c>
      <c r="L120" s="61"/>
      <c r="M120" s="201" t="s">
        <v>21</v>
      </c>
      <c r="N120" s="202" t="s">
        <v>42</v>
      </c>
      <c r="O120" s="42"/>
      <c r="P120" s="203">
        <f>O120*H120</f>
        <v>0</v>
      </c>
      <c r="Q120" s="203">
        <v>0</v>
      </c>
      <c r="R120" s="203">
        <f>Q120*H120</f>
        <v>0</v>
      </c>
      <c r="S120" s="203">
        <v>0</v>
      </c>
      <c r="T120" s="204">
        <f>S120*H120</f>
        <v>0</v>
      </c>
      <c r="AR120" s="24" t="s">
        <v>183</v>
      </c>
      <c r="AT120" s="24" t="s">
        <v>178</v>
      </c>
      <c r="AU120" s="24" t="s">
        <v>81</v>
      </c>
      <c r="AY120" s="24" t="s">
        <v>176</v>
      </c>
      <c r="BE120" s="205">
        <f>IF(N120="základní",J120,0)</f>
        <v>0</v>
      </c>
      <c r="BF120" s="205">
        <f>IF(N120="snížená",J120,0)</f>
        <v>0</v>
      </c>
      <c r="BG120" s="205">
        <f>IF(N120="zákl. přenesená",J120,0)</f>
        <v>0</v>
      </c>
      <c r="BH120" s="205">
        <f>IF(N120="sníž. přenesená",J120,0)</f>
        <v>0</v>
      </c>
      <c r="BI120" s="205">
        <f>IF(N120="nulová",J120,0)</f>
        <v>0</v>
      </c>
      <c r="BJ120" s="24" t="s">
        <v>79</v>
      </c>
      <c r="BK120" s="205">
        <f>ROUND(I120*H120,2)</f>
        <v>0</v>
      </c>
      <c r="BL120" s="24" t="s">
        <v>183</v>
      </c>
      <c r="BM120" s="24" t="s">
        <v>930</v>
      </c>
    </row>
    <row r="121" spans="2:47" s="1" customFormat="1" ht="40.5">
      <c r="B121" s="41"/>
      <c r="C121" s="63"/>
      <c r="D121" s="206" t="s">
        <v>185</v>
      </c>
      <c r="E121" s="63"/>
      <c r="F121" s="207" t="s">
        <v>243</v>
      </c>
      <c r="G121" s="63"/>
      <c r="H121" s="63"/>
      <c r="I121" s="164"/>
      <c r="J121" s="63"/>
      <c r="K121" s="63"/>
      <c r="L121" s="61"/>
      <c r="M121" s="208"/>
      <c r="N121" s="42"/>
      <c r="O121" s="42"/>
      <c r="P121" s="42"/>
      <c r="Q121" s="42"/>
      <c r="R121" s="42"/>
      <c r="S121" s="42"/>
      <c r="T121" s="78"/>
      <c r="AT121" s="24" t="s">
        <v>185</v>
      </c>
      <c r="AU121" s="24" t="s">
        <v>81</v>
      </c>
    </row>
    <row r="122" spans="2:51" s="11" customFormat="1" ht="13.5">
      <c r="B122" s="210"/>
      <c r="C122" s="211"/>
      <c r="D122" s="206" t="s">
        <v>189</v>
      </c>
      <c r="E122" s="233" t="s">
        <v>21</v>
      </c>
      <c r="F122" s="234" t="s">
        <v>931</v>
      </c>
      <c r="G122" s="211"/>
      <c r="H122" s="235">
        <v>2.135</v>
      </c>
      <c r="I122" s="216"/>
      <c r="J122" s="211"/>
      <c r="K122" s="211"/>
      <c r="L122" s="217"/>
      <c r="M122" s="218"/>
      <c r="N122" s="219"/>
      <c r="O122" s="219"/>
      <c r="P122" s="219"/>
      <c r="Q122" s="219"/>
      <c r="R122" s="219"/>
      <c r="S122" s="219"/>
      <c r="T122" s="220"/>
      <c r="AT122" s="221" t="s">
        <v>189</v>
      </c>
      <c r="AU122" s="221" t="s">
        <v>81</v>
      </c>
      <c r="AV122" s="11" t="s">
        <v>81</v>
      </c>
      <c r="AW122" s="11" t="s">
        <v>34</v>
      </c>
      <c r="AX122" s="11" t="s">
        <v>79</v>
      </c>
      <c r="AY122" s="221" t="s">
        <v>176</v>
      </c>
    </row>
    <row r="123" spans="2:51" s="11" customFormat="1" ht="13.5">
      <c r="B123" s="210"/>
      <c r="C123" s="211"/>
      <c r="D123" s="212" t="s">
        <v>189</v>
      </c>
      <c r="E123" s="211"/>
      <c r="F123" s="214" t="s">
        <v>932</v>
      </c>
      <c r="G123" s="211"/>
      <c r="H123" s="215">
        <v>25.62</v>
      </c>
      <c r="I123" s="216"/>
      <c r="J123" s="211"/>
      <c r="K123" s="211"/>
      <c r="L123" s="217"/>
      <c r="M123" s="218"/>
      <c r="N123" s="219"/>
      <c r="O123" s="219"/>
      <c r="P123" s="219"/>
      <c r="Q123" s="219"/>
      <c r="R123" s="219"/>
      <c r="S123" s="219"/>
      <c r="T123" s="220"/>
      <c r="AT123" s="221" t="s">
        <v>189</v>
      </c>
      <c r="AU123" s="221" t="s">
        <v>81</v>
      </c>
      <c r="AV123" s="11" t="s">
        <v>81</v>
      </c>
      <c r="AW123" s="11" t="s">
        <v>6</v>
      </c>
      <c r="AX123" s="11" t="s">
        <v>79</v>
      </c>
      <c r="AY123" s="221" t="s">
        <v>176</v>
      </c>
    </row>
    <row r="124" spans="2:65" s="1" customFormat="1" ht="22.5" customHeight="1">
      <c r="B124" s="41"/>
      <c r="C124" s="194" t="s">
        <v>239</v>
      </c>
      <c r="D124" s="194" t="s">
        <v>178</v>
      </c>
      <c r="E124" s="195" t="s">
        <v>251</v>
      </c>
      <c r="F124" s="196" t="s">
        <v>252</v>
      </c>
      <c r="G124" s="197" t="s">
        <v>200</v>
      </c>
      <c r="H124" s="198">
        <v>2.135</v>
      </c>
      <c r="I124" s="199"/>
      <c r="J124" s="200">
        <f>ROUND(I124*H124,2)</f>
        <v>0</v>
      </c>
      <c r="K124" s="196" t="s">
        <v>182</v>
      </c>
      <c r="L124" s="61"/>
      <c r="M124" s="201" t="s">
        <v>21</v>
      </c>
      <c r="N124" s="202" t="s">
        <v>42</v>
      </c>
      <c r="O124" s="42"/>
      <c r="P124" s="203">
        <f>O124*H124</f>
        <v>0</v>
      </c>
      <c r="Q124" s="203">
        <v>0</v>
      </c>
      <c r="R124" s="203">
        <f>Q124*H124</f>
        <v>0</v>
      </c>
      <c r="S124" s="203">
        <v>0</v>
      </c>
      <c r="T124" s="204">
        <f>S124*H124</f>
        <v>0</v>
      </c>
      <c r="AR124" s="24" t="s">
        <v>183</v>
      </c>
      <c r="AT124" s="24" t="s">
        <v>178</v>
      </c>
      <c r="AU124" s="24" t="s">
        <v>81</v>
      </c>
      <c r="AY124" s="24" t="s">
        <v>176</v>
      </c>
      <c r="BE124" s="205">
        <f>IF(N124="základní",J124,0)</f>
        <v>0</v>
      </c>
      <c r="BF124" s="205">
        <f>IF(N124="snížená",J124,0)</f>
        <v>0</v>
      </c>
      <c r="BG124" s="205">
        <f>IF(N124="zákl. přenesená",J124,0)</f>
        <v>0</v>
      </c>
      <c r="BH124" s="205">
        <f>IF(N124="sníž. přenesená",J124,0)</f>
        <v>0</v>
      </c>
      <c r="BI124" s="205">
        <f>IF(N124="nulová",J124,0)</f>
        <v>0</v>
      </c>
      <c r="BJ124" s="24" t="s">
        <v>79</v>
      </c>
      <c r="BK124" s="205">
        <f>ROUND(I124*H124,2)</f>
        <v>0</v>
      </c>
      <c r="BL124" s="24" t="s">
        <v>183</v>
      </c>
      <c r="BM124" s="24" t="s">
        <v>312</v>
      </c>
    </row>
    <row r="125" spans="2:47" s="1" customFormat="1" ht="13.5">
      <c r="B125" s="41"/>
      <c r="C125" s="63"/>
      <c r="D125" s="206" t="s">
        <v>185</v>
      </c>
      <c r="E125" s="63"/>
      <c r="F125" s="207" t="s">
        <v>252</v>
      </c>
      <c r="G125" s="63"/>
      <c r="H125" s="63"/>
      <c r="I125" s="164"/>
      <c r="J125" s="63"/>
      <c r="K125" s="63"/>
      <c r="L125" s="61"/>
      <c r="M125" s="208"/>
      <c r="N125" s="42"/>
      <c r="O125" s="42"/>
      <c r="P125" s="42"/>
      <c r="Q125" s="42"/>
      <c r="R125" s="42"/>
      <c r="S125" s="42"/>
      <c r="T125" s="78"/>
      <c r="AT125" s="24" t="s">
        <v>185</v>
      </c>
      <c r="AU125" s="24" t="s">
        <v>81</v>
      </c>
    </row>
    <row r="126" spans="2:51" s="11" customFormat="1" ht="13.5">
      <c r="B126" s="210"/>
      <c r="C126" s="211"/>
      <c r="D126" s="212" t="s">
        <v>189</v>
      </c>
      <c r="E126" s="213" t="s">
        <v>21</v>
      </c>
      <c r="F126" s="214" t="s">
        <v>931</v>
      </c>
      <c r="G126" s="211"/>
      <c r="H126" s="215">
        <v>2.135</v>
      </c>
      <c r="I126" s="216"/>
      <c r="J126" s="211"/>
      <c r="K126" s="211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189</v>
      </c>
      <c r="AU126" s="221" t="s">
        <v>81</v>
      </c>
      <c r="AV126" s="11" t="s">
        <v>81</v>
      </c>
      <c r="AW126" s="11" t="s">
        <v>34</v>
      </c>
      <c r="AX126" s="11" t="s">
        <v>79</v>
      </c>
      <c r="AY126" s="221" t="s">
        <v>176</v>
      </c>
    </row>
    <row r="127" spans="2:65" s="1" customFormat="1" ht="22.5" customHeight="1">
      <c r="B127" s="41"/>
      <c r="C127" s="194" t="s">
        <v>245</v>
      </c>
      <c r="D127" s="194" t="s">
        <v>178</v>
      </c>
      <c r="E127" s="195" t="s">
        <v>255</v>
      </c>
      <c r="F127" s="196" t="s">
        <v>256</v>
      </c>
      <c r="G127" s="197" t="s">
        <v>257</v>
      </c>
      <c r="H127" s="198">
        <v>3.843</v>
      </c>
      <c r="I127" s="199"/>
      <c r="J127" s="200">
        <f>ROUND(I127*H127,2)</f>
        <v>0</v>
      </c>
      <c r="K127" s="196" t="s">
        <v>182</v>
      </c>
      <c r="L127" s="61"/>
      <c r="M127" s="201" t="s">
        <v>21</v>
      </c>
      <c r="N127" s="202" t="s">
        <v>42</v>
      </c>
      <c r="O127" s="42"/>
      <c r="P127" s="203">
        <f>O127*H127</f>
        <v>0</v>
      </c>
      <c r="Q127" s="203">
        <v>0</v>
      </c>
      <c r="R127" s="203">
        <f>Q127*H127</f>
        <v>0</v>
      </c>
      <c r="S127" s="203">
        <v>0</v>
      </c>
      <c r="T127" s="204">
        <f>S127*H127</f>
        <v>0</v>
      </c>
      <c r="AR127" s="24" t="s">
        <v>183</v>
      </c>
      <c r="AT127" s="24" t="s">
        <v>178</v>
      </c>
      <c r="AU127" s="24" t="s">
        <v>81</v>
      </c>
      <c r="AY127" s="24" t="s">
        <v>176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24" t="s">
        <v>79</v>
      </c>
      <c r="BK127" s="205">
        <f>ROUND(I127*H127,2)</f>
        <v>0</v>
      </c>
      <c r="BL127" s="24" t="s">
        <v>183</v>
      </c>
      <c r="BM127" s="24" t="s">
        <v>325</v>
      </c>
    </row>
    <row r="128" spans="2:47" s="1" customFormat="1" ht="13.5">
      <c r="B128" s="41"/>
      <c r="C128" s="63"/>
      <c r="D128" s="206" t="s">
        <v>185</v>
      </c>
      <c r="E128" s="63"/>
      <c r="F128" s="207" t="s">
        <v>259</v>
      </c>
      <c r="G128" s="63"/>
      <c r="H128" s="63"/>
      <c r="I128" s="164"/>
      <c r="J128" s="63"/>
      <c r="K128" s="63"/>
      <c r="L128" s="61"/>
      <c r="M128" s="208"/>
      <c r="N128" s="42"/>
      <c r="O128" s="42"/>
      <c r="P128" s="42"/>
      <c r="Q128" s="42"/>
      <c r="R128" s="42"/>
      <c r="S128" s="42"/>
      <c r="T128" s="78"/>
      <c r="AT128" s="24" t="s">
        <v>185</v>
      </c>
      <c r="AU128" s="24" t="s">
        <v>81</v>
      </c>
    </row>
    <row r="129" spans="2:51" s="11" customFormat="1" ht="13.5">
      <c r="B129" s="210"/>
      <c r="C129" s="211"/>
      <c r="D129" s="212" t="s">
        <v>189</v>
      </c>
      <c r="E129" s="213" t="s">
        <v>21</v>
      </c>
      <c r="F129" s="214" t="s">
        <v>933</v>
      </c>
      <c r="G129" s="211"/>
      <c r="H129" s="215">
        <v>3.843</v>
      </c>
      <c r="I129" s="216"/>
      <c r="J129" s="211"/>
      <c r="K129" s="211"/>
      <c r="L129" s="217"/>
      <c r="M129" s="218"/>
      <c r="N129" s="219"/>
      <c r="O129" s="219"/>
      <c r="P129" s="219"/>
      <c r="Q129" s="219"/>
      <c r="R129" s="219"/>
      <c r="S129" s="219"/>
      <c r="T129" s="220"/>
      <c r="AT129" s="221" t="s">
        <v>189</v>
      </c>
      <c r="AU129" s="221" t="s">
        <v>81</v>
      </c>
      <c r="AV129" s="11" t="s">
        <v>81</v>
      </c>
      <c r="AW129" s="11" t="s">
        <v>34</v>
      </c>
      <c r="AX129" s="11" t="s">
        <v>79</v>
      </c>
      <c r="AY129" s="221" t="s">
        <v>176</v>
      </c>
    </row>
    <row r="130" spans="2:65" s="1" customFormat="1" ht="22.5" customHeight="1">
      <c r="B130" s="41"/>
      <c r="C130" s="194" t="s">
        <v>250</v>
      </c>
      <c r="D130" s="194" t="s">
        <v>178</v>
      </c>
      <c r="E130" s="195" t="s">
        <v>262</v>
      </c>
      <c r="F130" s="196" t="s">
        <v>263</v>
      </c>
      <c r="G130" s="197" t="s">
        <v>200</v>
      </c>
      <c r="H130" s="198">
        <v>2.74</v>
      </c>
      <c r="I130" s="199"/>
      <c r="J130" s="200">
        <f>ROUND(I130*H130,2)</f>
        <v>0</v>
      </c>
      <c r="K130" s="196" t="s">
        <v>182</v>
      </c>
      <c r="L130" s="61"/>
      <c r="M130" s="201" t="s">
        <v>21</v>
      </c>
      <c r="N130" s="202" t="s">
        <v>42</v>
      </c>
      <c r="O130" s="42"/>
      <c r="P130" s="203">
        <f>O130*H130</f>
        <v>0</v>
      </c>
      <c r="Q130" s="203">
        <v>0</v>
      </c>
      <c r="R130" s="203">
        <f>Q130*H130</f>
        <v>0</v>
      </c>
      <c r="S130" s="203">
        <v>0</v>
      </c>
      <c r="T130" s="204">
        <f>S130*H130</f>
        <v>0</v>
      </c>
      <c r="AR130" s="24" t="s">
        <v>183</v>
      </c>
      <c r="AT130" s="24" t="s">
        <v>178</v>
      </c>
      <c r="AU130" s="24" t="s">
        <v>81</v>
      </c>
      <c r="AY130" s="24" t="s">
        <v>176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24" t="s">
        <v>79</v>
      </c>
      <c r="BK130" s="205">
        <f>ROUND(I130*H130,2)</f>
        <v>0</v>
      </c>
      <c r="BL130" s="24" t="s">
        <v>183</v>
      </c>
      <c r="BM130" s="24" t="s">
        <v>336</v>
      </c>
    </row>
    <row r="131" spans="2:47" s="1" customFormat="1" ht="27">
      <c r="B131" s="41"/>
      <c r="C131" s="63"/>
      <c r="D131" s="206" t="s">
        <v>185</v>
      </c>
      <c r="E131" s="63"/>
      <c r="F131" s="207" t="s">
        <v>265</v>
      </c>
      <c r="G131" s="63"/>
      <c r="H131" s="63"/>
      <c r="I131" s="164"/>
      <c r="J131" s="63"/>
      <c r="K131" s="63"/>
      <c r="L131" s="61"/>
      <c r="M131" s="208"/>
      <c r="N131" s="42"/>
      <c r="O131" s="42"/>
      <c r="P131" s="42"/>
      <c r="Q131" s="42"/>
      <c r="R131" s="42"/>
      <c r="S131" s="42"/>
      <c r="T131" s="78"/>
      <c r="AT131" s="24" t="s">
        <v>185</v>
      </c>
      <c r="AU131" s="24" t="s">
        <v>81</v>
      </c>
    </row>
    <row r="132" spans="2:51" s="11" customFormat="1" ht="13.5">
      <c r="B132" s="210"/>
      <c r="C132" s="211"/>
      <c r="D132" s="206" t="s">
        <v>189</v>
      </c>
      <c r="E132" s="233" t="s">
        <v>21</v>
      </c>
      <c r="F132" s="234" t="s">
        <v>926</v>
      </c>
      <c r="G132" s="211"/>
      <c r="H132" s="235">
        <v>4.875</v>
      </c>
      <c r="I132" s="216"/>
      <c r="J132" s="211"/>
      <c r="K132" s="211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189</v>
      </c>
      <c r="AU132" s="221" t="s">
        <v>81</v>
      </c>
      <c r="AV132" s="11" t="s">
        <v>81</v>
      </c>
      <c r="AW132" s="11" t="s">
        <v>34</v>
      </c>
      <c r="AX132" s="11" t="s">
        <v>71</v>
      </c>
      <c r="AY132" s="221" t="s">
        <v>176</v>
      </c>
    </row>
    <row r="133" spans="2:51" s="11" customFormat="1" ht="13.5">
      <c r="B133" s="210"/>
      <c r="C133" s="211"/>
      <c r="D133" s="206" t="s">
        <v>189</v>
      </c>
      <c r="E133" s="233" t="s">
        <v>21</v>
      </c>
      <c r="F133" s="234" t="s">
        <v>934</v>
      </c>
      <c r="G133" s="211"/>
      <c r="H133" s="235">
        <v>-2.135</v>
      </c>
      <c r="I133" s="216"/>
      <c r="J133" s="211"/>
      <c r="K133" s="211"/>
      <c r="L133" s="217"/>
      <c r="M133" s="218"/>
      <c r="N133" s="219"/>
      <c r="O133" s="219"/>
      <c r="P133" s="219"/>
      <c r="Q133" s="219"/>
      <c r="R133" s="219"/>
      <c r="S133" s="219"/>
      <c r="T133" s="220"/>
      <c r="AT133" s="221" t="s">
        <v>189</v>
      </c>
      <c r="AU133" s="221" t="s">
        <v>81</v>
      </c>
      <c r="AV133" s="11" t="s">
        <v>81</v>
      </c>
      <c r="AW133" s="11" t="s">
        <v>34</v>
      </c>
      <c r="AX133" s="11" t="s">
        <v>71</v>
      </c>
      <c r="AY133" s="221" t="s">
        <v>176</v>
      </c>
    </row>
    <row r="134" spans="2:51" s="13" customFormat="1" ht="13.5">
      <c r="B134" s="236"/>
      <c r="C134" s="237"/>
      <c r="D134" s="212" t="s">
        <v>189</v>
      </c>
      <c r="E134" s="238" t="s">
        <v>21</v>
      </c>
      <c r="F134" s="239" t="s">
        <v>905</v>
      </c>
      <c r="G134" s="237"/>
      <c r="H134" s="240">
        <v>2.74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AT134" s="246" t="s">
        <v>189</v>
      </c>
      <c r="AU134" s="246" t="s">
        <v>81</v>
      </c>
      <c r="AV134" s="13" t="s">
        <v>183</v>
      </c>
      <c r="AW134" s="13" t="s">
        <v>34</v>
      </c>
      <c r="AX134" s="13" t="s">
        <v>79</v>
      </c>
      <c r="AY134" s="246" t="s">
        <v>176</v>
      </c>
    </row>
    <row r="135" spans="2:65" s="1" customFormat="1" ht="31.5" customHeight="1">
      <c r="B135" s="41"/>
      <c r="C135" s="194" t="s">
        <v>254</v>
      </c>
      <c r="D135" s="194" t="s">
        <v>178</v>
      </c>
      <c r="E135" s="195" t="s">
        <v>935</v>
      </c>
      <c r="F135" s="196" t="s">
        <v>936</v>
      </c>
      <c r="G135" s="197" t="s">
        <v>200</v>
      </c>
      <c r="H135" s="198">
        <v>1.73</v>
      </c>
      <c r="I135" s="199"/>
      <c r="J135" s="200">
        <f>ROUND(I135*H135,2)</f>
        <v>0</v>
      </c>
      <c r="K135" s="196" t="s">
        <v>21</v>
      </c>
      <c r="L135" s="61"/>
      <c r="M135" s="201" t="s">
        <v>21</v>
      </c>
      <c r="N135" s="202" t="s">
        <v>42</v>
      </c>
      <c r="O135" s="42"/>
      <c r="P135" s="203">
        <f>O135*H135</f>
        <v>0</v>
      </c>
      <c r="Q135" s="203">
        <v>0</v>
      </c>
      <c r="R135" s="203">
        <f>Q135*H135</f>
        <v>0</v>
      </c>
      <c r="S135" s="203">
        <v>0</v>
      </c>
      <c r="T135" s="204">
        <f>S135*H135</f>
        <v>0</v>
      </c>
      <c r="AR135" s="24" t="s">
        <v>183</v>
      </c>
      <c r="AT135" s="24" t="s">
        <v>178</v>
      </c>
      <c r="AU135" s="24" t="s">
        <v>81</v>
      </c>
      <c r="AY135" s="24" t="s">
        <v>176</v>
      </c>
      <c r="BE135" s="205">
        <f>IF(N135="základní",J135,0)</f>
        <v>0</v>
      </c>
      <c r="BF135" s="205">
        <f>IF(N135="snížená",J135,0)</f>
        <v>0</v>
      </c>
      <c r="BG135" s="205">
        <f>IF(N135="zákl. přenesená",J135,0)</f>
        <v>0</v>
      </c>
      <c r="BH135" s="205">
        <f>IF(N135="sníž. přenesená",J135,0)</f>
        <v>0</v>
      </c>
      <c r="BI135" s="205">
        <f>IF(N135="nulová",J135,0)</f>
        <v>0</v>
      </c>
      <c r="BJ135" s="24" t="s">
        <v>79</v>
      </c>
      <c r="BK135" s="205">
        <f>ROUND(I135*H135,2)</f>
        <v>0</v>
      </c>
      <c r="BL135" s="24" t="s">
        <v>183</v>
      </c>
      <c r="BM135" s="24" t="s">
        <v>350</v>
      </c>
    </row>
    <row r="136" spans="2:47" s="1" customFormat="1" ht="13.5">
      <c r="B136" s="41"/>
      <c r="C136" s="63"/>
      <c r="D136" s="206" t="s">
        <v>185</v>
      </c>
      <c r="E136" s="63"/>
      <c r="F136" s="207" t="s">
        <v>936</v>
      </c>
      <c r="G136" s="63"/>
      <c r="H136" s="63"/>
      <c r="I136" s="164"/>
      <c r="J136" s="63"/>
      <c r="K136" s="63"/>
      <c r="L136" s="61"/>
      <c r="M136" s="208"/>
      <c r="N136" s="42"/>
      <c r="O136" s="42"/>
      <c r="P136" s="42"/>
      <c r="Q136" s="42"/>
      <c r="R136" s="42"/>
      <c r="S136" s="42"/>
      <c r="T136" s="78"/>
      <c r="AT136" s="24" t="s">
        <v>185</v>
      </c>
      <c r="AU136" s="24" t="s">
        <v>81</v>
      </c>
    </row>
    <row r="137" spans="2:51" s="11" customFormat="1" ht="13.5">
      <c r="B137" s="210"/>
      <c r="C137" s="211"/>
      <c r="D137" s="206" t="s">
        <v>189</v>
      </c>
      <c r="E137" s="233" t="s">
        <v>21</v>
      </c>
      <c r="F137" s="234" t="s">
        <v>937</v>
      </c>
      <c r="G137" s="211"/>
      <c r="H137" s="235">
        <v>0.44</v>
      </c>
      <c r="I137" s="216"/>
      <c r="J137" s="211"/>
      <c r="K137" s="211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189</v>
      </c>
      <c r="AU137" s="221" t="s">
        <v>81</v>
      </c>
      <c r="AV137" s="11" t="s">
        <v>81</v>
      </c>
      <c r="AW137" s="11" t="s">
        <v>34</v>
      </c>
      <c r="AX137" s="11" t="s">
        <v>71</v>
      </c>
      <c r="AY137" s="221" t="s">
        <v>176</v>
      </c>
    </row>
    <row r="138" spans="2:51" s="11" customFormat="1" ht="13.5">
      <c r="B138" s="210"/>
      <c r="C138" s="211"/>
      <c r="D138" s="206" t="s">
        <v>189</v>
      </c>
      <c r="E138" s="233" t="s">
        <v>21</v>
      </c>
      <c r="F138" s="234" t="s">
        <v>938</v>
      </c>
      <c r="G138" s="211"/>
      <c r="H138" s="235">
        <v>1.29</v>
      </c>
      <c r="I138" s="216"/>
      <c r="J138" s="211"/>
      <c r="K138" s="211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189</v>
      </c>
      <c r="AU138" s="221" t="s">
        <v>81</v>
      </c>
      <c r="AV138" s="11" t="s">
        <v>81</v>
      </c>
      <c r="AW138" s="11" t="s">
        <v>34</v>
      </c>
      <c r="AX138" s="11" t="s">
        <v>71</v>
      </c>
      <c r="AY138" s="221" t="s">
        <v>176</v>
      </c>
    </row>
    <row r="139" spans="2:51" s="13" customFormat="1" ht="13.5">
      <c r="B139" s="236"/>
      <c r="C139" s="237"/>
      <c r="D139" s="212" t="s">
        <v>189</v>
      </c>
      <c r="E139" s="238" t="s">
        <v>21</v>
      </c>
      <c r="F139" s="239" t="s">
        <v>905</v>
      </c>
      <c r="G139" s="237"/>
      <c r="H139" s="240">
        <v>1.73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AT139" s="246" t="s">
        <v>189</v>
      </c>
      <c r="AU139" s="246" t="s">
        <v>81</v>
      </c>
      <c r="AV139" s="13" t="s">
        <v>183</v>
      </c>
      <c r="AW139" s="13" t="s">
        <v>34</v>
      </c>
      <c r="AX139" s="13" t="s">
        <v>79</v>
      </c>
      <c r="AY139" s="246" t="s">
        <v>176</v>
      </c>
    </row>
    <row r="140" spans="2:65" s="1" customFormat="1" ht="22.5" customHeight="1">
      <c r="B140" s="41"/>
      <c r="C140" s="247" t="s">
        <v>261</v>
      </c>
      <c r="D140" s="247" t="s">
        <v>279</v>
      </c>
      <c r="E140" s="248" t="s">
        <v>939</v>
      </c>
      <c r="F140" s="249" t="s">
        <v>940</v>
      </c>
      <c r="G140" s="250" t="s">
        <v>257</v>
      </c>
      <c r="H140" s="251">
        <v>3.46</v>
      </c>
      <c r="I140" s="252"/>
      <c r="J140" s="253">
        <f>ROUND(I140*H140,2)</f>
        <v>0</v>
      </c>
      <c r="K140" s="249" t="s">
        <v>182</v>
      </c>
      <c r="L140" s="254"/>
      <c r="M140" s="255" t="s">
        <v>21</v>
      </c>
      <c r="N140" s="256" t="s">
        <v>42</v>
      </c>
      <c r="O140" s="42"/>
      <c r="P140" s="203">
        <f>O140*H140</f>
        <v>0</v>
      </c>
      <c r="Q140" s="203">
        <v>1</v>
      </c>
      <c r="R140" s="203">
        <f>Q140*H140</f>
        <v>3.46</v>
      </c>
      <c r="S140" s="203">
        <v>0</v>
      </c>
      <c r="T140" s="204">
        <f>S140*H140</f>
        <v>0</v>
      </c>
      <c r="AR140" s="24" t="s">
        <v>128</v>
      </c>
      <c r="AT140" s="24" t="s">
        <v>279</v>
      </c>
      <c r="AU140" s="24" t="s">
        <v>81</v>
      </c>
      <c r="AY140" s="24" t="s">
        <v>176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24" t="s">
        <v>79</v>
      </c>
      <c r="BK140" s="205">
        <f>ROUND(I140*H140,2)</f>
        <v>0</v>
      </c>
      <c r="BL140" s="24" t="s">
        <v>183</v>
      </c>
      <c r="BM140" s="24" t="s">
        <v>366</v>
      </c>
    </row>
    <row r="141" spans="2:47" s="1" customFormat="1" ht="13.5">
      <c r="B141" s="41"/>
      <c r="C141" s="63"/>
      <c r="D141" s="206" t="s">
        <v>185</v>
      </c>
      <c r="E141" s="63"/>
      <c r="F141" s="207" t="s">
        <v>941</v>
      </c>
      <c r="G141" s="63"/>
      <c r="H141" s="63"/>
      <c r="I141" s="164"/>
      <c r="J141" s="63"/>
      <c r="K141" s="63"/>
      <c r="L141" s="61"/>
      <c r="M141" s="208"/>
      <c r="N141" s="42"/>
      <c r="O141" s="42"/>
      <c r="P141" s="42"/>
      <c r="Q141" s="42"/>
      <c r="R141" s="42"/>
      <c r="S141" s="42"/>
      <c r="T141" s="78"/>
      <c r="AT141" s="24" t="s">
        <v>185</v>
      </c>
      <c r="AU141" s="24" t="s">
        <v>81</v>
      </c>
    </row>
    <row r="142" spans="2:51" s="11" customFormat="1" ht="13.5">
      <c r="B142" s="210"/>
      <c r="C142" s="211"/>
      <c r="D142" s="206" t="s">
        <v>189</v>
      </c>
      <c r="E142" s="233" t="s">
        <v>21</v>
      </c>
      <c r="F142" s="234" t="s">
        <v>942</v>
      </c>
      <c r="G142" s="211"/>
      <c r="H142" s="235">
        <v>3.46</v>
      </c>
      <c r="I142" s="216"/>
      <c r="J142" s="211"/>
      <c r="K142" s="211"/>
      <c r="L142" s="217"/>
      <c r="M142" s="218"/>
      <c r="N142" s="219"/>
      <c r="O142" s="219"/>
      <c r="P142" s="219"/>
      <c r="Q142" s="219"/>
      <c r="R142" s="219"/>
      <c r="S142" s="219"/>
      <c r="T142" s="220"/>
      <c r="AT142" s="221" t="s">
        <v>189</v>
      </c>
      <c r="AU142" s="221" t="s">
        <v>81</v>
      </c>
      <c r="AV142" s="11" t="s">
        <v>81</v>
      </c>
      <c r="AW142" s="11" t="s">
        <v>34</v>
      </c>
      <c r="AX142" s="11" t="s">
        <v>71</v>
      </c>
      <c r="AY142" s="221" t="s">
        <v>176</v>
      </c>
    </row>
    <row r="143" spans="2:51" s="13" customFormat="1" ht="13.5">
      <c r="B143" s="236"/>
      <c r="C143" s="237"/>
      <c r="D143" s="206" t="s">
        <v>189</v>
      </c>
      <c r="E143" s="257" t="s">
        <v>21</v>
      </c>
      <c r="F143" s="258" t="s">
        <v>207</v>
      </c>
      <c r="G143" s="237"/>
      <c r="H143" s="259">
        <v>3.46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AT143" s="246" t="s">
        <v>189</v>
      </c>
      <c r="AU143" s="246" t="s">
        <v>81</v>
      </c>
      <c r="AV143" s="13" t="s">
        <v>183</v>
      </c>
      <c r="AW143" s="13" t="s">
        <v>34</v>
      </c>
      <c r="AX143" s="13" t="s">
        <v>79</v>
      </c>
      <c r="AY143" s="246" t="s">
        <v>176</v>
      </c>
    </row>
    <row r="144" spans="2:63" s="10" customFormat="1" ht="29.85" customHeight="1">
      <c r="B144" s="177"/>
      <c r="C144" s="178"/>
      <c r="D144" s="191" t="s">
        <v>70</v>
      </c>
      <c r="E144" s="192" t="s">
        <v>183</v>
      </c>
      <c r="F144" s="192" t="s">
        <v>342</v>
      </c>
      <c r="G144" s="178"/>
      <c r="H144" s="178"/>
      <c r="I144" s="181"/>
      <c r="J144" s="193">
        <f>BK144</f>
        <v>0</v>
      </c>
      <c r="K144" s="178"/>
      <c r="L144" s="183"/>
      <c r="M144" s="184"/>
      <c r="N144" s="185"/>
      <c r="O144" s="185"/>
      <c r="P144" s="186">
        <f>SUM(P145:P149)</f>
        <v>0</v>
      </c>
      <c r="Q144" s="185"/>
      <c r="R144" s="186">
        <f>SUM(R145:R149)</f>
        <v>0.6145002500000001</v>
      </c>
      <c r="S144" s="185"/>
      <c r="T144" s="187">
        <f>SUM(T145:T149)</f>
        <v>0</v>
      </c>
      <c r="AR144" s="188" t="s">
        <v>79</v>
      </c>
      <c r="AT144" s="189" t="s">
        <v>70</v>
      </c>
      <c r="AU144" s="189" t="s">
        <v>79</v>
      </c>
      <c r="AY144" s="188" t="s">
        <v>176</v>
      </c>
      <c r="BK144" s="190">
        <f>SUM(BK145:BK149)</f>
        <v>0</v>
      </c>
    </row>
    <row r="145" spans="2:65" s="1" customFormat="1" ht="22.5" customHeight="1">
      <c r="B145" s="41"/>
      <c r="C145" s="194" t="s">
        <v>10</v>
      </c>
      <c r="D145" s="194" t="s">
        <v>178</v>
      </c>
      <c r="E145" s="195" t="s">
        <v>943</v>
      </c>
      <c r="F145" s="196" t="s">
        <v>944</v>
      </c>
      <c r="G145" s="197" t="s">
        <v>200</v>
      </c>
      <c r="H145" s="198">
        <v>0.325</v>
      </c>
      <c r="I145" s="199"/>
      <c r="J145" s="200">
        <f>ROUND(I145*H145,2)</f>
        <v>0</v>
      </c>
      <c r="K145" s="196" t="s">
        <v>182</v>
      </c>
      <c r="L145" s="61"/>
      <c r="M145" s="201" t="s">
        <v>21</v>
      </c>
      <c r="N145" s="202" t="s">
        <v>42</v>
      </c>
      <c r="O145" s="42"/>
      <c r="P145" s="203">
        <f>O145*H145</f>
        <v>0</v>
      </c>
      <c r="Q145" s="203">
        <v>1.89077</v>
      </c>
      <c r="R145" s="203">
        <f>Q145*H145</f>
        <v>0.6145002500000001</v>
      </c>
      <c r="S145" s="203">
        <v>0</v>
      </c>
      <c r="T145" s="204">
        <f>S145*H145</f>
        <v>0</v>
      </c>
      <c r="AR145" s="24" t="s">
        <v>183</v>
      </c>
      <c r="AT145" s="24" t="s">
        <v>178</v>
      </c>
      <c r="AU145" s="24" t="s">
        <v>81</v>
      </c>
      <c r="AY145" s="24" t="s">
        <v>176</v>
      </c>
      <c r="BE145" s="205">
        <f>IF(N145="základní",J145,0)</f>
        <v>0</v>
      </c>
      <c r="BF145" s="205">
        <f>IF(N145="snížená",J145,0)</f>
        <v>0</v>
      </c>
      <c r="BG145" s="205">
        <f>IF(N145="zákl. přenesená",J145,0)</f>
        <v>0</v>
      </c>
      <c r="BH145" s="205">
        <f>IF(N145="sníž. přenesená",J145,0)</f>
        <v>0</v>
      </c>
      <c r="BI145" s="205">
        <f>IF(N145="nulová",J145,0)</f>
        <v>0</v>
      </c>
      <c r="BJ145" s="24" t="s">
        <v>79</v>
      </c>
      <c r="BK145" s="205">
        <f>ROUND(I145*H145,2)</f>
        <v>0</v>
      </c>
      <c r="BL145" s="24" t="s">
        <v>183</v>
      </c>
      <c r="BM145" s="24" t="s">
        <v>386</v>
      </c>
    </row>
    <row r="146" spans="2:47" s="1" customFormat="1" ht="27">
      <c r="B146" s="41"/>
      <c r="C146" s="63"/>
      <c r="D146" s="206" t="s">
        <v>185</v>
      </c>
      <c r="E146" s="63"/>
      <c r="F146" s="207" t="s">
        <v>945</v>
      </c>
      <c r="G146" s="63"/>
      <c r="H146" s="63"/>
      <c r="I146" s="164"/>
      <c r="J146" s="63"/>
      <c r="K146" s="63"/>
      <c r="L146" s="61"/>
      <c r="M146" s="208"/>
      <c r="N146" s="42"/>
      <c r="O146" s="42"/>
      <c r="P146" s="42"/>
      <c r="Q146" s="42"/>
      <c r="R146" s="42"/>
      <c r="S146" s="42"/>
      <c r="T146" s="78"/>
      <c r="AT146" s="24" t="s">
        <v>185</v>
      </c>
      <c r="AU146" s="24" t="s">
        <v>81</v>
      </c>
    </row>
    <row r="147" spans="2:51" s="11" customFormat="1" ht="13.5">
      <c r="B147" s="210"/>
      <c r="C147" s="211"/>
      <c r="D147" s="206" t="s">
        <v>189</v>
      </c>
      <c r="E147" s="233" t="s">
        <v>21</v>
      </c>
      <c r="F147" s="234" t="s">
        <v>946</v>
      </c>
      <c r="G147" s="211"/>
      <c r="H147" s="235">
        <v>0.1</v>
      </c>
      <c r="I147" s="216"/>
      <c r="J147" s="211"/>
      <c r="K147" s="211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189</v>
      </c>
      <c r="AU147" s="221" t="s">
        <v>81</v>
      </c>
      <c r="AV147" s="11" t="s">
        <v>81</v>
      </c>
      <c r="AW147" s="11" t="s">
        <v>34</v>
      </c>
      <c r="AX147" s="11" t="s">
        <v>71</v>
      </c>
      <c r="AY147" s="221" t="s">
        <v>176</v>
      </c>
    </row>
    <row r="148" spans="2:51" s="11" customFormat="1" ht="13.5">
      <c r="B148" s="210"/>
      <c r="C148" s="211"/>
      <c r="D148" s="206" t="s">
        <v>189</v>
      </c>
      <c r="E148" s="233" t="s">
        <v>21</v>
      </c>
      <c r="F148" s="234" t="s">
        <v>947</v>
      </c>
      <c r="G148" s="211"/>
      <c r="H148" s="235">
        <v>0.225</v>
      </c>
      <c r="I148" s="216"/>
      <c r="J148" s="211"/>
      <c r="K148" s="211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189</v>
      </c>
      <c r="AU148" s="221" t="s">
        <v>81</v>
      </c>
      <c r="AV148" s="11" t="s">
        <v>81</v>
      </c>
      <c r="AW148" s="11" t="s">
        <v>34</v>
      </c>
      <c r="AX148" s="11" t="s">
        <v>71</v>
      </c>
      <c r="AY148" s="221" t="s">
        <v>176</v>
      </c>
    </row>
    <row r="149" spans="2:51" s="13" customFormat="1" ht="13.5">
      <c r="B149" s="236"/>
      <c r="C149" s="237"/>
      <c r="D149" s="206" t="s">
        <v>189</v>
      </c>
      <c r="E149" s="257" t="s">
        <v>21</v>
      </c>
      <c r="F149" s="258" t="s">
        <v>905</v>
      </c>
      <c r="G149" s="237"/>
      <c r="H149" s="259">
        <v>0.325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AT149" s="246" t="s">
        <v>189</v>
      </c>
      <c r="AU149" s="246" t="s">
        <v>81</v>
      </c>
      <c r="AV149" s="13" t="s">
        <v>183</v>
      </c>
      <c r="AW149" s="13" t="s">
        <v>34</v>
      </c>
      <c r="AX149" s="13" t="s">
        <v>79</v>
      </c>
      <c r="AY149" s="246" t="s">
        <v>176</v>
      </c>
    </row>
    <row r="150" spans="2:63" s="10" customFormat="1" ht="29.85" customHeight="1">
      <c r="B150" s="177"/>
      <c r="C150" s="178"/>
      <c r="D150" s="191" t="s">
        <v>70</v>
      </c>
      <c r="E150" s="192" t="s">
        <v>128</v>
      </c>
      <c r="F150" s="192" t="s">
        <v>948</v>
      </c>
      <c r="G150" s="178"/>
      <c r="H150" s="178"/>
      <c r="I150" s="181"/>
      <c r="J150" s="193">
        <f>BK150</f>
        <v>0</v>
      </c>
      <c r="K150" s="178"/>
      <c r="L150" s="183"/>
      <c r="M150" s="184"/>
      <c r="N150" s="185"/>
      <c r="O150" s="185"/>
      <c r="P150" s="186">
        <f>SUM(P151:P171)</f>
        <v>0</v>
      </c>
      <c r="Q150" s="185"/>
      <c r="R150" s="186">
        <f>SUM(R151:R171)</f>
        <v>0.00268</v>
      </c>
      <c r="S150" s="185"/>
      <c r="T150" s="187">
        <f>SUM(T151:T171)</f>
        <v>0</v>
      </c>
      <c r="AR150" s="188" t="s">
        <v>79</v>
      </c>
      <c r="AT150" s="189" t="s">
        <v>70</v>
      </c>
      <c r="AU150" s="189" t="s">
        <v>79</v>
      </c>
      <c r="AY150" s="188" t="s">
        <v>176</v>
      </c>
      <c r="BK150" s="190">
        <f>SUM(BK151:BK171)</f>
        <v>0</v>
      </c>
    </row>
    <row r="151" spans="2:65" s="1" customFormat="1" ht="22.5" customHeight="1">
      <c r="B151" s="41"/>
      <c r="C151" s="194" t="s">
        <v>273</v>
      </c>
      <c r="D151" s="194" t="s">
        <v>178</v>
      </c>
      <c r="E151" s="195" t="s">
        <v>949</v>
      </c>
      <c r="F151" s="196" t="s">
        <v>950</v>
      </c>
      <c r="G151" s="197" t="s">
        <v>193</v>
      </c>
      <c r="H151" s="198">
        <v>1</v>
      </c>
      <c r="I151" s="199"/>
      <c r="J151" s="200">
        <f>ROUND(I151*H151,2)</f>
        <v>0</v>
      </c>
      <c r="K151" s="196" t="s">
        <v>182</v>
      </c>
      <c r="L151" s="61"/>
      <c r="M151" s="201" t="s">
        <v>21</v>
      </c>
      <c r="N151" s="202" t="s">
        <v>42</v>
      </c>
      <c r="O151" s="42"/>
      <c r="P151" s="203">
        <f>O151*H151</f>
        <v>0</v>
      </c>
      <c r="Q151" s="203">
        <v>0.00268</v>
      </c>
      <c r="R151" s="203">
        <f>Q151*H151</f>
        <v>0.00268</v>
      </c>
      <c r="S151" s="203">
        <v>0</v>
      </c>
      <c r="T151" s="204">
        <f>S151*H151</f>
        <v>0</v>
      </c>
      <c r="AR151" s="24" t="s">
        <v>183</v>
      </c>
      <c r="AT151" s="24" t="s">
        <v>178</v>
      </c>
      <c r="AU151" s="24" t="s">
        <v>81</v>
      </c>
      <c r="AY151" s="24" t="s">
        <v>176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24" t="s">
        <v>79</v>
      </c>
      <c r="BK151" s="205">
        <f>ROUND(I151*H151,2)</f>
        <v>0</v>
      </c>
      <c r="BL151" s="24" t="s">
        <v>183</v>
      </c>
      <c r="BM151" s="24" t="s">
        <v>951</v>
      </c>
    </row>
    <row r="152" spans="2:47" s="1" customFormat="1" ht="27">
      <c r="B152" s="41"/>
      <c r="C152" s="63"/>
      <c r="D152" s="206" t="s">
        <v>185</v>
      </c>
      <c r="E152" s="63"/>
      <c r="F152" s="207" t="s">
        <v>952</v>
      </c>
      <c r="G152" s="63"/>
      <c r="H152" s="63"/>
      <c r="I152" s="164"/>
      <c r="J152" s="63"/>
      <c r="K152" s="63"/>
      <c r="L152" s="61"/>
      <c r="M152" s="208"/>
      <c r="N152" s="42"/>
      <c r="O152" s="42"/>
      <c r="P152" s="42"/>
      <c r="Q152" s="42"/>
      <c r="R152" s="42"/>
      <c r="S152" s="42"/>
      <c r="T152" s="78"/>
      <c r="AT152" s="24" t="s">
        <v>185</v>
      </c>
      <c r="AU152" s="24" t="s">
        <v>81</v>
      </c>
    </row>
    <row r="153" spans="2:51" s="11" customFormat="1" ht="13.5">
      <c r="B153" s="210"/>
      <c r="C153" s="211"/>
      <c r="D153" s="206" t="s">
        <v>189</v>
      </c>
      <c r="E153" s="233" t="s">
        <v>21</v>
      </c>
      <c r="F153" s="234" t="s">
        <v>953</v>
      </c>
      <c r="G153" s="211"/>
      <c r="H153" s="235">
        <v>1</v>
      </c>
      <c r="I153" s="216"/>
      <c r="J153" s="211"/>
      <c r="K153" s="211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189</v>
      </c>
      <c r="AU153" s="221" t="s">
        <v>81</v>
      </c>
      <c r="AV153" s="11" t="s">
        <v>81</v>
      </c>
      <c r="AW153" s="11" t="s">
        <v>34</v>
      </c>
      <c r="AX153" s="11" t="s">
        <v>71</v>
      </c>
      <c r="AY153" s="221" t="s">
        <v>176</v>
      </c>
    </row>
    <row r="154" spans="2:51" s="13" customFormat="1" ht="13.5">
      <c r="B154" s="236"/>
      <c r="C154" s="237"/>
      <c r="D154" s="212" t="s">
        <v>189</v>
      </c>
      <c r="E154" s="238" t="s">
        <v>21</v>
      </c>
      <c r="F154" s="239" t="s">
        <v>905</v>
      </c>
      <c r="G154" s="237"/>
      <c r="H154" s="240">
        <v>1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AT154" s="246" t="s">
        <v>189</v>
      </c>
      <c r="AU154" s="246" t="s">
        <v>81</v>
      </c>
      <c r="AV154" s="13" t="s">
        <v>183</v>
      </c>
      <c r="AW154" s="13" t="s">
        <v>34</v>
      </c>
      <c r="AX154" s="13" t="s">
        <v>79</v>
      </c>
      <c r="AY154" s="246" t="s">
        <v>176</v>
      </c>
    </row>
    <row r="155" spans="2:65" s="1" customFormat="1" ht="22.5" customHeight="1">
      <c r="B155" s="41"/>
      <c r="C155" s="194" t="s">
        <v>278</v>
      </c>
      <c r="D155" s="194" t="s">
        <v>178</v>
      </c>
      <c r="E155" s="195" t="s">
        <v>954</v>
      </c>
      <c r="F155" s="196" t="s">
        <v>955</v>
      </c>
      <c r="G155" s="197" t="s">
        <v>193</v>
      </c>
      <c r="H155" s="198">
        <v>1</v>
      </c>
      <c r="I155" s="199"/>
      <c r="J155" s="200">
        <f>ROUND(I155*H155,2)</f>
        <v>0</v>
      </c>
      <c r="K155" s="196" t="s">
        <v>21</v>
      </c>
      <c r="L155" s="61"/>
      <c r="M155" s="201" t="s">
        <v>21</v>
      </c>
      <c r="N155" s="202" t="s">
        <v>42</v>
      </c>
      <c r="O155" s="42"/>
      <c r="P155" s="203">
        <f>O155*H155</f>
        <v>0</v>
      </c>
      <c r="Q155" s="203">
        <v>0</v>
      </c>
      <c r="R155" s="203">
        <f>Q155*H155</f>
        <v>0</v>
      </c>
      <c r="S155" s="203">
        <v>0</v>
      </c>
      <c r="T155" s="204">
        <f>S155*H155</f>
        <v>0</v>
      </c>
      <c r="AR155" s="24" t="s">
        <v>183</v>
      </c>
      <c r="AT155" s="24" t="s">
        <v>178</v>
      </c>
      <c r="AU155" s="24" t="s">
        <v>81</v>
      </c>
      <c r="AY155" s="24" t="s">
        <v>176</v>
      </c>
      <c r="BE155" s="205">
        <f>IF(N155="základní",J155,0)</f>
        <v>0</v>
      </c>
      <c r="BF155" s="205">
        <f>IF(N155="snížená",J155,0)</f>
        <v>0</v>
      </c>
      <c r="BG155" s="205">
        <f>IF(N155="zákl. přenesená",J155,0)</f>
        <v>0</v>
      </c>
      <c r="BH155" s="205">
        <f>IF(N155="sníž. přenesená",J155,0)</f>
        <v>0</v>
      </c>
      <c r="BI155" s="205">
        <f>IF(N155="nulová",J155,0)</f>
        <v>0</v>
      </c>
      <c r="BJ155" s="24" t="s">
        <v>79</v>
      </c>
      <c r="BK155" s="205">
        <f>ROUND(I155*H155,2)</f>
        <v>0</v>
      </c>
      <c r="BL155" s="24" t="s">
        <v>183</v>
      </c>
      <c r="BM155" s="24" t="s">
        <v>413</v>
      </c>
    </row>
    <row r="156" spans="2:47" s="1" customFormat="1" ht="13.5">
      <c r="B156" s="41"/>
      <c r="C156" s="63"/>
      <c r="D156" s="206" t="s">
        <v>185</v>
      </c>
      <c r="E156" s="63"/>
      <c r="F156" s="207" t="s">
        <v>955</v>
      </c>
      <c r="G156" s="63"/>
      <c r="H156" s="63"/>
      <c r="I156" s="164"/>
      <c r="J156" s="63"/>
      <c r="K156" s="63"/>
      <c r="L156" s="61"/>
      <c r="M156" s="208"/>
      <c r="N156" s="42"/>
      <c r="O156" s="42"/>
      <c r="P156" s="42"/>
      <c r="Q156" s="42"/>
      <c r="R156" s="42"/>
      <c r="S156" s="42"/>
      <c r="T156" s="78"/>
      <c r="AT156" s="24" t="s">
        <v>185</v>
      </c>
      <c r="AU156" s="24" t="s">
        <v>81</v>
      </c>
    </row>
    <row r="157" spans="2:51" s="11" customFormat="1" ht="13.5">
      <c r="B157" s="210"/>
      <c r="C157" s="211"/>
      <c r="D157" s="206" t="s">
        <v>189</v>
      </c>
      <c r="E157" s="233" t="s">
        <v>21</v>
      </c>
      <c r="F157" s="234" t="s">
        <v>953</v>
      </c>
      <c r="G157" s="211"/>
      <c r="H157" s="235">
        <v>1</v>
      </c>
      <c r="I157" s="216"/>
      <c r="J157" s="211"/>
      <c r="K157" s="211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189</v>
      </c>
      <c r="AU157" s="221" t="s">
        <v>81</v>
      </c>
      <c r="AV157" s="11" t="s">
        <v>81</v>
      </c>
      <c r="AW157" s="11" t="s">
        <v>34</v>
      </c>
      <c r="AX157" s="11" t="s">
        <v>71</v>
      </c>
      <c r="AY157" s="221" t="s">
        <v>176</v>
      </c>
    </row>
    <row r="158" spans="2:51" s="13" customFormat="1" ht="13.5">
      <c r="B158" s="236"/>
      <c r="C158" s="237"/>
      <c r="D158" s="212" t="s">
        <v>189</v>
      </c>
      <c r="E158" s="238" t="s">
        <v>21</v>
      </c>
      <c r="F158" s="239" t="s">
        <v>905</v>
      </c>
      <c r="G158" s="237"/>
      <c r="H158" s="240">
        <v>1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AT158" s="246" t="s">
        <v>189</v>
      </c>
      <c r="AU158" s="246" t="s">
        <v>81</v>
      </c>
      <c r="AV158" s="13" t="s">
        <v>183</v>
      </c>
      <c r="AW158" s="13" t="s">
        <v>34</v>
      </c>
      <c r="AX158" s="13" t="s">
        <v>79</v>
      </c>
      <c r="AY158" s="246" t="s">
        <v>176</v>
      </c>
    </row>
    <row r="159" spans="2:65" s="1" customFormat="1" ht="31.5" customHeight="1">
      <c r="B159" s="41"/>
      <c r="C159" s="194" t="s">
        <v>285</v>
      </c>
      <c r="D159" s="194" t="s">
        <v>178</v>
      </c>
      <c r="E159" s="195" t="s">
        <v>956</v>
      </c>
      <c r="F159" s="196" t="s">
        <v>957</v>
      </c>
      <c r="G159" s="197" t="s">
        <v>421</v>
      </c>
      <c r="H159" s="198">
        <v>1</v>
      </c>
      <c r="I159" s="199"/>
      <c r="J159" s="200">
        <f>ROUND(I159*H159,2)</f>
        <v>0</v>
      </c>
      <c r="K159" s="196" t="s">
        <v>21</v>
      </c>
      <c r="L159" s="61"/>
      <c r="M159" s="201" t="s">
        <v>21</v>
      </c>
      <c r="N159" s="202" t="s">
        <v>42</v>
      </c>
      <c r="O159" s="42"/>
      <c r="P159" s="203">
        <f>O159*H159</f>
        <v>0</v>
      </c>
      <c r="Q159" s="203">
        <v>0</v>
      </c>
      <c r="R159" s="203">
        <f>Q159*H159</f>
        <v>0</v>
      </c>
      <c r="S159" s="203">
        <v>0</v>
      </c>
      <c r="T159" s="204">
        <f>S159*H159</f>
        <v>0</v>
      </c>
      <c r="AR159" s="24" t="s">
        <v>183</v>
      </c>
      <c r="AT159" s="24" t="s">
        <v>178</v>
      </c>
      <c r="AU159" s="24" t="s">
        <v>81</v>
      </c>
      <c r="AY159" s="24" t="s">
        <v>176</v>
      </c>
      <c r="BE159" s="205">
        <f>IF(N159="základní",J159,0)</f>
        <v>0</v>
      </c>
      <c r="BF159" s="205">
        <f>IF(N159="snížená",J159,0)</f>
        <v>0</v>
      </c>
      <c r="BG159" s="205">
        <f>IF(N159="zákl. přenesená",J159,0)</f>
        <v>0</v>
      </c>
      <c r="BH159" s="205">
        <f>IF(N159="sníž. přenesená",J159,0)</f>
        <v>0</v>
      </c>
      <c r="BI159" s="205">
        <f>IF(N159="nulová",J159,0)</f>
        <v>0</v>
      </c>
      <c r="BJ159" s="24" t="s">
        <v>79</v>
      </c>
      <c r="BK159" s="205">
        <f>ROUND(I159*H159,2)</f>
        <v>0</v>
      </c>
      <c r="BL159" s="24" t="s">
        <v>183</v>
      </c>
      <c r="BM159" s="24" t="s">
        <v>423</v>
      </c>
    </row>
    <row r="160" spans="2:47" s="1" customFormat="1" ht="27">
      <c r="B160" s="41"/>
      <c r="C160" s="63"/>
      <c r="D160" s="206" t="s">
        <v>185</v>
      </c>
      <c r="E160" s="63"/>
      <c r="F160" s="207" t="s">
        <v>957</v>
      </c>
      <c r="G160" s="63"/>
      <c r="H160" s="63"/>
      <c r="I160" s="164"/>
      <c r="J160" s="63"/>
      <c r="K160" s="63"/>
      <c r="L160" s="61"/>
      <c r="M160" s="208"/>
      <c r="N160" s="42"/>
      <c r="O160" s="42"/>
      <c r="P160" s="42"/>
      <c r="Q160" s="42"/>
      <c r="R160" s="42"/>
      <c r="S160" s="42"/>
      <c r="T160" s="78"/>
      <c r="AT160" s="24" t="s">
        <v>185</v>
      </c>
      <c r="AU160" s="24" t="s">
        <v>81</v>
      </c>
    </row>
    <row r="161" spans="2:47" s="1" customFormat="1" ht="27">
      <c r="B161" s="41"/>
      <c r="C161" s="63"/>
      <c r="D161" s="206" t="s">
        <v>187</v>
      </c>
      <c r="E161" s="63"/>
      <c r="F161" s="209" t="s">
        <v>958</v>
      </c>
      <c r="G161" s="63"/>
      <c r="H161" s="63"/>
      <c r="I161" s="164"/>
      <c r="J161" s="63"/>
      <c r="K161" s="63"/>
      <c r="L161" s="61"/>
      <c r="M161" s="208"/>
      <c r="N161" s="42"/>
      <c r="O161" s="42"/>
      <c r="P161" s="42"/>
      <c r="Q161" s="42"/>
      <c r="R161" s="42"/>
      <c r="S161" s="42"/>
      <c r="T161" s="78"/>
      <c r="AT161" s="24" t="s">
        <v>187</v>
      </c>
      <c r="AU161" s="24" t="s">
        <v>81</v>
      </c>
    </row>
    <row r="162" spans="2:51" s="11" customFormat="1" ht="13.5">
      <c r="B162" s="210"/>
      <c r="C162" s="211"/>
      <c r="D162" s="206" t="s">
        <v>189</v>
      </c>
      <c r="E162" s="233" t="s">
        <v>21</v>
      </c>
      <c r="F162" s="234" t="s">
        <v>959</v>
      </c>
      <c r="G162" s="211"/>
      <c r="H162" s="235">
        <v>1</v>
      </c>
      <c r="I162" s="216"/>
      <c r="J162" s="211"/>
      <c r="K162" s="211"/>
      <c r="L162" s="217"/>
      <c r="M162" s="218"/>
      <c r="N162" s="219"/>
      <c r="O162" s="219"/>
      <c r="P162" s="219"/>
      <c r="Q162" s="219"/>
      <c r="R162" s="219"/>
      <c r="S162" s="219"/>
      <c r="T162" s="220"/>
      <c r="AT162" s="221" t="s">
        <v>189</v>
      </c>
      <c r="AU162" s="221" t="s">
        <v>81</v>
      </c>
      <c r="AV162" s="11" t="s">
        <v>81</v>
      </c>
      <c r="AW162" s="11" t="s">
        <v>34</v>
      </c>
      <c r="AX162" s="11" t="s">
        <v>71</v>
      </c>
      <c r="AY162" s="221" t="s">
        <v>176</v>
      </c>
    </row>
    <row r="163" spans="2:51" s="13" customFormat="1" ht="13.5">
      <c r="B163" s="236"/>
      <c r="C163" s="237"/>
      <c r="D163" s="212" t="s">
        <v>189</v>
      </c>
      <c r="E163" s="238" t="s">
        <v>21</v>
      </c>
      <c r="F163" s="239" t="s">
        <v>905</v>
      </c>
      <c r="G163" s="237"/>
      <c r="H163" s="240">
        <v>1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AT163" s="246" t="s">
        <v>189</v>
      </c>
      <c r="AU163" s="246" t="s">
        <v>81</v>
      </c>
      <c r="AV163" s="13" t="s">
        <v>183</v>
      </c>
      <c r="AW163" s="13" t="s">
        <v>34</v>
      </c>
      <c r="AX163" s="13" t="s">
        <v>79</v>
      </c>
      <c r="AY163" s="246" t="s">
        <v>176</v>
      </c>
    </row>
    <row r="164" spans="2:65" s="1" customFormat="1" ht="22.5" customHeight="1">
      <c r="B164" s="41"/>
      <c r="C164" s="194" t="s">
        <v>292</v>
      </c>
      <c r="D164" s="194" t="s">
        <v>178</v>
      </c>
      <c r="E164" s="195" t="s">
        <v>960</v>
      </c>
      <c r="F164" s="196" t="s">
        <v>961</v>
      </c>
      <c r="G164" s="197" t="s">
        <v>962</v>
      </c>
      <c r="H164" s="198">
        <v>1</v>
      </c>
      <c r="I164" s="199"/>
      <c r="J164" s="200">
        <f>ROUND(I164*H164,2)</f>
        <v>0</v>
      </c>
      <c r="K164" s="196" t="s">
        <v>21</v>
      </c>
      <c r="L164" s="61"/>
      <c r="M164" s="201" t="s">
        <v>21</v>
      </c>
      <c r="N164" s="202" t="s">
        <v>42</v>
      </c>
      <c r="O164" s="42"/>
      <c r="P164" s="203">
        <f>O164*H164</f>
        <v>0</v>
      </c>
      <c r="Q164" s="203">
        <v>0</v>
      </c>
      <c r="R164" s="203">
        <f>Q164*H164</f>
        <v>0</v>
      </c>
      <c r="S164" s="203">
        <v>0</v>
      </c>
      <c r="T164" s="204">
        <f>S164*H164</f>
        <v>0</v>
      </c>
      <c r="AR164" s="24" t="s">
        <v>183</v>
      </c>
      <c r="AT164" s="24" t="s">
        <v>178</v>
      </c>
      <c r="AU164" s="24" t="s">
        <v>81</v>
      </c>
      <c r="AY164" s="24" t="s">
        <v>176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24" t="s">
        <v>79</v>
      </c>
      <c r="BK164" s="205">
        <f>ROUND(I164*H164,2)</f>
        <v>0</v>
      </c>
      <c r="BL164" s="24" t="s">
        <v>183</v>
      </c>
      <c r="BM164" s="24" t="s">
        <v>436</v>
      </c>
    </row>
    <row r="165" spans="2:47" s="1" customFormat="1" ht="13.5">
      <c r="B165" s="41"/>
      <c r="C165" s="63"/>
      <c r="D165" s="206" t="s">
        <v>185</v>
      </c>
      <c r="E165" s="63"/>
      <c r="F165" s="207" t="s">
        <v>961</v>
      </c>
      <c r="G165" s="63"/>
      <c r="H165" s="63"/>
      <c r="I165" s="164"/>
      <c r="J165" s="63"/>
      <c r="K165" s="63"/>
      <c r="L165" s="61"/>
      <c r="M165" s="208"/>
      <c r="N165" s="42"/>
      <c r="O165" s="42"/>
      <c r="P165" s="42"/>
      <c r="Q165" s="42"/>
      <c r="R165" s="42"/>
      <c r="S165" s="42"/>
      <c r="T165" s="78"/>
      <c r="AT165" s="24" t="s">
        <v>185</v>
      </c>
      <c r="AU165" s="24" t="s">
        <v>81</v>
      </c>
    </row>
    <row r="166" spans="2:51" s="11" customFormat="1" ht="13.5">
      <c r="B166" s="210"/>
      <c r="C166" s="211"/>
      <c r="D166" s="206" t="s">
        <v>189</v>
      </c>
      <c r="E166" s="233" t="s">
        <v>21</v>
      </c>
      <c r="F166" s="234" t="s">
        <v>963</v>
      </c>
      <c r="G166" s="211"/>
      <c r="H166" s="235">
        <v>1</v>
      </c>
      <c r="I166" s="216"/>
      <c r="J166" s="211"/>
      <c r="K166" s="211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189</v>
      </c>
      <c r="AU166" s="221" t="s">
        <v>81</v>
      </c>
      <c r="AV166" s="11" t="s">
        <v>81</v>
      </c>
      <c r="AW166" s="11" t="s">
        <v>34</v>
      </c>
      <c r="AX166" s="11" t="s">
        <v>71</v>
      </c>
      <c r="AY166" s="221" t="s">
        <v>176</v>
      </c>
    </row>
    <row r="167" spans="2:51" s="13" customFormat="1" ht="13.5">
      <c r="B167" s="236"/>
      <c r="C167" s="237"/>
      <c r="D167" s="212" t="s">
        <v>189</v>
      </c>
      <c r="E167" s="238" t="s">
        <v>21</v>
      </c>
      <c r="F167" s="239" t="s">
        <v>905</v>
      </c>
      <c r="G167" s="237"/>
      <c r="H167" s="240">
        <v>1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AT167" s="246" t="s">
        <v>189</v>
      </c>
      <c r="AU167" s="246" t="s">
        <v>81</v>
      </c>
      <c r="AV167" s="13" t="s">
        <v>183</v>
      </c>
      <c r="AW167" s="13" t="s">
        <v>34</v>
      </c>
      <c r="AX167" s="13" t="s">
        <v>79</v>
      </c>
      <c r="AY167" s="246" t="s">
        <v>176</v>
      </c>
    </row>
    <row r="168" spans="2:65" s="1" customFormat="1" ht="22.5" customHeight="1">
      <c r="B168" s="41"/>
      <c r="C168" s="194" t="s">
        <v>302</v>
      </c>
      <c r="D168" s="194" t="s">
        <v>178</v>
      </c>
      <c r="E168" s="195" t="s">
        <v>964</v>
      </c>
      <c r="F168" s="196" t="s">
        <v>965</v>
      </c>
      <c r="G168" s="197" t="s">
        <v>193</v>
      </c>
      <c r="H168" s="198">
        <v>1</v>
      </c>
      <c r="I168" s="199"/>
      <c r="J168" s="200">
        <f>ROUND(I168*H168,2)</f>
        <v>0</v>
      </c>
      <c r="K168" s="196" t="s">
        <v>21</v>
      </c>
      <c r="L168" s="61"/>
      <c r="M168" s="201" t="s">
        <v>21</v>
      </c>
      <c r="N168" s="202" t="s">
        <v>42</v>
      </c>
      <c r="O168" s="42"/>
      <c r="P168" s="203">
        <f>O168*H168</f>
        <v>0</v>
      </c>
      <c r="Q168" s="203">
        <v>0</v>
      </c>
      <c r="R168" s="203">
        <f>Q168*H168</f>
        <v>0</v>
      </c>
      <c r="S168" s="203">
        <v>0</v>
      </c>
      <c r="T168" s="204">
        <f>S168*H168</f>
        <v>0</v>
      </c>
      <c r="AR168" s="24" t="s">
        <v>183</v>
      </c>
      <c r="AT168" s="24" t="s">
        <v>178</v>
      </c>
      <c r="AU168" s="24" t="s">
        <v>81</v>
      </c>
      <c r="AY168" s="24" t="s">
        <v>176</v>
      </c>
      <c r="BE168" s="205">
        <f>IF(N168="základní",J168,0)</f>
        <v>0</v>
      </c>
      <c r="BF168" s="205">
        <f>IF(N168="snížená",J168,0)</f>
        <v>0</v>
      </c>
      <c r="BG168" s="205">
        <f>IF(N168="zákl. přenesená",J168,0)</f>
        <v>0</v>
      </c>
      <c r="BH168" s="205">
        <f>IF(N168="sníž. přenesená",J168,0)</f>
        <v>0</v>
      </c>
      <c r="BI168" s="205">
        <f>IF(N168="nulová",J168,0)</f>
        <v>0</v>
      </c>
      <c r="BJ168" s="24" t="s">
        <v>79</v>
      </c>
      <c r="BK168" s="205">
        <f>ROUND(I168*H168,2)</f>
        <v>0</v>
      </c>
      <c r="BL168" s="24" t="s">
        <v>183</v>
      </c>
      <c r="BM168" s="24" t="s">
        <v>451</v>
      </c>
    </row>
    <row r="169" spans="2:47" s="1" customFormat="1" ht="13.5">
      <c r="B169" s="41"/>
      <c r="C169" s="63"/>
      <c r="D169" s="206" t="s">
        <v>185</v>
      </c>
      <c r="E169" s="63"/>
      <c r="F169" s="207" t="s">
        <v>965</v>
      </c>
      <c r="G169" s="63"/>
      <c r="H169" s="63"/>
      <c r="I169" s="164"/>
      <c r="J169" s="63"/>
      <c r="K169" s="63"/>
      <c r="L169" s="61"/>
      <c r="M169" s="208"/>
      <c r="N169" s="42"/>
      <c r="O169" s="42"/>
      <c r="P169" s="42"/>
      <c r="Q169" s="42"/>
      <c r="R169" s="42"/>
      <c r="S169" s="42"/>
      <c r="T169" s="78"/>
      <c r="AT169" s="24" t="s">
        <v>185</v>
      </c>
      <c r="AU169" s="24" t="s">
        <v>81</v>
      </c>
    </row>
    <row r="170" spans="2:51" s="11" customFormat="1" ht="13.5">
      <c r="B170" s="210"/>
      <c r="C170" s="211"/>
      <c r="D170" s="206" t="s">
        <v>189</v>
      </c>
      <c r="E170" s="233" t="s">
        <v>21</v>
      </c>
      <c r="F170" s="234" t="s">
        <v>953</v>
      </c>
      <c r="G170" s="211"/>
      <c r="H170" s="235">
        <v>1</v>
      </c>
      <c r="I170" s="216"/>
      <c r="J170" s="211"/>
      <c r="K170" s="211"/>
      <c r="L170" s="217"/>
      <c r="M170" s="218"/>
      <c r="N170" s="219"/>
      <c r="O170" s="219"/>
      <c r="P170" s="219"/>
      <c r="Q170" s="219"/>
      <c r="R170" s="219"/>
      <c r="S170" s="219"/>
      <c r="T170" s="220"/>
      <c r="AT170" s="221" t="s">
        <v>189</v>
      </c>
      <c r="AU170" s="221" t="s">
        <v>81</v>
      </c>
      <c r="AV170" s="11" t="s">
        <v>81</v>
      </c>
      <c r="AW170" s="11" t="s">
        <v>34</v>
      </c>
      <c r="AX170" s="11" t="s">
        <v>71</v>
      </c>
      <c r="AY170" s="221" t="s">
        <v>176</v>
      </c>
    </row>
    <row r="171" spans="2:51" s="13" customFormat="1" ht="13.5">
      <c r="B171" s="236"/>
      <c r="C171" s="237"/>
      <c r="D171" s="206" t="s">
        <v>189</v>
      </c>
      <c r="E171" s="257" t="s">
        <v>21</v>
      </c>
      <c r="F171" s="258" t="s">
        <v>905</v>
      </c>
      <c r="G171" s="237"/>
      <c r="H171" s="259">
        <v>1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AT171" s="246" t="s">
        <v>189</v>
      </c>
      <c r="AU171" s="246" t="s">
        <v>81</v>
      </c>
      <c r="AV171" s="13" t="s">
        <v>183</v>
      </c>
      <c r="AW171" s="13" t="s">
        <v>34</v>
      </c>
      <c r="AX171" s="13" t="s">
        <v>79</v>
      </c>
      <c r="AY171" s="246" t="s">
        <v>176</v>
      </c>
    </row>
    <row r="172" spans="2:63" s="10" customFormat="1" ht="29.85" customHeight="1">
      <c r="B172" s="177"/>
      <c r="C172" s="178"/>
      <c r="D172" s="191" t="s">
        <v>70</v>
      </c>
      <c r="E172" s="192" t="s">
        <v>813</v>
      </c>
      <c r="F172" s="192" t="s">
        <v>532</v>
      </c>
      <c r="G172" s="178"/>
      <c r="H172" s="178"/>
      <c r="I172" s="181"/>
      <c r="J172" s="193">
        <f>BK172</f>
        <v>0</v>
      </c>
      <c r="K172" s="178"/>
      <c r="L172" s="183"/>
      <c r="M172" s="184"/>
      <c r="N172" s="185"/>
      <c r="O172" s="185"/>
      <c r="P172" s="186">
        <f>SUM(P173:P174)</f>
        <v>0</v>
      </c>
      <c r="Q172" s="185"/>
      <c r="R172" s="186">
        <f>SUM(R173:R174)</f>
        <v>0</v>
      </c>
      <c r="S172" s="185"/>
      <c r="T172" s="187">
        <f>SUM(T173:T174)</f>
        <v>0</v>
      </c>
      <c r="AR172" s="188" t="s">
        <v>79</v>
      </c>
      <c r="AT172" s="189" t="s">
        <v>70</v>
      </c>
      <c r="AU172" s="189" t="s">
        <v>79</v>
      </c>
      <c r="AY172" s="188" t="s">
        <v>176</v>
      </c>
      <c r="BK172" s="190">
        <f>SUM(BK173:BK174)</f>
        <v>0</v>
      </c>
    </row>
    <row r="173" spans="2:65" s="1" customFormat="1" ht="22.5" customHeight="1">
      <c r="B173" s="41"/>
      <c r="C173" s="194" t="s">
        <v>9</v>
      </c>
      <c r="D173" s="194" t="s">
        <v>178</v>
      </c>
      <c r="E173" s="195" t="s">
        <v>966</v>
      </c>
      <c r="F173" s="196" t="s">
        <v>967</v>
      </c>
      <c r="G173" s="197" t="s">
        <v>257</v>
      </c>
      <c r="H173" s="198">
        <v>4.089</v>
      </c>
      <c r="I173" s="199"/>
      <c r="J173" s="200">
        <f>ROUND(I173*H173,2)</f>
        <v>0</v>
      </c>
      <c r="K173" s="196" t="s">
        <v>182</v>
      </c>
      <c r="L173" s="61"/>
      <c r="M173" s="201" t="s">
        <v>21</v>
      </c>
      <c r="N173" s="202" t="s">
        <v>42</v>
      </c>
      <c r="O173" s="42"/>
      <c r="P173" s="203">
        <f>O173*H173</f>
        <v>0</v>
      </c>
      <c r="Q173" s="203">
        <v>0</v>
      </c>
      <c r="R173" s="203">
        <f>Q173*H173</f>
        <v>0</v>
      </c>
      <c r="S173" s="203">
        <v>0</v>
      </c>
      <c r="T173" s="204">
        <f>S173*H173</f>
        <v>0</v>
      </c>
      <c r="AR173" s="24" t="s">
        <v>183</v>
      </c>
      <c r="AT173" s="24" t="s">
        <v>178</v>
      </c>
      <c r="AU173" s="24" t="s">
        <v>81</v>
      </c>
      <c r="AY173" s="24" t="s">
        <v>176</v>
      </c>
      <c r="BE173" s="205">
        <f>IF(N173="základní",J173,0)</f>
        <v>0</v>
      </c>
      <c r="BF173" s="205">
        <f>IF(N173="snížená",J173,0)</f>
        <v>0</v>
      </c>
      <c r="BG173" s="205">
        <f>IF(N173="zákl. přenesená",J173,0)</f>
        <v>0</v>
      </c>
      <c r="BH173" s="205">
        <f>IF(N173="sníž. přenesená",J173,0)</f>
        <v>0</v>
      </c>
      <c r="BI173" s="205">
        <f>IF(N173="nulová",J173,0)</f>
        <v>0</v>
      </c>
      <c r="BJ173" s="24" t="s">
        <v>79</v>
      </c>
      <c r="BK173" s="205">
        <f>ROUND(I173*H173,2)</f>
        <v>0</v>
      </c>
      <c r="BL173" s="24" t="s">
        <v>183</v>
      </c>
      <c r="BM173" s="24" t="s">
        <v>468</v>
      </c>
    </row>
    <row r="174" spans="2:47" s="1" customFormat="1" ht="27">
      <c r="B174" s="41"/>
      <c r="C174" s="63"/>
      <c r="D174" s="206" t="s">
        <v>185</v>
      </c>
      <c r="E174" s="63"/>
      <c r="F174" s="207" t="s">
        <v>968</v>
      </c>
      <c r="G174" s="63"/>
      <c r="H174" s="63"/>
      <c r="I174" s="164"/>
      <c r="J174" s="63"/>
      <c r="K174" s="63"/>
      <c r="L174" s="61"/>
      <c r="M174" s="208"/>
      <c r="N174" s="42"/>
      <c r="O174" s="42"/>
      <c r="P174" s="42"/>
      <c r="Q174" s="42"/>
      <c r="R174" s="42"/>
      <c r="S174" s="42"/>
      <c r="T174" s="78"/>
      <c r="AT174" s="24" t="s">
        <v>185</v>
      </c>
      <c r="AU174" s="24" t="s">
        <v>81</v>
      </c>
    </row>
    <row r="175" spans="2:63" s="10" customFormat="1" ht="37.35" customHeight="1">
      <c r="B175" s="177"/>
      <c r="C175" s="178"/>
      <c r="D175" s="179" t="s">
        <v>70</v>
      </c>
      <c r="E175" s="180" t="s">
        <v>538</v>
      </c>
      <c r="F175" s="180" t="s">
        <v>539</v>
      </c>
      <c r="G175" s="178"/>
      <c r="H175" s="178"/>
      <c r="I175" s="181"/>
      <c r="J175" s="182">
        <f>BK175</f>
        <v>0</v>
      </c>
      <c r="K175" s="178"/>
      <c r="L175" s="183"/>
      <c r="M175" s="184"/>
      <c r="N175" s="185"/>
      <c r="O175" s="185"/>
      <c r="P175" s="186">
        <f>P176</f>
        <v>0</v>
      </c>
      <c r="Q175" s="185"/>
      <c r="R175" s="186">
        <f>R176</f>
        <v>0.00143</v>
      </c>
      <c r="S175" s="185"/>
      <c r="T175" s="187">
        <f>T176</f>
        <v>0</v>
      </c>
      <c r="AR175" s="188" t="s">
        <v>81</v>
      </c>
      <c r="AT175" s="189" t="s">
        <v>70</v>
      </c>
      <c r="AU175" s="189" t="s">
        <v>71</v>
      </c>
      <c r="AY175" s="188" t="s">
        <v>176</v>
      </c>
      <c r="BK175" s="190">
        <f>BK176</f>
        <v>0</v>
      </c>
    </row>
    <row r="176" spans="2:63" s="10" customFormat="1" ht="19.9" customHeight="1">
      <c r="B176" s="177"/>
      <c r="C176" s="178"/>
      <c r="D176" s="191" t="s">
        <v>70</v>
      </c>
      <c r="E176" s="192" t="s">
        <v>969</v>
      </c>
      <c r="F176" s="192" t="s">
        <v>970</v>
      </c>
      <c r="G176" s="178"/>
      <c r="H176" s="178"/>
      <c r="I176" s="181"/>
      <c r="J176" s="193">
        <f>BK176</f>
        <v>0</v>
      </c>
      <c r="K176" s="178"/>
      <c r="L176" s="183"/>
      <c r="M176" s="184"/>
      <c r="N176" s="185"/>
      <c r="O176" s="185"/>
      <c r="P176" s="186">
        <f>SUM(P177:P183)</f>
        <v>0</v>
      </c>
      <c r="Q176" s="185"/>
      <c r="R176" s="186">
        <f>SUM(R177:R183)</f>
        <v>0.00143</v>
      </c>
      <c r="S176" s="185"/>
      <c r="T176" s="187">
        <f>SUM(T177:T183)</f>
        <v>0</v>
      </c>
      <c r="AR176" s="188" t="s">
        <v>81</v>
      </c>
      <c r="AT176" s="189" t="s">
        <v>70</v>
      </c>
      <c r="AU176" s="189" t="s">
        <v>79</v>
      </c>
      <c r="AY176" s="188" t="s">
        <v>176</v>
      </c>
      <c r="BK176" s="190">
        <f>SUM(BK177:BK183)</f>
        <v>0</v>
      </c>
    </row>
    <row r="177" spans="2:65" s="1" customFormat="1" ht="22.5" customHeight="1">
      <c r="B177" s="41"/>
      <c r="C177" s="194" t="s">
        <v>312</v>
      </c>
      <c r="D177" s="194" t="s">
        <v>178</v>
      </c>
      <c r="E177" s="195" t="s">
        <v>971</v>
      </c>
      <c r="F177" s="196" t="s">
        <v>972</v>
      </c>
      <c r="G177" s="197" t="s">
        <v>421</v>
      </c>
      <c r="H177" s="198">
        <v>1</v>
      </c>
      <c r="I177" s="199"/>
      <c r="J177" s="200">
        <f>ROUND(I177*H177,2)</f>
        <v>0</v>
      </c>
      <c r="K177" s="196" t="s">
        <v>182</v>
      </c>
      <c r="L177" s="61"/>
      <c r="M177" s="201" t="s">
        <v>21</v>
      </c>
      <c r="N177" s="202" t="s">
        <v>42</v>
      </c>
      <c r="O177" s="42"/>
      <c r="P177" s="203">
        <f>O177*H177</f>
        <v>0</v>
      </c>
      <c r="Q177" s="203">
        <v>0.00143</v>
      </c>
      <c r="R177" s="203">
        <f>Q177*H177</f>
        <v>0.00143</v>
      </c>
      <c r="S177" s="203">
        <v>0</v>
      </c>
      <c r="T177" s="204">
        <f>S177*H177</f>
        <v>0</v>
      </c>
      <c r="AR177" s="24" t="s">
        <v>273</v>
      </c>
      <c r="AT177" s="24" t="s">
        <v>178</v>
      </c>
      <c r="AU177" s="24" t="s">
        <v>81</v>
      </c>
      <c r="AY177" s="24" t="s">
        <v>176</v>
      </c>
      <c r="BE177" s="205">
        <f>IF(N177="základní",J177,0)</f>
        <v>0</v>
      </c>
      <c r="BF177" s="205">
        <f>IF(N177="snížená",J177,0)</f>
        <v>0</v>
      </c>
      <c r="BG177" s="205">
        <f>IF(N177="zákl. přenesená",J177,0)</f>
        <v>0</v>
      </c>
      <c r="BH177" s="205">
        <f>IF(N177="sníž. přenesená",J177,0)</f>
        <v>0</v>
      </c>
      <c r="BI177" s="205">
        <f>IF(N177="nulová",J177,0)</f>
        <v>0</v>
      </c>
      <c r="BJ177" s="24" t="s">
        <v>79</v>
      </c>
      <c r="BK177" s="205">
        <f>ROUND(I177*H177,2)</f>
        <v>0</v>
      </c>
      <c r="BL177" s="24" t="s">
        <v>273</v>
      </c>
      <c r="BM177" s="24" t="s">
        <v>973</v>
      </c>
    </row>
    <row r="178" spans="2:47" s="1" customFormat="1" ht="13.5">
      <c r="B178" s="41"/>
      <c r="C178" s="63"/>
      <c r="D178" s="206" t="s">
        <v>185</v>
      </c>
      <c r="E178" s="63"/>
      <c r="F178" s="207" t="s">
        <v>974</v>
      </c>
      <c r="G178" s="63"/>
      <c r="H178" s="63"/>
      <c r="I178" s="164"/>
      <c r="J178" s="63"/>
      <c r="K178" s="63"/>
      <c r="L178" s="61"/>
      <c r="M178" s="208"/>
      <c r="N178" s="42"/>
      <c r="O178" s="42"/>
      <c r="P178" s="42"/>
      <c r="Q178" s="42"/>
      <c r="R178" s="42"/>
      <c r="S178" s="42"/>
      <c r="T178" s="78"/>
      <c r="AT178" s="24" t="s">
        <v>185</v>
      </c>
      <c r="AU178" s="24" t="s">
        <v>81</v>
      </c>
    </row>
    <row r="179" spans="2:51" s="11" customFormat="1" ht="13.5">
      <c r="B179" s="210"/>
      <c r="C179" s="211"/>
      <c r="D179" s="212" t="s">
        <v>189</v>
      </c>
      <c r="E179" s="213" t="s">
        <v>21</v>
      </c>
      <c r="F179" s="214" t="s">
        <v>79</v>
      </c>
      <c r="G179" s="211"/>
      <c r="H179" s="215">
        <v>1</v>
      </c>
      <c r="I179" s="216"/>
      <c r="J179" s="211"/>
      <c r="K179" s="211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189</v>
      </c>
      <c r="AU179" s="221" t="s">
        <v>81</v>
      </c>
      <c r="AV179" s="11" t="s">
        <v>81</v>
      </c>
      <c r="AW179" s="11" t="s">
        <v>34</v>
      </c>
      <c r="AX179" s="11" t="s">
        <v>79</v>
      </c>
      <c r="AY179" s="221" t="s">
        <v>176</v>
      </c>
    </row>
    <row r="180" spans="2:65" s="1" customFormat="1" ht="22.5" customHeight="1">
      <c r="B180" s="41"/>
      <c r="C180" s="194" t="s">
        <v>318</v>
      </c>
      <c r="D180" s="194" t="s">
        <v>178</v>
      </c>
      <c r="E180" s="195" t="s">
        <v>975</v>
      </c>
      <c r="F180" s="196" t="s">
        <v>976</v>
      </c>
      <c r="G180" s="197" t="s">
        <v>193</v>
      </c>
      <c r="H180" s="198">
        <v>25</v>
      </c>
      <c r="I180" s="199"/>
      <c r="J180" s="200">
        <f>ROUND(I180*H180,2)</f>
        <v>0</v>
      </c>
      <c r="K180" s="196" t="s">
        <v>182</v>
      </c>
      <c r="L180" s="61"/>
      <c r="M180" s="201" t="s">
        <v>21</v>
      </c>
      <c r="N180" s="202" t="s">
        <v>42</v>
      </c>
      <c r="O180" s="42"/>
      <c r="P180" s="203">
        <f>O180*H180</f>
        <v>0</v>
      </c>
      <c r="Q180" s="203">
        <v>0</v>
      </c>
      <c r="R180" s="203">
        <f>Q180*H180</f>
        <v>0</v>
      </c>
      <c r="S180" s="203">
        <v>0</v>
      </c>
      <c r="T180" s="204">
        <f>S180*H180</f>
        <v>0</v>
      </c>
      <c r="AR180" s="24" t="s">
        <v>273</v>
      </c>
      <c r="AT180" s="24" t="s">
        <v>178</v>
      </c>
      <c r="AU180" s="24" t="s">
        <v>81</v>
      </c>
      <c r="AY180" s="24" t="s">
        <v>176</v>
      </c>
      <c r="BE180" s="205">
        <f>IF(N180="základní",J180,0)</f>
        <v>0</v>
      </c>
      <c r="BF180" s="205">
        <f>IF(N180="snížená",J180,0)</f>
        <v>0</v>
      </c>
      <c r="BG180" s="205">
        <f>IF(N180="zákl. přenesená",J180,0)</f>
        <v>0</v>
      </c>
      <c r="BH180" s="205">
        <f>IF(N180="sníž. přenesená",J180,0)</f>
        <v>0</v>
      </c>
      <c r="BI180" s="205">
        <f>IF(N180="nulová",J180,0)</f>
        <v>0</v>
      </c>
      <c r="BJ180" s="24" t="s">
        <v>79</v>
      </c>
      <c r="BK180" s="205">
        <f>ROUND(I180*H180,2)</f>
        <v>0</v>
      </c>
      <c r="BL180" s="24" t="s">
        <v>273</v>
      </c>
      <c r="BM180" s="24" t="s">
        <v>496</v>
      </c>
    </row>
    <row r="181" spans="2:47" s="1" customFormat="1" ht="13.5">
      <c r="B181" s="41"/>
      <c r="C181" s="63"/>
      <c r="D181" s="206" t="s">
        <v>185</v>
      </c>
      <c r="E181" s="63"/>
      <c r="F181" s="207" t="s">
        <v>977</v>
      </c>
      <c r="G181" s="63"/>
      <c r="H181" s="63"/>
      <c r="I181" s="164"/>
      <c r="J181" s="63"/>
      <c r="K181" s="63"/>
      <c r="L181" s="61"/>
      <c r="M181" s="208"/>
      <c r="N181" s="42"/>
      <c r="O181" s="42"/>
      <c r="P181" s="42"/>
      <c r="Q181" s="42"/>
      <c r="R181" s="42"/>
      <c r="S181" s="42"/>
      <c r="T181" s="78"/>
      <c r="AT181" s="24" t="s">
        <v>185</v>
      </c>
      <c r="AU181" s="24" t="s">
        <v>81</v>
      </c>
    </row>
    <row r="182" spans="2:51" s="11" customFormat="1" ht="13.5">
      <c r="B182" s="210"/>
      <c r="C182" s="211"/>
      <c r="D182" s="206" t="s">
        <v>189</v>
      </c>
      <c r="E182" s="233" t="s">
        <v>21</v>
      </c>
      <c r="F182" s="234" t="s">
        <v>978</v>
      </c>
      <c r="G182" s="211"/>
      <c r="H182" s="235">
        <v>25</v>
      </c>
      <c r="I182" s="216"/>
      <c r="J182" s="211"/>
      <c r="K182" s="211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189</v>
      </c>
      <c r="AU182" s="221" t="s">
        <v>81</v>
      </c>
      <c r="AV182" s="11" t="s">
        <v>81</v>
      </c>
      <c r="AW182" s="11" t="s">
        <v>34</v>
      </c>
      <c r="AX182" s="11" t="s">
        <v>71</v>
      </c>
      <c r="AY182" s="221" t="s">
        <v>176</v>
      </c>
    </row>
    <row r="183" spans="2:51" s="13" customFormat="1" ht="13.5">
      <c r="B183" s="236"/>
      <c r="C183" s="237"/>
      <c r="D183" s="206" t="s">
        <v>189</v>
      </c>
      <c r="E183" s="257" t="s">
        <v>21</v>
      </c>
      <c r="F183" s="258" t="s">
        <v>207</v>
      </c>
      <c r="G183" s="237"/>
      <c r="H183" s="259">
        <v>25</v>
      </c>
      <c r="I183" s="241"/>
      <c r="J183" s="237"/>
      <c r="K183" s="237"/>
      <c r="L183" s="242"/>
      <c r="M183" s="273"/>
      <c r="N183" s="274"/>
      <c r="O183" s="274"/>
      <c r="P183" s="274"/>
      <c r="Q183" s="274"/>
      <c r="R183" s="274"/>
      <c r="S183" s="274"/>
      <c r="T183" s="275"/>
      <c r="AT183" s="246" t="s">
        <v>189</v>
      </c>
      <c r="AU183" s="246" t="s">
        <v>81</v>
      </c>
      <c r="AV183" s="13" t="s">
        <v>183</v>
      </c>
      <c r="AW183" s="13" t="s">
        <v>34</v>
      </c>
      <c r="AX183" s="13" t="s">
        <v>79</v>
      </c>
      <c r="AY183" s="246" t="s">
        <v>176</v>
      </c>
    </row>
    <row r="184" spans="2:12" s="1" customFormat="1" ht="6.95" customHeight="1">
      <c r="B184" s="56"/>
      <c r="C184" s="57"/>
      <c r="D184" s="57"/>
      <c r="E184" s="57"/>
      <c r="F184" s="57"/>
      <c r="G184" s="57"/>
      <c r="H184" s="57"/>
      <c r="I184" s="140"/>
      <c r="J184" s="57"/>
      <c r="K184" s="57"/>
      <c r="L184" s="61"/>
    </row>
  </sheetData>
  <sheetProtection password="CC35" sheet="1" objects="1" scenarios="1" formatCells="0" formatColumns="0" formatRows="0" sort="0" autoFilter="0"/>
  <autoFilter ref="C82:K183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88</v>
      </c>
      <c r="G1" s="402" t="s">
        <v>89</v>
      </c>
      <c r="H1" s="402"/>
      <c r="I1" s="115"/>
      <c r="J1" s="114" t="s">
        <v>90</v>
      </c>
      <c r="K1" s="113" t="s">
        <v>91</v>
      </c>
      <c r="L1" s="114" t="s">
        <v>92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24" t="s">
        <v>87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81</v>
      </c>
    </row>
    <row r="4" spans="2:46" ht="36.95" customHeight="1">
      <c r="B4" s="28"/>
      <c r="C4" s="29"/>
      <c r="D4" s="30" t="s">
        <v>97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2:11" ht="22.5" customHeight="1">
      <c r="B7" s="28"/>
      <c r="C7" s="29"/>
      <c r="D7" s="29"/>
      <c r="E7" s="395" t="str">
        <f>'Rekapitulace stavby'!K6</f>
        <v>Výměna oken, oprava střechy a fasád na objektu LDN</v>
      </c>
      <c r="F7" s="396"/>
      <c r="G7" s="396"/>
      <c r="H7" s="396"/>
      <c r="I7" s="118"/>
      <c r="J7" s="29"/>
      <c r="K7" s="31"/>
    </row>
    <row r="8" spans="2:11" s="1" customFormat="1" ht="13.5">
      <c r="B8" s="41"/>
      <c r="C8" s="42"/>
      <c r="D8" s="37" t="s">
        <v>105</v>
      </c>
      <c r="E8" s="42"/>
      <c r="F8" s="42"/>
      <c r="G8" s="42"/>
      <c r="H8" s="42"/>
      <c r="I8" s="119"/>
      <c r="J8" s="42"/>
      <c r="K8" s="45"/>
    </row>
    <row r="9" spans="2:11" s="1" customFormat="1" ht="36.95" customHeight="1">
      <c r="B9" s="41"/>
      <c r="C9" s="42"/>
      <c r="D9" s="42"/>
      <c r="E9" s="397" t="s">
        <v>979</v>
      </c>
      <c r="F9" s="398"/>
      <c r="G9" s="398"/>
      <c r="H9" s="398"/>
      <c r="I9" s="119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20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20" t="s">
        <v>25</v>
      </c>
      <c r="J12" s="121" t="str">
        <f>'Rekapitulace stavby'!AN8</f>
        <v>28. 9. 2017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20" t="s">
        <v>28</v>
      </c>
      <c r="J14" s="35" t="str">
        <f>IF('Rekapitulace stavby'!AN10="","",'Rekapitulace stavby'!AN10)</f>
        <v/>
      </c>
      <c r="K14" s="45"/>
    </row>
    <row r="15" spans="2:11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20" t="s">
        <v>30</v>
      </c>
      <c r="J15" s="35" t="str">
        <f>IF('Rekapitulace stavby'!AN11="","",'Rekapitulace stavby'!AN11)</f>
        <v/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20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20" t="s">
        <v>28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 xml:space="preserve"> </v>
      </c>
      <c r="F21" s="42"/>
      <c r="G21" s="42"/>
      <c r="H21" s="42"/>
      <c r="I21" s="120" t="s">
        <v>30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7" t="s">
        <v>35</v>
      </c>
      <c r="E23" s="42"/>
      <c r="F23" s="42"/>
      <c r="G23" s="42"/>
      <c r="H23" s="42"/>
      <c r="I23" s="119"/>
      <c r="J23" s="42"/>
      <c r="K23" s="45"/>
    </row>
    <row r="24" spans="2:11" s="6" customFormat="1" ht="22.5" customHeight="1">
      <c r="B24" s="122"/>
      <c r="C24" s="123"/>
      <c r="D24" s="123"/>
      <c r="E24" s="364" t="s">
        <v>21</v>
      </c>
      <c r="F24" s="364"/>
      <c r="G24" s="364"/>
      <c r="H24" s="364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6"/>
      <c r="J26" s="85"/>
      <c r="K26" s="127"/>
    </row>
    <row r="27" spans="2:11" s="1" customFormat="1" ht="25.35" customHeight="1">
      <c r="B27" s="41"/>
      <c r="C27" s="42"/>
      <c r="D27" s="128" t="s">
        <v>37</v>
      </c>
      <c r="E27" s="42"/>
      <c r="F27" s="42"/>
      <c r="G27" s="42"/>
      <c r="H27" s="42"/>
      <c r="I27" s="119"/>
      <c r="J27" s="129">
        <f>ROUND(J79,2)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6"/>
      <c r="J28" s="85"/>
      <c r="K28" s="127"/>
    </row>
    <row r="29" spans="2:11" s="1" customFormat="1" ht="14.45" customHeight="1">
      <c r="B29" s="41"/>
      <c r="C29" s="42"/>
      <c r="D29" s="42"/>
      <c r="E29" s="42"/>
      <c r="F29" s="46" t="s">
        <v>39</v>
      </c>
      <c r="G29" s="42"/>
      <c r="H29" s="42"/>
      <c r="I29" s="130" t="s">
        <v>38</v>
      </c>
      <c r="J29" s="46" t="s">
        <v>40</v>
      </c>
      <c r="K29" s="45"/>
    </row>
    <row r="30" spans="2:11" s="1" customFormat="1" ht="14.45" customHeight="1">
      <c r="B30" s="41"/>
      <c r="C30" s="42"/>
      <c r="D30" s="49" t="s">
        <v>41</v>
      </c>
      <c r="E30" s="49" t="s">
        <v>42</v>
      </c>
      <c r="F30" s="131">
        <f>ROUND(SUM(BE79:BE86),2)</f>
        <v>0</v>
      </c>
      <c r="G30" s="42"/>
      <c r="H30" s="42"/>
      <c r="I30" s="132">
        <v>0.21</v>
      </c>
      <c r="J30" s="131">
        <f>ROUND(ROUND((SUM(BE79:BE86)),2)*I30,2)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43</v>
      </c>
      <c r="F31" s="131">
        <f>ROUND(SUM(BF79:BF86),2)</f>
        <v>0</v>
      </c>
      <c r="G31" s="42"/>
      <c r="H31" s="42"/>
      <c r="I31" s="132">
        <v>0.15</v>
      </c>
      <c r="J31" s="131">
        <f>ROUND(ROUND((SUM(BF79:BF86)),2)*I31,2)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44</v>
      </c>
      <c r="F32" s="131">
        <f>ROUND(SUM(BG79:BG86),2)</f>
        <v>0</v>
      </c>
      <c r="G32" s="42"/>
      <c r="H32" s="42"/>
      <c r="I32" s="132">
        <v>0.21</v>
      </c>
      <c r="J32" s="131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45</v>
      </c>
      <c r="F33" s="131">
        <f>ROUND(SUM(BH79:BH86),2)</f>
        <v>0</v>
      </c>
      <c r="G33" s="42"/>
      <c r="H33" s="42"/>
      <c r="I33" s="132">
        <v>0.15</v>
      </c>
      <c r="J33" s="131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1">
        <f>ROUND(SUM(BI79:BI86),2)</f>
        <v>0</v>
      </c>
      <c r="G34" s="42"/>
      <c r="H34" s="42"/>
      <c r="I34" s="132">
        <v>0</v>
      </c>
      <c r="J34" s="131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3"/>
      <c r="D36" s="134" t="s">
        <v>47</v>
      </c>
      <c r="E36" s="79"/>
      <c r="F36" s="79"/>
      <c r="G36" s="135" t="s">
        <v>48</v>
      </c>
      <c r="H36" s="136" t="s">
        <v>49</v>
      </c>
      <c r="I36" s="137"/>
      <c r="J36" s="138">
        <f>SUM(J27:J34)</f>
        <v>0</v>
      </c>
      <c r="K36" s="139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0"/>
      <c r="J37" s="57"/>
      <c r="K37" s="58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" customHeight="1">
      <c r="B42" s="41"/>
      <c r="C42" s="30" t="s">
        <v>135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22.5" customHeight="1">
      <c r="B45" s="41"/>
      <c r="C45" s="42"/>
      <c r="D45" s="42"/>
      <c r="E45" s="395" t="str">
        <f>E7</f>
        <v>Výměna oken, oprava střechy a fasád na objektu LDN</v>
      </c>
      <c r="F45" s="396"/>
      <c r="G45" s="396"/>
      <c r="H45" s="396"/>
      <c r="I45" s="119"/>
      <c r="J45" s="42"/>
      <c r="K45" s="45"/>
    </row>
    <row r="46" spans="2:11" s="1" customFormat="1" ht="14.45" customHeight="1">
      <c r="B46" s="41"/>
      <c r="C46" s="37" t="s">
        <v>105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23.25" customHeight="1">
      <c r="B47" s="41"/>
      <c r="C47" s="42"/>
      <c r="D47" s="42"/>
      <c r="E47" s="397" t="str">
        <f>E9</f>
        <v>VRN - Vedlejší rozpočtové náklady</v>
      </c>
      <c r="F47" s="398"/>
      <c r="G47" s="398"/>
      <c r="H47" s="398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Opočno</v>
      </c>
      <c r="G49" s="42"/>
      <c r="H49" s="42"/>
      <c r="I49" s="120" t="s">
        <v>25</v>
      </c>
      <c r="J49" s="121" t="str">
        <f>IF(J12="","",J12)</f>
        <v>28. 9. 2017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 xml:space="preserve"> </v>
      </c>
      <c r="G51" s="42"/>
      <c r="H51" s="42"/>
      <c r="I51" s="120" t="s">
        <v>33</v>
      </c>
      <c r="J51" s="35" t="str">
        <f>E21</f>
        <v xml:space="preserve"> 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9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11" s="1" customFormat="1" ht="29.25" customHeight="1">
      <c r="B54" s="41"/>
      <c r="C54" s="145" t="s">
        <v>136</v>
      </c>
      <c r="D54" s="133"/>
      <c r="E54" s="133"/>
      <c r="F54" s="133"/>
      <c r="G54" s="133"/>
      <c r="H54" s="133"/>
      <c r="I54" s="146"/>
      <c r="J54" s="147" t="s">
        <v>137</v>
      </c>
      <c r="K54" s="148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49" t="s">
        <v>138</v>
      </c>
      <c r="D56" s="42"/>
      <c r="E56" s="42"/>
      <c r="F56" s="42"/>
      <c r="G56" s="42"/>
      <c r="H56" s="42"/>
      <c r="I56" s="119"/>
      <c r="J56" s="129">
        <f>J79</f>
        <v>0</v>
      </c>
      <c r="K56" s="45"/>
      <c r="AU56" s="24" t="s">
        <v>139</v>
      </c>
    </row>
    <row r="57" spans="2:11" s="7" customFormat="1" ht="24.95" customHeight="1">
      <c r="B57" s="150"/>
      <c r="C57" s="151"/>
      <c r="D57" s="152" t="s">
        <v>979</v>
      </c>
      <c r="E57" s="153"/>
      <c r="F57" s="153"/>
      <c r="G57" s="153"/>
      <c r="H57" s="153"/>
      <c r="I57" s="154"/>
      <c r="J57" s="155">
        <f>J80</f>
        <v>0</v>
      </c>
      <c r="K57" s="156"/>
    </row>
    <row r="58" spans="2:11" s="8" customFormat="1" ht="19.9" customHeight="1">
      <c r="B58" s="157"/>
      <c r="C58" s="158"/>
      <c r="D58" s="159" t="s">
        <v>980</v>
      </c>
      <c r="E58" s="160"/>
      <c r="F58" s="160"/>
      <c r="G58" s="160"/>
      <c r="H58" s="160"/>
      <c r="I58" s="161"/>
      <c r="J58" s="162">
        <f>J81</f>
        <v>0</v>
      </c>
      <c r="K58" s="163"/>
    </row>
    <row r="59" spans="2:11" s="8" customFormat="1" ht="19.9" customHeight="1">
      <c r="B59" s="157"/>
      <c r="C59" s="158"/>
      <c r="D59" s="159" t="s">
        <v>981</v>
      </c>
      <c r="E59" s="160"/>
      <c r="F59" s="160"/>
      <c r="G59" s="160"/>
      <c r="H59" s="160"/>
      <c r="I59" s="161"/>
      <c r="J59" s="162">
        <f>J84</f>
        <v>0</v>
      </c>
      <c r="K59" s="163"/>
    </row>
    <row r="60" spans="2:11" s="1" customFormat="1" ht="21.75" customHeight="1">
      <c r="B60" s="41"/>
      <c r="C60" s="42"/>
      <c r="D60" s="42"/>
      <c r="E60" s="42"/>
      <c r="F60" s="42"/>
      <c r="G60" s="42"/>
      <c r="H60" s="42"/>
      <c r="I60" s="119"/>
      <c r="J60" s="42"/>
      <c r="K60" s="45"/>
    </row>
    <row r="61" spans="2:11" s="1" customFormat="1" ht="6.95" customHeight="1">
      <c r="B61" s="56"/>
      <c r="C61" s="57"/>
      <c r="D61" s="57"/>
      <c r="E61" s="57"/>
      <c r="F61" s="57"/>
      <c r="G61" s="57"/>
      <c r="H61" s="57"/>
      <c r="I61" s="140"/>
      <c r="J61" s="57"/>
      <c r="K61" s="58"/>
    </row>
    <row r="65" spans="2:12" s="1" customFormat="1" ht="6.95" customHeight="1">
      <c r="B65" s="59"/>
      <c r="C65" s="60"/>
      <c r="D65" s="60"/>
      <c r="E65" s="60"/>
      <c r="F65" s="60"/>
      <c r="G65" s="60"/>
      <c r="H65" s="60"/>
      <c r="I65" s="143"/>
      <c r="J65" s="60"/>
      <c r="K65" s="60"/>
      <c r="L65" s="61"/>
    </row>
    <row r="66" spans="2:12" s="1" customFormat="1" ht="36.95" customHeight="1">
      <c r="B66" s="41"/>
      <c r="C66" s="62" t="s">
        <v>160</v>
      </c>
      <c r="D66" s="63"/>
      <c r="E66" s="63"/>
      <c r="F66" s="63"/>
      <c r="G66" s="63"/>
      <c r="H66" s="63"/>
      <c r="I66" s="164"/>
      <c r="J66" s="63"/>
      <c r="K66" s="63"/>
      <c r="L66" s="61"/>
    </row>
    <row r="67" spans="2:12" s="1" customFormat="1" ht="6.95" customHeight="1">
      <c r="B67" s="41"/>
      <c r="C67" s="63"/>
      <c r="D67" s="63"/>
      <c r="E67" s="63"/>
      <c r="F67" s="63"/>
      <c r="G67" s="63"/>
      <c r="H67" s="63"/>
      <c r="I67" s="164"/>
      <c r="J67" s="63"/>
      <c r="K67" s="63"/>
      <c r="L67" s="61"/>
    </row>
    <row r="68" spans="2:12" s="1" customFormat="1" ht="14.45" customHeight="1">
      <c r="B68" s="41"/>
      <c r="C68" s="65" t="s">
        <v>18</v>
      </c>
      <c r="D68" s="63"/>
      <c r="E68" s="63"/>
      <c r="F68" s="63"/>
      <c r="G68" s="63"/>
      <c r="H68" s="63"/>
      <c r="I68" s="164"/>
      <c r="J68" s="63"/>
      <c r="K68" s="63"/>
      <c r="L68" s="61"/>
    </row>
    <row r="69" spans="2:12" s="1" customFormat="1" ht="22.5" customHeight="1">
      <c r="B69" s="41"/>
      <c r="C69" s="63"/>
      <c r="D69" s="63"/>
      <c r="E69" s="399" t="str">
        <f>E7</f>
        <v>Výměna oken, oprava střechy a fasád na objektu LDN</v>
      </c>
      <c r="F69" s="400"/>
      <c r="G69" s="400"/>
      <c r="H69" s="400"/>
      <c r="I69" s="164"/>
      <c r="J69" s="63"/>
      <c r="K69" s="63"/>
      <c r="L69" s="61"/>
    </row>
    <row r="70" spans="2:12" s="1" customFormat="1" ht="14.45" customHeight="1">
      <c r="B70" s="41"/>
      <c r="C70" s="65" t="s">
        <v>105</v>
      </c>
      <c r="D70" s="63"/>
      <c r="E70" s="63"/>
      <c r="F70" s="63"/>
      <c r="G70" s="63"/>
      <c r="H70" s="63"/>
      <c r="I70" s="164"/>
      <c r="J70" s="63"/>
      <c r="K70" s="63"/>
      <c r="L70" s="61"/>
    </row>
    <row r="71" spans="2:12" s="1" customFormat="1" ht="23.25" customHeight="1">
      <c r="B71" s="41"/>
      <c r="C71" s="63"/>
      <c r="D71" s="63"/>
      <c r="E71" s="375" t="str">
        <f>E9</f>
        <v>VRN - Vedlejší rozpočtové náklady</v>
      </c>
      <c r="F71" s="401"/>
      <c r="G71" s="401"/>
      <c r="H71" s="401"/>
      <c r="I71" s="164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64"/>
      <c r="J72" s="63"/>
      <c r="K72" s="63"/>
      <c r="L72" s="61"/>
    </row>
    <row r="73" spans="2:12" s="1" customFormat="1" ht="18" customHeight="1">
      <c r="B73" s="41"/>
      <c r="C73" s="65" t="s">
        <v>23</v>
      </c>
      <c r="D73" s="63"/>
      <c r="E73" s="63"/>
      <c r="F73" s="165" t="str">
        <f>F12</f>
        <v>Opočno</v>
      </c>
      <c r="G73" s="63"/>
      <c r="H73" s="63"/>
      <c r="I73" s="166" t="s">
        <v>25</v>
      </c>
      <c r="J73" s="73" t="str">
        <f>IF(J12="","",J12)</f>
        <v>28. 9. 2017</v>
      </c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4"/>
      <c r="J74" s="63"/>
      <c r="K74" s="63"/>
      <c r="L74" s="61"/>
    </row>
    <row r="75" spans="2:12" s="1" customFormat="1" ht="13.5">
      <c r="B75" s="41"/>
      <c r="C75" s="65" t="s">
        <v>27</v>
      </c>
      <c r="D75" s="63"/>
      <c r="E75" s="63"/>
      <c r="F75" s="165" t="str">
        <f>E15</f>
        <v xml:space="preserve"> </v>
      </c>
      <c r="G75" s="63"/>
      <c r="H75" s="63"/>
      <c r="I75" s="166" t="s">
        <v>33</v>
      </c>
      <c r="J75" s="165" t="str">
        <f>E21</f>
        <v xml:space="preserve"> </v>
      </c>
      <c r="K75" s="63"/>
      <c r="L75" s="61"/>
    </row>
    <row r="76" spans="2:12" s="1" customFormat="1" ht="14.45" customHeight="1">
      <c r="B76" s="41"/>
      <c r="C76" s="65" t="s">
        <v>31</v>
      </c>
      <c r="D76" s="63"/>
      <c r="E76" s="63"/>
      <c r="F76" s="165" t="str">
        <f>IF(E18="","",E18)</f>
        <v/>
      </c>
      <c r="G76" s="63"/>
      <c r="H76" s="63"/>
      <c r="I76" s="164"/>
      <c r="J76" s="63"/>
      <c r="K76" s="63"/>
      <c r="L76" s="61"/>
    </row>
    <row r="77" spans="2:12" s="1" customFormat="1" ht="10.35" customHeight="1">
      <c r="B77" s="41"/>
      <c r="C77" s="63"/>
      <c r="D77" s="63"/>
      <c r="E77" s="63"/>
      <c r="F77" s="63"/>
      <c r="G77" s="63"/>
      <c r="H77" s="63"/>
      <c r="I77" s="164"/>
      <c r="J77" s="63"/>
      <c r="K77" s="63"/>
      <c r="L77" s="61"/>
    </row>
    <row r="78" spans="2:20" s="9" customFormat="1" ht="29.25" customHeight="1">
      <c r="B78" s="167"/>
      <c r="C78" s="168" t="s">
        <v>161</v>
      </c>
      <c r="D78" s="169" t="s">
        <v>56</v>
      </c>
      <c r="E78" s="169" t="s">
        <v>52</v>
      </c>
      <c r="F78" s="169" t="s">
        <v>162</v>
      </c>
      <c r="G78" s="169" t="s">
        <v>163</v>
      </c>
      <c r="H78" s="169" t="s">
        <v>164</v>
      </c>
      <c r="I78" s="170" t="s">
        <v>165</v>
      </c>
      <c r="J78" s="169" t="s">
        <v>137</v>
      </c>
      <c r="K78" s="171" t="s">
        <v>166</v>
      </c>
      <c r="L78" s="172"/>
      <c r="M78" s="81" t="s">
        <v>167</v>
      </c>
      <c r="N78" s="82" t="s">
        <v>41</v>
      </c>
      <c r="O78" s="82" t="s">
        <v>168</v>
      </c>
      <c r="P78" s="82" t="s">
        <v>169</v>
      </c>
      <c r="Q78" s="82" t="s">
        <v>170</v>
      </c>
      <c r="R78" s="82" t="s">
        <v>171</v>
      </c>
      <c r="S78" s="82" t="s">
        <v>172</v>
      </c>
      <c r="T78" s="83" t="s">
        <v>173</v>
      </c>
    </row>
    <row r="79" spans="2:63" s="1" customFormat="1" ht="29.25" customHeight="1">
      <c r="B79" s="41"/>
      <c r="C79" s="87" t="s">
        <v>138</v>
      </c>
      <c r="D79" s="63"/>
      <c r="E79" s="63"/>
      <c r="F79" s="63"/>
      <c r="G79" s="63"/>
      <c r="H79" s="63"/>
      <c r="I79" s="164"/>
      <c r="J79" s="173">
        <f>BK79</f>
        <v>0</v>
      </c>
      <c r="K79" s="63"/>
      <c r="L79" s="61"/>
      <c r="M79" s="84"/>
      <c r="N79" s="85"/>
      <c r="O79" s="85"/>
      <c r="P79" s="174">
        <f>P80</f>
        <v>0</v>
      </c>
      <c r="Q79" s="85"/>
      <c r="R79" s="174">
        <f>R80</f>
        <v>0</v>
      </c>
      <c r="S79" s="85"/>
      <c r="T79" s="175">
        <f>T80</f>
        <v>0</v>
      </c>
      <c r="AT79" s="24" t="s">
        <v>70</v>
      </c>
      <c r="AU79" s="24" t="s">
        <v>139</v>
      </c>
      <c r="BK79" s="176">
        <f>BK80</f>
        <v>0</v>
      </c>
    </row>
    <row r="80" spans="2:63" s="10" customFormat="1" ht="37.35" customHeight="1">
      <c r="B80" s="177"/>
      <c r="C80" s="178"/>
      <c r="D80" s="179" t="s">
        <v>70</v>
      </c>
      <c r="E80" s="180" t="s">
        <v>85</v>
      </c>
      <c r="F80" s="180" t="s">
        <v>86</v>
      </c>
      <c r="G80" s="178"/>
      <c r="H80" s="178"/>
      <c r="I80" s="181"/>
      <c r="J80" s="182">
        <f>BK80</f>
        <v>0</v>
      </c>
      <c r="K80" s="178"/>
      <c r="L80" s="183"/>
      <c r="M80" s="184"/>
      <c r="N80" s="185"/>
      <c r="O80" s="185"/>
      <c r="P80" s="186">
        <f>P81+P84</f>
        <v>0</v>
      </c>
      <c r="Q80" s="185"/>
      <c r="R80" s="186">
        <f>R81+R84</f>
        <v>0</v>
      </c>
      <c r="S80" s="185"/>
      <c r="T80" s="187">
        <f>T81+T84</f>
        <v>0</v>
      </c>
      <c r="AR80" s="188" t="s">
        <v>212</v>
      </c>
      <c r="AT80" s="189" t="s">
        <v>70</v>
      </c>
      <c r="AU80" s="189" t="s">
        <v>71</v>
      </c>
      <c r="AY80" s="188" t="s">
        <v>176</v>
      </c>
      <c r="BK80" s="190">
        <f>BK81+BK84</f>
        <v>0</v>
      </c>
    </row>
    <row r="81" spans="2:63" s="10" customFormat="1" ht="19.9" customHeight="1">
      <c r="B81" s="177"/>
      <c r="C81" s="178"/>
      <c r="D81" s="191" t="s">
        <v>70</v>
      </c>
      <c r="E81" s="192" t="s">
        <v>982</v>
      </c>
      <c r="F81" s="192" t="s">
        <v>983</v>
      </c>
      <c r="G81" s="178"/>
      <c r="H81" s="178"/>
      <c r="I81" s="181"/>
      <c r="J81" s="193">
        <f>BK81</f>
        <v>0</v>
      </c>
      <c r="K81" s="178"/>
      <c r="L81" s="183"/>
      <c r="M81" s="184"/>
      <c r="N81" s="185"/>
      <c r="O81" s="185"/>
      <c r="P81" s="186">
        <f>SUM(P82:P83)</f>
        <v>0</v>
      </c>
      <c r="Q81" s="185"/>
      <c r="R81" s="186">
        <f>SUM(R82:R83)</f>
        <v>0</v>
      </c>
      <c r="S81" s="185"/>
      <c r="T81" s="187">
        <f>SUM(T82:T83)</f>
        <v>0</v>
      </c>
      <c r="AR81" s="188" t="s">
        <v>212</v>
      </c>
      <c r="AT81" s="189" t="s">
        <v>70</v>
      </c>
      <c r="AU81" s="189" t="s">
        <v>79</v>
      </c>
      <c r="AY81" s="188" t="s">
        <v>176</v>
      </c>
      <c r="BK81" s="190">
        <f>SUM(BK82:BK83)</f>
        <v>0</v>
      </c>
    </row>
    <row r="82" spans="2:65" s="1" customFormat="1" ht="22.5" customHeight="1">
      <c r="B82" s="41"/>
      <c r="C82" s="194" t="s">
        <v>79</v>
      </c>
      <c r="D82" s="194" t="s">
        <v>178</v>
      </c>
      <c r="E82" s="195" t="s">
        <v>984</v>
      </c>
      <c r="F82" s="196" t="s">
        <v>985</v>
      </c>
      <c r="G82" s="197" t="s">
        <v>432</v>
      </c>
      <c r="H82" s="198">
        <v>1</v>
      </c>
      <c r="I82" s="199"/>
      <c r="J82" s="200">
        <f>ROUND(I82*H82,2)</f>
        <v>0</v>
      </c>
      <c r="K82" s="196" t="s">
        <v>21</v>
      </c>
      <c r="L82" s="61"/>
      <c r="M82" s="201" t="s">
        <v>21</v>
      </c>
      <c r="N82" s="202" t="s">
        <v>42</v>
      </c>
      <c r="O82" s="42"/>
      <c r="P82" s="203">
        <f>O82*H82</f>
        <v>0</v>
      </c>
      <c r="Q82" s="203">
        <v>0</v>
      </c>
      <c r="R82" s="203">
        <f>Q82*H82</f>
        <v>0</v>
      </c>
      <c r="S82" s="203">
        <v>0</v>
      </c>
      <c r="T82" s="204">
        <f>S82*H82</f>
        <v>0</v>
      </c>
      <c r="AR82" s="24" t="s">
        <v>986</v>
      </c>
      <c r="AT82" s="24" t="s">
        <v>178</v>
      </c>
      <c r="AU82" s="24" t="s">
        <v>81</v>
      </c>
      <c r="AY82" s="24" t="s">
        <v>176</v>
      </c>
      <c r="BE82" s="205">
        <f>IF(N82="základní",J82,0)</f>
        <v>0</v>
      </c>
      <c r="BF82" s="205">
        <f>IF(N82="snížená",J82,0)</f>
        <v>0</v>
      </c>
      <c r="BG82" s="205">
        <f>IF(N82="zákl. přenesená",J82,0)</f>
        <v>0</v>
      </c>
      <c r="BH82" s="205">
        <f>IF(N82="sníž. přenesená",J82,0)</f>
        <v>0</v>
      </c>
      <c r="BI82" s="205">
        <f>IF(N82="nulová",J82,0)</f>
        <v>0</v>
      </c>
      <c r="BJ82" s="24" t="s">
        <v>79</v>
      </c>
      <c r="BK82" s="205">
        <f>ROUND(I82*H82,2)</f>
        <v>0</v>
      </c>
      <c r="BL82" s="24" t="s">
        <v>986</v>
      </c>
      <c r="BM82" s="24" t="s">
        <v>987</v>
      </c>
    </row>
    <row r="83" spans="2:47" s="1" customFormat="1" ht="27">
      <c r="B83" s="41"/>
      <c r="C83" s="63"/>
      <c r="D83" s="206" t="s">
        <v>185</v>
      </c>
      <c r="E83" s="63"/>
      <c r="F83" s="207" t="s">
        <v>988</v>
      </c>
      <c r="G83" s="63"/>
      <c r="H83" s="63"/>
      <c r="I83" s="164"/>
      <c r="J83" s="63"/>
      <c r="K83" s="63"/>
      <c r="L83" s="61"/>
      <c r="M83" s="208"/>
      <c r="N83" s="42"/>
      <c r="O83" s="42"/>
      <c r="P83" s="42"/>
      <c r="Q83" s="42"/>
      <c r="R83" s="42"/>
      <c r="S83" s="42"/>
      <c r="T83" s="78"/>
      <c r="AT83" s="24" t="s">
        <v>185</v>
      </c>
      <c r="AU83" s="24" t="s">
        <v>81</v>
      </c>
    </row>
    <row r="84" spans="2:63" s="10" customFormat="1" ht="29.85" customHeight="1">
      <c r="B84" s="177"/>
      <c r="C84" s="178"/>
      <c r="D84" s="191" t="s">
        <v>70</v>
      </c>
      <c r="E84" s="192" t="s">
        <v>989</v>
      </c>
      <c r="F84" s="192" t="s">
        <v>990</v>
      </c>
      <c r="G84" s="178"/>
      <c r="H84" s="178"/>
      <c r="I84" s="181"/>
      <c r="J84" s="193">
        <f>BK84</f>
        <v>0</v>
      </c>
      <c r="K84" s="178"/>
      <c r="L84" s="183"/>
      <c r="M84" s="184"/>
      <c r="N84" s="185"/>
      <c r="O84" s="185"/>
      <c r="P84" s="186">
        <f>SUM(P85:P86)</f>
        <v>0</v>
      </c>
      <c r="Q84" s="185"/>
      <c r="R84" s="186">
        <f>SUM(R85:R86)</f>
        <v>0</v>
      </c>
      <c r="S84" s="185"/>
      <c r="T84" s="187">
        <f>SUM(T85:T86)</f>
        <v>0</v>
      </c>
      <c r="AR84" s="188" t="s">
        <v>212</v>
      </c>
      <c r="AT84" s="189" t="s">
        <v>70</v>
      </c>
      <c r="AU84" s="189" t="s">
        <v>79</v>
      </c>
      <c r="AY84" s="188" t="s">
        <v>176</v>
      </c>
      <c r="BK84" s="190">
        <f>SUM(BK85:BK86)</f>
        <v>0</v>
      </c>
    </row>
    <row r="85" spans="2:65" s="1" customFormat="1" ht="22.5" customHeight="1">
      <c r="B85" s="41"/>
      <c r="C85" s="194" t="s">
        <v>81</v>
      </c>
      <c r="D85" s="194" t="s">
        <v>178</v>
      </c>
      <c r="E85" s="195" t="s">
        <v>991</v>
      </c>
      <c r="F85" s="196" t="s">
        <v>990</v>
      </c>
      <c r="G85" s="197" t="s">
        <v>432</v>
      </c>
      <c r="H85" s="198">
        <v>1</v>
      </c>
      <c r="I85" s="199"/>
      <c r="J85" s="200">
        <f>ROUND(I85*H85,2)</f>
        <v>0</v>
      </c>
      <c r="K85" s="196" t="s">
        <v>21</v>
      </c>
      <c r="L85" s="61"/>
      <c r="M85" s="201" t="s">
        <v>21</v>
      </c>
      <c r="N85" s="202" t="s">
        <v>42</v>
      </c>
      <c r="O85" s="42"/>
      <c r="P85" s="203">
        <f>O85*H85</f>
        <v>0</v>
      </c>
      <c r="Q85" s="203">
        <v>0</v>
      </c>
      <c r="R85" s="203">
        <f>Q85*H85</f>
        <v>0</v>
      </c>
      <c r="S85" s="203">
        <v>0</v>
      </c>
      <c r="T85" s="204">
        <f>S85*H85</f>
        <v>0</v>
      </c>
      <c r="AR85" s="24" t="s">
        <v>986</v>
      </c>
      <c r="AT85" s="24" t="s">
        <v>178</v>
      </c>
      <c r="AU85" s="24" t="s">
        <v>81</v>
      </c>
      <c r="AY85" s="24" t="s">
        <v>176</v>
      </c>
      <c r="BE85" s="205">
        <f>IF(N85="základní",J85,0)</f>
        <v>0</v>
      </c>
      <c r="BF85" s="205">
        <f>IF(N85="snížená",J85,0)</f>
        <v>0</v>
      </c>
      <c r="BG85" s="205">
        <f>IF(N85="zákl. přenesená",J85,0)</f>
        <v>0</v>
      </c>
      <c r="BH85" s="205">
        <f>IF(N85="sníž. přenesená",J85,0)</f>
        <v>0</v>
      </c>
      <c r="BI85" s="205">
        <f>IF(N85="nulová",J85,0)</f>
        <v>0</v>
      </c>
      <c r="BJ85" s="24" t="s">
        <v>79</v>
      </c>
      <c r="BK85" s="205">
        <f>ROUND(I85*H85,2)</f>
        <v>0</v>
      </c>
      <c r="BL85" s="24" t="s">
        <v>986</v>
      </c>
      <c r="BM85" s="24" t="s">
        <v>992</v>
      </c>
    </row>
    <row r="86" spans="2:47" s="1" customFormat="1" ht="13.5">
      <c r="B86" s="41"/>
      <c r="C86" s="63"/>
      <c r="D86" s="206" t="s">
        <v>185</v>
      </c>
      <c r="E86" s="63"/>
      <c r="F86" s="207" t="s">
        <v>993</v>
      </c>
      <c r="G86" s="63"/>
      <c r="H86" s="63"/>
      <c r="I86" s="164"/>
      <c r="J86" s="63"/>
      <c r="K86" s="63"/>
      <c r="L86" s="61"/>
      <c r="M86" s="276"/>
      <c r="N86" s="277"/>
      <c r="O86" s="277"/>
      <c r="P86" s="277"/>
      <c r="Q86" s="277"/>
      <c r="R86" s="277"/>
      <c r="S86" s="277"/>
      <c r="T86" s="278"/>
      <c r="AT86" s="24" t="s">
        <v>185</v>
      </c>
      <c r="AU86" s="24" t="s">
        <v>81</v>
      </c>
    </row>
    <row r="87" spans="2:12" s="1" customFormat="1" ht="6.95" customHeight="1">
      <c r="B87" s="56"/>
      <c r="C87" s="57"/>
      <c r="D87" s="57"/>
      <c r="E87" s="57"/>
      <c r="F87" s="57"/>
      <c r="G87" s="57"/>
      <c r="H87" s="57"/>
      <c r="I87" s="140"/>
      <c r="J87" s="57"/>
      <c r="K87" s="57"/>
      <c r="L87" s="61"/>
    </row>
  </sheetData>
  <sheetProtection password="CC35" sheet="1" objects="1" scenarios="1" formatCells="0" formatColumns="0" formatRows="0" sort="0" autoFilter="0"/>
  <autoFilter ref="C78:K86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9" customWidth="1"/>
    <col min="2" max="2" width="1.66796875" style="279" customWidth="1"/>
    <col min="3" max="4" width="5" style="279" customWidth="1"/>
    <col min="5" max="5" width="11.66015625" style="279" customWidth="1"/>
    <col min="6" max="6" width="9.16015625" style="279" customWidth="1"/>
    <col min="7" max="7" width="5" style="279" customWidth="1"/>
    <col min="8" max="8" width="77.83203125" style="279" customWidth="1"/>
    <col min="9" max="10" width="20" style="279" customWidth="1"/>
    <col min="11" max="11" width="1.66796875" style="279" customWidth="1"/>
  </cols>
  <sheetData>
    <row r="1" ht="37.5" customHeight="1"/>
    <row r="2" spans="2:11" ht="7.5" customHeight="1">
      <c r="B2" s="280"/>
      <c r="C2" s="281"/>
      <c r="D2" s="281"/>
      <c r="E2" s="281"/>
      <c r="F2" s="281"/>
      <c r="G2" s="281"/>
      <c r="H2" s="281"/>
      <c r="I2" s="281"/>
      <c r="J2" s="281"/>
      <c r="K2" s="282"/>
    </row>
    <row r="3" spans="2:11" s="15" customFormat="1" ht="45" customHeight="1">
      <c r="B3" s="283"/>
      <c r="C3" s="406" t="s">
        <v>994</v>
      </c>
      <c r="D3" s="406"/>
      <c r="E3" s="406"/>
      <c r="F3" s="406"/>
      <c r="G3" s="406"/>
      <c r="H3" s="406"/>
      <c r="I3" s="406"/>
      <c r="J3" s="406"/>
      <c r="K3" s="284"/>
    </row>
    <row r="4" spans="2:11" ht="25.5" customHeight="1">
      <c r="B4" s="285"/>
      <c r="C4" s="410" t="s">
        <v>995</v>
      </c>
      <c r="D4" s="410"/>
      <c r="E4" s="410"/>
      <c r="F4" s="410"/>
      <c r="G4" s="410"/>
      <c r="H4" s="410"/>
      <c r="I4" s="410"/>
      <c r="J4" s="410"/>
      <c r="K4" s="286"/>
    </row>
    <row r="5" spans="2:11" ht="5.25" customHeight="1">
      <c r="B5" s="285"/>
      <c r="C5" s="287"/>
      <c r="D5" s="287"/>
      <c r="E5" s="287"/>
      <c r="F5" s="287"/>
      <c r="G5" s="287"/>
      <c r="H5" s="287"/>
      <c r="I5" s="287"/>
      <c r="J5" s="287"/>
      <c r="K5" s="286"/>
    </row>
    <row r="6" spans="2:11" ht="15" customHeight="1">
      <c r="B6" s="285"/>
      <c r="C6" s="409" t="s">
        <v>996</v>
      </c>
      <c r="D6" s="409"/>
      <c r="E6" s="409"/>
      <c r="F6" s="409"/>
      <c r="G6" s="409"/>
      <c r="H6" s="409"/>
      <c r="I6" s="409"/>
      <c r="J6" s="409"/>
      <c r="K6" s="286"/>
    </row>
    <row r="7" spans="2:11" ht="15" customHeight="1">
      <c r="B7" s="289"/>
      <c r="C7" s="409" t="s">
        <v>997</v>
      </c>
      <c r="D7" s="409"/>
      <c r="E7" s="409"/>
      <c r="F7" s="409"/>
      <c r="G7" s="409"/>
      <c r="H7" s="409"/>
      <c r="I7" s="409"/>
      <c r="J7" s="409"/>
      <c r="K7" s="286"/>
    </row>
    <row r="8" spans="2:11" ht="12.75" customHeight="1">
      <c r="B8" s="289"/>
      <c r="C8" s="288"/>
      <c r="D8" s="288"/>
      <c r="E8" s="288"/>
      <c r="F8" s="288"/>
      <c r="G8" s="288"/>
      <c r="H8" s="288"/>
      <c r="I8" s="288"/>
      <c r="J8" s="288"/>
      <c r="K8" s="286"/>
    </row>
    <row r="9" spans="2:11" ht="15" customHeight="1">
      <c r="B9" s="289"/>
      <c r="C9" s="409" t="s">
        <v>998</v>
      </c>
      <c r="D9" s="409"/>
      <c r="E9" s="409"/>
      <c r="F9" s="409"/>
      <c r="G9" s="409"/>
      <c r="H9" s="409"/>
      <c r="I9" s="409"/>
      <c r="J9" s="409"/>
      <c r="K9" s="286"/>
    </row>
    <row r="10" spans="2:11" ht="15" customHeight="1">
      <c r="B10" s="289"/>
      <c r="C10" s="288"/>
      <c r="D10" s="409" t="s">
        <v>999</v>
      </c>
      <c r="E10" s="409"/>
      <c r="F10" s="409"/>
      <c r="G10" s="409"/>
      <c r="H10" s="409"/>
      <c r="I10" s="409"/>
      <c r="J10" s="409"/>
      <c r="K10" s="286"/>
    </row>
    <row r="11" spans="2:11" ht="15" customHeight="1">
      <c r="B11" s="289"/>
      <c r="C11" s="290"/>
      <c r="D11" s="409" t="s">
        <v>1000</v>
      </c>
      <c r="E11" s="409"/>
      <c r="F11" s="409"/>
      <c r="G11" s="409"/>
      <c r="H11" s="409"/>
      <c r="I11" s="409"/>
      <c r="J11" s="409"/>
      <c r="K11" s="286"/>
    </row>
    <row r="12" spans="2:11" ht="12.75" customHeight="1">
      <c r="B12" s="289"/>
      <c r="C12" s="290"/>
      <c r="D12" s="290"/>
      <c r="E12" s="290"/>
      <c r="F12" s="290"/>
      <c r="G12" s="290"/>
      <c r="H12" s="290"/>
      <c r="I12" s="290"/>
      <c r="J12" s="290"/>
      <c r="K12" s="286"/>
    </row>
    <row r="13" spans="2:11" ht="15" customHeight="1">
      <c r="B13" s="289"/>
      <c r="C13" s="290"/>
      <c r="D13" s="409" t="s">
        <v>1001</v>
      </c>
      <c r="E13" s="409"/>
      <c r="F13" s="409"/>
      <c r="G13" s="409"/>
      <c r="H13" s="409"/>
      <c r="I13" s="409"/>
      <c r="J13" s="409"/>
      <c r="K13" s="286"/>
    </row>
    <row r="14" spans="2:11" ht="15" customHeight="1">
      <c r="B14" s="289"/>
      <c r="C14" s="290"/>
      <c r="D14" s="409" t="s">
        <v>1002</v>
      </c>
      <c r="E14" s="409"/>
      <c r="F14" s="409"/>
      <c r="G14" s="409"/>
      <c r="H14" s="409"/>
      <c r="I14" s="409"/>
      <c r="J14" s="409"/>
      <c r="K14" s="286"/>
    </row>
    <row r="15" spans="2:11" ht="15" customHeight="1">
      <c r="B15" s="289"/>
      <c r="C15" s="290"/>
      <c r="D15" s="409" t="s">
        <v>1003</v>
      </c>
      <c r="E15" s="409"/>
      <c r="F15" s="409"/>
      <c r="G15" s="409"/>
      <c r="H15" s="409"/>
      <c r="I15" s="409"/>
      <c r="J15" s="409"/>
      <c r="K15" s="286"/>
    </row>
    <row r="16" spans="2:11" ht="15" customHeight="1">
      <c r="B16" s="289"/>
      <c r="C16" s="290"/>
      <c r="D16" s="290"/>
      <c r="E16" s="291" t="s">
        <v>78</v>
      </c>
      <c r="F16" s="409" t="s">
        <v>1004</v>
      </c>
      <c r="G16" s="409"/>
      <c r="H16" s="409"/>
      <c r="I16" s="409"/>
      <c r="J16" s="409"/>
      <c r="K16" s="286"/>
    </row>
    <row r="17" spans="2:11" ht="15" customHeight="1">
      <c r="B17" s="289"/>
      <c r="C17" s="290"/>
      <c r="D17" s="290"/>
      <c r="E17" s="291" t="s">
        <v>1005</v>
      </c>
      <c r="F17" s="409" t="s">
        <v>1006</v>
      </c>
      <c r="G17" s="409"/>
      <c r="H17" s="409"/>
      <c r="I17" s="409"/>
      <c r="J17" s="409"/>
      <c r="K17" s="286"/>
    </row>
    <row r="18" spans="2:11" ht="15" customHeight="1">
      <c r="B18" s="289"/>
      <c r="C18" s="290"/>
      <c r="D18" s="290"/>
      <c r="E18" s="291" t="s">
        <v>1007</v>
      </c>
      <c r="F18" s="409" t="s">
        <v>1008</v>
      </c>
      <c r="G18" s="409"/>
      <c r="H18" s="409"/>
      <c r="I18" s="409"/>
      <c r="J18" s="409"/>
      <c r="K18" s="286"/>
    </row>
    <row r="19" spans="2:11" ht="15" customHeight="1">
      <c r="B19" s="289"/>
      <c r="C19" s="290"/>
      <c r="D19" s="290"/>
      <c r="E19" s="291" t="s">
        <v>1009</v>
      </c>
      <c r="F19" s="409" t="s">
        <v>1010</v>
      </c>
      <c r="G19" s="409"/>
      <c r="H19" s="409"/>
      <c r="I19" s="409"/>
      <c r="J19" s="409"/>
      <c r="K19" s="286"/>
    </row>
    <row r="20" spans="2:11" ht="15" customHeight="1">
      <c r="B20" s="289"/>
      <c r="C20" s="290"/>
      <c r="D20" s="290"/>
      <c r="E20" s="291" t="s">
        <v>1011</v>
      </c>
      <c r="F20" s="409" t="s">
        <v>1012</v>
      </c>
      <c r="G20" s="409"/>
      <c r="H20" s="409"/>
      <c r="I20" s="409"/>
      <c r="J20" s="409"/>
      <c r="K20" s="286"/>
    </row>
    <row r="21" spans="2:11" ht="15" customHeight="1">
      <c r="B21" s="289"/>
      <c r="C21" s="290"/>
      <c r="D21" s="290"/>
      <c r="E21" s="291" t="s">
        <v>1013</v>
      </c>
      <c r="F21" s="409" t="s">
        <v>1014</v>
      </c>
      <c r="G21" s="409"/>
      <c r="H21" s="409"/>
      <c r="I21" s="409"/>
      <c r="J21" s="409"/>
      <c r="K21" s="286"/>
    </row>
    <row r="22" spans="2:11" ht="12.75" customHeight="1">
      <c r="B22" s="289"/>
      <c r="C22" s="290"/>
      <c r="D22" s="290"/>
      <c r="E22" s="290"/>
      <c r="F22" s="290"/>
      <c r="G22" s="290"/>
      <c r="H22" s="290"/>
      <c r="I22" s="290"/>
      <c r="J22" s="290"/>
      <c r="K22" s="286"/>
    </row>
    <row r="23" spans="2:11" ht="15" customHeight="1">
      <c r="B23" s="289"/>
      <c r="C23" s="409" t="s">
        <v>1015</v>
      </c>
      <c r="D23" s="409"/>
      <c r="E23" s="409"/>
      <c r="F23" s="409"/>
      <c r="G23" s="409"/>
      <c r="H23" s="409"/>
      <c r="I23" s="409"/>
      <c r="J23" s="409"/>
      <c r="K23" s="286"/>
    </row>
    <row r="24" spans="2:11" ht="15" customHeight="1">
      <c r="B24" s="289"/>
      <c r="C24" s="409" t="s">
        <v>1016</v>
      </c>
      <c r="D24" s="409"/>
      <c r="E24" s="409"/>
      <c r="F24" s="409"/>
      <c r="G24" s="409"/>
      <c r="H24" s="409"/>
      <c r="I24" s="409"/>
      <c r="J24" s="409"/>
      <c r="K24" s="286"/>
    </row>
    <row r="25" spans="2:11" ht="15" customHeight="1">
      <c r="B25" s="289"/>
      <c r="C25" s="288"/>
      <c r="D25" s="409" t="s">
        <v>1017</v>
      </c>
      <c r="E25" s="409"/>
      <c r="F25" s="409"/>
      <c r="G25" s="409"/>
      <c r="H25" s="409"/>
      <c r="I25" s="409"/>
      <c r="J25" s="409"/>
      <c r="K25" s="286"/>
    </row>
    <row r="26" spans="2:11" ht="15" customHeight="1">
      <c r="B26" s="289"/>
      <c r="C26" s="290"/>
      <c r="D26" s="409" t="s">
        <v>1018</v>
      </c>
      <c r="E26" s="409"/>
      <c r="F26" s="409"/>
      <c r="G26" s="409"/>
      <c r="H26" s="409"/>
      <c r="I26" s="409"/>
      <c r="J26" s="409"/>
      <c r="K26" s="286"/>
    </row>
    <row r="27" spans="2:11" ht="12.75" customHeight="1">
      <c r="B27" s="289"/>
      <c r="C27" s="290"/>
      <c r="D27" s="290"/>
      <c r="E27" s="290"/>
      <c r="F27" s="290"/>
      <c r="G27" s="290"/>
      <c r="H27" s="290"/>
      <c r="I27" s="290"/>
      <c r="J27" s="290"/>
      <c r="K27" s="286"/>
    </row>
    <row r="28" spans="2:11" ht="15" customHeight="1">
      <c r="B28" s="289"/>
      <c r="C28" s="290"/>
      <c r="D28" s="409" t="s">
        <v>1019</v>
      </c>
      <c r="E28" s="409"/>
      <c r="F28" s="409"/>
      <c r="G28" s="409"/>
      <c r="H28" s="409"/>
      <c r="I28" s="409"/>
      <c r="J28" s="409"/>
      <c r="K28" s="286"/>
    </row>
    <row r="29" spans="2:11" ht="15" customHeight="1">
      <c r="B29" s="289"/>
      <c r="C29" s="290"/>
      <c r="D29" s="409" t="s">
        <v>1020</v>
      </c>
      <c r="E29" s="409"/>
      <c r="F29" s="409"/>
      <c r="G29" s="409"/>
      <c r="H29" s="409"/>
      <c r="I29" s="409"/>
      <c r="J29" s="409"/>
      <c r="K29" s="286"/>
    </row>
    <row r="30" spans="2:11" ht="12.75" customHeight="1">
      <c r="B30" s="289"/>
      <c r="C30" s="290"/>
      <c r="D30" s="290"/>
      <c r="E30" s="290"/>
      <c r="F30" s="290"/>
      <c r="G30" s="290"/>
      <c r="H30" s="290"/>
      <c r="I30" s="290"/>
      <c r="J30" s="290"/>
      <c r="K30" s="286"/>
    </row>
    <row r="31" spans="2:11" ht="15" customHeight="1">
      <c r="B31" s="289"/>
      <c r="C31" s="290"/>
      <c r="D31" s="409" t="s">
        <v>1021</v>
      </c>
      <c r="E31" s="409"/>
      <c r="F31" s="409"/>
      <c r="G31" s="409"/>
      <c r="H31" s="409"/>
      <c r="I31" s="409"/>
      <c r="J31" s="409"/>
      <c r="K31" s="286"/>
    </row>
    <row r="32" spans="2:11" ht="15" customHeight="1">
      <c r="B32" s="289"/>
      <c r="C32" s="290"/>
      <c r="D32" s="409" t="s">
        <v>1022</v>
      </c>
      <c r="E32" s="409"/>
      <c r="F32" s="409"/>
      <c r="G32" s="409"/>
      <c r="H32" s="409"/>
      <c r="I32" s="409"/>
      <c r="J32" s="409"/>
      <c r="K32" s="286"/>
    </row>
    <row r="33" spans="2:11" ht="15" customHeight="1">
      <c r="B33" s="289"/>
      <c r="C33" s="290"/>
      <c r="D33" s="409" t="s">
        <v>1023</v>
      </c>
      <c r="E33" s="409"/>
      <c r="F33" s="409"/>
      <c r="G33" s="409"/>
      <c r="H33" s="409"/>
      <c r="I33" s="409"/>
      <c r="J33" s="409"/>
      <c r="K33" s="286"/>
    </row>
    <row r="34" spans="2:11" ht="15" customHeight="1">
      <c r="B34" s="289"/>
      <c r="C34" s="290"/>
      <c r="D34" s="288"/>
      <c r="E34" s="292" t="s">
        <v>161</v>
      </c>
      <c r="F34" s="288"/>
      <c r="G34" s="409" t="s">
        <v>1024</v>
      </c>
      <c r="H34" s="409"/>
      <c r="I34" s="409"/>
      <c r="J34" s="409"/>
      <c r="K34" s="286"/>
    </row>
    <row r="35" spans="2:11" ht="30.75" customHeight="1">
      <c r="B35" s="289"/>
      <c r="C35" s="290"/>
      <c r="D35" s="288"/>
      <c r="E35" s="292" t="s">
        <v>1025</v>
      </c>
      <c r="F35" s="288"/>
      <c r="G35" s="409" t="s">
        <v>1026</v>
      </c>
      <c r="H35" s="409"/>
      <c r="I35" s="409"/>
      <c r="J35" s="409"/>
      <c r="K35" s="286"/>
    </row>
    <row r="36" spans="2:11" ht="15" customHeight="1">
      <c r="B36" s="289"/>
      <c r="C36" s="290"/>
      <c r="D36" s="288"/>
      <c r="E36" s="292" t="s">
        <v>52</v>
      </c>
      <c r="F36" s="288"/>
      <c r="G36" s="409" t="s">
        <v>1027</v>
      </c>
      <c r="H36" s="409"/>
      <c r="I36" s="409"/>
      <c r="J36" s="409"/>
      <c r="K36" s="286"/>
    </row>
    <row r="37" spans="2:11" ht="15" customHeight="1">
      <c r="B37" s="289"/>
      <c r="C37" s="290"/>
      <c r="D37" s="288"/>
      <c r="E37" s="292" t="s">
        <v>162</v>
      </c>
      <c r="F37" s="288"/>
      <c r="G37" s="409" t="s">
        <v>1028</v>
      </c>
      <c r="H37" s="409"/>
      <c r="I37" s="409"/>
      <c r="J37" s="409"/>
      <c r="K37" s="286"/>
    </row>
    <row r="38" spans="2:11" ht="15" customHeight="1">
      <c r="B38" s="289"/>
      <c r="C38" s="290"/>
      <c r="D38" s="288"/>
      <c r="E38" s="292" t="s">
        <v>163</v>
      </c>
      <c r="F38" s="288"/>
      <c r="G38" s="409" t="s">
        <v>1029</v>
      </c>
      <c r="H38" s="409"/>
      <c r="I38" s="409"/>
      <c r="J38" s="409"/>
      <c r="K38" s="286"/>
    </row>
    <row r="39" spans="2:11" ht="15" customHeight="1">
      <c r="B39" s="289"/>
      <c r="C39" s="290"/>
      <c r="D39" s="288"/>
      <c r="E39" s="292" t="s">
        <v>164</v>
      </c>
      <c r="F39" s="288"/>
      <c r="G39" s="409" t="s">
        <v>1030</v>
      </c>
      <c r="H39" s="409"/>
      <c r="I39" s="409"/>
      <c r="J39" s="409"/>
      <c r="K39" s="286"/>
    </row>
    <row r="40" spans="2:11" ht="15" customHeight="1">
      <c r="B40" s="289"/>
      <c r="C40" s="290"/>
      <c r="D40" s="288"/>
      <c r="E40" s="292" t="s">
        <v>1031</v>
      </c>
      <c r="F40" s="288"/>
      <c r="G40" s="409" t="s">
        <v>1032</v>
      </c>
      <c r="H40" s="409"/>
      <c r="I40" s="409"/>
      <c r="J40" s="409"/>
      <c r="K40" s="286"/>
    </row>
    <row r="41" spans="2:11" ht="15" customHeight="1">
      <c r="B41" s="289"/>
      <c r="C41" s="290"/>
      <c r="D41" s="288"/>
      <c r="E41" s="292"/>
      <c r="F41" s="288"/>
      <c r="G41" s="409" t="s">
        <v>1033</v>
      </c>
      <c r="H41" s="409"/>
      <c r="I41" s="409"/>
      <c r="J41" s="409"/>
      <c r="K41" s="286"/>
    </row>
    <row r="42" spans="2:11" ht="15" customHeight="1">
      <c r="B42" s="289"/>
      <c r="C42" s="290"/>
      <c r="D42" s="288"/>
      <c r="E42" s="292" t="s">
        <v>1034</v>
      </c>
      <c r="F42" s="288"/>
      <c r="G42" s="409" t="s">
        <v>1035</v>
      </c>
      <c r="H42" s="409"/>
      <c r="I42" s="409"/>
      <c r="J42" s="409"/>
      <c r="K42" s="286"/>
    </row>
    <row r="43" spans="2:11" ht="15" customHeight="1">
      <c r="B43" s="289"/>
      <c r="C43" s="290"/>
      <c r="D43" s="288"/>
      <c r="E43" s="292" t="s">
        <v>166</v>
      </c>
      <c r="F43" s="288"/>
      <c r="G43" s="409" t="s">
        <v>1036</v>
      </c>
      <c r="H43" s="409"/>
      <c r="I43" s="409"/>
      <c r="J43" s="409"/>
      <c r="K43" s="286"/>
    </row>
    <row r="44" spans="2:11" ht="12.75" customHeight="1">
      <c r="B44" s="289"/>
      <c r="C44" s="290"/>
      <c r="D44" s="288"/>
      <c r="E44" s="288"/>
      <c r="F44" s="288"/>
      <c r="G44" s="288"/>
      <c r="H44" s="288"/>
      <c r="I44" s="288"/>
      <c r="J44" s="288"/>
      <c r="K44" s="286"/>
    </row>
    <row r="45" spans="2:11" ht="15" customHeight="1">
      <c r="B45" s="289"/>
      <c r="C45" s="290"/>
      <c r="D45" s="409" t="s">
        <v>1037</v>
      </c>
      <c r="E45" s="409"/>
      <c r="F45" s="409"/>
      <c r="G45" s="409"/>
      <c r="H45" s="409"/>
      <c r="I45" s="409"/>
      <c r="J45" s="409"/>
      <c r="K45" s="286"/>
    </row>
    <row r="46" spans="2:11" ht="15" customHeight="1">
      <c r="B46" s="289"/>
      <c r="C46" s="290"/>
      <c r="D46" s="290"/>
      <c r="E46" s="409" t="s">
        <v>1038</v>
      </c>
      <c r="F46" s="409"/>
      <c r="G46" s="409"/>
      <c r="H46" s="409"/>
      <c r="I46" s="409"/>
      <c r="J46" s="409"/>
      <c r="K46" s="286"/>
    </row>
    <row r="47" spans="2:11" ht="15" customHeight="1">
      <c r="B47" s="289"/>
      <c r="C47" s="290"/>
      <c r="D47" s="290"/>
      <c r="E47" s="409" t="s">
        <v>1039</v>
      </c>
      <c r="F47" s="409"/>
      <c r="G47" s="409"/>
      <c r="H47" s="409"/>
      <c r="I47" s="409"/>
      <c r="J47" s="409"/>
      <c r="K47" s="286"/>
    </row>
    <row r="48" spans="2:11" ht="15" customHeight="1">
      <c r="B48" s="289"/>
      <c r="C48" s="290"/>
      <c r="D48" s="290"/>
      <c r="E48" s="409" t="s">
        <v>1040</v>
      </c>
      <c r="F48" s="409"/>
      <c r="G48" s="409"/>
      <c r="H48" s="409"/>
      <c r="I48" s="409"/>
      <c r="J48" s="409"/>
      <c r="K48" s="286"/>
    </row>
    <row r="49" spans="2:11" ht="15" customHeight="1">
      <c r="B49" s="289"/>
      <c r="C49" s="290"/>
      <c r="D49" s="409" t="s">
        <v>1041</v>
      </c>
      <c r="E49" s="409"/>
      <c r="F49" s="409"/>
      <c r="G49" s="409"/>
      <c r="H49" s="409"/>
      <c r="I49" s="409"/>
      <c r="J49" s="409"/>
      <c r="K49" s="286"/>
    </row>
    <row r="50" spans="2:11" ht="25.5" customHeight="1">
      <c r="B50" s="285"/>
      <c r="C50" s="410" t="s">
        <v>1042</v>
      </c>
      <c r="D50" s="410"/>
      <c r="E50" s="410"/>
      <c r="F50" s="410"/>
      <c r="G50" s="410"/>
      <c r="H50" s="410"/>
      <c r="I50" s="410"/>
      <c r="J50" s="410"/>
      <c r="K50" s="286"/>
    </row>
    <row r="51" spans="2:11" ht="5.25" customHeight="1">
      <c r="B51" s="285"/>
      <c r="C51" s="287"/>
      <c r="D51" s="287"/>
      <c r="E51" s="287"/>
      <c r="F51" s="287"/>
      <c r="G51" s="287"/>
      <c r="H51" s="287"/>
      <c r="I51" s="287"/>
      <c r="J51" s="287"/>
      <c r="K51" s="286"/>
    </row>
    <row r="52" spans="2:11" ht="15" customHeight="1">
      <c r="B52" s="285"/>
      <c r="C52" s="409" t="s">
        <v>1043</v>
      </c>
      <c r="D52" s="409"/>
      <c r="E52" s="409"/>
      <c r="F52" s="409"/>
      <c r="G52" s="409"/>
      <c r="H52" s="409"/>
      <c r="I52" s="409"/>
      <c r="J52" s="409"/>
      <c r="K52" s="286"/>
    </row>
    <row r="53" spans="2:11" ht="15" customHeight="1">
      <c r="B53" s="285"/>
      <c r="C53" s="409" t="s">
        <v>1044</v>
      </c>
      <c r="D53" s="409"/>
      <c r="E53" s="409"/>
      <c r="F53" s="409"/>
      <c r="G53" s="409"/>
      <c r="H53" s="409"/>
      <c r="I53" s="409"/>
      <c r="J53" s="409"/>
      <c r="K53" s="286"/>
    </row>
    <row r="54" spans="2:11" ht="12.75" customHeight="1">
      <c r="B54" s="285"/>
      <c r="C54" s="288"/>
      <c r="D54" s="288"/>
      <c r="E54" s="288"/>
      <c r="F54" s="288"/>
      <c r="G54" s="288"/>
      <c r="H54" s="288"/>
      <c r="I54" s="288"/>
      <c r="J54" s="288"/>
      <c r="K54" s="286"/>
    </row>
    <row r="55" spans="2:11" ht="15" customHeight="1">
      <c r="B55" s="285"/>
      <c r="C55" s="409" t="s">
        <v>1045</v>
      </c>
      <c r="D55" s="409"/>
      <c r="E55" s="409"/>
      <c r="F55" s="409"/>
      <c r="G55" s="409"/>
      <c r="H55" s="409"/>
      <c r="I55" s="409"/>
      <c r="J55" s="409"/>
      <c r="K55" s="286"/>
    </row>
    <row r="56" spans="2:11" ht="15" customHeight="1">
      <c r="B56" s="285"/>
      <c r="C56" s="290"/>
      <c r="D56" s="409" t="s">
        <v>1046</v>
      </c>
      <c r="E56" s="409"/>
      <c r="F56" s="409"/>
      <c r="G56" s="409"/>
      <c r="H56" s="409"/>
      <c r="I56" s="409"/>
      <c r="J56" s="409"/>
      <c r="K56" s="286"/>
    </row>
    <row r="57" spans="2:11" ht="15" customHeight="1">
      <c r="B57" s="285"/>
      <c r="C57" s="290"/>
      <c r="D57" s="409" t="s">
        <v>1047</v>
      </c>
      <c r="E57" s="409"/>
      <c r="F57" s="409"/>
      <c r="G57" s="409"/>
      <c r="H57" s="409"/>
      <c r="I57" s="409"/>
      <c r="J57" s="409"/>
      <c r="K57" s="286"/>
    </row>
    <row r="58" spans="2:11" ht="15" customHeight="1">
      <c r="B58" s="285"/>
      <c r="C58" s="290"/>
      <c r="D58" s="409" t="s">
        <v>1048</v>
      </c>
      <c r="E58" s="409"/>
      <c r="F58" s="409"/>
      <c r="G58" s="409"/>
      <c r="H58" s="409"/>
      <c r="I58" s="409"/>
      <c r="J58" s="409"/>
      <c r="K58" s="286"/>
    </row>
    <row r="59" spans="2:11" ht="15" customHeight="1">
      <c r="B59" s="285"/>
      <c r="C59" s="290"/>
      <c r="D59" s="409" t="s">
        <v>1049</v>
      </c>
      <c r="E59" s="409"/>
      <c r="F59" s="409"/>
      <c r="G59" s="409"/>
      <c r="H59" s="409"/>
      <c r="I59" s="409"/>
      <c r="J59" s="409"/>
      <c r="K59" s="286"/>
    </row>
    <row r="60" spans="2:11" ht="15" customHeight="1">
      <c r="B60" s="285"/>
      <c r="C60" s="290"/>
      <c r="D60" s="408" t="s">
        <v>1050</v>
      </c>
      <c r="E60" s="408"/>
      <c r="F60" s="408"/>
      <c r="G60" s="408"/>
      <c r="H60" s="408"/>
      <c r="I60" s="408"/>
      <c r="J60" s="408"/>
      <c r="K60" s="286"/>
    </row>
    <row r="61" spans="2:11" ht="15" customHeight="1">
      <c r="B61" s="285"/>
      <c r="C61" s="290"/>
      <c r="D61" s="409" t="s">
        <v>1051</v>
      </c>
      <c r="E61" s="409"/>
      <c r="F61" s="409"/>
      <c r="G61" s="409"/>
      <c r="H61" s="409"/>
      <c r="I61" s="409"/>
      <c r="J61" s="409"/>
      <c r="K61" s="286"/>
    </row>
    <row r="62" spans="2:11" ht="12.75" customHeight="1">
      <c r="B62" s="285"/>
      <c r="C62" s="290"/>
      <c r="D62" s="290"/>
      <c r="E62" s="293"/>
      <c r="F62" s="290"/>
      <c r="G62" s="290"/>
      <c r="H62" s="290"/>
      <c r="I62" s="290"/>
      <c r="J62" s="290"/>
      <c r="K62" s="286"/>
    </row>
    <row r="63" spans="2:11" ht="15" customHeight="1">
      <c r="B63" s="285"/>
      <c r="C63" s="290"/>
      <c r="D63" s="409" t="s">
        <v>1052</v>
      </c>
      <c r="E63" s="409"/>
      <c r="F63" s="409"/>
      <c r="G63" s="409"/>
      <c r="H63" s="409"/>
      <c r="I63" s="409"/>
      <c r="J63" s="409"/>
      <c r="K63" s="286"/>
    </row>
    <row r="64" spans="2:11" ht="15" customHeight="1">
      <c r="B64" s="285"/>
      <c r="C64" s="290"/>
      <c r="D64" s="408" t="s">
        <v>1053</v>
      </c>
      <c r="E64" s="408"/>
      <c r="F64" s="408"/>
      <c r="G64" s="408"/>
      <c r="H64" s="408"/>
      <c r="I64" s="408"/>
      <c r="J64" s="408"/>
      <c r="K64" s="286"/>
    </row>
    <row r="65" spans="2:11" ht="15" customHeight="1">
      <c r="B65" s="285"/>
      <c r="C65" s="290"/>
      <c r="D65" s="409" t="s">
        <v>1054</v>
      </c>
      <c r="E65" s="409"/>
      <c r="F65" s="409"/>
      <c r="G65" s="409"/>
      <c r="H65" s="409"/>
      <c r="I65" s="409"/>
      <c r="J65" s="409"/>
      <c r="K65" s="286"/>
    </row>
    <row r="66" spans="2:11" ht="15" customHeight="1">
      <c r="B66" s="285"/>
      <c r="C66" s="290"/>
      <c r="D66" s="409" t="s">
        <v>1055</v>
      </c>
      <c r="E66" s="409"/>
      <c r="F66" s="409"/>
      <c r="G66" s="409"/>
      <c r="H66" s="409"/>
      <c r="I66" s="409"/>
      <c r="J66" s="409"/>
      <c r="K66" s="286"/>
    </row>
    <row r="67" spans="2:11" ht="15" customHeight="1">
      <c r="B67" s="285"/>
      <c r="C67" s="290"/>
      <c r="D67" s="409" t="s">
        <v>1056</v>
      </c>
      <c r="E67" s="409"/>
      <c r="F67" s="409"/>
      <c r="G67" s="409"/>
      <c r="H67" s="409"/>
      <c r="I67" s="409"/>
      <c r="J67" s="409"/>
      <c r="K67" s="286"/>
    </row>
    <row r="68" spans="2:11" ht="15" customHeight="1">
      <c r="B68" s="285"/>
      <c r="C68" s="290"/>
      <c r="D68" s="409" t="s">
        <v>1057</v>
      </c>
      <c r="E68" s="409"/>
      <c r="F68" s="409"/>
      <c r="G68" s="409"/>
      <c r="H68" s="409"/>
      <c r="I68" s="409"/>
      <c r="J68" s="409"/>
      <c r="K68" s="286"/>
    </row>
    <row r="69" spans="2:11" ht="12.75" customHeight="1">
      <c r="B69" s="294"/>
      <c r="C69" s="295"/>
      <c r="D69" s="295"/>
      <c r="E69" s="295"/>
      <c r="F69" s="295"/>
      <c r="G69" s="295"/>
      <c r="H69" s="295"/>
      <c r="I69" s="295"/>
      <c r="J69" s="295"/>
      <c r="K69" s="296"/>
    </row>
    <row r="70" spans="2:11" ht="18.75" customHeight="1">
      <c r="B70" s="297"/>
      <c r="C70" s="297"/>
      <c r="D70" s="297"/>
      <c r="E70" s="297"/>
      <c r="F70" s="297"/>
      <c r="G70" s="297"/>
      <c r="H70" s="297"/>
      <c r="I70" s="297"/>
      <c r="J70" s="297"/>
      <c r="K70" s="298"/>
    </row>
    <row r="71" spans="2:11" ht="18.75" customHeight="1">
      <c r="B71" s="298"/>
      <c r="C71" s="298"/>
      <c r="D71" s="298"/>
      <c r="E71" s="298"/>
      <c r="F71" s="298"/>
      <c r="G71" s="298"/>
      <c r="H71" s="298"/>
      <c r="I71" s="298"/>
      <c r="J71" s="298"/>
      <c r="K71" s="298"/>
    </row>
    <row r="72" spans="2:11" ht="7.5" customHeight="1">
      <c r="B72" s="299"/>
      <c r="C72" s="300"/>
      <c r="D72" s="300"/>
      <c r="E72" s="300"/>
      <c r="F72" s="300"/>
      <c r="G72" s="300"/>
      <c r="H72" s="300"/>
      <c r="I72" s="300"/>
      <c r="J72" s="300"/>
      <c r="K72" s="301"/>
    </row>
    <row r="73" spans="2:11" ht="45" customHeight="1">
      <c r="B73" s="302"/>
      <c r="C73" s="407" t="s">
        <v>92</v>
      </c>
      <c r="D73" s="407"/>
      <c r="E73" s="407"/>
      <c r="F73" s="407"/>
      <c r="G73" s="407"/>
      <c r="H73" s="407"/>
      <c r="I73" s="407"/>
      <c r="J73" s="407"/>
      <c r="K73" s="303"/>
    </row>
    <row r="74" spans="2:11" ht="17.25" customHeight="1">
      <c r="B74" s="302"/>
      <c r="C74" s="304" t="s">
        <v>1058</v>
      </c>
      <c r="D74" s="304"/>
      <c r="E74" s="304"/>
      <c r="F74" s="304" t="s">
        <v>1059</v>
      </c>
      <c r="G74" s="305"/>
      <c r="H74" s="304" t="s">
        <v>162</v>
      </c>
      <c r="I74" s="304" t="s">
        <v>56</v>
      </c>
      <c r="J74" s="304" t="s">
        <v>1060</v>
      </c>
      <c r="K74" s="303"/>
    </row>
    <row r="75" spans="2:11" ht="17.25" customHeight="1">
      <c r="B75" s="302"/>
      <c r="C75" s="306" t="s">
        <v>1061</v>
      </c>
      <c r="D75" s="306"/>
      <c r="E75" s="306"/>
      <c r="F75" s="307" t="s">
        <v>1062</v>
      </c>
      <c r="G75" s="308"/>
      <c r="H75" s="306"/>
      <c r="I75" s="306"/>
      <c r="J75" s="306" t="s">
        <v>1063</v>
      </c>
      <c r="K75" s="303"/>
    </row>
    <row r="76" spans="2:11" ht="5.25" customHeight="1">
      <c r="B76" s="302"/>
      <c r="C76" s="309"/>
      <c r="D76" s="309"/>
      <c r="E76" s="309"/>
      <c r="F76" s="309"/>
      <c r="G76" s="310"/>
      <c r="H76" s="309"/>
      <c r="I76" s="309"/>
      <c r="J76" s="309"/>
      <c r="K76" s="303"/>
    </row>
    <row r="77" spans="2:11" ht="15" customHeight="1">
      <c r="B77" s="302"/>
      <c r="C77" s="292" t="s">
        <v>52</v>
      </c>
      <c r="D77" s="309"/>
      <c r="E77" s="309"/>
      <c r="F77" s="311" t="s">
        <v>1064</v>
      </c>
      <c r="G77" s="310"/>
      <c r="H77" s="292" t="s">
        <v>1065</v>
      </c>
      <c r="I77" s="292" t="s">
        <v>1066</v>
      </c>
      <c r="J77" s="292">
        <v>20</v>
      </c>
      <c r="K77" s="303"/>
    </row>
    <row r="78" spans="2:11" ht="15" customHeight="1">
      <c r="B78" s="302"/>
      <c r="C78" s="292" t="s">
        <v>1067</v>
      </c>
      <c r="D78" s="292"/>
      <c r="E78" s="292"/>
      <c r="F78" s="311" t="s">
        <v>1064</v>
      </c>
      <c r="G78" s="310"/>
      <c r="H78" s="292" t="s">
        <v>1068</v>
      </c>
      <c r="I78" s="292" t="s">
        <v>1066</v>
      </c>
      <c r="J78" s="292">
        <v>120</v>
      </c>
      <c r="K78" s="303"/>
    </row>
    <row r="79" spans="2:11" ht="15" customHeight="1">
      <c r="B79" s="312"/>
      <c r="C79" s="292" t="s">
        <v>1069</v>
      </c>
      <c r="D79" s="292"/>
      <c r="E79" s="292"/>
      <c r="F79" s="311" t="s">
        <v>1070</v>
      </c>
      <c r="G79" s="310"/>
      <c r="H79" s="292" t="s">
        <v>1071</v>
      </c>
      <c r="I79" s="292" t="s">
        <v>1066</v>
      </c>
      <c r="J79" s="292">
        <v>50</v>
      </c>
      <c r="K79" s="303"/>
    </row>
    <row r="80" spans="2:11" ht="15" customHeight="1">
      <c r="B80" s="312"/>
      <c r="C80" s="292" t="s">
        <v>1072</v>
      </c>
      <c r="D80" s="292"/>
      <c r="E80" s="292"/>
      <c r="F80" s="311" t="s">
        <v>1064</v>
      </c>
      <c r="G80" s="310"/>
      <c r="H80" s="292" t="s">
        <v>1073</v>
      </c>
      <c r="I80" s="292" t="s">
        <v>1074</v>
      </c>
      <c r="J80" s="292"/>
      <c r="K80" s="303"/>
    </row>
    <row r="81" spans="2:11" ht="15" customHeight="1">
      <c r="B81" s="312"/>
      <c r="C81" s="313" t="s">
        <v>1075</v>
      </c>
      <c r="D81" s="313"/>
      <c r="E81" s="313"/>
      <c r="F81" s="314" t="s">
        <v>1070</v>
      </c>
      <c r="G81" s="313"/>
      <c r="H81" s="313" t="s">
        <v>1076</v>
      </c>
      <c r="I81" s="313" t="s">
        <v>1066</v>
      </c>
      <c r="J81" s="313">
        <v>15</v>
      </c>
      <c r="K81" s="303"/>
    </row>
    <row r="82" spans="2:11" ht="15" customHeight="1">
      <c r="B82" s="312"/>
      <c r="C82" s="313" t="s">
        <v>1077</v>
      </c>
      <c r="D82" s="313"/>
      <c r="E82" s="313"/>
      <c r="F82" s="314" t="s">
        <v>1070</v>
      </c>
      <c r="G82" s="313"/>
      <c r="H82" s="313" t="s">
        <v>1078</v>
      </c>
      <c r="I82" s="313" t="s">
        <v>1066</v>
      </c>
      <c r="J82" s="313">
        <v>15</v>
      </c>
      <c r="K82" s="303"/>
    </row>
    <row r="83" spans="2:11" ht="15" customHeight="1">
      <c r="B83" s="312"/>
      <c r="C83" s="313" t="s">
        <v>1079</v>
      </c>
      <c r="D83" s="313"/>
      <c r="E83" s="313"/>
      <c r="F83" s="314" t="s">
        <v>1070</v>
      </c>
      <c r="G83" s="313"/>
      <c r="H83" s="313" t="s">
        <v>1080</v>
      </c>
      <c r="I83" s="313" t="s">
        <v>1066</v>
      </c>
      <c r="J83" s="313">
        <v>20</v>
      </c>
      <c r="K83" s="303"/>
    </row>
    <row r="84" spans="2:11" ht="15" customHeight="1">
      <c r="B84" s="312"/>
      <c r="C84" s="313" t="s">
        <v>1081</v>
      </c>
      <c r="D84" s="313"/>
      <c r="E84" s="313"/>
      <c r="F84" s="314" t="s">
        <v>1070</v>
      </c>
      <c r="G84" s="313"/>
      <c r="H84" s="313" t="s">
        <v>1082</v>
      </c>
      <c r="I84" s="313" t="s">
        <v>1066</v>
      </c>
      <c r="J84" s="313">
        <v>20</v>
      </c>
      <c r="K84" s="303"/>
    </row>
    <row r="85" spans="2:11" ht="15" customHeight="1">
      <c r="B85" s="312"/>
      <c r="C85" s="292" t="s">
        <v>1083</v>
      </c>
      <c r="D85" s="292"/>
      <c r="E85" s="292"/>
      <c r="F85" s="311" t="s">
        <v>1070</v>
      </c>
      <c r="G85" s="310"/>
      <c r="H85" s="292" t="s">
        <v>1084</v>
      </c>
      <c r="I85" s="292" t="s">
        <v>1066</v>
      </c>
      <c r="J85" s="292">
        <v>50</v>
      </c>
      <c r="K85" s="303"/>
    </row>
    <row r="86" spans="2:11" ht="15" customHeight="1">
      <c r="B86" s="312"/>
      <c r="C86" s="292" t="s">
        <v>1085</v>
      </c>
      <c r="D86" s="292"/>
      <c r="E86" s="292"/>
      <c r="F86" s="311" t="s">
        <v>1070</v>
      </c>
      <c r="G86" s="310"/>
      <c r="H86" s="292" t="s">
        <v>1086</v>
      </c>
      <c r="I86" s="292" t="s">
        <v>1066</v>
      </c>
      <c r="J86" s="292">
        <v>20</v>
      </c>
      <c r="K86" s="303"/>
    </row>
    <row r="87" spans="2:11" ht="15" customHeight="1">
      <c r="B87" s="312"/>
      <c r="C87" s="292" t="s">
        <v>1087</v>
      </c>
      <c r="D87" s="292"/>
      <c r="E87" s="292"/>
      <c r="F87" s="311" t="s">
        <v>1070</v>
      </c>
      <c r="G87" s="310"/>
      <c r="H87" s="292" t="s">
        <v>1088</v>
      </c>
      <c r="I87" s="292" t="s">
        <v>1066</v>
      </c>
      <c r="J87" s="292">
        <v>20</v>
      </c>
      <c r="K87" s="303"/>
    </row>
    <row r="88" spans="2:11" ht="15" customHeight="1">
      <c r="B88" s="312"/>
      <c r="C88" s="292" t="s">
        <v>1089</v>
      </c>
      <c r="D88" s="292"/>
      <c r="E88" s="292"/>
      <c r="F88" s="311" t="s">
        <v>1070</v>
      </c>
      <c r="G88" s="310"/>
      <c r="H88" s="292" t="s">
        <v>1090</v>
      </c>
      <c r="I88" s="292" t="s">
        <v>1066</v>
      </c>
      <c r="J88" s="292">
        <v>50</v>
      </c>
      <c r="K88" s="303"/>
    </row>
    <row r="89" spans="2:11" ht="15" customHeight="1">
      <c r="B89" s="312"/>
      <c r="C89" s="292" t="s">
        <v>1091</v>
      </c>
      <c r="D89" s="292"/>
      <c r="E89" s="292"/>
      <c r="F89" s="311" t="s">
        <v>1070</v>
      </c>
      <c r="G89" s="310"/>
      <c r="H89" s="292" t="s">
        <v>1091</v>
      </c>
      <c r="I89" s="292" t="s">
        <v>1066</v>
      </c>
      <c r="J89" s="292">
        <v>50</v>
      </c>
      <c r="K89" s="303"/>
    </row>
    <row r="90" spans="2:11" ht="15" customHeight="1">
      <c r="B90" s="312"/>
      <c r="C90" s="292" t="s">
        <v>167</v>
      </c>
      <c r="D90" s="292"/>
      <c r="E90" s="292"/>
      <c r="F90" s="311" t="s">
        <v>1070</v>
      </c>
      <c r="G90" s="310"/>
      <c r="H90" s="292" t="s">
        <v>1092</v>
      </c>
      <c r="I90" s="292" t="s">
        <v>1066</v>
      </c>
      <c r="J90" s="292">
        <v>255</v>
      </c>
      <c r="K90" s="303"/>
    </row>
    <row r="91" spans="2:11" ht="15" customHeight="1">
      <c r="B91" s="312"/>
      <c r="C91" s="292" t="s">
        <v>1093</v>
      </c>
      <c r="D91" s="292"/>
      <c r="E91" s="292"/>
      <c r="F91" s="311" t="s">
        <v>1064</v>
      </c>
      <c r="G91" s="310"/>
      <c r="H91" s="292" t="s">
        <v>1094</v>
      </c>
      <c r="I91" s="292" t="s">
        <v>1095</v>
      </c>
      <c r="J91" s="292"/>
      <c r="K91" s="303"/>
    </row>
    <row r="92" spans="2:11" ht="15" customHeight="1">
      <c r="B92" s="312"/>
      <c r="C92" s="292" t="s">
        <v>1096</v>
      </c>
      <c r="D92" s="292"/>
      <c r="E92" s="292"/>
      <c r="F92" s="311" t="s">
        <v>1064</v>
      </c>
      <c r="G92" s="310"/>
      <c r="H92" s="292" t="s">
        <v>1097</v>
      </c>
      <c r="I92" s="292" t="s">
        <v>1098</v>
      </c>
      <c r="J92" s="292"/>
      <c r="K92" s="303"/>
    </row>
    <row r="93" spans="2:11" ht="15" customHeight="1">
      <c r="B93" s="312"/>
      <c r="C93" s="292" t="s">
        <v>1099</v>
      </c>
      <c r="D93" s="292"/>
      <c r="E93" s="292"/>
      <c r="F93" s="311" t="s">
        <v>1064</v>
      </c>
      <c r="G93" s="310"/>
      <c r="H93" s="292" t="s">
        <v>1099</v>
      </c>
      <c r="I93" s="292" t="s">
        <v>1098</v>
      </c>
      <c r="J93" s="292"/>
      <c r="K93" s="303"/>
    </row>
    <row r="94" spans="2:11" ht="15" customHeight="1">
      <c r="B94" s="312"/>
      <c r="C94" s="292" t="s">
        <v>37</v>
      </c>
      <c r="D94" s="292"/>
      <c r="E94" s="292"/>
      <c r="F94" s="311" t="s">
        <v>1064</v>
      </c>
      <c r="G94" s="310"/>
      <c r="H94" s="292" t="s">
        <v>1100</v>
      </c>
      <c r="I94" s="292" t="s">
        <v>1098</v>
      </c>
      <c r="J94" s="292"/>
      <c r="K94" s="303"/>
    </row>
    <row r="95" spans="2:11" ht="15" customHeight="1">
      <c r="B95" s="312"/>
      <c r="C95" s="292" t="s">
        <v>47</v>
      </c>
      <c r="D95" s="292"/>
      <c r="E95" s="292"/>
      <c r="F95" s="311" t="s">
        <v>1064</v>
      </c>
      <c r="G95" s="310"/>
      <c r="H95" s="292" t="s">
        <v>1101</v>
      </c>
      <c r="I95" s="292" t="s">
        <v>1098</v>
      </c>
      <c r="J95" s="292"/>
      <c r="K95" s="303"/>
    </row>
    <row r="96" spans="2:11" ht="15" customHeight="1">
      <c r="B96" s="315"/>
      <c r="C96" s="316"/>
      <c r="D96" s="316"/>
      <c r="E96" s="316"/>
      <c r="F96" s="316"/>
      <c r="G96" s="316"/>
      <c r="H96" s="316"/>
      <c r="I96" s="316"/>
      <c r="J96" s="316"/>
      <c r="K96" s="317"/>
    </row>
    <row r="97" spans="2:11" ht="18.75" customHeight="1">
      <c r="B97" s="318"/>
      <c r="C97" s="319"/>
      <c r="D97" s="319"/>
      <c r="E97" s="319"/>
      <c r="F97" s="319"/>
      <c r="G97" s="319"/>
      <c r="H97" s="319"/>
      <c r="I97" s="319"/>
      <c r="J97" s="319"/>
      <c r="K97" s="318"/>
    </row>
    <row r="98" spans="2:11" ht="18.75" customHeight="1">
      <c r="B98" s="298"/>
      <c r="C98" s="298"/>
      <c r="D98" s="298"/>
      <c r="E98" s="298"/>
      <c r="F98" s="298"/>
      <c r="G98" s="298"/>
      <c r="H98" s="298"/>
      <c r="I98" s="298"/>
      <c r="J98" s="298"/>
      <c r="K98" s="298"/>
    </row>
    <row r="99" spans="2:11" ht="7.5" customHeight="1">
      <c r="B99" s="299"/>
      <c r="C99" s="300"/>
      <c r="D99" s="300"/>
      <c r="E99" s="300"/>
      <c r="F99" s="300"/>
      <c r="G99" s="300"/>
      <c r="H99" s="300"/>
      <c r="I99" s="300"/>
      <c r="J99" s="300"/>
      <c r="K99" s="301"/>
    </row>
    <row r="100" spans="2:11" ht="45" customHeight="1">
      <c r="B100" s="302"/>
      <c r="C100" s="407" t="s">
        <v>1102</v>
      </c>
      <c r="D100" s="407"/>
      <c r="E100" s="407"/>
      <c r="F100" s="407"/>
      <c r="G100" s="407"/>
      <c r="H100" s="407"/>
      <c r="I100" s="407"/>
      <c r="J100" s="407"/>
      <c r="K100" s="303"/>
    </row>
    <row r="101" spans="2:11" ht="17.25" customHeight="1">
      <c r="B101" s="302"/>
      <c r="C101" s="304" t="s">
        <v>1058</v>
      </c>
      <c r="D101" s="304"/>
      <c r="E101" s="304"/>
      <c r="F101" s="304" t="s">
        <v>1059</v>
      </c>
      <c r="G101" s="305"/>
      <c r="H101" s="304" t="s">
        <v>162</v>
      </c>
      <c r="I101" s="304" t="s">
        <v>56</v>
      </c>
      <c r="J101" s="304" t="s">
        <v>1060</v>
      </c>
      <c r="K101" s="303"/>
    </row>
    <row r="102" spans="2:11" ht="17.25" customHeight="1">
      <c r="B102" s="302"/>
      <c r="C102" s="306" t="s">
        <v>1061</v>
      </c>
      <c r="D102" s="306"/>
      <c r="E102" s="306"/>
      <c r="F102" s="307" t="s">
        <v>1062</v>
      </c>
      <c r="G102" s="308"/>
      <c r="H102" s="306"/>
      <c r="I102" s="306"/>
      <c r="J102" s="306" t="s">
        <v>1063</v>
      </c>
      <c r="K102" s="303"/>
    </row>
    <row r="103" spans="2:11" ht="5.25" customHeight="1">
      <c r="B103" s="302"/>
      <c r="C103" s="304"/>
      <c r="D103" s="304"/>
      <c r="E103" s="304"/>
      <c r="F103" s="304"/>
      <c r="G103" s="320"/>
      <c r="H103" s="304"/>
      <c r="I103" s="304"/>
      <c r="J103" s="304"/>
      <c r="K103" s="303"/>
    </row>
    <row r="104" spans="2:11" ht="15" customHeight="1">
      <c r="B104" s="302"/>
      <c r="C104" s="292" t="s">
        <v>52</v>
      </c>
      <c r="D104" s="309"/>
      <c r="E104" s="309"/>
      <c r="F104" s="311" t="s">
        <v>1064</v>
      </c>
      <c r="G104" s="320"/>
      <c r="H104" s="292" t="s">
        <v>1103</v>
      </c>
      <c r="I104" s="292" t="s">
        <v>1066</v>
      </c>
      <c r="J104" s="292">
        <v>20</v>
      </c>
      <c r="K104" s="303"/>
    </row>
    <row r="105" spans="2:11" ht="15" customHeight="1">
      <c r="B105" s="302"/>
      <c r="C105" s="292" t="s">
        <v>1067</v>
      </c>
      <c r="D105" s="292"/>
      <c r="E105" s="292"/>
      <c r="F105" s="311" t="s">
        <v>1064</v>
      </c>
      <c r="G105" s="292"/>
      <c r="H105" s="292" t="s">
        <v>1103</v>
      </c>
      <c r="I105" s="292" t="s">
        <v>1066</v>
      </c>
      <c r="J105" s="292">
        <v>120</v>
      </c>
      <c r="K105" s="303"/>
    </row>
    <row r="106" spans="2:11" ht="15" customHeight="1">
      <c r="B106" s="312"/>
      <c r="C106" s="292" t="s">
        <v>1069</v>
      </c>
      <c r="D106" s="292"/>
      <c r="E106" s="292"/>
      <c r="F106" s="311" t="s">
        <v>1070</v>
      </c>
      <c r="G106" s="292"/>
      <c r="H106" s="292" t="s">
        <v>1103</v>
      </c>
      <c r="I106" s="292" t="s">
        <v>1066</v>
      </c>
      <c r="J106" s="292">
        <v>50</v>
      </c>
      <c r="K106" s="303"/>
    </row>
    <row r="107" spans="2:11" ht="15" customHeight="1">
      <c r="B107" s="312"/>
      <c r="C107" s="292" t="s">
        <v>1072</v>
      </c>
      <c r="D107" s="292"/>
      <c r="E107" s="292"/>
      <c r="F107" s="311" t="s">
        <v>1064</v>
      </c>
      <c r="G107" s="292"/>
      <c r="H107" s="292" t="s">
        <v>1103</v>
      </c>
      <c r="I107" s="292" t="s">
        <v>1074</v>
      </c>
      <c r="J107" s="292"/>
      <c r="K107" s="303"/>
    </row>
    <row r="108" spans="2:11" ht="15" customHeight="1">
      <c r="B108" s="312"/>
      <c r="C108" s="292" t="s">
        <v>1083</v>
      </c>
      <c r="D108" s="292"/>
      <c r="E108" s="292"/>
      <c r="F108" s="311" t="s">
        <v>1070</v>
      </c>
      <c r="G108" s="292"/>
      <c r="H108" s="292" t="s">
        <v>1103</v>
      </c>
      <c r="I108" s="292" t="s">
        <v>1066</v>
      </c>
      <c r="J108" s="292">
        <v>50</v>
      </c>
      <c r="K108" s="303"/>
    </row>
    <row r="109" spans="2:11" ht="15" customHeight="1">
      <c r="B109" s="312"/>
      <c r="C109" s="292" t="s">
        <v>1091</v>
      </c>
      <c r="D109" s="292"/>
      <c r="E109" s="292"/>
      <c r="F109" s="311" t="s">
        <v>1070</v>
      </c>
      <c r="G109" s="292"/>
      <c r="H109" s="292" t="s">
        <v>1103</v>
      </c>
      <c r="I109" s="292" t="s">
        <v>1066</v>
      </c>
      <c r="J109" s="292">
        <v>50</v>
      </c>
      <c r="K109" s="303"/>
    </row>
    <row r="110" spans="2:11" ht="15" customHeight="1">
      <c r="B110" s="312"/>
      <c r="C110" s="292" t="s">
        <v>1089</v>
      </c>
      <c r="D110" s="292"/>
      <c r="E110" s="292"/>
      <c r="F110" s="311" t="s">
        <v>1070</v>
      </c>
      <c r="G110" s="292"/>
      <c r="H110" s="292" t="s">
        <v>1103</v>
      </c>
      <c r="I110" s="292" t="s">
        <v>1066</v>
      </c>
      <c r="J110" s="292">
        <v>50</v>
      </c>
      <c r="K110" s="303"/>
    </row>
    <row r="111" spans="2:11" ht="15" customHeight="1">
      <c r="B111" s="312"/>
      <c r="C111" s="292" t="s">
        <v>52</v>
      </c>
      <c r="D111" s="292"/>
      <c r="E111" s="292"/>
      <c r="F111" s="311" t="s">
        <v>1064</v>
      </c>
      <c r="G111" s="292"/>
      <c r="H111" s="292" t="s">
        <v>1104</v>
      </c>
      <c r="I111" s="292" t="s">
        <v>1066</v>
      </c>
      <c r="J111" s="292">
        <v>20</v>
      </c>
      <c r="K111" s="303"/>
    </row>
    <row r="112" spans="2:11" ht="15" customHeight="1">
      <c r="B112" s="312"/>
      <c r="C112" s="292" t="s">
        <v>1105</v>
      </c>
      <c r="D112" s="292"/>
      <c r="E112" s="292"/>
      <c r="F112" s="311" t="s">
        <v>1064</v>
      </c>
      <c r="G112" s="292"/>
      <c r="H112" s="292" t="s">
        <v>1106</v>
      </c>
      <c r="I112" s="292" t="s">
        <v>1066</v>
      </c>
      <c r="J112" s="292">
        <v>120</v>
      </c>
      <c r="K112" s="303"/>
    </row>
    <row r="113" spans="2:11" ht="15" customHeight="1">
      <c r="B113" s="312"/>
      <c r="C113" s="292" t="s">
        <v>37</v>
      </c>
      <c r="D113" s="292"/>
      <c r="E113" s="292"/>
      <c r="F113" s="311" t="s">
        <v>1064</v>
      </c>
      <c r="G113" s="292"/>
      <c r="H113" s="292" t="s">
        <v>1107</v>
      </c>
      <c r="I113" s="292" t="s">
        <v>1098</v>
      </c>
      <c r="J113" s="292"/>
      <c r="K113" s="303"/>
    </row>
    <row r="114" spans="2:11" ht="15" customHeight="1">
      <c r="B114" s="312"/>
      <c r="C114" s="292" t="s">
        <v>47</v>
      </c>
      <c r="D114" s="292"/>
      <c r="E114" s="292"/>
      <c r="F114" s="311" t="s">
        <v>1064</v>
      </c>
      <c r="G114" s="292"/>
      <c r="H114" s="292" t="s">
        <v>1108</v>
      </c>
      <c r="I114" s="292" t="s">
        <v>1098</v>
      </c>
      <c r="J114" s="292"/>
      <c r="K114" s="303"/>
    </row>
    <row r="115" spans="2:11" ht="15" customHeight="1">
      <c r="B115" s="312"/>
      <c r="C115" s="292" t="s">
        <v>56</v>
      </c>
      <c r="D115" s="292"/>
      <c r="E115" s="292"/>
      <c r="F115" s="311" t="s">
        <v>1064</v>
      </c>
      <c r="G115" s="292"/>
      <c r="H115" s="292" t="s">
        <v>1109</v>
      </c>
      <c r="I115" s="292" t="s">
        <v>1110</v>
      </c>
      <c r="J115" s="292"/>
      <c r="K115" s="303"/>
    </row>
    <row r="116" spans="2:11" ht="15" customHeight="1">
      <c r="B116" s="315"/>
      <c r="C116" s="321"/>
      <c r="D116" s="321"/>
      <c r="E116" s="321"/>
      <c r="F116" s="321"/>
      <c r="G116" s="321"/>
      <c r="H116" s="321"/>
      <c r="I116" s="321"/>
      <c r="J116" s="321"/>
      <c r="K116" s="317"/>
    </row>
    <row r="117" spans="2:11" ht="18.75" customHeight="1">
      <c r="B117" s="322"/>
      <c r="C117" s="288"/>
      <c r="D117" s="288"/>
      <c r="E117" s="288"/>
      <c r="F117" s="323"/>
      <c r="G117" s="288"/>
      <c r="H117" s="288"/>
      <c r="I117" s="288"/>
      <c r="J117" s="288"/>
      <c r="K117" s="322"/>
    </row>
    <row r="118" spans="2:11" ht="18.75" customHeight="1">
      <c r="B118" s="298"/>
      <c r="C118" s="298"/>
      <c r="D118" s="298"/>
      <c r="E118" s="298"/>
      <c r="F118" s="298"/>
      <c r="G118" s="298"/>
      <c r="H118" s="298"/>
      <c r="I118" s="298"/>
      <c r="J118" s="298"/>
      <c r="K118" s="298"/>
    </row>
    <row r="119" spans="2:11" ht="7.5" customHeight="1">
      <c r="B119" s="324"/>
      <c r="C119" s="325"/>
      <c r="D119" s="325"/>
      <c r="E119" s="325"/>
      <c r="F119" s="325"/>
      <c r="G119" s="325"/>
      <c r="H119" s="325"/>
      <c r="I119" s="325"/>
      <c r="J119" s="325"/>
      <c r="K119" s="326"/>
    </row>
    <row r="120" spans="2:11" ht="45" customHeight="1">
      <c r="B120" s="327"/>
      <c r="C120" s="406" t="s">
        <v>1111</v>
      </c>
      <c r="D120" s="406"/>
      <c r="E120" s="406"/>
      <c r="F120" s="406"/>
      <c r="G120" s="406"/>
      <c r="H120" s="406"/>
      <c r="I120" s="406"/>
      <c r="J120" s="406"/>
      <c r="K120" s="328"/>
    </row>
    <row r="121" spans="2:11" ht="17.25" customHeight="1">
      <c r="B121" s="329"/>
      <c r="C121" s="304" t="s">
        <v>1058</v>
      </c>
      <c r="D121" s="304"/>
      <c r="E121" s="304"/>
      <c r="F121" s="304" t="s">
        <v>1059</v>
      </c>
      <c r="G121" s="305"/>
      <c r="H121" s="304" t="s">
        <v>162</v>
      </c>
      <c r="I121" s="304" t="s">
        <v>56</v>
      </c>
      <c r="J121" s="304" t="s">
        <v>1060</v>
      </c>
      <c r="K121" s="330"/>
    </row>
    <row r="122" spans="2:11" ht="17.25" customHeight="1">
      <c r="B122" s="329"/>
      <c r="C122" s="306" t="s">
        <v>1061</v>
      </c>
      <c r="D122" s="306"/>
      <c r="E122" s="306"/>
      <c r="F122" s="307" t="s">
        <v>1062</v>
      </c>
      <c r="G122" s="308"/>
      <c r="H122" s="306"/>
      <c r="I122" s="306"/>
      <c r="J122" s="306" t="s">
        <v>1063</v>
      </c>
      <c r="K122" s="330"/>
    </row>
    <row r="123" spans="2:11" ht="5.25" customHeight="1">
      <c r="B123" s="331"/>
      <c r="C123" s="309"/>
      <c r="D123" s="309"/>
      <c r="E123" s="309"/>
      <c r="F123" s="309"/>
      <c r="G123" s="292"/>
      <c r="H123" s="309"/>
      <c r="I123" s="309"/>
      <c r="J123" s="309"/>
      <c r="K123" s="332"/>
    </row>
    <row r="124" spans="2:11" ht="15" customHeight="1">
      <c r="B124" s="331"/>
      <c r="C124" s="292" t="s">
        <v>1067</v>
      </c>
      <c r="D124" s="309"/>
      <c r="E124" s="309"/>
      <c r="F124" s="311" t="s">
        <v>1064</v>
      </c>
      <c r="G124" s="292"/>
      <c r="H124" s="292" t="s">
        <v>1103</v>
      </c>
      <c r="I124" s="292" t="s">
        <v>1066</v>
      </c>
      <c r="J124" s="292">
        <v>120</v>
      </c>
      <c r="K124" s="333"/>
    </row>
    <row r="125" spans="2:11" ht="15" customHeight="1">
      <c r="B125" s="331"/>
      <c r="C125" s="292" t="s">
        <v>1112</v>
      </c>
      <c r="D125" s="292"/>
      <c r="E125" s="292"/>
      <c r="F125" s="311" t="s">
        <v>1064</v>
      </c>
      <c r="G125" s="292"/>
      <c r="H125" s="292" t="s">
        <v>1113</v>
      </c>
      <c r="I125" s="292" t="s">
        <v>1066</v>
      </c>
      <c r="J125" s="292" t="s">
        <v>1114</v>
      </c>
      <c r="K125" s="333"/>
    </row>
    <row r="126" spans="2:11" ht="15" customHeight="1">
      <c r="B126" s="331"/>
      <c r="C126" s="292" t="s">
        <v>1013</v>
      </c>
      <c r="D126" s="292"/>
      <c r="E126" s="292"/>
      <c r="F126" s="311" t="s">
        <v>1064</v>
      </c>
      <c r="G126" s="292"/>
      <c r="H126" s="292" t="s">
        <v>1115</v>
      </c>
      <c r="I126" s="292" t="s">
        <v>1066</v>
      </c>
      <c r="J126" s="292" t="s">
        <v>1114</v>
      </c>
      <c r="K126" s="333"/>
    </row>
    <row r="127" spans="2:11" ht="15" customHeight="1">
      <c r="B127" s="331"/>
      <c r="C127" s="292" t="s">
        <v>1075</v>
      </c>
      <c r="D127" s="292"/>
      <c r="E127" s="292"/>
      <c r="F127" s="311" t="s">
        <v>1070</v>
      </c>
      <c r="G127" s="292"/>
      <c r="H127" s="292" t="s">
        <v>1076</v>
      </c>
      <c r="I127" s="292" t="s">
        <v>1066</v>
      </c>
      <c r="J127" s="292">
        <v>15</v>
      </c>
      <c r="K127" s="333"/>
    </row>
    <row r="128" spans="2:11" ht="15" customHeight="1">
      <c r="B128" s="331"/>
      <c r="C128" s="313" t="s">
        <v>1077</v>
      </c>
      <c r="D128" s="313"/>
      <c r="E128" s="313"/>
      <c r="F128" s="314" t="s">
        <v>1070</v>
      </c>
      <c r="G128" s="313"/>
      <c r="H128" s="313" t="s">
        <v>1078</v>
      </c>
      <c r="I128" s="313" t="s">
        <v>1066</v>
      </c>
      <c r="J128" s="313">
        <v>15</v>
      </c>
      <c r="K128" s="333"/>
    </row>
    <row r="129" spans="2:11" ht="15" customHeight="1">
      <c r="B129" s="331"/>
      <c r="C129" s="313" t="s">
        <v>1079</v>
      </c>
      <c r="D129" s="313"/>
      <c r="E129" s="313"/>
      <c r="F129" s="314" t="s">
        <v>1070</v>
      </c>
      <c r="G129" s="313"/>
      <c r="H129" s="313" t="s">
        <v>1080</v>
      </c>
      <c r="I129" s="313" t="s">
        <v>1066</v>
      </c>
      <c r="J129" s="313">
        <v>20</v>
      </c>
      <c r="K129" s="333"/>
    </row>
    <row r="130" spans="2:11" ht="15" customHeight="1">
      <c r="B130" s="331"/>
      <c r="C130" s="313" t="s">
        <v>1081</v>
      </c>
      <c r="D130" s="313"/>
      <c r="E130" s="313"/>
      <c r="F130" s="314" t="s">
        <v>1070</v>
      </c>
      <c r="G130" s="313"/>
      <c r="H130" s="313" t="s">
        <v>1082</v>
      </c>
      <c r="I130" s="313" t="s">
        <v>1066</v>
      </c>
      <c r="J130" s="313">
        <v>20</v>
      </c>
      <c r="K130" s="333"/>
    </row>
    <row r="131" spans="2:11" ht="15" customHeight="1">
      <c r="B131" s="331"/>
      <c r="C131" s="292" t="s">
        <v>1069</v>
      </c>
      <c r="D131" s="292"/>
      <c r="E131" s="292"/>
      <c r="F131" s="311" t="s">
        <v>1070</v>
      </c>
      <c r="G131" s="292"/>
      <c r="H131" s="292" t="s">
        <v>1103</v>
      </c>
      <c r="I131" s="292" t="s">
        <v>1066</v>
      </c>
      <c r="J131" s="292">
        <v>50</v>
      </c>
      <c r="K131" s="333"/>
    </row>
    <row r="132" spans="2:11" ht="15" customHeight="1">
      <c r="B132" s="331"/>
      <c r="C132" s="292" t="s">
        <v>1083</v>
      </c>
      <c r="D132" s="292"/>
      <c r="E132" s="292"/>
      <c r="F132" s="311" t="s">
        <v>1070</v>
      </c>
      <c r="G132" s="292"/>
      <c r="H132" s="292" t="s">
        <v>1103</v>
      </c>
      <c r="I132" s="292" t="s">
        <v>1066</v>
      </c>
      <c r="J132" s="292">
        <v>50</v>
      </c>
      <c r="K132" s="333"/>
    </row>
    <row r="133" spans="2:11" ht="15" customHeight="1">
      <c r="B133" s="331"/>
      <c r="C133" s="292" t="s">
        <v>1089</v>
      </c>
      <c r="D133" s="292"/>
      <c r="E133" s="292"/>
      <c r="F133" s="311" t="s">
        <v>1070</v>
      </c>
      <c r="G133" s="292"/>
      <c r="H133" s="292" t="s">
        <v>1103</v>
      </c>
      <c r="I133" s="292" t="s">
        <v>1066</v>
      </c>
      <c r="J133" s="292">
        <v>50</v>
      </c>
      <c r="K133" s="333"/>
    </row>
    <row r="134" spans="2:11" ht="15" customHeight="1">
      <c r="B134" s="331"/>
      <c r="C134" s="292" t="s">
        <v>1091</v>
      </c>
      <c r="D134" s="292"/>
      <c r="E134" s="292"/>
      <c r="F134" s="311" t="s">
        <v>1070</v>
      </c>
      <c r="G134" s="292"/>
      <c r="H134" s="292" t="s">
        <v>1103</v>
      </c>
      <c r="I134" s="292" t="s">
        <v>1066</v>
      </c>
      <c r="J134" s="292">
        <v>50</v>
      </c>
      <c r="K134" s="333"/>
    </row>
    <row r="135" spans="2:11" ht="15" customHeight="1">
      <c r="B135" s="331"/>
      <c r="C135" s="292" t="s">
        <v>167</v>
      </c>
      <c r="D135" s="292"/>
      <c r="E135" s="292"/>
      <c r="F135" s="311" t="s">
        <v>1070</v>
      </c>
      <c r="G135" s="292"/>
      <c r="H135" s="292" t="s">
        <v>1116</v>
      </c>
      <c r="I135" s="292" t="s">
        <v>1066</v>
      </c>
      <c r="J135" s="292">
        <v>255</v>
      </c>
      <c r="K135" s="333"/>
    </row>
    <row r="136" spans="2:11" ht="15" customHeight="1">
      <c r="B136" s="331"/>
      <c r="C136" s="292" t="s">
        <v>1093</v>
      </c>
      <c r="D136" s="292"/>
      <c r="E136" s="292"/>
      <c r="F136" s="311" t="s">
        <v>1064</v>
      </c>
      <c r="G136" s="292"/>
      <c r="H136" s="292" t="s">
        <v>1117</v>
      </c>
      <c r="I136" s="292" t="s">
        <v>1095</v>
      </c>
      <c r="J136" s="292"/>
      <c r="K136" s="333"/>
    </row>
    <row r="137" spans="2:11" ht="15" customHeight="1">
      <c r="B137" s="331"/>
      <c r="C137" s="292" t="s">
        <v>1096</v>
      </c>
      <c r="D137" s="292"/>
      <c r="E137" s="292"/>
      <c r="F137" s="311" t="s">
        <v>1064</v>
      </c>
      <c r="G137" s="292"/>
      <c r="H137" s="292" t="s">
        <v>1118</v>
      </c>
      <c r="I137" s="292" t="s">
        <v>1098</v>
      </c>
      <c r="J137" s="292"/>
      <c r="K137" s="333"/>
    </row>
    <row r="138" spans="2:11" ht="15" customHeight="1">
      <c r="B138" s="331"/>
      <c r="C138" s="292" t="s">
        <v>1099</v>
      </c>
      <c r="D138" s="292"/>
      <c r="E138" s="292"/>
      <c r="F138" s="311" t="s">
        <v>1064</v>
      </c>
      <c r="G138" s="292"/>
      <c r="H138" s="292" t="s">
        <v>1099</v>
      </c>
      <c r="I138" s="292" t="s">
        <v>1098</v>
      </c>
      <c r="J138" s="292"/>
      <c r="K138" s="333"/>
    </row>
    <row r="139" spans="2:11" ht="15" customHeight="1">
      <c r="B139" s="331"/>
      <c r="C139" s="292" t="s">
        <v>37</v>
      </c>
      <c r="D139" s="292"/>
      <c r="E139" s="292"/>
      <c r="F139" s="311" t="s">
        <v>1064</v>
      </c>
      <c r="G139" s="292"/>
      <c r="H139" s="292" t="s">
        <v>1119</v>
      </c>
      <c r="I139" s="292" t="s">
        <v>1098</v>
      </c>
      <c r="J139" s="292"/>
      <c r="K139" s="333"/>
    </row>
    <row r="140" spans="2:11" ht="15" customHeight="1">
      <c r="B140" s="331"/>
      <c r="C140" s="292" t="s">
        <v>1120</v>
      </c>
      <c r="D140" s="292"/>
      <c r="E140" s="292"/>
      <c r="F140" s="311" t="s">
        <v>1064</v>
      </c>
      <c r="G140" s="292"/>
      <c r="H140" s="292" t="s">
        <v>1121</v>
      </c>
      <c r="I140" s="292" t="s">
        <v>1098</v>
      </c>
      <c r="J140" s="292"/>
      <c r="K140" s="333"/>
    </row>
    <row r="141" spans="2:11" ht="15" customHeight="1">
      <c r="B141" s="334"/>
      <c r="C141" s="335"/>
      <c r="D141" s="335"/>
      <c r="E141" s="335"/>
      <c r="F141" s="335"/>
      <c r="G141" s="335"/>
      <c r="H141" s="335"/>
      <c r="I141" s="335"/>
      <c r="J141" s="335"/>
      <c r="K141" s="336"/>
    </row>
    <row r="142" spans="2:11" ht="18.75" customHeight="1">
      <c r="B142" s="288"/>
      <c r="C142" s="288"/>
      <c r="D142" s="288"/>
      <c r="E142" s="288"/>
      <c r="F142" s="323"/>
      <c r="G142" s="288"/>
      <c r="H142" s="288"/>
      <c r="I142" s="288"/>
      <c r="J142" s="288"/>
      <c r="K142" s="288"/>
    </row>
    <row r="143" spans="2:11" ht="18.75" customHeight="1">
      <c r="B143" s="298"/>
      <c r="C143" s="298"/>
      <c r="D143" s="298"/>
      <c r="E143" s="298"/>
      <c r="F143" s="298"/>
      <c r="G143" s="298"/>
      <c r="H143" s="298"/>
      <c r="I143" s="298"/>
      <c r="J143" s="298"/>
      <c r="K143" s="298"/>
    </row>
    <row r="144" spans="2:11" ht="7.5" customHeight="1">
      <c r="B144" s="299"/>
      <c r="C144" s="300"/>
      <c r="D144" s="300"/>
      <c r="E144" s="300"/>
      <c r="F144" s="300"/>
      <c r="G144" s="300"/>
      <c r="H144" s="300"/>
      <c r="I144" s="300"/>
      <c r="J144" s="300"/>
      <c r="K144" s="301"/>
    </row>
    <row r="145" spans="2:11" ht="45" customHeight="1">
      <c r="B145" s="302"/>
      <c r="C145" s="407" t="s">
        <v>1122</v>
      </c>
      <c r="D145" s="407"/>
      <c r="E145" s="407"/>
      <c r="F145" s="407"/>
      <c r="G145" s="407"/>
      <c r="H145" s="407"/>
      <c r="I145" s="407"/>
      <c r="J145" s="407"/>
      <c r="K145" s="303"/>
    </row>
    <row r="146" spans="2:11" ht="17.25" customHeight="1">
      <c r="B146" s="302"/>
      <c r="C146" s="304" t="s">
        <v>1058</v>
      </c>
      <c r="D146" s="304"/>
      <c r="E146" s="304"/>
      <c r="F146" s="304" t="s">
        <v>1059</v>
      </c>
      <c r="G146" s="305"/>
      <c r="H146" s="304" t="s">
        <v>162</v>
      </c>
      <c r="I146" s="304" t="s">
        <v>56</v>
      </c>
      <c r="J146" s="304" t="s">
        <v>1060</v>
      </c>
      <c r="K146" s="303"/>
    </row>
    <row r="147" spans="2:11" ht="17.25" customHeight="1">
      <c r="B147" s="302"/>
      <c r="C147" s="306" t="s">
        <v>1061</v>
      </c>
      <c r="D147" s="306"/>
      <c r="E147" s="306"/>
      <c r="F147" s="307" t="s">
        <v>1062</v>
      </c>
      <c r="G147" s="308"/>
      <c r="H147" s="306"/>
      <c r="I147" s="306"/>
      <c r="J147" s="306" t="s">
        <v>1063</v>
      </c>
      <c r="K147" s="303"/>
    </row>
    <row r="148" spans="2:11" ht="5.25" customHeight="1">
      <c r="B148" s="312"/>
      <c r="C148" s="309"/>
      <c r="D148" s="309"/>
      <c r="E148" s="309"/>
      <c r="F148" s="309"/>
      <c r="G148" s="310"/>
      <c r="H148" s="309"/>
      <c r="I148" s="309"/>
      <c r="J148" s="309"/>
      <c r="K148" s="333"/>
    </row>
    <row r="149" spans="2:11" ht="15" customHeight="1">
      <c r="B149" s="312"/>
      <c r="C149" s="337" t="s">
        <v>1067</v>
      </c>
      <c r="D149" s="292"/>
      <c r="E149" s="292"/>
      <c r="F149" s="338" t="s">
        <v>1064</v>
      </c>
      <c r="G149" s="292"/>
      <c r="H149" s="337" t="s">
        <v>1103</v>
      </c>
      <c r="I149" s="337" t="s">
        <v>1066</v>
      </c>
      <c r="J149" s="337">
        <v>120</v>
      </c>
      <c r="K149" s="333"/>
    </row>
    <row r="150" spans="2:11" ht="15" customHeight="1">
      <c r="B150" s="312"/>
      <c r="C150" s="337" t="s">
        <v>1112</v>
      </c>
      <c r="D150" s="292"/>
      <c r="E150" s="292"/>
      <c r="F150" s="338" t="s">
        <v>1064</v>
      </c>
      <c r="G150" s="292"/>
      <c r="H150" s="337" t="s">
        <v>1123</v>
      </c>
      <c r="I150" s="337" t="s">
        <v>1066</v>
      </c>
      <c r="J150" s="337" t="s">
        <v>1114</v>
      </c>
      <c r="K150" s="333"/>
    </row>
    <row r="151" spans="2:11" ht="15" customHeight="1">
      <c r="B151" s="312"/>
      <c r="C151" s="337" t="s">
        <v>1013</v>
      </c>
      <c r="D151" s="292"/>
      <c r="E151" s="292"/>
      <c r="F151" s="338" t="s">
        <v>1064</v>
      </c>
      <c r="G151" s="292"/>
      <c r="H151" s="337" t="s">
        <v>1124</v>
      </c>
      <c r="I151" s="337" t="s">
        <v>1066</v>
      </c>
      <c r="J151" s="337" t="s">
        <v>1114</v>
      </c>
      <c r="K151" s="333"/>
    </row>
    <row r="152" spans="2:11" ht="15" customHeight="1">
      <c r="B152" s="312"/>
      <c r="C152" s="337" t="s">
        <v>1069</v>
      </c>
      <c r="D152" s="292"/>
      <c r="E152" s="292"/>
      <c r="F152" s="338" t="s">
        <v>1070</v>
      </c>
      <c r="G152" s="292"/>
      <c r="H152" s="337" t="s">
        <v>1103</v>
      </c>
      <c r="I152" s="337" t="s">
        <v>1066</v>
      </c>
      <c r="J152" s="337">
        <v>50</v>
      </c>
      <c r="K152" s="333"/>
    </row>
    <row r="153" spans="2:11" ht="15" customHeight="1">
      <c r="B153" s="312"/>
      <c r="C153" s="337" t="s">
        <v>1072</v>
      </c>
      <c r="D153" s="292"/>
      <c r="E153" s="292"/>
      <c r="F153" s="338" t="s">
        <v>1064</v>
      </c>
      <c r="G153" s="292"/>
      <c r="H153" s="337" t="s">
        <v>1103</v>
      </c>
      <c r="I153" s="337" t="s">
        <v>1074</v>
      </c>
      <c r="J153" s="337"/>
      <c r="K153" s="333"/>
    </row>
    <row r="154" spans="2:11" ht="15" customHeight="1">
      <c r="B154" s="312"/>
      <c r="C154" s="337" t="s">
        <v>1083</v>
      </c>
      <c r="D154" s="292"/>
      <c r="E154" s="292"/>
      <c r="F154" s="338" t="s">
        <v>1070</v>
      </c>
      <c r="G154" s="292"/>
      <c r="H154" s="337" t="s">
        <v>1103</v>
      </c>
      <c r="I154" s="337" t="s">
        <v>1066</v>
      </c>
      <c r="J154" s="337">
        <v>50</v>
      </c>
      <c r="K154" s="333"/>
    </row>
    <row r="155" spans="2:11" ht="15" customHeight="1">
      <c r="B155" s="312"/>
      <c r="C155" s="337" t="s">
        <v>1091</v>
      </c>
      <c r="D155" s="292"/>
      <c r="E155" s="292"/>
      <c r="F155" s="338" t="s">
        <v>1070</v>
      </c>
      <c r="G155" s="292"/>
      <c r="H155" s="337" t="s">
        <v>1103</v>
      </c>
      <c r="I155" s="337" t="s">
        <v>1066</v>
      </c>
      <c r="J155" s="337">
        <v>50</v>
      </c>
      <c r="K155" s="333"/>
    </row>
    <row r="156" spans="2:11" ht="15" customHeight="1">
      <c r="B156" s="312"/>
      <c r="C156" s="337" t="s">
        <v>1089</v>
      </c>
      <c r="D156" s="292"/>
      <c r="E156" s="292"/>
      <c r="F156" s="338" t="s">
        <v>1070</v>
      </c>
      <c r="G156" s="292"/>
      <c r="H156" s="337" t="s">
        <v>1103</v>
      </c>
      <c r="I156" s="337" t="s">
        <v>1066</v>
      </c>
      <c r="J156" s="337">
        <v>50</v>
      </c>
      <c r="K156" s="333"/>
    </row>
    <row r="157" spans="2:11" ht="15" customHeight="1">
      <c r="B157" s="312"/>
      <c r="C157" s="337" t="s">
        <v>136</v>
      </c>
      <c r="D157" s="292"/>
      <c r="E157" s="292"/>
      <c r="F157" s="338" t="s">
        <v>1064</v>
      </c>
      <c r="G157" s="292"/>
      <c r="H157" s="337" t="s">
        <v>1125</v>
      </c>
      <c r="I157" s="337" t="s">
        <v>1066</v>
      </c>
      <c r="J157" s="337" t="s">
        <v>1126</v>
      </c>
      <c r="K157" s="333"/>
    </row>
    <row r="158" spans="2:11" ht="15" customHeight="1">
      <c r="B158" s="312"/>
      <c r="C158" s="337" t="s">
        <v>1127</v>
      </c>
      <c r="D158" s="292"/>
      <c r="E158" s="292"/>
      <c r="F158" s="338" t="s">
        <v>1064</v>
      </c>
      <c r="G158" s="292"/>
      <c r="H158" s="337" t="s">
        <v>1128</v>
      </c>
      <c r="I158" s="337" t="s">
        <v>1098</v>
      </c>
      <c r="J158" s="337"/>
      <c r="K158" s="333"/>
    </row>
    <row r="159" spans="2:11" ht="15" customHeight="1">
      <c r="B159" s="339"/>
      <c r="C159" s="321"/>
      <c r="D159" s="321"/>
      <c r="E159" s="321"/>
      <c r="F159" s="321"/>
      <c r="G159" s="321"/>
      <c r="H159" s="321"/>
      <c r="I159" s="321"/>
      <c r="J159" s="321"/>
      <c r="K159" s="340"/>
    </row>
    <row r="160" spans="2:11" ht="18.75" customHeight="1">
      <c r="B160" s="288"/>
      <c r="C160" s="292"/>
      <c r="D160" s="292"/>
      <c r="E160" s="292"/>
      <c r="F160" s="311"/>
      <c r="G160" s="292"/>
      <c r="H160" s="292"/>
      <c r="I160" s="292"/>
      <c r="J160" s="292"/>
      <c r="K160" s="288"/>
    </row>
    <row r="161" spans="2:11" ht="18.75" customHeight="1">
      <c r="B161" s="298"/>
      <c r="C161" s="298"/>
      <c r="D161" s="298"/>
      <c r="E161" s="298"/>
      <c r="F161" s="298"/>
      <c r="G161" s="298"/>
      <c r="H161" s="298"/>
      <c r="I161" s="298"/>
      <c r="J161" s="298"/>
      <c r="K161" s="298"/>
    </row>
    <row r="162" spans="2:11" ht="7.5" customHeight="1">
      <c r="B162" s="280"/>
      <c r="C162" s="281"/>
      <c r="D162" s="281"/>
      <c r="E162" s="281"/>
      <c r="F162" s="281"/>
      <c r="G162" s="281"/>
      <c r="H162" s="281"/>
      <c r="I162" s="281"/>
      <c r="J162" s="281"/>
      <c r="K162" s="282"/>
    </row>
    <row r="163" spans="2:11" ht="45" customHeight="1">
      <c r="B163" s="283"/>
      <c r="C163" s="406" t="s">
        <v>1129</v>
      </c>
      <c r="D163" s="406"/>
      <c r="E163" s="406"/>
      <c r="F163" s="406"/>
      <c r="G163" s="406"/>
      <c r="H163" s="406"/>
      <c r="I163" s="406"/>
      <c r="J163" s="406"/>
      <c r="K163" s="284"/>
    </row>
    <row r="164" spans="2:11" ht="17.25" customHeight="1">
      <c r="B164" s="283"/>
      <c r="C164" s="304" t="s">
        <v>1058</v>
      </c>
      <c r="D164" s="304"/>
      <c r="E164" s="304"/>
      <c r="F164" s="304" t="s">
        <v>1059</v>
      </c>
      <c r="G164" s="341"/>
      <c r="H164" s="342" t="s">
        <v>162</v>
      </c>
      <c r="I164" s="342" t="s">
        <v>56</v>
      </c>
      <c r="J164" s="304" t="s">
        <v>1060</v>
      </c>
      <c r="K164" s="284"/>
    </row>
    <row r="165" spans="2:11" ht="17.25" customHeight="1">
      <c r="B165" s="285"/>
      <c r="C165" s="306" t="s">
        <v>1061</v>
      </c>
      <c r="D165" s="306"/>
      <c r="E165" s="306"/>
      <c r="F165" s="307" t="s">
        <v>1062</v>
      </c>
      <c r="G165" s="343"/>
      <c r="H165" s="344"/>
      <c r="I165" s="344"/>
      <c r="J165" s="306" t="s">
        <v>1063</v>
      </c>
      <c r="K165" s="286"/>
    </row>
    <row r="166" spans="2:11" ht="5.25" customHeight="1">
      <c r="B166" s="312"/>
      <c r="C166" s="309"/>
      <c r="D166" s="309"/>
      <c r="E166" s="309"/>
      <c r="F166" s="309"/>
      <c r="G166" s="310"/>
      <c r="H166" s="309"/>
      <c r="I166" s="309"/>
      <c r="J166" s="309"/>
      <c r="K166" s="333"/>
    </row>
    <row r="167" spans="2:11" ht="15" customHeight="1">
      <c r="B167" s="312"/>
      <c r="C167" s="292" t="s">
        <v>1067</v>
      </c>
      <c r="D167" s="292"/>
      <c r="E167" s="292"/>
      <c r="F167" s="311" t="s">
        <v>1064</v>
      </c>
      <c r="G167" s="292"/>
      <c r="H167" s="292" t="s">
        <v>1103</v>
      </c>
      <c r="I167" s="292" t="s">
        <v>1066</v>
      </c>
      <c r="J167" s="292">
        <v>120</v>
      </c>
      <c r="K167" s="333"/>
    </row>
    <row r="168" spans="2:11" ht="15" customHeight="1">
      <c r="B168" s="312"/>
      <c r="C168" s="292" t="s">
        <v>1112</v>
      </c>
      <c r="D168" s="292"/>
      <c r="E168" s="292"/>
      <c r="F168" s="311" t="s">
        <v>1064</v>
      </c>
      <c r="G168" s="292"/>
      <c r="H168" s="292" t="s">
        <v>1113</v>
      </c>
      <c r="I168" s="292" t="s">
        <v>1066</v>
      </c>
      <c r="J168" s="292" t="s">
        <v>1114</v>
      </c>
      <c r="K168" s="333"/>
    </row>
    <row r="169" spans="2:11" ht="15" customHeight="1">
      <c r="B169" s="312"/>
      <c r="C169" s="292" t="s">
        <v>1013</v>
      </c>
      <c r="D169" s="292"/>
      <c r="E169" s="292"/>
      <c r="F169" s="311" t="s">
        <v>1064</v>
      </c>
      <c r="G169" s="292"/>
      <c r="H169" s="292" t="s">
        <v>1130</v>
      </c>
      <c r="I169" s="292" t="s">
        <v>1066</v>
      </c>
      <c r="J169" s="292" t="s">
        <v>1114</v>
      </c>
      <c r="K169" s="333"/>
    </row>
    <row r="170" spans="2:11" ht="15" customHeight="1">
      <c r="B170" s="312"/>
      <c r="C170" s="292" t="s">
        <v>1069</v>
      </c>
      <c r="D170" s="292"/>
      <c r="E170" s="292"/>
      <c r="F170" s="311" t="s">
        <v>1070</v>
      </c>
      <c r="G170" s="292"/>
      <c r="H170" s="292" t="s">
        <v>1130</v>
      </c>
      <c r="I170" s="292" t="s">
        <v>1066</v>
      </c>
      <c r="J170" s="292">
        <v>50</v>
      </c>
      <c r="K170" s="333"/>
    </row>
    <row r="171" spans="2:11" ht="15" customHeight="1">
      <c r="B171" s="312"/>
      <c r="C171" s="292" t="s">
        <v>1072</v>
      </c>
      <c r="D171" s="292"/>
      <c r="E171" s="292"/>
      <c r="F171" s="311" t="s">
        <v>1064</v>
      </c>
      <c r="G171" s="292"/>
      <c r="H171" s="292" t="s">
        <v>1130</v>
      </c>
      <c r="I171" s="292" t="s">
        <v>1074</v>
      </c>
      <c r="J171" s="292"/>
      <c r="K171" s="333"/>
    </row>
    <row r="172" spans="2:11" ht="15" customHeight="1">
      <c r="B172" s="312"/>
      <c r="C172" s="292" t="s">
        <v>1083</v>
      </c>
      <c r="D172" s="292"/>
      <c r="E172" s="292"/>
      <c r="F172" s="311" t="s">
        <v>1070</v>
      </c>
      <c r="G172" s="292"/>
      <c r="H172" s="292" t="s">
        <v>1130</v>
      </c>
      <c r="I172" s="292" t="s">
        <v>1066</v>
      </c>
      <c r="J172" s="292">
        <v>50</v>
      </c>
      <c r="K172" s="333"/>
    </row>
    <row r="173" spans="2:11" ht="15" customHeight="1">
      <c r="B173" s="312"/>
      <c r="C173" s="292" t="s">
        <v>1091</v>
      </c>
      <c r="D173" s="292"/>
      <c r="E173" s="292"/>
      <c r="F173" s="311" t="s">
        <v>1070</v>
      </c>
      <c r="G173" s="292"/>
      <c r="H173" s="292" t="s">
        <v>1130</v>
      </c>
      <c r="I173" s="292" t="s">
        <v>1066</v>
      </c>
      <c r="J173" s="292">
        <v>50</v>
      </c>
      <c r="K173" s="333"/>
    </row>
    <row r="174" spans="2:11" ht="15" customHeight="1">
      <c r="B174" s="312"/>
      <c r="C174" s="292" t="s">
        <v>1089</v>
      </c>
      <c r="D174" s="292"/>
      <c r="E174" s="292"/>
      <c r="F174" s="311" t="s">
        <v>1070</v>
      </c>
      <c r="G174" s="292"/>
      <c r="H174" s="292" t="s">
        <v>1130</v>
      </c>
      <c r="I174" s="292" t="s">
        <v>1066</v>
      </c>
      <c r="J174" s="292">
        <v>50</v>
      </c>
      <c r="K174" s="333"/>
    </row>
    <row r="175" spans="2:11" ht="15" customHeight="1">
      <c r="B175" s="312"/>
      <c r="C175" s="292" t="s">
        <v>161</v>
      </c>
      <c r="D175" s="292"/>
      <c r="E175" s="292"/>
      <c r="F175" s="311" t="s">
        <v>1064</v>
      </c>
      <c r="G175" s="292"/>
      <c r="H175" s="292" t="s">
        <v>1131</v>
      </c>
      <c r="I175" s="292" t="s">
        <v>1132</v>
      </c>
      <c r="J175" s="292"/>
      <c r="K175" s="333"/>
    </row>
    <row r="176" spans="2:11" ht="15" customHeight="1">
      <c r="B176" s="312"/>
      <c r="C176" s="292" t="s">
        <v>56</v>
      </c>
      <c r="D176" s="292"/>
      <c r="E176" s="292"/>
      <c r="F176" s="311" t="s">
        <v>1064</v>
      </c>
      <c r="G176" s="292"/>
      <c r="H176" s="292" t="s">
        <v>1133</v>
      </c>
      <c r="I176" s="292" t="s">
        <v>1134</v>
      </c>
      <c r="J176" s="292">
        <v>1</v>
      </c>
      <c r="K176" s="333"/>
    </row>
    <row r="177" spans="2:11" ht="15" customHeight="1">
      <c r="B177" s="312"/>
      <c r="C177" s="292" t="s">
        <v>52</v>
      </c>
      <c r="D177" s="292"/>
      <c r="E177" s="292"/>
      <c r="F177" s="311" t="s">
        <v>1064</v>
      </c>
      <c r="G177" s="292"/>
      <c r="H177" s="292" t="s">
        <v>1135</v>
      </c>
      <c r="I177" s="292" t="s">
        <v>1066</v>
      </c>
      <c r="J177" s="292">
        <v>20</v>
      </c>
      <c r="K177" s="333"/>
    </row>
    <row r="178" spans="2:11" ht="15" customHeight="1">
      <c r="B178" s="312"/>
      <c r="C178" s="292" t="s">
        <v>162</v>
      </c>
      <c r="D178" s="292"/>
      <c r="E178" s="292"/>
      <c r="F178" s="311" t="s">
        <v>1064</v>
      </c>
      <c r="G178" s="292"/>
      <c r="H178" s="292" t="s">
        <v>1136</v>
      </c>
      <c r="I178" s="292" t="s">
        <v>1066</v>
      </c>
      <c r="J178" s="292">
        <v>255</v>
      </c>
      <c r="K178" s="333"/>
    </row>
    <row r="179" spans="2:11" ht="15" customHeight="1">
      <c r="B179" s="312"/>
      <c r="C179" s="292" t="s">
        <v>163</v>
      </c>
      <c r="D179" s="292"/>
      <c r="E179" s="292"/>
      <c r="F179" s="311" t="s">
        <v>1064</v>
      </c>
      <c r="G179" s="292"/>
      <c r="H179" s="292" t="s">
        <v>1029</v>
      </c>
      <c r="I179" s="292" t="s">
        <v>1066</v>
      </c>
      <c r="J179" s="292">
        <v>10</v>
      </c>
      <c r="K179" s="333"/>
    </row>
    <row r="180" spans="2:11" ht="15" customHeight="1">
      <c r="B180" s="312"/>
      <c r="C180" s="292" t="s">
        <v>164</v>
      </c>
      <c r="D180" s="292"/>
      <c r="E180" s="292"/>
      <c r="F180" s="311" t="s">
        <v>1064</v>
      </c>
      <c r="G180" s="292"/>
      <c r="H180" s="292" t="s">
        <v>1137</v>
      </c>
      <c r="I180" s="292" t="s">
        <v>1098</v>
      </c>
      <c r="J180" s="292"/>
      <c r="K180" s="333"/>
    </row>
    <row r="181" spans="2:11" ht="15" customHeight="1">
      <c r="B181" s="312"/>
      <c r="C181" s="292" t="s">
        <v>1138</v>
      </c>
      <c r="D181" s="292"/>
      <c r="E181" s="292"/>
      <c r="F181" s="311" t="s">
        <v>1064</v>
      </c>
      <c r="G181" s="292"/>
      <c r="H181" s="292" t="s">
        <v>1139</v>
      </c>
      <c r="I181" s="292" t="s">
        <v>1098</v>
      </c>
      <c r="J181" s="292"/>
      <c r="K181" s="333"/>
    </row>
    <row r="182" spans="2:11" ht="15" customHeight="1">
      <c r="B182" s="312"/>
      <c r="C182" s="292" t="s">
        <v>1127</v>
      </c>
      <c r="D182" s="292"/>
      <c r="E182" s="292"/>
      <c r="F182" s="311" t="s">
        <v>1064</v>
      </c>
      <c r="G182" s="292"/>
      <c r="H182" s="292" t="s">
        <v>1140</v>
      </c>
      <c r="I182" s="292" t="s">
        <v>1098</v>
      </c>
      <c r="J182" s="292"/>
      <c r="K182" s="333"/>
    </row>
    <row r="183" spans="2:11" ht="15" customHeight="1">
      <c r="B183" s="312"/>
      <c r="C183" s="292" t="s">
        <v>166</v>
      </c>
      <c r="D183" s="292"/>
      <c r="E183" s="292"/>
      <c r="F183" s="311" t="s">
        <v>1070</v>
      </c>
      <c r="G183" s="292"/>
      <c r="H183" s="292" t="s">
        <v>1141</v>
      </c>
      <c r="I183" s="292" t="s">
        <v>1066</v>
      </c>
      <c r="J183" s="292">
        <v>50</v>
      </c>
      <c r="K183" s="333"/>
    </row>
    <row r="184" spans="2:11" ht="15" customHeight="1">
      <c r="B184" s="312"/>
      <c r="C184" s="292" t="s">
        <v>1142</v>
      </c>
      <c r="D184" s="292"/>
      <c r="E184" s="292"/>
      <c r="F184" s="311" t="s">
        <v>1070</v>
      </c>
      <c r="G184" s="292"/>
      <c r="H184" s="292" t="s">
        <v>1143</v>
      </c>
      <c r="I184" s="292" t="s">
        <v>1144</v>
      </c>
      <c r="J184" s="292"/>
      <c r="K184" s="333"/>
    </row>
    <row r="185" spans="2:11" ht="15" customHeight="1">
      <c r="B185" s="312"/>
      <c r="C185" s="292" t="s">
        <v>1145</v>
      </c>
      <c r="D185" s="292"/>
      <c r="E185" s="292"/>
      <c r="F185" s="311" t="s">
        <v>1070</v>
      </c>
      <c r="G185" s="292"/>
      <c r="H185" s="292" t="s">
        <v>1146</v>
      </c>
      <c r="I185" s="292" t="s">
        <v>1144</v>
      </c>
      <c r="J185" s="292"/>
      <c r="K185" s="333"/>
    </row>
    <row r="186" spans="2:11" ht="15" customHeight="1">
      <c r="B186" s="312"/>
      <c r="C186" s="292" t="s">
        <v>1147</v>
      </c>
      <c r="D186" s="292"/>
      <c r="E186" s="292"/>
      <c r="F186" s="311" t="s">
        <v>1070</v>
      </c>
      <c r="G186" s="292"/>
      <c r="H186" s="292" t="s">
        <v>1148</v>
      </c>
      <c r="I186" s="292" t="s">
        <v>1144</v>
      </c>
      <c r="J186" s="292"/>
      <c r="K186" s="333"/>
    </row>
    <row r="187" spans="2:11" ht="15" customHeight="1">
      <c r="B187" s="312"/>
      <c r="C187" s="345" t="s">
        <v>1149</v>
      </c>
      <c r="D187" s="292"/>
      <c r="E187" s="292"/>
      <c r="F187" s="311" t="s">
        <v>1070</v>
      </c>
      <c r="G187" s="292"/>
      <c r="H187" s="292" t="s">
        <v>1150</v>
      </c>
      <c r="I187" s="292" t="s">
        <v>1151</v>
      </c>
      <c r="J187" s="346" t="s">
        <v>1152</v>
      </c>
      <c r="K187" s="333"/>
    </row>
    <row r="188" spans="2:11" ht="15" customHeight="1">
      <c r="B188" s="312"/>
      <c r="C188" s="297" t="s">
        <v>41</v>
      </c>
      <c r="D188" s="292"/>
      <c r="E188" s="292"/>
      <c r="F188" s="311" t="s">
        <v>1064</v>
      </c>
      <c r="G188" s="292"/>
      <c r="H188" s="288" t="s">
        <v>1153</v>
      </c>
      <c r="I188" s="292" t="s">
        <v>1154</v>
      </c>
      <c r="J188" s="292"/>
      <c r="K188" s="333"/>
    </row>
    <row r="189" spans="2:11" ht="15" customHeight="1">
      <c r="B189" s="312"/>
      <c r="C189" s="297" t="s">
        <v>1155</v>
      </c>
      <c r="D189" s="292"/>
      <c r="E189" s="292"/>
      <c r="F189" s="311" t="s">
        <v>1064</v>
      </c>
      <c r="G189" s="292"/>
      <c r="H189" s="292" t="s">
        <v>1156</v>
      </c>
      <c r="I189" s="292" t="s">
        <v>1098</v>
      </c>
      <c r="J189" s="292"/>
      <c r="K189" s="333"/>
    </row>
    <row r="190" spans="2:11" ht="15" customHeight="1">
      <c r="B190" s="312"/>
      <c r="C190" s="297" t="s">
        <v>1157</v>
      </c>
      <c r="D190" s="292"/>
      <c r="E190" s="292"/>
      <c r="F190" s="311" t="s">
        <v>1064</v>
      </c>
      <c r="G190" s="292"/>
      <c r="H190" s="292" t="s">
        <v>1158</v>
      </c>
      <c r="I190" s="292" t="s">
        <v>1098</v>
      </c>
      <c r="J190" s="292"/>
      <c r="K190" s="333"/>
    </row>
    <row r="191" spans="2:11" ht="15" customHeight="1">
      <c r="B191" s="312"/>
      <c r="C191" s="297" t="s">
        <v>1159</v>
      </c>
      <c r="D191" s="292"/>
      <c r="E191" s="292"/>
      <c r="F191" s="311" t="s">
        <v>1070</v>
      </c>
      <c r="G191" s="292"/>
      <c r="H191" s="292" t="s">
        <v>1160</v>
      </c>
      <c r="I191" s="292" t="s">
        <v>1098</v>
      </c>
      <c r="J191" s="292"/>
      <c r="K191" s="333"/>
    </row>
    <row r="192" spans="2:11" ht="15" customHeight="1">
      <c r="B192" s="339"/>
      <c r="C192" s="347"/>
      <c r="D192" s="321"/>
      <c r="E192" s="321"/>
      <c r="F192" s="321"/>
      <c r="G192" s="321"/>
      <c r="H192" s="321"/>
      <c r="I192" s="321"/>
      <c r="J192" s="321"/>
      <c r="K192" s="340"/>
    </row>
    <row r="193" spans="2:11" ht="18.75" customHeight="1">
      <c r="B193" s="288"/>
      <c r="C193" s="292"/>
      <c r="D193" s="292"/>
      <c r="E193" s="292"/>
      <c r="F193" s="311"/>
      <c r="G193" s="292"/>
      <c r="H193" s="292"/>
      <c r="I193" s="292"/>
      <c r="J193" s="292"/>
      <c r="K193" s="288"/>
    </row>
    <row r="194" spans="2:11" ht="18.75" customHeight="1">
      <c r="B194" s="288"/>
      <c r="C194" s="292"/>
      <c r="D194" s="292"/>
      <c r="E194" s="292"/>
      <c r="F194" s="311"/>
      <c r="G194" s="292"/>
      <c r="H194" s="292"/>
      <c r="I194" s="292"/>
      <c r="J194" s="292"/>
      <c r="K194" s="288"/>
    </row>
    <row r="195" spans="2:11" ht="18.75" customHeight="1">
      <c r="B195" s="298"/>
      <c r="C195" s="298"/>
      <c r="D195" s="298"/>
      <c r="E195" s="298"/>
      <c r="F195" s="298"/>
      <c r="G195" s="298"/>
      <c r="H195" s="298"/>
      <c r="I195" s="298"/>
      <c r="J195" s="298"/>
      <c r="K195" s="298"/>
    </row>
    <row r="196" spans="2:11" ht="13.5">
      <c r="B196" s="280"/>
      <c r="C196" s="281"/>
      <c r="D196" s="281"/>
      <c r="E196" s="281"/>
      <c r="F196" s="281"/>
      <c r="G196" s="281"/>
      <c r="H196" s="281"/>
      <c r="I196" s="281"/>
      <c r="J196" s="281"/>
      <c r="K196" s="282"/>
    </row>
    <row r="197" spans="2:11" ht="21">
      <c r="B197" s="283"/>
      <c r="C197" s="406" t="s">
        <v>1161</v>
      </c>
      <c r="D197" s="406"/>
      <c r="E197" s="406"/>
      <c r="F197" s="406"/>
      <c r="G197" s="406"/>
      <c r="H197" s="406"/>
      <c r="I197" s="406"/>
      <c r="J197" s="406"/>
      <c r="K197" s="284"/>
    </row>
    <row r="198" spans="2:11" ht="25.5" customHeight="1">
      <c r="B198" s="283"/>
      <c r="C198" s="348" t="s">
        <v>1162</v>
      </c>
      <c r="D198" s="348"/>
      <c r="E198" s="348"/>
      <c r="F198" s="348" t="s">
        <v>1163</v>
      </c>
      <c r="G198" s="349"/>
      <c r="H198" s="405" t="s">
        <v>1164</v>
      </c>
      <c r="I198" s="405"/>
      <c r="J198" s="405"/>
      <c r="K198" s="284"/>
    </row>
    <row r="199" spans="2:11" ht="5.25" customHeight="1">
      <c r="B199" s="312"/>
      <c r="C199" s="309"/>
      <c r="D199" s="309"/>
      <c r="E199" s="309"/>
      <c r="F199" s="309"/>
      <c r="G199" s="292"/>
      <c r="H199" s="309"/>
      <c r="I199" s="309"/>
      <c r="J199" s="309"/>
      <c r="K199" s="333"/>
    </row>
    <row r="200" spans="2:11" ht="15" customHeight="1">
      <c r="B200" s="312"/>
      <c r="C200" s="292" t="s">
        <v>1154</v>
      </c>
      <c r="D200" s="292"/>
      <c r="E200" s="292"/>
      <c r="F200" s="311" t="s">
        <v>42</v>
      </c>
      <c r="G200" s="292"/>
      <c r="H200" s="403" t="s">
        <v>1165</v>
      </c>
      <c r="I200" s="403"/>
      <c r="J200" s="403"/>
      <c r="K200" s="333"/>
    </row>
    <row r="201" spans="2:11" ht="15" customHeight="1">
      <c r="B201" s="312"/>
      <c r="C201" s="318"/>
      <c r="D201" s="292"/>
      <c r="E201" s="292"/>
      <c r="F201" s="311" t="s">
        <v>43</v>
      </c>
      <c r="G201" s="292"/>
      <c r="H201" s="403" t="s">
        <v>1166</v>
      </c>
      <c r="I201" s="403"/>
      <c r="J201" s="403"/>
      <c r="K201" s="333"/>
    </row>
    <row r="202" spans="2:11" ht="15" customHeight="1">
      <c r="B202" s="312"/>
      <c r="C202" s="318"/>
      <c r="D202" s="292"/>
      <c r="E202" s="292"/>
      <c r="F202" s="311" t="s">
        <v>46</v>
      </c>
      <c r="G202" s="292"/>
      <c r="H202" s="403" t="s">
        <v>1167</v>
      </c>
      <c r="I202" s="403"/>
      <c r="J202" s="403"/>
      <c r="K202" s="333"/>
    </row>
    <row r="203" spans="2:11" ht="15" customHeight="1">
      <c r="B203" s="312"/>
      <c r="C203" s="292"/>
      <c r="D203" s="292"/>
      <c r="E203" s="292"/>
      <c r="F203" s="311" t="s">
        <v>44</v>
      </c>
      <c r="G203" s="292"/>
      <c r="H203" s="403" t="s">
        <v>1168</v>
      </c>
      <c r="I203" s="403"/>
      <c r="J203" s="403"/>
      <c r="K203" s="333"/>
    </row>
    <row r="204" spans="2:11" ht="15" customHeight="1">
      <c r="B204" s="312"/>
      <c r="C204" s="292"/>
      <c r="D204" s="292"/>
      <c r="E204" s="292"/>
      <c r="F204" s="311" t="s">
        <v>45</v>
      </c>
      <c r="G204" s="292"/>
      <c r="H204" s="403" t="s">
        <v>1169</v>
      </c>
      <c r="I204" s="403"/>
      <c r="J204" s="403"/>
      <c r="K204" s="333"/>
    </row>
    <row r="205" spans="2:11" ht="15" customHeight="1">
      <c r="B205" s="312"/>
      <c r="C205" s="292"/>
      <c r="D205" s="292"/>
      <c r="E205" s="292"/>
      <c r="F205" s="311"/>
      <c r="G205" s="292"/>
      <c r="H205" s="292"/>
      <c r="I205" s="292"/>
      <c r="J205" s="292"/>
      <c r="K205" s="333"/>
    </row>
    <row r="206" spans="2:11" ht="15" customHeight="1">
      <c r="B206" s="312"/>
      <c r="C206" s="292" t="s">
        <v>1110</v>
      </c>
      <c r="D206" s="292"/>
      <c r="E206" s="292"/>
      <c r="F206" s="311" t="s">
        <v>78</v>
      </c>
      <c r="G206" s="292"/>
      <c r="H206" s="403" t="s">
        <v>1170</v>
      </c>
      <c r="I206" s="403"/>
      <c r="J206" s="403"/>
      <c r="K206" s="333"/>
    </row>
    <row r="207" spans="2:11" ht="15" customHeight="1">
      <c r="B207" s="312"/>
      <c r="C207" s="318"/>
      <c r="D207" s="292"/>
      <c r="E207" s="292"/>
      <c r="F207" s="311" t="s">
        <v>1007</v>
      </c>
      <c r="G207" s="292"/>
      <c r="H207" s="403" t="s">
        <v>1008</v>
      </c>
      <c r="I207" s="403"/>
      <c r="J207" s="403"/>
      <c r="K207" s="333"/>
    </row>
    <row r="208" spans="2:11" ht="15" customHeight="1">
      <c r="B208" s="312"/>
      <c r="C208" s="292"/>
      <c r="D208" s="292"/>
      <c r="E208" s="292"/>
      <c r="F208" s="311" t="s">
        <v>1005</v>
      </c>
      <c r="G208" s="292"/>
      <c r="H208" s="403" t="s">
        <v>1171</v>
      </c>
      <c r="I208" s="403"/>
      <c r="J208" s="403"/>
      <c r="K208" s="333"/>
    </row>
    <row r="209" spans="2:11" ht="15" customHeight="1">
      <c r="B209" s="350"/>
      <c r="C209" s="318"/>
      <c r="D209" s="318"/>
      <c r="E209" s="318"/>
      <c r="F209" s="311" t="s">
        <v>1009</v>
      </c>
      <c r="G209" s="297"/>
      <c r="H209" s="404" t="s">
        <v>1010</v>
      </c>
      <c r="I209" s="404"/>
      <c r="J209" s="404"/>
      <c r="K209" s="351"/>
    </row>
    <row r="210" spans="2:11" ht="15" customHeight="1">
      <c r="B210" s="350"/>
      <c r="C210" s="318"/>
      <c r="D210" s="318"/>
      <c r="E210" s="318"/>
      <c r="F210" s="311" t="s">
        <v>1011</v>
      </c>
      <c r="G210" s="297"/>
      <c r="H210" s="404" t="s">
        <v>1172</v>
      </c>
      <c r="I210" s="404"/>
      <c r="J210" s="404"/>
      <c r="K210" s="351"/>
    </row>
    <row r="211" spans="2:11" ht="15" customHeight="1">
      <c r="B211" s="350"/>
      <c r="C211" s="318"/>
      <c r="D211" s="318"/>
      <c r="E211" s="318"/>
      <c r="F211" s="352"/>
      <c r="G211" s="297"/>
      <c r="H211" s="353"/>
      <c r="I211" s="353"/>
      <c r="J211" s="353"/>
      <c r="K211" s="351"/>
    </row>
    <row r="212" spans="2:11" ht="15" customHeight="1">
      <c r="B212" s="350"/>
      <c r="C212" s="292" t="s">
        <v>1134</v>
      </c>
      <c r="D212" s="318"/>
      <c r="E212" s="318"/>
      <c r="F212" s="311">
        <v>1</v>
      </c>
      <c r="G212" s="297"/>
      <c r="H212" s="404" t="s">
        <v>1173</v>
      </c>
      <c r="I212" s="404"/>
      <c r="J212" s="404"/>
      <c r="K212" s="351"/>
    </row>
    <row r="213" spans="2:11" ht="15" customHeight="1">
      <c r="B213" s="350"/>
      <c r="C213" s="318"/>
      <c r="D213" s="318"/>
      <c r="E213" s="318"/>
      <c r="F213" s="311">
        <v>2</v>
      </c>
      <c r="G213" s="297"/>
      <c r="H213" s="404" t="s">
        <v>1174</v>
      </c>
      <c r="I213" s="404"/>
      <c r="J213" s="404"/>
      <c r="K213" s="351"/>
    </row>
    <row r="214" spans="2:11" ht="15" customHeight="1">
      <c r="B214" s="350"/>
      <c r="C214" s="318"/>
      <c r="D214" s="318"/>
      <c r="E214" s="318"/>
      <c r="F214" s="311">
        <v>3</v>
      </c>
      <c r="G214" s="297"/>
      <c r="H214" s="404" t="s">
        <v>1175</v>
      </c>
      <c r="I214" s="404"/>
      <c r="J214" s="404"/>
      <c r="K214" s="351"/>
    </row>
    <row r="215" spans="2:11" ht="15" customHeight="1">
      <c r="B215" s="350"/>
      <c r="C215" s="318"/>
      <c r="D215" s="318"/>
      <c r="E215" s="318"/>
      <c r="F215" s="311">
        <v>4</v>
      </c>
      <c r="G215" s="297"/>
      <c r="H215" s="404" t="s">
        <v>1176</v>
      </c>
      <c r="I215" s="404"/>
      <c r="J215" s="404"/>
      <c r="K215" s="351"/>
    </row>
    <row r="216" spans="2:11" ht="12.75" customHeight="1">
      <c r="B216" s="354"/>
      <c r="C216" s="355"/>
      <c r="D216" s="355"/>
      <c r="E216" s="355"/>
      <c r="F216" s="355"/>
      <c r="G216" s="355"/>
      <c r="H216" s="355"/>
      <c r="I216" s="355"/>
      <c r="J216" s="355"/>
      <c r="K216" s="356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Admin</cp:lastModifiedBy>
  <dcterms:created xsi:type="dcterms:W3CDTF">2017-09-28T18:10:53Z</dcterms:created>
  <dcterms:modified xsi:type="dcterms:W3CDTF">2017-09-28T18:11:00Z</dcterms:modified>
  <cp:category/>
  <cp:version/>
  <cp:contentType/>
  <cp:contentStatus/>
</cp:coreProperties>
</file>