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Soutěžení zdravotnické techniky\06 Laparoskopická věž\"/>
    </mc:Choice>
  </mc:AlternateContent>
  <xr:revisionPtr revIDLastSave="0" documentId="13_ncr:1_{807EBAC1-5DC7-4E10-8C6B-35C496B8BAE6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2" l="1"/>
  <c r="N4" i="2" l="1"/>
  <c r="H7" i="1" l="1"/>
  <c r="K7" i="1" s="1"/>
  <c r="D2" i="2"/>
  <c r="N11" i="2" l="1"/>
  <c r="L10" i="2"/>
  <c r="L11" i="2" s="1"/>
  <c r="I10" i="2"/>
  <c r="I11" i="2" s="1"/>
  <c r="K8" i="1"/>
  <c r="H8" i="1" l="1"/>
  <c r="D2" i="1"/>
  <c r="I4" i="2" l="1"/>
  <c r="E4" i="1"/>
  <c r="G4" i="1"/>
  <c r="K4" i="2"/>
  <c r="D4" i="2"/>
  <c r="K4" i="1"/>
  <c r="D4" i="1"/>
  <c r="F10" i="3" l="1"/>
  <c r="G10" i="3" s="1"/>
  <c r="F11" i="3"/>
  <c r="G11" i="3" s="1"/>
  <c r="F9" i="3" l="1"/>
  <c r="G9" i="3" s="1"/>
  <c r="I14" i="2"/>
  <c r="F8" i="3" s="1"/>
  <c r="F7" i="3"/>
  <c r="G7" i="3" l="1"/>
  <c r="G8" i="3"/>
  <c r="F12" i="3"/>
  <c r="G12" i="3" l="1"/>
</calcChain>
</file>

<file path=xl/sharedStrings.xml><?xml version="1.0" encoding="utf-8"?>
<sst xmlns="http://schemas.openxmlformats.org/spreadsheetml/2006/main" count="75" uniqueCount="55">
  <si>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</si>
  <si>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</si>
  <si>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</si>
  <si>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</si>
  <si>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</si>
  <si>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</si>
  <si>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</si>
  <si>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</si>
  <si>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</si>
  <si>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</si>
  <si>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</si>
  <si>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</si>
  <si>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</si>
  <si>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</si>
  <si>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</si>
  <si>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</si>
  <si>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</si>
  <si>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</si>
  <si>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</si>
  <si>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</si>
  <si>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</si>
  <si>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t>Cena bez DPH
za 1 hod
[Kč/hod]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</si>
  <si>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</si>
  <si>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</si>
  <si>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</si>
  <si>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</si>
  <si>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</si>
  <si>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</si>
  <si>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</si>
  <si>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</si>
  <si>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</si>
  <si>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</si>
  <si>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</si>
  <si>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</si>
  <si>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</si>
  <si>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</si>
  <si>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</si>
  <si>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</si>
  <si>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</si>
  <si>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</si>
  <si>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</si>
  <si>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za servisní práce - hodinové sazby (při negarantovaném předpokladu 200 hodin)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</si>
  <si>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</si>
  <si>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</si>
  <si>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</si>
  <si>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</si>
  <si>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</si>
  <si>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Nástavba operačních sálů a sterilizace na dvorním traktu laboratoří Městské nemocnice a.s. Dvůr Králové nad Labem</t>
  </si>
  <si>
    <t>Laparoskopická věž pro Městskou nemocnici Dvůr Králové nad Labem</t>
  </si>
  <si>
    <t>LAPARO</t>
  </si>
  <si>
    <t>Laparoskopická 4K ICG věž</t>
  </si>
  <si>
    <r>
      <t xml:space="preserve">Pozn.: </t>
    </r>
    <r>
      <rPr>
        <sz val="11"/>
        <rFont val="Calibri Light"/>
        <family val="2"/>
        <charset val="238"/>
        <scheme val="major"/>
      </rPr>
      <t>Paušální cena za dopravu a čas strávený na cestě tam a zpět v případě  servisu nebo pozáruční opravy.</t>
    </r>
  </si>
  <si>
    <t>Cena bez DPH
[Kč/cestu tam a zpět]</t>
  </si>
  <si>
    <t>Cena bez DPH
za negarantovaný  počet cest
[Kč/80 cest]</t>
  </si>
  <si>
    <t>Cena za dopravu do místa požadovaného servisu a zpět (při negarantovaném předpokladu 80 cest)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</si>
</sst>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0" borderId="22" xfId="0" applyFont="1" applyBorder="1" applyAlignment="1">
      <alignment vertical="center"/>
    </xf>
    <xf numFmtId="0" fontId="8" fillId="5" borderId="25" xfId="0" applyFont="1" applyFill="1" applyBorder="1" applyAlignment="1">
      <alignment horizontal="center" wrapText="1"/>
    </xf>
    <xf numFmtId="4" fontId="4" fillId="3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3" fillId="4" borderId="26" xfId="0" applyNumberFormat="1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right" vertical="center"/>
    </xf>
    <xf numFmtId="4" fontId="6" fillId="6" borderId="30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4" fontId="6" fillId="6" borderId="20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4" fontId="6" fillId="6" borderId="13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2" fontId="4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7" borderId="44" xfId="0" applyFont="1" applyFill="1" applyBorder="1" applyAlignment="1">
      <alignment vertical="center"/>
    </xf>
    <xf numFmtId="14" fontId="2" fillId="2" borderId="44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4" fontId="9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3" fillId="7" borderId="44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wrapText="1"/>
    </xf>
    <xf numFmtId="0" fontId="3" fillId="7" borderId="36" xfId="0" applyFont="1" applyFill="1" applyBorder="1" applyAlignment="1">
      <alignment horizontal="center" wrapText="1"/>
    </xf>
    <xf numFmtId="0" fontId="3" fillId="7" borderId="37" xfId="0" applyFont="1" applyFill="1" applyBorder="1" applyAlignment="1">
      <alignment horizontal="center" wrapText="1"/>
    </xf>
    <xf numFmtId="0" fontId="3" fillId="7" borderId="22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24" xfId="0" applyFont="1" applyFill="1" applyBorder="1" applyAlignment="1">
      <alignment horizontal="center" wrapText="1"/>
    </xf>
    <xf numFmtId="0" fontId="8" fillId="6" borderId="38" xfId="0" applyFont="1" applyFill="1" applyBorder="1" applyAlignment="1">
      <alignment horizontal="justify" vertical="center" wrapText="1"/>
    </xf>
    <xf numFmtId="0" fontId="8" fillId="6" borderId="31" xfId="0" applyFont="1" applyFill="1" applyBorder="1" applyAlignment="1">
      <alignment horizontal="justify" vertical="center" wrapText="1"/>
    </xf>
    <xf numFmtId="0" fontId="8" fillId="6" borderId="39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" fillId="7" borderId="12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5C19"/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9" sqref="B9:E9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50.42578125" style="1" customWidth="1"/>
    <col min="5" max="5" width="23.42578125" style="1" customWidth="1"/>
    <col min="6" max="6" width="23.7109375" style="4" customWidth="1"/>
    <col min="7" max="7" width="7.85546875" style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68" t="s">
        <v>25</v>
      </c>
      <c r="C1" s="68"/>
      <c r="D1" s="68"/>
      <c r="E1" s="68"/>
      <c r="F1" s="68"/>
      <c r="G1" s="68"/>
      <c r="H1" s="68"/>
    </row>
    <row r="2" spans="2:8" s="2" customFormat="1" ht="30" customHeight="1" x14ac:dyDescent="0.25">
      <c r="B2" s="65" t="s">
        <v>3</v>
      </c>
      <c r="C2" s="65"/>
      <c r="D2" s="69" t="s">
        <v>48</v>
      </c>
      <c r="E2" s="69"/>
      <c r="F2" s="69"/>
      <c r="G2" s="69"/>
      <c r="H2" s="69"/>
    </row>
    <row r="3" spans="2:8" s="2" customFormat="1" x14ac:dyDescent="0.25">
      <c r="B3" s="65" t="s">
        <v>0</v>
      </c>
      <c r="C3" s="65"/>
      <c r="D3" s="70" t="s">
        <v>47</v>
      </c>
      <c r="E3" s="70"/>
      <c r="F3" s="70"/>
      <c r="G3" s="70"/>
      <c r="H3" s="70"/>
    </row>
    <row r="4" spans="2:8" s="2" customFormat="1" x14ac:dyDescent="0.25">
      <c r="B4" s="65" t="s">
        <v>22</v>
      </c>
      <c r="C4" s="65"/>
      <c r="D4" s="55"/>
      <c r="E4" s="56" t="s">
        <v>6</v>
      </c>
      <c r="F4" s="56" t="s">
        <v>7</v>
      </c>
      <c r="G4" s="51" t="s">
        <v>4</v>
      </c>
      <c r="H4" s="57"/>
    </row>
    <row r="5" spans="2:8" s="2" customFormat="1" ht="24" customHeight="1" x14ac:dyDescent="0.25">
      <c r="B5" s="12"/>
      <c r="C5" s="12"/>
      <c r="D5" s="12"/>
      <c r="G5" s="12"/>
      <c r="H5" s="12"/>
    </row>
    <row r="6" spans="2:8" s="2" customFormat="1" ht="21" customHeight="1" x14ac:dyDescent="0.25">
      <c r="B6" s="66"/>
      <c r="C6" s="66"/>
      <c r="D6" s="66"/>
      <c r="E6" s="66"/>
      <c r="F6" s="44" t="s">
        <v>32</v>
      </c>
      <c r="G6" s="73" t="s">
        <v>33</v>
      </c>
      <c r="H6" s="73"/>
    </row>
    <row r="7" spans="2:8" s="2" customFormat="1" ht="21" customHeight="1" x14ac:dyDescent="0.25">
      <c r="B7" s="67" t="s">
        <v>26</v>
      </c>
      <c r="C7" s="67"/>
      <c r="D7" s="67"/>
      <c r="E7" s="67"/>
      <c r="F7" s="58">
        <f>'A - soupis dodávek'!H8</f>
        <v>0</v>
      </c>
      <c r="G7" s="74">
        <f>'A - soupis dodávek'!K8</f>
        <v>0</v>
      </c>
      <c r="H7" s="74"/>
    </row>
    <row r="8" spans="2:8" s="2" customFormat="1" ht="21" customHeight="1" x14ac:dyDescent="0.25">
      <c r="B8" s="67" t="s">
        <v>27</v>
      </c>
      <c r="C8" s="67"/>
      <c r="D8" s="67"/>
      <c r="E8" s="67"/>
      <c r="F8" s="58">
        <f>'B - servisní práce'!I14</f>
        <v>0</v>
      </c>
      <c r="G8" s="74">
        <f>F8*1.21</f>
        <v>0</v>
      </c>
      <c r="H8" s="74"/>
    </row>
    <row r="9" spans="2:8" s="2" customFormat="1" ht="21" customHeight="1" x14ac:dyDescent="0.25">
      <c r="B9" s="63" t="s">
        <v>31</v>
      </c>
      <c r="C9" s="63"/>
      <c r="D9" s="63"/>
      <c r="E9" s="63"/>
      <c r="F9" s="59">
        <f>'B - servisní práce'!I11</f>
        <v>0</v>
      </c>
      <c r="G9" s="71">
        <f>F9*1.21</f>
        <v>0</v>
      </c>
      <c r="H9" s="71"/>
    </row>
    <row r="10" spans="2:8" s="2" customFormat="1" ht="21" customHeight="1" x14ac:dyDescent="0.25">
      <c r="B10" s="63" t="s">
        <v>41</v>
      </c>
      <c r="C10" s="63"/>
      <c r="D10" s="63"/>
      <c r="E10" s="63"/>
      <c r="F10" s="59">
        <f>'B - servisní práce'!L11</f>
        <v>0</v>
      </c>
      <c r="G10" s="71">
        <f>F10*1.21</f>
        <v>0</v>
      </c>
      <c r="H10" s="71"/>
    </row>
    <row r="11" spans="2:8" s="2" customFormat="1" ht="21" customHeight="1" x14ac:dyDescent="0.25">
      <c r="B11" s="63" t="s">
        <v>54</v>
      </c>
      <c r="C11" s="63"/>
      <c r="D11" s="63"/>
      <c r="E11" s="63"/>
      <c r="F11" s="59">
        <f>'B - servisní práce'!N11</f>
        <v>0</v>
      </c>
      <c r="G11" s="71">
        <f>F11*1.21</f>
        <v>0</v>
      </c>
      <c r="H11" s="71"/>
    </row>
    <row r="12" spans="2:8" s="2" customFormat="1" ht="36" customHeight="1" x14ac:dyDescent="0.25">
      <c r="B12" s="64" t="s">
        <v>34</v>
      </c>
      <c r="C12" s="64"/>
      <c r="D12" s="64"/>
      <c r="E12" s="64"/>
      <c r="F12" s="60">
        <f>F7+F8</f>
        <v>0</v>
      </c>
      <c r="G12" s="72">
        <f>G7+G8</f>
        <v>0</v>
      </c>
      <c r="H12" s="72"/>
    </row>
    <row r="13" spans="2:8" ht="30.6" customHeight="1" x14ac:dyDescent="0.25">
      <c r="B13" s="2"/>
      <c r="C13" s="62"/>
      <c r="D13" s="62"/>
      <c r="E13" s="2"/>
      <c r="F13" s="3"/>
      <c r="G13" s="2"/>
      <c r="H13" s="2"/>
    </row>
    <row r="14" spans="2:8" x14ac:dyDescent="0.25">
      <c r="B14" s="2"/>
      <c r="C14" s="62"/>
      <c r="D14" s="62"/>
      <c r="E14" s="2"/>
      <c r="F14" s="3"/>
      <c r="G14" s="2"/>
      <c r="H14" s="2"/>
    </row>
  </sheetData>
  <sheetProtection algorithmName="SHA-512" hashValue="iGv+A2x42YD8ehbvqtuz0xjMRdwOwnrzer1lf/hA4m2ITTK+0eShiryax/azB5NA9bK/h3yECorcdXBnaoh5iw==" saltValue="5zuDmF6PY3OHJXPURf8SKw==" spinCount="100000" sheet="1" formatColumns="0" formatRows="0"/>
  <mergeCells count="22">
    <mergeCell ref="G11:H11"/>
    <mergeCell ref="G12:H12"/>
    <mergeCell ref="G6:H6"/>
    <mergeCell ref="G7:H7"/>
    <mergeCell ref="G8:H8"/>
    <mergeCell ref="G9:H9"/>
    <mergeCell ref="G10:H10"/>
    <mergeCell ref="B1:H1"/>
    <mergeCell ref="B2:C2"/>
    <mergeCell ref="D2:H2"/>
    <mergeCell ref="B3:C3"/>
    <mergeCell ref="D3:H3"/>
    <mergeCell ref="C13:D13"/>
    <mergeCell ref="C14:D14"/>
    <mergeCell ref="B11:E11"/>
    <mergeCell ref="B12:E12"/>
    <mergeCell ref="B4:C4"/>
    <mergeCell ref="B6:E6"/>
    <mergeCell ref="B7:E7"/>
    <mergeCell ref="B8:E8"/>
    <mergeCell ref="B9:E9"/>
    <mergeCell ref="B10:E10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F18" sqref="F18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6.4257812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68" t="s">
        <v>19</v>
      </c>
      <c r="C1" s="68"/>
      <c r="D1" s="68"/>
      <c r="E1" s="68"/>
      <c r="F1" s="68"/>
      <c r="G1" s="68"/>
      <c r="H1" s="68"/>
      <c r="I1" s="68"/>
      <c r="J1" s="68"/>
      <c r="K1" s="68"/>
    </row>
    <row r="2" spans="1:12" ht="30" customHeight="1" x14ac:dyDescent="0.25">
      <c r="B2" s="65" t="s">
        <v>3</v>
      </c>
      <c r="C2" s="65"/>
      <c r="D2" s="69" t="str">
        <f>'Souhrnný list'!D2:H2</f>
        <v>Laparoskopická věž pro Městskou nemocnici Dvůr Králové nad Labem</v>
      </c>
      <c r="E2" s="69"/>
      <c r="F2" s="69"/>
      <c r="G2" s="69"/>
      <c r="H2" s="69"/>
      <c r="I2" s="69"/>
      <c r="J2" s="69"/>
      <c r="K2" s="69"/>
    </row>
    <row r="3" spans="1:12" x14ac:dyDescent="0.25">
      <c r="B3" s="65" t="s">
        <v>0</v>
      </c>
      <c r="C3" s="65"/>
      <c r="D3" s="70" t="s">
        <v>47</v>
      </c>
      <c r="E3" s="70"/>
      <c r="F3" s="70"/>
      <c r="G3" s="70"/>
      <c r="H3" s="70"/>
      <c r="I3" s="70"/>
      <c r="J3" s="70"/>
      <c r="K3" s="70"/>
    </row>
    <row r="4" spans="1:12" x14ac:dyDescent="0.25">
      <c r="B4" s="65" t="s">
        <v>22</v>
      </c>
      <c r="C4" s="65"/>
      <c r="D4" s="61">
        <f>'Souhrnný list'!D4</f>
        <v>0</v>
      </c>
      <c r="E4" s="79" t="str">
        <f>'Souhrnný list'!E4</f>
        <v>IČO:</v>
      </c>
      <c r="F4" s="79"/>
      <c r="G4" s="79" t="str">
        <f>'Souhrnný list'!F4</f>
        <v>DIČ:</v>
      </c>
      <c r="H4" s="79"/>
      <c r="I4" s="79"/>
      <c r="J4" s="51" t="s">
        <v>4</v>
      </c>
      <c r="K4" s="52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43" t="s">
        <v>1</v>
      </c>
      <c r="C6" s="44" t="s">
        <v>2</v>
      </c>
      <c r="D6" s="44" t="s">
        <v>5</v>
      </c>
      <c r="E6" s="44" t="s">
        <v>8</v>
      </c>
      <c r="F6" s="43" t="s">
        <v>10</v>
      </c>
      <c r="G6" s="43" t="s">
        <v>12</v>
      </c>
      <c r="H6" s="43" t="s">
        <v>11</v>
      </c>
      <c r="I6" s="9"/>
      <c r="J6" s="43" t="s">
        <v>13</v>
      </c>
      <c r="K6" s="43" t="s">
        <v>17</v>
      </c>
    </row>
    <row r="7" spans="1:12" ht="33" customHeight="1" x14ac:dyDescent="0.25">
      <c r="A7" s="47"/>
      <c r="B7" s="5">
        <v>1</v>
      </c>
      <c r="C7" s="48" t="s">
        <v>49</v>
      </c>
      <c r="D7" s="49" t="s">
        <v>50</v>
      </c>
      <c r="E7" s="5" t="s">
        <v>9</v>
      </c>
      <c r="F7" s="6">
        <v>1</v>
      </c>
      <c r="G7" s="26"/>
      <c r="H7" s="7">
        <f t="shared" ref="H7" si="0">F7*G7</f>
        <v>0</v>
      </c>
      <c r="I7" s="10"/>
      <c r="J7" s="26">
        <v>21</v>
      </c>
      <c r="K7" s="7">
        <f t="shared" ref="K7" si="1">H7*((100+J7)/100)</f>
        <v>0</v>
      </c>
      <c r="L7" s="47"/>
    </row>
    <row r="8" spans="1:12" ht="30" customHeight="1" x14ac:dyDescent="0.25">
      <c r="B8" s="76" t="s">
        <v>14</v>
      </c>
      <c r="C8" s="77"/>
      <c r="D8" s="77"/>
      <c r="E8" s="77"/>
      <c r="F8" s="78"/>
      <c r="G8" s="37" t="s">
        <v>15</v>
      </c>
      <c r="H8" s="38">
        <f>SUM(H7:H7)</f>
        <v>0</v>
      </c>
      <c r="I8" s="8"/>
      <c r="J8" s="39" t="s">
        <v>16</v>
      </c>
      <c r="K8" s="38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18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75" t="s">
        <v>44</v>
      </c>
      <c r="C11" s="75"/>
      <c r="D11" s="75"/>
      <c r="E11" s="75"/>
      <c r="F11" s="75"/>
      <c r="G11" s="75"/>
      <c r="H11" s="75"/>
      <c r="I11" s="75"/>
      <c r="J11" s="75"/>
      <c r="K11" s="75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VNryQC0jXH8kawqByuw0jNv35mwQxcocx82I1z5jLyJMLNtpbpj2MaNBL98FmVG7VZWzpdf2vvRuuMroCSlRUw==" saltValue="pjaoe3Ne49Kk3YOBa/LDJ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G19" sqref="G1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6.4257812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68" t="s">
        <v>23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ht="30" customHeight="1" x14ac:dyDescent="0.25">
      <c r="B2" s="83" t="s">
        <v>3</v>
      </c>
      <c r="C2" s="83"/>
      <c r="D2" s="107" t="str">
        <f>'Souhrnný list'!D2:H2</f>
        <v>Laparoskopická věž pro Městskou nemocnici Dvůr Králové nad Labem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2:14" x14ac:dyDescent="0.25">
      <c r="B3" s="83" t="s">
        <v>0</v>
      </c>
      <c r="C3" s="83"/>
      <c r="D3" s="108" t="s">
        <v>47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2:14" x14ac:dyDescent="0.25">
      <c r="B4" s="83" t="s">
        <v>22</v>
      </c>
      <c r="C4" s="83"/>
      <c r="D4" s="114">
        <f>'Souhrnný list'!D4</f>
        <v>0</v>
      </c>
      <c r="E4" s="114"/>
      <c r="F4" s="114"/>
      <c r="G4" s="114"/>
      <c r="H4" s="114"/>
      <c r="I4" s="113" t="str">
        <f>'Souhrnný list'!E4</f>
        <v>IČO:</v>
      </c>
      <c r="J4" s="113"/>
      <c r="K4" s="113" t="str">
        <f>'Souhrnný list'!F4</f>
        <v>DIČ:</v>
      </c>
      <c r="L4" s="113"/>
      <c r="M4" s="53" t="s">
        <v>4</v>
      </c>
      <c r="N4" s="54">
        <f>'Souhrnný list'!H4</f>
        <v>0</v>
      </c>
    </row>
    <row r="5" spans="2:14" ht="14.45" customHeight="1" thickBot="1" x14ac:dyDescent="0.3">
      <c r="B5" s="2"/>
      <c r="C5" s="2"/>
      <c r="D5" s="2"/>
      <c r="E5" s="2"/>
      <c r="F5" s="2"/>
      <c r="G5" s="28"/>
      <c r="H5" s="28"/>
      <c r="I5" s="2"/>
      <c r="J5" s="2"/>
      <c r="K5" s="2"/>
      <c r="L5" s="3"/>
      <c r="M5" s="2"/>
      <c r="N5" s="2"/>
    </row>
    <row r="6" spans="2:14" s="2" customFormat="1" ht="30" customHeight="1" x14ac:dyDescent="0.25">
      <c r="B6" s="103" t="s">
        <v>46</v>
      </c>
      <c r="C6" s="103"/>
      <c r="D6" s="104"/>
      <c r="E6" s="110" t="s">
        <v>43</v>
      </c>
      <c r="F6" s="112"/>
      <c r="G6" s="112"/>
      <c r="H6" s="112"/>
      <c r="I6" s="111"/>
      <c r="J6" s="18"/>
      <c r="K6" s="110" t="s">
        <v>29</v>
      </c>
      <c r="L6" s="111"/>
      <c r="M6" s="110" t="s">
        <v>30</v>
      </c>
      <c r="N6" s="111"/>
    </row>
    <row r="7" spans="2:14" s="2" customFormat="1" ht="45" customHeight="1" thickBot="1" x14ac:dyDescent="0.3">
      <c r="B7" s="105"/>
      <c r="C7" s="105"/>
      <c r="D7" s="106"/>
      <c r="E7" s="100" t="s">
        <v>42</v>
      </c>
      <c r="F7" s="101"/>
      <c r="G7" s="101"/>
      <c r="H7" s="101"/>
      <c r="I7" s="102"/>
      <c r="J7" s="19"/>
      <c r="K7" s="100"/>
      <c r="L7" s="102"/>
      <c r="M7" s="100" t="s">
        <v>51</v>
      </c>
      <c r="N7" s="102"/>
    </row>
    <row r="8" spans="2:14" s="2" customFormat="1" ht="15" customHeight="1" x14ac:dyDescent="0.25">
      <c r="B8" s="92" t="s">
        <v>1</v>
      </c>
      <c r="C8" s="86" t="s">
        <v>2</v>
      </c>
      <c r="D8" s="88" t="s">
        <v>5</v>
      </c>
      <c r="E8" s="90" t="s">
        <v>39</v>
      </c>
      <c r="F8" s="94" t="s">
        <v>35</v>
      </c>
      <c r="G8" s="95"/>
      <c r="H8" s="96"/>
      <c r="I8" s="36" t="s">
        <v>20</v>
      </c>
      <c r="J8" s="20"/>
      <c r="K8" s="90" t="s">
        <v>21</v>
      </c>
      <c r="L8" s="36" t="s">
        <v>20</v>
      </c>
      <c r="M8" s="90" t="s">
        <v>52</v>
      </c>
      <c r="N8" s="36" t="s">
        <v>20</v>
      </c>
    </row>
    <row r="9" spans="2:14" s="2" customFormat="1" ht="60.75" customHeight="1" thickBot="1" x14ac:dyDescent="0.3">
      <c r="B9" s="93"/>
      <c r="C9" s="87"/>
      <c r="D9" s="89"/>
      <c r="E9" s="91"/>
      <c r="F9" s="97"/>
      <c r="G9" s="98"/>
      <c r="H9" s="99"/>
      <c r="I9" s="30" t="s">
        <v>38</v>
      </c>
      <c r="J9" s="21"/>
      <c r="K9" s="109"/>
      <c r="L9" s="16" t="s">
        <v>40</v>
      </c>
      <c r="M9" s="109"/>
      <c r="N9" s="16" t="s">
        <v>53</v>
      </c>
    </row>
    <row r="10" spans="2:14" s="35" customFormat="1" ht="33" customHeight="1" thickBot="1" x14ac:dyDescent="0.3">
      <c r="B10" s="5">
        <v>1</v>
      </c>
      <c r="C10" s="48" t="s">
        <v>49</v>
      </c>
      <c r="D10" s="49" t="s">
        <v>50</v>
      </c>
      <c r="E10" s="31"/>
      <c r="F10" s="45" t="s">
        <v>36</v>
      </c>
      <c r="G10" s="50"/>
      <c r="H10" s="46" t="s">
        <v>37</v>
      </c>
      <c r="I10" s="32">
        <f>IFERROR((1/G10)*5*E10,0)</f>
        <v>0</v>
      </c>
      <c r="J10" s="33"/>
      <c r="K10" s="27"/>
      <c r="L10" s="14">
        <f>K10*200</f>
        <v>0</v>
      </c>
      <c r="M10" s="27"/>
      <c r="N10" s="14">
        <f>M10*80</f>
        <v>0</v>
      </c>
    </row>
    <row r="11" spans="2:14" s="2" customFormat="1" ht="30" customHeight="1" thickBot="1" x14ac:dyDescent="0.3">
      <c r="B11" s="84" t="s">
        <v>28</v>
      </c>
      <c r="C11" s="85"/>
      <c r="D11" s="85"/>
      <c r="E11" s="40"/>
      <c r="F11" s="41"/>
      <c r="G11" s="41"/>
      <c r="H11" s="41"/>
      <c r="I11" s="15">
        <f>SUM(I10:I10)</f>
        <v>0</v>
      </c>
      <c r="J11" s="34"/>
      <c r="K11" s="42"/>
      <c r="L11" s="15">
        <f>SUM(L10:L10)</f>
        <v>0</v>
      </c>
      <c r="M11" s="42"/>
      <c r="N11" s="15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28"/>
      <c r="H12" s="28"/>
      <c r="I12" s="13" t="s">
        <v>20</v>
      </c>
      <c r="J12" s="22"/>
      <c r="L12" s="13" t="s">
        <v>20</v>
      </c>
      <c r="M12" s="29"/>
      <c r="N12" s="13" t="s">
        <v>20</v>
      </c>
    </row>
    <row r="13" spans="2:14" ht="15.75" thickBot="1" x14ac:dyDescent="0.3">
      <c r="B13" s="2"/>
      <c r="C13" s="2"/>
      <c r="D13" s="2"/>
      <c r="E13" s="2"/>
      <c r="F13" s="2"/>
      <c r="G13" s="28"/>
      <c r="H13" s="28"/>
      <c r="I13" s="17"/>
      <c r="J13" s="17"/>
      <c r="K13" s="2"/>
      <c r="L13" s="17"/>
      <c r="M13" s="2"/>
      <c r="N13" s="17"/>
    </row>
    <row r="14" spans="2:14" s="2" customFormat="1" ht="41.25" customHeight="1" thickBot="1" x14ac:dyDescent="0.3">
      <c r="B14" s="80" t="s">
        <v>45</v>
      </c>
      <c r="C14" s="81"/>
      <c r="D14" s="81"/>
      <c r="E14" s="81"/>
      <c r="F14" s="81"/>
      <c r="G14" s="81"/>
      <c r="H14" s="82"/>
      <c r="I14" s="23">
        <f>I11+L11+N11</f>
        <v>0</v>
      </c>
      <c r="J14" s="25"/>
      <c r="K14" s="24" t="s">
        <v>24</v>
      </c>
      <c r="L14" s="3"/>
    </row>
    <row r="15" spans="2:14" s="2" customFormat="1" ht="30.6" customHeight="1" x14ac:dyDescent="0.25">
      <c r="G15" s="28"/>
      <c r="H15" s="28"/>
      <c r="L15" s="3"/>
    </row>
    <row r="16" spans="2:14" s="2" customFormat="1" ht="18" customHeight="1" x14ac:dyDescent="0.25">
      <c r="B16" s="11"/>
      <c r="C16" s="1"/>
      <c r="D16" s="1"/>
      <c r="E16" s="1"/>
      <c r="F16" s="1"/>
      <c r="G16" s="1"/>
      <c r="H16" s="1"/>
      <c r="I16" s="1"/>
      <c r="J16" s="1"/>
      <c r="K16" s="1"/>
      <c r="L16" s="4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1"/>
      <c r="N17" s="1"/>
    </row>
    <row r="18" spans="2:14" ht="18" customHeight="1" x14ac:dyDescent="0.25"/>
  </sheetData>
  <sheetProtection algorithmName="SHA-512" hashValue="Uiaib4npEIjFKwOZmIIwjePY1isKF+X9DT5oHRfe3QXHcepngJNLg19HREC60DB9a6KjjGw9wdLph9StOQiqTg==" saltValue="mNp9dCq9JfVhhWnJ5XEr2Q==" spinCount="100000" sheet="1" formatColumns="0" formatRows="0"/>
  <mergeCells count="25">
    <mergeCell ref="K4:L4"/>
    <mergeCell ref="D4:H4"/>
    <mergeCell ref="I4:J4"/>
    <mergeCell ref="M6:N6"/>
    <mergeCell ref="M7:N7"/>
    <mergeCell ref="M8:M9"/>
    <mergeCell ref="K7:L7"/>
    <mergeCell ref="K8:K9"/>
    <mergeCell ref="K6:L6"/>
    <mergeCell ref="E6:I6"/>
    <mergeCell ref="B1:N1"/>
    <mergeCell ref="B2:C2"/>
    <mergeCell ref="B3:C3"/>
    <mergeCell ref="D2:N2"/>
    <mergeCell ref="D3:N3"/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6:D7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2023-03-22T15:09:55Z</cp:lastPrinted>
  <dcterms:created xsi:type="dcterms:W3CDTF">2019-10-21T13:53:46Z</dcterms:created>
  <dcterms:modified xsi:type="dcterms:W3CDTF">2023-08-03T09:49:16Z</dcterms:modified>
</cp:coreProperties>
</file>