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ZAKÁZKY\Rozvoj kom. soc. služeb CHB v lokalitě Jičín – dodávka a montáž elektrovybavení\1. k vyhlášení II\DI\DI č. 3\"/>
    </mc:Choice>
  </mc:AlternateContent>
  <xr:revisionPtr revIDLastSave="0" documentId="13_ncr:1_{76CA0E65-02C5-4F8C-A765-6D485BC29F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Vybavení pro CHB Jič..." sheetId="2" r:id="rId2"/>
  </sheets>
  <definedNames>
    <definedName name="_xlnm._FilterDatabase" localSheetId="1" hidden="1">'01 - Vybavení pro CHB Jič...'!$C$116:$K$128</definedName>
    <definedName name="_xlnm.Print_Titles" localSheetId="1">'01 - Vybavení pro CHB Jič...'!$116:$116</definedName>
    <definedName name="_xlnm.Print_Titles" localSheetId="0">'Rekapitulace stavby'!$92:$92</definedName>
    <definedName name="_xlnm.Print_Area" localSheetId="1">'01 - Vybavení pro CHB Jič...'!$C$4:$J$76,'01 - Vybavení pro CHB Jič...'!$C$82:$J$98,'01 - Vybavení pro CHB Jič...'!$C$104:$K$128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9" i="2" l="1"/>
  <c r="BI129" i="2"/>
  <c r="BH129" i="2"/>
  <c r="BG129" i="2"/>
  <c r="BF129" i="2"/>
  <c r="T129" i="2"/>
  <c r="R129" i="2"/>
  <c r="P129" i="2"/>
  <c r="J129" i="2"/>
  <c r="BE129" i="2" s="1"/>
  <c r="J37" i="2"/>
  <c r="J36" i="2"/>
  <c r="AY95" i="1" s="1"/>
  <c r="J35" i="2"/>
  <c r="AX95" i="1" s="1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J113" i="2"/>
  <c r="F113" i="2"/>
  <c r="F111" i="2"/>
  <c r="E109" i="2"/>
  <c r="J91" i="2"/>
  <c r="F91" i="2"/>
  <c r="F89" i="2"/>
  <c r="E87" i="2"/>
  <c r="J24" i="2"/>
  <c r="E24" i="2"/>
  <c r="J114" i="2" s="1"/>
  <c r="J23" i="2"/>
  <c r="J18" i="2"/>
  <c r="E18" i="2"/>
  <c r="F92" i="2" s="1"/>
  <c r="J17" i="2"/>
  <c r="J12" i="2"/>
  <c r="J89" i="2" s="1"/>
  <c r="E7" i="2"/>
  <c r="E107" i="2" s="1"/>
  <c r="L90" i="1"/>
  <c r="AM90" i="1"/>
  <c r="AM89" i="1"/>
  <c r="L89" i="1"/>
  <c r="AM87" i="1"/>
  <c r="L87" i="1"/>
  <c r="L85" i="1"/>
  <c r="L84" i="1"/>
  <c r="J123" i="2"/>
  <c r="J119" i="2"/>
  <c r="BK128" i="2"/>
  <c r="BK127" i="2"/>
  <c r="BK126" i="2"/>
  <c r="BK125" i="2"/>
  <c r="BK120" i="2"/>
  <c r="J121" i="2"/>
  <c r="AS94" i="1"/>
  <c r="J124" i="2"/>
  <c r="BK124" i="2"/>
  <c r="BK122" i="2"/>
  <c r="BK121" i="2"/>
  <c r="J128" i="2"/>
  <c r="J127" i="2"/>
  <c r="J126" i="2"/>
  <c r="J125" i="2"/>
  <c r="J120" i="2"/>
  <c r="BK119" i="2"/>
  <c r="BK123" i="2"/>
  <c r="J122" i="2"/>
  <c r="J118" i="2" l="1"/>
  <c r="J117" i="2" s="1"/>
  <c r="BK118" i="2"/>
  <c r="P118" i="2"/>
  <c r="P117" i="2" s="1"/>
  <c r="AU95" i="1" s="1"/>
  <c r="AU94" i="1" s="1"/>
  <c r="R118" i="2"/>
  <c r="R117" i="2" s="1"/>
  <c r="T118" i="2"/>
  <c r="T117" i="2" s="1"/>
  <c r="BE121" i="2"/>
  <c r="BE122" i="2"/>
  <c r="BE123" i="2"/>
  <c r="E85" i="2"/>
  <c r="J92" i="2"/>
  <c r="J111" i="2"/>
  <c r="F114" i="2"/>
  <c r="BE119" i="2"/>
  <c r="BE120" i="2"/>
  <c r="BE128" i="2"/>
  <c r="BE124" i="2"/>
  <c r="BE125" i="2"/>
  <c r="BE126" i="2"/>
  <c r="BE127" i="2"/>
  <c r="J34" i="2"/>
  <c r="AW95" i="1" s="1"/>
  <c r="F34" i="2"/>
  <c r="BA95" i="1" s="1"/>
  <c r="BA94" i="1" s="1"/>
  <c r="W30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F33" i="2" l="1"/>
  <c r="AZ95" i="1" s="1"/>
  <c r="AZ94" i="1" s="1"/>
  <c r="W29" i="1" s="1"/>
  <c r="J33" i="2"/>
  <c r="AV95" i="1" s="1"/>
  <c r="AT95" i="1" s="1"/>
  <c r="BK117" i="2"/>
  <c r="J97" i="2"/>
  <c r="AY94" i="1"/>
  <c r="AX94" i="1"/>
  <c r="AW94" i="1"/>
  <c r="AK30" i="1" s="1"/>
  <c r="J30" i="2" l="1"/>
  <c r="AG95" i="1" s="1"/>
  <c r="AG94" i="1" s="1"/>
  <c r="AK26" i="1" s="1"/>
  <c r="AV94" i="1"/>
  <c r="AK29" i="1" s="1"/>
  <c r="J39" i="2" l="1"/>
  <c r="AK35" i="1"/>
  <c r="J96" i="2"/>
  <c r="AN95" i="1"/>
  <c r="AT94" i="1"/>
  <c r="AN94" i="1" s="1"/>
</calcChain>
</file>

<file path=xl/sharedStrings.xml><?xml version="1.0" encoding="utf-8"?>
<sst xmlns="http://schemas.openxmlformats.org/spreadsheetml/2006/main" count="416" uniqueCount="156">
  <si>
    <t>Export Komplet</t>
  </si>
  <si>
    <t/>
  </si>
  <si>
    <t>2.0</t>
  </si>
  <si>
    <t>False</t>
  </si>
  <si>
    <t>{b675eded-23e0-49e1-9c21-565cbbd38b14}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</si>
  <si>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</si>
  <si>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</si>
  <si>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</si>
  <si>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</si>
  <si>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</si>
  <si>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</si>
  <si>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</si>
  <si>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</si>
  <si>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</si>
  <si>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EBC02E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</si>
  <si>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</si>
  <si>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</si>
  <si>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</si>
  <si>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</si>
  <si>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</si>
  <si>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</si>
  <si>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</si>
  <si>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</si>
  <si>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</si>
  <si>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</si>
  <si>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</si>
  <si>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</si>
  <si>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</si>
  <si>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</si>
  <si>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</si>
  <si>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</si>
  <si>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</si>
  <si>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</si>
  <si>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</si>
  <si>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</si>
  <si>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</si>
  <si>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</si>
  <si>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</si>
  <si>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</si>
  <si>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</si>
  <si>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</si>
  <si>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</si>
  <si>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</si>
  <si>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</si>
  <si>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</si>
  <si>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</si>
  <si>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</si>
  <si>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</si>
  <si>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</si>
  <si>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</si>
  <si>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</si>
  <si>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</si>
  <si>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</si>
  <si>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</si>
  <si>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</si>
  <si>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</si>
  <si>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</si>
  <si>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</si>
  <si>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</si>
  <si>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</si>
  <si>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</si>
  <si>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</si>
  <si>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</si>
  <si>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</si>
  <si>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</si>
  <si>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</si>
  <si>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</si>
  <si>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</si>
  <si>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</si>
  <si>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</si>
  <si>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</si>
  <si>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</si>
  <si>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</si>
  <si>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</si>
  <si>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</si>
  <si>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</si>
  <si>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</si>
  <si>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</si>
  <si>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</si>
  <si>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</si>
  <si>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</si>
  <si>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pro CHB Jičín -  elektronika a elektrické spotřebiče</t>
  </si>
  <si>
    <t>STA</t>
  </si>
  <si>
    <t>1</t>
  </si>
  <si>
    <t>{93495443-18df-4c3d-9cf0-1afb33dbe22e}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</si>
  <si>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</si>
  <si>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</si>
  <si>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</si>
  <si>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</si>
  <si>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</si>
  <si>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</si>
  <si>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</si>
  <si>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</si>
  <si>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D3 - Elektronika a elektrické spotřebiče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</si>
  <si>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</si>
  <si>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</si>
  <si>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</si>
  <si>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</si>
  <si>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</si>
  <si>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</si>
  <si>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</si>
  <si>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</si>
  <si>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</si>
  <si>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</si>
  <si>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</si>
  <si>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</si>
  <si>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</si>
  <si>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D3</t>
  </si>
  <si>
    <t>Elektronika a elektrické spotřebiče</t>
  </si>
  <si>
    <t>ROZPOCET</t>
  </si>
  <si>
    <t>51</t>
  </si>
  <si>
    <t>K</t>
  </si>
  <si>
    <t>EL.01</t>
  </si>
  <si>
    <t>PC + příslušenství</t>
  </si>
  <si>
    <t>ks</t>
  </si>
  <si>
    <t>262144</t>
  </si>
  <si>
    <t>104</t>
  </si>
  <si>
    <t>52</t>
  </si>
  <si>
    <t>EL.02</t>
  </si>
  <si>
    <t>Tiskárna</t>
  </si>
  <si>
    <t>106</t>
  </si>
  <si>
    <t>53</t>
  </si>
  <si>
    <t>EL.04</t>
  </si>
  <si>
    <t>Mikrovlnná trouba</t>
  </si>
  <si>
    <t>110</t>
  </si>
  <si>
    <t>54</t>
  </si>
  <si>
    <t>EL.05</t>
  </si>
  <si>
    <t>112</t>
  </si>
  <si>
    <t>55</t>
  </si>
  <si>
    <t>EL.06</t>
  </si>
  <si>
    <t>Lednice malá bez mrazáku</t>
  </si>
  <si>
    <t>114</t>
  </si>
  <si>
    <t>56</t>
  </si>
  <si>
    <t>EL.07</t>
  </si>
  <si>
    <t>Lednice, malá s mrazákem</t>
  </si>
  <si>
    <t>116</t>
  </si>
  <si>
    <t>57</t>
  </si>
  <si>
    <t>EL.13</t>
  </si>
  <si>
    <t>128</t>
  </si>
  <si>
    <t>58</t>
  </si>
  <si>
    <t>EL.14</t>
  </si>
  <si>
    <t>Pračka se sušičkou</t>
  </si>
  <si>
    <t>130</t>
  </si>
  <si>
    <t>59</t>
  </si>
  <si>
    <t>EL.15</t>
  </si>
  <si>
    <t>Pračka</t>
  </si>
  <si>
    <t>132</t>
  </si>
  <si>
    <t>60</t>
  </si>
  <si>
    <t>EL.16</t>
  </si>
  <si>
    <t>Sušička</t>
  </si>
  <si>
    <t>134</t>
  </si>
  <si>
    <t>Rozvoj komunitních sociálních služeb - chráněné bydlení v lokalitě Jičín - Elektronika II.</t>
  </si>
  <si>
    <t>01 - Vybavení pro CHB Jičín -  elektronika a elektrické spotřebiče II.</t>
  </si>
  <si>
    <t>doprava, montáž, likvidace obalů, zaškolení obsluhy</t>
  </si>
  <si>
    <t>TV s úhlopříčkou 135-145 cm</t>
  </si>
  <si>
    <t>Lednice s mrazákem, volně stojící 170 - 200cm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</si>
</sst>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Border="1" applyAlignment="1" applyProtection="1">
      <alignment vertical="center"/>
      <protection locked="0"/>
    </xf>
    <xf numFmtId="4" fontId="18" fillId="3" borderId="24" xfId="0" applyNumberFormat="1" applyFont="1" applyFill="1" applyBorder="1" applyAlignment="1" applyProtection="1">
      <alignment vertical="center"/>
      <protection locked="0"/>
    </xf>
    <xf numFmtId="4" fontId="18" fillId="0" borderId="24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 applyProtection="1">
      <protection locked="0"/>
    </xf>
    <xf numFmtId="4" fontId="6" fillId="0" borderId="0" xfId="0" applyNumberFormat="1" applyFont="1" applyBorder="1" applyAlignment="1"/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8" xfId="0" applyFont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9" xfId="0" applyFont="1" applyBorder="1" applyAlignment="1"/>
    <xf numFmtId="0" fontId="0" fillId="0" borderId="28" xfId="0" applyFont="1" applyBorder="1" applyAlignment="1" applyProtection="1">
      <alignment vertical="center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7" fontId="18" fillId="0" borderId="33" xfId="0" applyNumberFormat="1" applyFont="1" applyBorder="1" applyAlignment="1" applyProtection="1">
      <alignment vertical="center"/>
      <protection locked="0"/>
    </xf>
    <xf numFmtId="4" fontId="18" fillId="3" borderId="33" xfId="0" applyNumberFormat="1" applyFont="1" applyFill="1" applyBorder="1" applyAlignment="1" applyProtection="1">
      <alignment vertical="center"/>
      <protection locked="0"/>
    </xf>
    <xf numFmtId="4" fontId="18" fillId="0" borderId="33" xfId="0" applyNumberFormat="1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4" fontId="18" fillId="3" borderId="16" xfId="0" applyNumberFormat="1" applyFont="1" applyFill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4" fontId="18" fillId="0" borderId="35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0" workbookViewId="0">
      <selection activeCell="K7" sqref="K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205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6"/>
      <c r="BE5" s="188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193" t="s">
        <v>151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6"/>
      <c r="BE6" s="189"/>
      <c r="BS6" s="13" t="s">
        <v>6</v>
      </c>
    </row>
    <row r="7" spans="1:74" s="1" customFormat="1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9"/>
      <c r="BS7" s="13" t="s">
        <v>6</v>
      </c>
    </row>
    <row r="8" spans="1:74" s="1" customFormat="1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9"/>
      <c r="BS8" s="13" t="s">
        <v>6</v>
      </c>
    </row>
    <row r="9" spans="1:74" s="1" customFormat="1" ht="14.45" customHeight="1">
      <c r="B9" s="16"/>
      <c r="AR9" s="16"/>
      <c r="BE9" s="189"/>
      <c r="BS9" s="13" t="s">
        <v>6</v>
      </c>
    </row>
    <row r="10" spans="1:74" s="1" customFormat="1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9"/>
      <c r="BS10" s="13" t="s">
        <v>6</v>
      </c>
    </row>
    <row r="11" spans="1:74" s="1" customFormat="1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89"/>
      <c r="BS11" s="13" t="s">
        <v>6</v>
      </c>
    </row>
    <row r="12" spans="1:74" s="1" customFormat="1" ht="6.95" customHeight="1">
      <c r="B12" s="16"/>
      <c r="AR12" s="16"/>
      <c r="BE12" s="189"/>
      <c r="BS12" s="13" t="s">
        <v>6</v>
      </c>
    </row>
    <row r="13" spans="1:74" s="1" customFormat="1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9"/>
      <c r="BS13" s="13" t="s">
        <v>6</v>
      </c>
    </row>
    <row r="14" spans="1:74" ht="12.75">
      <c r="B14" s="16"/>
      <c r="E14" s="194" t="s">
        <v>28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3" t="s">
        <v>26</v>
      </c>
      <c r="AN14" s="25" t="s">
        <v>28</v>
      </c>
      <c r="AR14" s="16"/>
      <c r="BE14" s="189"/>
      <c r="BS14" s="13" t="s">
        <v>6</v>
      </c>
    </row>
    <row r="15" spans="1:74" s="1" customFormat="1" ht="6.95" customHeight="1">
      <c r="B15" s="16"/>
      <c r="AR15" s="16"/>
      <c r="BE15" s="189"/>
      <c r="BS15" s="13" t="s">
        <v>3</v>
      </c>
    </row>
    <row r="16" spans="1:74" s="1" customFormat="1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9"/>
      <c r="BS16" s="13" t="s">
        <v>3</v>
      </c>
    </row>
    <row r="17" spans="1:71" s="1" customFormat="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89"/>
      <c r="BS17" s="13" t="s">
        <v>31</v>
      </c>
    </row>
    <row r="18" spans="1:71" s="1" customFormat="1" ht="6.95" customHeight="1">
      <c r="B18" s="16"/>
      <c r="AR18" s="16"/>
      <c r="BE18" s="189"/>
      <c r="BS18" s="13" t="s">
        <v>6</v>
      </c>
    </row>
    <row r="19" spans="1:71" s="1" customFormat="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9"/>
      <c r="BS19" s="13" t="s">
        <v>6</v>
      </c>
    </row>
    <row r="20" spans="1:71" s="1" customFormat="1" ht="18.399999999999999" customHeight="1">
      <c r="B20" s="16"/>
      <c r="E20" s="21" t="s">
        <v>33</v>
      </c>
      <c r="AK20" s="23" t="s">
        <v>26</v>
      </c>
      <c r="AN20" s="21" t="s">
        <v>1</v>
      </c>
      <c r="AR20" s="16"/>
      <c r="BE20" s="189"/>
      <c r="BS20" s="13" t="s">
        <v>31</v>
      </c>
    </row>
    <row r="21" spans="1:71" s="1" customFormat="1" ht="6.95" customHeight="1">
      <c r="B21" s="16"/>
      <c r="AR21" s="16"/>
      <c r="BE21" s="189"/>
    </row>
    <row r="22" spans="1:71" s="1" customFormat="1" ht="12" customHeight="1">
      <c r="B22" s="16"/>
      <c r="D22" s="23" t="s">
        <v>34</v>
      </c>
      <c r="AR22" s="16"/>
      <c r="BE22" s="189"/>
    </row>
    <row r="23" spans="1:71" s="1" customFormat="1" ht="16.5" customHeight="1">
      <c r="B23" s="16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6"/>
      <c r="BE23" s="189"/>
    </row>
    <row r="24" spans="1:71" s="1" customFormat="1" ht="6.95" customHeight="1">
      <c r="B24" s="16"/>
      <c r="AR24" s="16"/>
      <c r="BE24" s="189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9"/>
    </row>
    <row r="26" spans="1:71" s="2" customFormat="1" ht="25.9" customHeight="1">
      <c r="A26" s="28"/>
      <c r="B26" s="29"/>
      <c r="C26" s="28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7">
        <f>ROUND(AG94,2)</f>
        <v>0</v>
      </c>
      <c r="AL26" s="198"/>
      <c r="AM26" s="198"/>
      <c r="AN26" s="198"/>
      <c r="AO26" s="198"/>
      <c r="AP26" s="28"/>
      <c r="AQ26" s="28"/>
      <c r="AR26" s="29"/>
      <c r="BE26" s="189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89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99" t="s">
        <v>36</v>
      </c>
      <c r="M28" s="199"/>
      <c r="N28" s="199"/>
      <c r="O28" s="199"/>
      <c r="P28" s="199"/>
      <c r="Q28" s="28"/>
      <c r="R28" s="28"/>
      <c r="S28" s="28"/>
      <c r="T28" s="28"/>
      <c r="U28" s="28"/>
      <c r="V28" s="28"/>
      <c r="W28" s="199" t="s">
        <v>37</v>
      </c>
      <c r="X28" s="199"/>
      <c r="Y28" s="199"/>
      <c r="Z28" s="199"/>
      <c r="AA28" s="199"/>
      <c r="AB28" s="199"/>
      <c r="AC28" s="199"/>
      <c r="AD28" s="199"/>
      <c r="AE28" s="199"/>
      <c r="AF28" s="28"/>
      <c r="AG28" s="28"/>
      <c r="AH28" s="28"/>
      <c r="AI28" s="28"/>
      <c r="AJ28" s="28"/>
      <c r="AK28" s="199" t="s">
        <v>38</v>
      </c>
      <c r="AL28" s="199"/>
      <c r="AM28" s="199"/>
      <c r="AN28" s="199"/>
      <c r="AO28" s="199"/>
      <c r="AP28" s="28"/>
      <c r="AQ28" s="28"/>
      <c r="AR28" s="29"/>
      <c r="BE28" s="189"/>
    </row>
    <row r="29" spans="1:71" s="3" customFormat="1" ht="14.45" customHeight="1">
      <c r="B29" s="33"/>
      <c r="D29" s="23" t="s">
        <v>39</v>
      </c>
      <c r="F29" s="23" t="s">
        <v>40</v>
      </c>
      <c r="L29" s="185">
        <v>0.21</v>
      </c>
      <c r="M29" s="186"/>
      <c r="N29" s="186"/>
      <c r="O29" s="186"/>
      <c r="P29" s="186"/>
      <c r="W29" s="187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7">
        <f>ROUND(AV94, 2)</f>
        <v>0</v>
      </c>
      <c r="AL29" s="186"/>
      <c r="AM29" s="186"/>
      <c r="AN29" s="186"/>
      <c r="AO29" s="186"/>
      <c r="AR29" s="33"/>
      <c r="BE29" s="190"/>
    </row>
    <row r="30" spans="1:71" s="3" customFormat="1" ht="14.45" customHeight="1">
      <c r="B30" s="33"/>
      <c r="F30" s="23" t="s">
        <v>41</v>
      </c>
      <c r="L30" s="185">
        <v>0.15</v>
      </c>
      <c r="M30" s="186"/>
      <c r="N30" s="186"/>
      <c r="O30" s="186"/>
      <c r="P30" s="186"/>
      <c r="W30" s="187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7">
        <f>ROUND(AW94, 2)</f>
        <v>0</v>
      </c>
      <c r="AL30" s="186"/>
      <c r="AM30" s="186"/>
      <c r="AN30" s="186"/>
      <c r="AO30" s="186"/>
      <c r="AR30" s="33"/>
      <c r="BE30" s="190"/>
    </row>
    <row r="31" spans="1:71" s="3" customFormat="1" ht="14.45" hidden="1" customHeight="1">
      <c r="B31" s="33"/>
      <c r="F31" s="23" t="s">
        <v>42</v>
      </c>
      <c r="L31" s="185">
        <v>0.21</v>
      </c>
      <c r="M31" s="186"/>
      <c r="N31" s="186"/>
      <c r="O31" s="186"/>
      <c r="P31" s="186"/>
      <c r="W31" s="187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7">
        <v>0</v>
      </c>
      <c r="AL31" s="186"/>
      <c r="AM31" s="186"/>
      <c r="AN31" s="186"/>
      <c r="AO31" s="186"/>
      <c r="AR31" s="33"/>
      <c r="BE31" s="190"/>
    </row>
    <row r="32" spans="1:71" s="3" customFormat="1" ht="14.45" hidden="1" customHeight="1">
      <c r="B32" s="33"/>
      <c r="F32" s="23" t="s">
        <v>43</v>
      </c>
      <c r="L32" s="185">
        <v>0.15</v>
      </c>
      <c r="M32" s="186"/>
      <c r="N32" s="186"/>
      <c r="O32" s="186"/>
      <c r="P32" s="186"/>
      <c r="W32" s="187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7">
        <v>0</v>
      </c>
      <c r="AL32" s="186"/>
      <c r="AM32" s="186"/>
      <c r="AN32" s="186"/>
      <c r="AO32" s="186"/>
      <c r="AR32" s="33"/>
      <c r="BE32" s="190"/>
    </row>
    <row r="33" spans="1:57" s="3" customFormat="1" ht="14.45" hidden="1" customHeight="1">
      <c r="B33" s="33"/>
      <c r="F33" s="23" t="s">
        <v>44</v>
      </c>
      <c r="L33" s="185">
        <v>0</v>
      </c>
      <c r="M33" s="186"/>
      <c r="N33" s="186"/>
      <c r="O33" s="186"/>
      <c r="P33" s="186"/>
      <c r="W33" s="187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7">
        <v>0</v>
      </c>
      <c r="AL33" s="186"/>
      <c r="AM33" s="186"/>
      <c r="AN33" s="186"/>
      <c r="AO33" s="186"/>
      <c r="AR33" s="33"/>
      <c r="BE33" s="190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89"/>
    </row>
    <row r="35" spans="1:57" s="2" customFormat="1" ht="25.9" customHeight="1">
      <c r="A35" s="28"/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20" t="s">
        <v>47</v>
      </c>
      <c r="Y35" s="221"/>
      <c r="Z35" s="221"/>
      <c r="AA35" s="221"/>
      <c r="AB35" s="221"/>
      <c r="AC35" s="36"/>
      <c r="AD35" s="36"/>
      <c r="AE35" s="36"/>
      <c r="AF35" s="36"/>
      <c r="AG35" s="36"/>
      <c r="AH35" s="36"/>
      <c r="AI35" s="36"/>
      <c r="AJ35" s="36"/>
      <c r="AK35" s="222">
        <f>SUM(AK26:AK33)</f>
        <v>0</v>
      </c>
      <c r="AL35" s="221"/>
      <c r="AM35" s="221"/>
      <c r="AN35" s="221"/>
      <c r="AO35" s="223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8"/>
      <c r="B60" s="29"/>
      <c r="C60" s="28"/>
      <c r="D60" s="41" t="s">
        <v>50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51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50</v>
      </c>
      <c r="AI60" s="31"/>
      <c r="AJ60" s="31"/>
      <c r="AK60" s="31"/>
      <c r="AL60" s="31"/>
      <c r="AM60" s="41" t="s">
        <v>51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8"/>
      <c r="B64" s="29"/>
      <c r="C64" s="28"/>
      <c r="D64" s="39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53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8"/>
      <c r="B75" s="29"/>
      <c r="C75" s="28"/>
      <c r="D75" s="41" t="s">
        <v>50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51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50</v>
      </c>
      <c r="AI75" s="31"/>
      <c r="AJ75" s="31"/>
      <c r="AK75" s="31"/>
      <c r="AL75" s="31"/>
      <c r="AM75" s="41" t="s">
        <v>51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54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 t="str">
        <f>K5</f>
        <v>EBC02E</v>
      </c>
      <c r="AR84" s="47"/>
    </row>
    <row r="85" spans="1:91" s="5" customFormat="1" ht="36.950000000000003" customHeight="1">
      <c r="B85" s="48"/>
      <c r="C85" s="49" t="s">
        <v>16</v>
      </c>
      <c r="L85" s="211" t="str">
        <f>K6</f>
        <v>Rozvoj komunitních sociálních služeb - chráněné bydlení v lokalitě Jičín - Elektronika II.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19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Ruská 30, Jičín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21</v>
      </c>
      <c r="AJ87" s="28"/>
      <c r="AK87" s="28"/>
      <c r="AL87" s="28"/>
      <c r="AM87" s="213" t="str">
        <f>IF(AN8= "","",AN8)</f>
        <v>28. 2. 2022</v>
      </c>
      <c r="AN87" s="213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23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Královéhradecký kraj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29</v>
      </c>
      <c r="AJ89" s="28"/>
      <c r="AK89" s="28"/>
      <c r="AL89" s="28"/>
      <c r="AM89" s="214" t="str">
        <f>IF(E17="","",E17)</f>
        <v>Energy Benefit Centre a.s.</v>
      </c>
      <c r="AN89" s="215"/>
      <c r="AO89" s="215"/>
      <c r="AP89" s="215"/>
      <c r="AQ89" s="28"/>
      <c r="AR89" s="29"/>
      <c r="AS89" s="216" t="s">
        <v>55</v>
      </c>
      <c r="AT89" s="21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27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32</v>
      </c>
      <c r="AJ90" s="28"/>
      <c r="AK90" s="28"/>
      <c r="AL90" s="28"/>
      <c r="AM90" s="214" t="str">
        <f>IF(E20="","",E20)</f>
        <v xml:space="preserve"> </v>
      </c>
      <c r="AN90" s="215"/>
      <c r="AO90" s="215"/>
      <c r="AP90" s="215"/>
      <c r="AQ90" s="28"/>
      <c r="AR90" s="29"/>
      <c r="AS90" s="218"/>
      <c r="AT90" s="21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8"/>
      <c r="AT91" s="21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206" t="s">
        <v>56</v>
      </c>
      <c r="D92" s="207"/>
      <c r="E92" s="207"/>
      <c r="F92" s="207"/>
      <c r="G92" s="207"/>
      <c r="H92" s="56"/>
      <c r="I92" s="208" t="s">
        <v>57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58</v>
      </c>
      <c r="AH92" s="207"/>
      <c r="AI92" s="207"/>
      <c r="AJ92" s="207"/>
      <c r="AK92" s="207"/>
      <c r="AL92" s="207"/>
      <c r="AM92" s="207"/>
      <c r="AN92" s="208" t="s">
        <v>59</v>
      </c>
      <c r="AO92" s="207"/>
      <c r="AP92" s="210"/>
      <c r="AQ92" s="57" t="s">
        <v>60</v>
      </c>
      <c r="AR92" s="29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74</v>
      </c>
      <c r="BT94" s="73" t="s">
        <v>75</v>
      </c>
      <c r="BU94" s="74" t="s">
        <v>76</v>
      </c>
      <c r="BV94" s="73" t="s">
        <v>77</v>
      </c>
      <c r="BW94" s="73" t="s">
        <v>4</v>
      </c>
      <c r="BX94" s="73" t="s">
        <v>78</v>
      </c>
      <c r="CL94" s="73" t="s">
        <v>1</v>
      </c>
    </row>
    <row r="95" spans="1:91" s="7" customFormat="1" ht="24.75" customHeight="1">
      <c r="A95" s="75" t="s">
        <v>79</v>
      </c>
      <c r="B95" s="76"/>
      <c r="C95" s="77"/>
      <c r="D95" s="202" t="s">
        <v>80</v>
      </c>
      <c r="E95" s="202"/>
      <c r="F95" s="202"/>
      <c r="G95" s="202"/>
      <c r="H95" s="202"/>
      <c r="I95" s="78"/>
      <c r="J95" s="202" t="s">
        <v>81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'01 - Vybavení pro CHB Jič...'!J30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9" t="s">
        <v>82</v>
      </c>
      <c r="AR95" s="76"/>
      <c r="AS95" s="80">
        <v>0</v>
      </c>
      <c r="AT95" s="81">
        <f>ROUND(SUM(AV95:AW95),2)</f>
        <v>0</v>
      </c>
      <c r="AU95" s="82">
        <f>'01 - Vybavení pro CHB Jič...'!P117</f>
        <v>0</v>
      </c>
      <c r="AV95" s="81">
        <f>'01 - Vybavení pro CHB Jič...'!J33</f>
        <v>0</v>
      </c>
      <c r="AW95" s="81">
        <f>'01 - Vybavení pro CHB Jič...'!J34</f>
        <v>0</v>
      </c>
      <c r="AX95" s="81">
        <f>'01 - Vybavení pro CHB Jič...'!J35</f>
        <v>0</v>
      </c>
      <c r="AY95" s="81">
        <f>'01 - Vybavení pro CHB Jič...'!J36</f>
        <v>0</v>
      </c>
      <c r="AZ95" s="81">
        <f>'01 - Vybavení pro CHB Jič...'!F33</f>
        <v>0</v>
      </c>
      <c r="BA95" s="81">
        <f>'01 - Vybavení pro CHB Jič...'!F34</f>
        <v>0</v>
      </c>
      <c r="BB95" s="81">
        <f>'01 - Vybavení pro CHB Jič...'!F35</f>
        <v>0</v>
      </c>
      <c r="BC95" s="81">
        <f>'01 - Vybavení pro CHB Jič...'!F36</f>
        <v>0</v>
      </c>
      <c r="BD95" s="83">
        <f>'01 - Vybavení pro CHB Jič...'!F37</f>
        <v>0</v>
      </c>
      <c r="BT95" s="84" t="s">
        <v>83</v>
      </c>
      <c r="BV95" s="84" t="s">
        <v>77</v>
      </c>
      <c r="BW95" s="84" t="s">
        <v>84</v>
      </c>
      <c r="BX95" s="84" t="s">
        <v>4</v>
      </c>
      <c r="CL95" s="84" t="s">
        <v>1</v>
      </c>
      <c r="CM95" s="84" t="s">
        <v>85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01 - Vybavení pro CHB Ji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tabSelected="1" topLeftCell="A98" workbookViewId="0">
      <selection activeCell="Y129" sqref="Y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5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3" t="s">
        <v>84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1:46" s="1" customFormat="1" ht="24.95" customHeight="1">
      <c r="B4" s="16"/>
      <c r="D4" s="17" t="s">
        <v>86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16</v>
      </c>
      <c r="L6" s="16"/>
    </row>
    <row r="7" spans="1:46" s="1" customFormat="1" ht="26.25" customHeight="1">
      <c r="B7" s="16"/>
      <c r="E7" s="229" t="str">
        <f>'Rekapitulace stavby'!K6</f>
        <v>Rozvoj komunitních sociálních služeb - chráněné bydlení v lokalitě Jičín - Elektronika II.</v>
      </c>
      <c r="F7" s="230"/>
      <c r="G7" s="230"/>
      <c r="H7" s="230"/>
      <c r="L7" s="16"/>
    </row>
    <row r="8" spans="1:46" s="2" customFormat="1" ht="12" customHeight="1">
      <c r="A8" s="28"/>
      <c r="B8" s="29"/>
      <c r="C8" s="28"/>
      <c r="D8" s="23" t="s">
        <v>87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30" customHeight="1">
      <c r="A9" s="28"/>
      <c r="B9" s="29"/>
      <c r="C9" s="28"/>
      <c r="D9" s="28"/>
      <c r="E9" s="211" t="s">
        <v>152</v>
      </c>
      <c r="F9" s="224"/>
      <c r="G9" s="224"/>
      <c r="H9" s="224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17</v>
      </c>
      <c r="E11" s="28"/>
      <c r="F11" s="21" t="s">
        <v>1</v>
      </c>
      <c r="G11" s="28"/>
      <c r="H11" s="28"/>
      <c r="I11" s="23" t="s">
        <v>18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19</v>
      </c>
      <c r="E12" s="28"/>
      <c r="F12" s="21" t="s">
        <v>20</v>
      </c>
      <c r="G12" s="28"/>
      <c r="H12" s="28"/>
      <c r="I12" s="23" t="s">
        <v>21</v>
      </c>
      <c r="J12" s="51" t="str">
        <f>'Rekapitulace stavby'!AN8</f>
        <v>28. 2. 2022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23</v>
      </c>
      <c r="E14" s="28"/>
      <c r="F14" s="28"/>
      <c r="G14" s="28"/>
      <c r="H14" s="28"/>
      <c r="I14" s="23" t="s">
        <v>24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25</v>
      </c>
      <c r="F15" s="28"/>
      <c r="G15" s="28"/>
      <c r="H15" s="28"/>
      <c r="I15" s="23" t="s">
        <v>26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27</v>
      </c>
      <c r="E17" s="28"/>
      <c r="F17" s="28"/>
      <c r="G17" s="28"/>
      <c r="H17" s="28"/>
      <c r="I17" s="23" t="s">
        <v>24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1" t="str">
        <f>'Rekapitulace stavby'!E14</f>
        <v>Vyplň údaj</v>
      </c>
      <c r="F18" s="191"/>
      <c r="G18" s="191"/>
      <c r="H18" s="191"/>
      <c r="I18" s="23" t="s">
        <v>26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29</v>
      </c>
      <c r="E20" s="28"/>
      <c r="F20" s="28"/>
      <c r="G20" s="28"/>
      <c r="H20" s="28"/>
      <c r="I20" s="23" t="s">
        <v>24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30</v>
      </c>
      <c r="F21" s="28"/>
      <c r="G21" s="28"/>
      <c r="H21" s="28"/>
      <c r="I21" s="23" t="s">
        <v>26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32</v>
      </c>
      <c r="E23" s="28"/>
      <c r="F23" s="28"/>
      <c r="G23" s="28"/>
      <c r="H23" s="28"/>
      <c r="I23" s="23" t="s">
        <v>24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26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34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196" t="s">
        <v>1</v>
      </c>
      <c r="F27" s="196"/>
      <c r="G27" s="196"/>
      <c r="H27" s="196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35</v>
      </c>
      <c r="E30" s="28"/>
      <c r="F30" s="28"/>
      <c r="G30" s="28"/>
      <c r="H30" s="28"/>
      <c r="I30" s="28"/>
      <c r="J30" s="67">
        <f>ROUND(J117,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37</v>
      </c>
      <c r="G32" s="28"/>
      <c r="H32" s="28"/>
      <c r="I32" s="32" t="s">
        <v>36</v>
      </c>
      <c r="J32" s="32" t="s">
        <v>38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39</v>
      </c>
      <c r="E33" s="23" t="s">
        <v>40</v>
      </c>
      <c r="F33" s="91">
        <f>ROUND((SUM(BE117:BE129)),  2)</f>
        <v>0</v>
      </c>
      <c r="G33" s="28"/>
      <c r="H33" s="28"/>
      <c r="I33" s="92">
        <v>0.21</v>
      </c>
      <c r="J33" s="91">
        <f>ROUND(((SUM(BE117:BE129))*I33),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41</v>
      </c>
      <c r="F34" s="91">
        <f>ROUND((SUM(BF117:BF128)),  2)</f>
        <v>0</v>
      </c>
      <c r="G34" s="28"/>
      <c r="H34" s="28"/>
      <c r="I34" s="92">
        <v>0.15</v>
      </c>
      <c r="J34" s="91">
        <f>ROUND(((SUM(BF117:BF128))*I34),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42</v>
      </c>
      <c r="F35" s="91">
        <f>ROUND((SUM(BG117:BG128)),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43</v>
      </c>
      <c r="F36" s="91">
        <f>ROUND((SUM(BH117:BH128)),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44</v>
      </c>
      <c r="F37" s="91">
        <f>ROUND((SUM(BI117:BI128)),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8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8"/>
      <c r="B61" s="29"/>
      <c r="C61" s="28"/>
      <c r="D61" s="41" t="s">
        <v>50</v>
      </c>
      <c r="E61" s="31"/>
      <c r="F61" s="99" t="s">
        <v>51</v>
      </c>
      <c r="G61" s="41" t="s">
        <v>50</v>
      </c>
      <c r="H61" s="31"/>
      <c r="I61" s="31"/>
      <c r="J61" s="100" t="s">
        <v>51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8"/>
      <c r="B65" s="29"/>
      <c r="C65" s="28"/>
      <c r="D65" s="39" t="s">
        <v>52</v>
      </c>
      <c r="E65" s="42"/>
      <c r="F65" s="42"/>
      <c r="G65" s="39" t="s">
        <v>53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8"/>
      <c r="B76" s="29"/>
      <c r="C76" s="28"/>
      <c r="D76" s="41" t="s">
        <v>50</v>
      </c>
      <c r="E76" s="31"/>
      <c r="F76" s="99" t="s">
        <v>51</v>
      </c>
      <c r="G76" s="41" t="s">
        <v>50</v>
      </c>
      <c r="H76" s="31"/>
      <c r="I76" s="31"/>
      <c r="J76" s="100" t="s">
        <v>51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29" t="str">
        <f>E7</f>
        <v>Rozvoj komunitních sociálních služeb - chráněné bydlení v lokalitě Jičín - Elektronika II.</v>
      </c>
      <c r="F85" s="230"/>
      <c r="G85" s="230"/>
      <c r="H85" s="230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87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30" customHeight="1">
      <c r="A87" s="28"/>
      <c r="B87" s="29"/>
      <c r="C87" s="28"/>
      <c r="D87" s="28"/>
      <c r="E87" s="211" t="str">
        <f>E9</f>
        <v>01 - Vybavení pro CHB Jičín -  elektronika a elektrické spotřebiče II.</v>
      </c>
      <c r="F87" s="224"/>
      <c r="G87" s="224"/>
      <c r="H87" s="224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19</v>
      </c>
      <c r="D89" s="28"/>
      <c r="E89" s="28"/>
      <c r="F89" s="21" t="str">
        <f>F12</f>
        <v>Ruská 30, Jičín</v>
      </c>
      <c r="G89" s="28"/>
      <c r="H89" s="28"/>
      <c r="I89" s="23" t="s">
        <v>21</v>
      </c>
      <c r="J89" s="51" t="str">
        <f>IF(J12="","",J12)</f>
        <v>28. 2. 2022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5.7" customHeight="1">
      <c r="A91" s="28"/>
      <c r="B91" s="29"/>
      <c r="C91" s="23" t="s">
        <v>23</v>
      </c>
      <c r="D91" s="28"/>
      <c r="E91" s="28"/>
      <c r="F91" s="21" t="str">
        <f>E15</f>
        <v>Královéhradecký kraj</v>
      </c>
      <c r="G91" s="28"/>
      <c r="H91" s="28"/>
      <c r="I91" s="23" t="s">
        <v>29</v>
      </c>
      <c r="J91" s="26" t="str">
        <f>E21</f>
        <v>Energy Benefit Centre a.s.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28"/>
      <c r="E92" s="28"/>
      <c r="F92" s="21" t="str">
        <f>IF(E18="","",E18)</f>
        <v>Vyplň údaj</v>
      </c>
      <c r="G92" s="28"/>
      <c r="H92" s="28"/>
      <c r="I92" s="23" t="s">
        <v>32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89</v>
      </c>
      <c r="D94" s="93"/>
      <c r="E94" s="93"/>
      <c r="F94" s="93"/>
      <c r="G94" s="93"/>
      <c r="H94" s="93"/>
      <c r="I94" s="93"/>
      <c r="J94" s="102" t="s">
        <v>90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91</v>
      </c>
      <c r="D96" s="28"/>
      <c r="E96" s="28"/>
      <c r="F96" s="28"/>
      <c r="G96" s="28"/>
      <c r="H96" s="28"/>
      <c r="I96" s="28"/>
      <c r="J96" s="67">
        <f>J117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92</v>
      </c>
    </row>
    <row r="97" spans="1:31" s="9" customFormat="1" ht="24.95" customHeight="1">
      <c r="B97" s="104"/>
      <c r="D97" s="105" t="s">
        <v>93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1:31" s="2" customFormat="1" ht="21.75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3" spans="1:31" s="2" customFormat="1" ht="6.95" customHeight="1">
      <c r="A103" s="28"/>
      <c r="B103" s="159"/>
      <c r="C103" s="160"/>
      <c r="D103" s="160"/>
      <c r="E103" s="160"/>
      <c r="F103" s="160"/>
      <c r="G103" s="160"/>
      <c r="H103" s="160"/>
      <c r="I103" s="160"/>
      <c r="J103" s="160"/>
      <c r="K103" s="161"/>
      <c r="L103" s="146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62"/>
      <c r="C104" s="148" t="s">
        <v>94</v>
      </c>
      <c r="D104" s="54"/>
      <c r="E104" s="54"/>
      <c r="F104" s="54"/>
      <c r="G104" s="54"/>
      <c r="H104" s="54"/>
      <c r="I104" s="54"/>
      <c r="J104" s="54"/>
      <c r="K104" s="163"/>
      <c r="L104" s="146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62"/>
      <c r="C105" s="54"/>
      <c r="D105" s="54"/>
      <c r="E105" s="54"/>
      <c r="F105" s="54"/>
      <c r="G105" s="54"/>
      <c r="H105" s="54"/>
      <c r="I105" s="54"/>
      <c r="J105" s="54"/>
      <c r="K105" s="163"/>
      <c r="L105" s="146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62"/>
      <c r="C106" s="149" t="s">
        <v>16</v>
      </c>
      <c r="D106" s="54"/>
      <c r="E106" s="54"/>
      <c r="F106" s="54"/>
      <c r="G106" s="54"/>
      <c r="H106" s="54"/>
      <c r="I106" s="54"/>
      <c r="J106" s="54"/>
      <c r="K106" s="163"/>
      <c r="L106" s="146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6.25" customHeight="1">
      <c r="A107" s="28"/>
      <c r="B107" s="162"/>
      <c r="C107" s="54"/>
      <c r="D107" s="54"/>
      <c r="E107" s="225" t="str">
        <f>E7</f>
        <v>Rozvoj komunitních sociálních služeb - chráněné bydlení v lokalitě Jičín - Elektronika II.</v>
      </c>
      <c r="F107" s="226"/>
      <c r="G107" s="226"/>
      <c r="H107" s="226"/>
      <c r="I107" s="54"/>
      <c r="J107" s="54"/>
      <c r="K107" s="163"/>
      <c r="L107" s="146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62"/>
      <c r="C108" s="149" t="s">
        <v>87</v>
      </c>
      <c r="D108" s="54"/>
      <c r="E108" s="54"/>
      <c r="F108" s="54"/>
      <c r="G108" s="54"/>
      <c r="H108" s="54"/>
      <c r="I108" s="54"/>
      <c r="J108" s="54"/>
      <c r="K108" s="163"/>
      <c r="L108" s="146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30" customHeight="1">
      <c r="A109" s="28"/>
      <c r="B109" s="162"/>
      <c r="C109" s="54"/>
      <c r="D109" s="54"/>
      <c r="E109" s="227" t="str">
        <f>E9</f>
        <v>01 - Vybavení pro CHB Jičín -  elektronika a elektrické spotřebiče II.</v>
      </c>
      <c r="F109" s="228"/>
      <c r="G109" s="228"/>
      <c r="H109" s="228"/>
      <c r="I109" s="54"/>
      <c r="J109" s="54"/>
      <c r="K109" s="163"/>
      <c r="L109" s="146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62"/>
      <c r="C110" s="54"/>
      <c r="D110" s="54"/>
      <c r="E110" s="54"/>
      <c r="F110" s="54"/>
      <c r="G110" s="54"/>
      <c r="H110" s="54"/>
      <c r="I110" s="54"/>
      <c r="J110" s="54"/>
      <c r="K110" s="163"/>
      <c r="L110" s="146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62"/>
      <c r="C111" s="149" t="s">
        <v>19</v>
      </c>
      <c r="D111" s="54"/>
      <c r="E111" s="54"/>
      <c r="F111" s="150" t="str">
        <f>F12</f>
        <v>Ruská 30, Jičín</v>
      </c>
      <c r="G111" s="54"/>
      <c r="H111" s="54"/>
      <c r="I111" s="149" t="s">
        <v>21</v>
      </c>
      <c r="J111" s="151" t="str">
        <f>IF(J12="","",J12)</f>
        <v>28. 2. 2022</v>
      </c>
      <c r="K111" s="163"/>
      <c r="L111" s="146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62"/>
      <c r="C112" s="54"/>
      <c r="D112" s="54"/>
      <c r="E112" s="54"/>
      <c r="F112" s="54"/>
      <c r="G112" s="54"/>
      <c r="H112" s="54"/>
      <c r="I112" s="54"/>
      <c r="J112" s="54"/>
      <c r="K112" s="163"/>
      <c r="L112" s="146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25.7" customHeight="1">
      <c r="A113" s="28"/>
      <c r="B113" s="162"/>
      <c r="C113" s="149" t="s">
        <v>23</v>
      </c>
      <c r="D113" s="54"/>
      <c r="E113" s="54"/>
      <c r="F113" s="150" t="str">
        <f>E15</f>
        <v>Královéhradecký kraj</v>
      </c>
      <c r="G113" s="54"/>
      <c r="H113" s="54"/>
      <c r="I113" s="149" t="s">
        <v>29</v>
      </c>
      <c r="J113" s="152" t="str">
        <f>E21</f>
        <v>Energy Benefit Centre a.s.</v>
      </c>
      <c r="K113" s="163"/>
      <c r="L113" s="146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62"/>
      <c r="C114" s="149" t="s">
        <v>27</v>
      </c>
      <c r="D114" s="54"/>
      <c r="E114" s="54"/>
      <c r="F114" s="150" t="str">
        <f>IF(E18="","",E18)</f>
        <v>Vyplň údaj</v>
      </c>
      <c r="G114" s="54"/>
      <c r="H114" s="54"/>
      <c r="I114" s="149" t="s">
        <v>32</v>
      </c>
      <c r="J114" s="152" t="str">
        <f>E24</f>
        <v xml:space="preserve"> </v>
      </c>
      <c r="K114" s="163"/>
      <c r="L114" s="146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62"/>
      <c r="C115" s="54"/>
      <c r="D115" s="54"/>
      <c r="E115" s="54"/>
      <c r="F115" s="54"/>
      <c r="G115" s="54"/>
      <c r="H115" s="54"/>
      <c r="I115" s="54"/>
      <c r="J115" s="54"/>
      <c r="K115" s="163"/>
      <c r="L115" s="146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0" customFormat="1" ht="29.25" customHeight="1">
      <c r="A116" s="108"/>
      <c r="B116" s="164"/>
      <c r="C116" s="109" t="s">
        <v>95</v>
      </c>
      <c r="D116" s="110" t="s">
        <v>60</v>
      </c>
      <c r="E116" s="110" t="s">
        <v>56</v>
      </c>
      <c r="F116" s="110" t="s">
        <v>57</v>
      </c>
      <c r="G116" s="110" t="s">
        <v>96</v>
      </c>
      <c r="H116" s="110" t="s">
        <v>97</v>
      </c>
      <c r="I116" s="110" t="s">
        <v>98</v>
      </c>
      <c r="J116" s="110" t="s">
        <v>90</v>
      </c>
      <c r="K116" s="165" t="s">
        <v>99</v>
      </c>
      <c r="L116" s="147"/>
      <c r="M116" s="58" t="s">
        <v>1</v>
      </c>
      <c r="N116" s="59" t="s">
        <v>39</v>
      </c>
      <c r="O116" s="59" t="s">
        <v>100</v>
      </c>
      <c r="P116" s="59" t="s">
        <v>101</v>
      </c>
      <c r="Q116" s="59" t="s">
        <v>102</v>
      </c>
      <c r="R116" s="59" t="s">
        <v>103</v>
      </c>
      <c r="S116" s="59" t="s">
        <v>104</v>
      </c>
      <c r="T116" s="60" t="s">
        <v>105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" customHeight="1">
      <c r="A117" s="28"/>
      <c r="B117" s="162"/>
      <c r="C117" s="153" t="s">
        <v>106</v>
      </c>
      <c r="D117" s="54"/>
      <c r="E117" s="54"/>
      <c r="F117" s="54"/>
      <c r="G117" s="54"/>
      <c r="H117" s="54"/>
      <c r="I117" s="54"/>
      <c r="J117" s="154">
        <f>J118</f>
        <v>0</v>
      </c>
      <c r="K117" s="163"/>
      <c r="L117" s="54"/>
      <c r="M117" s="61"/>
      <c r="N117" s="52"/>
      <c r="O117" s="62"/>
      <c r="P117" s="111">
        <f>P118</f>
        <v>0</v>
      </c>
      <c r="Q117" s="62"/>
      <c r="R117" s="111">
        <f>R118</f>
        <v>0</v>
      </c>
      <c r="S117" s="62"/>
      <c r="T117" s="112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3" t="s">
        <v>74</v>
      </c>
      <c r="AU117" s="13" t="s">
        <v>92</v>
      </c>
      <c r="BK117" s="113">
        <f>BK118</f>
        <v>0</v>
      </c>
    </row>
    <row r="118" spans="1:65" s="11" customFormat="1" ht="25.9" customHeight="1">
      <c r="B118" s="166"/>
      <c r="C118" s="116"/>
      <c r="D118" s="155" t="s">
        <v>74</v>
      </c>
      <c r="E118" s="156" t="s">
        <v>107</v>
      </c>
      <c r="F118" s="156" t="s">
        <v>108</v>
      </c>
      <c r="G118" s="116"/>
      <c r="H118" s="116"/>
      <c r="I118" s="157"/>
      <c r="J118" s="158">
        <f>SUM(J119:J129)</f>
        <v>0</v>
      </c>
      <c r="K118" s="167"/>
      <c r="L118" s="116"/>
      <c r="M118" s="115"/>
      <c r="N118" s="116"/>
      <c r="O118" s="116"/>
      <c r="P118" s="117">
        <f>SUM(P119:P128)</f>
        <v>0</v>
      </c>
      <c r="Q118" s="116"/>
      <c r="R118" s="117">
        <f>SUM(R119:R128)</f>
        <v>0</v>
      </c>
      <c r="S118" s="116"/>
      <c r="T118" s="118">
        <f>SUM(T119:T128)</f>
        <v>0</v>
      </c>
      <c r="AR118" s="114" t="s">
        <v>83</v>
      </c>
      <c r="AT118" s="119" t="s">
        <v>74</v>
      </c>
      <c r="AU118" s="119" t="s">
        <v>75</v>
      </c>
      <c r="AY118" s="114" t="s">
        <v>109</v>
      </c>
      <c r="BK118" s="120">
        <f>SUM(BK119:BK128)</f>
        <v>0</v>
      </c>
    </row>
    <row r="119" spans="1:65" s="2" customFormat="1" ht="16.5" customHeight="1">
      <c r="A119" s="28"/>
      <c r="B119" s="168"/>
      <c r="C119" s="121" t="s">
        <v>110</v>
      </c>
      <c r="D119" s="121" t="s">
        <v>111</v>
      </c>
      <c r="E119" s="122" t="s">
        <v>112</v>
      </c>
      <c r="F119" s="123" t="s">
        <v>113</v>
      </c>
      <c r="G119" s="124" t="s">
        <v>114</v>
      </c>
      <c r="H119" s="125">
        <v>2</v>
      </c>
      <c r="I119" s="126"/>
      <c r="J119" s="127">
        <f t="shared" ref="J119:J128" si="0">ROUND(I119*H119,2)</f>
        <v>0</v>
      </c>
      <c r="K119" s="169" t="s">
        <v>1</v>
      </c>
      <c r="L119" s="54"/>
      <c r="M119" s="128" t="s">
        <v>1</v>
      </c>
      <c r="N119" s="129" t="s">
        <v>40</v>
      </c>
      <c r="O119" s="54"/>
      <c r="P119" s="130">
        <f t="shared" ref="P119:P128" si="1">O119*H119</f>
        <v>0</v>
      </c>
      <c r="Q119" s="130">
        <v>0</v>
      </c>
      <c r="R119" s="130">
        <f t="shared" ref="R119:R128" si="2">Q119*H119</f>
        <v>0</v>
      </c>
      <c r="S119" s="130">
        <v>0</v>
      </c>
      <c r="T119" s="131">
        <f t="shared" ref="T119:T128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32" t="s">
        <v>115</v>
      </c>
      <c r="AT119" s="132" t="s">
        <v>111</v>
      </c>
      <c r="AU119" s="132" t="s">
        <v>83</v>
      </c>
      <c r="AY119" s="13" t="s">
        <v>109</v>
      </c>
      <c r="BE119" s="133">
        <f t="shared" ref="BE119:BE128" si="4">IF(N119="základní",J119,0)</f>
        <v>0</v>
      </c>
      <c r="BF119" s="133">
        <f t="shared" ref="BF119:BF128" si="5">IF(N119="snížená",J119,0)</f>
        <v>0</v>
      </c>
      <c r="BG119" s="133">
        <f t="shared" ref="BG119:BG128" si="6">IF(N119="zákl. přenesená",J119,0)</f>
        <v>0</v>
      </c>
      <c r="BH119" s="133">
        <f t="shared" ref="BH119:BH128" si="7">IF(N119="sníž. přenesená",J119,0)</f>
        <v>0</v>
      </c>
      <c r="BI119" s="133">
        <f t="shared" ref="BI119:BI128" si="8">IF(N119="nulová",J119,0)</f>
        <v>0</v>
      </c>
      <c r="BJ119" s="13" t="s">
        <v>83</v>
      </c>
      <c r="BK119" s="133">
        <f t="shared" ref="BK119:BK128" si="9">ROUND(I119*H119,2)</f>
        <v>0</v>
      </c>
      <c r="BL119" s="13" t="s">
        <v>115</v>
      </c>
      <c r="BM119" s="132" t="s">
        <v>116</v>
      </c>
    </row>
    <row r="120" spans="1:65" s="2" customFormat="1" ht="16.5" customHeight="1">
      <c r="A120" s="28"/>
      <c r="B120" s="168"/>
      <c r="C120" s="121" t="s">
        <v>117</v>
      </c>
      <c r="D120" s="121" t="s">
        <v>111</v>
      </c>
      <c r="E120" s="122" t="s">
        <v>118</v>
      </c>
      <c r="F120" s="123" t="s">
        <v>119</v>
      </c>
      <c r="G120" s="124" t="s">
        <v>114</v>
      </c>
      <c r="H120" s="125">
        <v>1</v>
      </c>
      <c r="I120" s="126"/>
      <c r="J120" s="127">
        <f t="shared" si="0"/>
        <v>0</v>
      </c>
      <c r="K120" s="169" t="s">
        <v>1</v>
      </c>
      <c r="L120" s="54"/>
      <c r="M120" s="128" t="s">
        <v>1</v>
      </c>
      <c r="N120" s="129" t="s">
        <v>40</v>
      </c>
      <c r="O120" s="54"/>
      <c r="P120" s="130">
        <f t="shared" si="1"/>
        <v>0</v>
      </c>
      <c r="Q120" s="130">
        <v>0</v>
      </c>
      <c r="R120" s="130">
        <f t="shared" si="2"/>
        <v>0</v>
      </c>
      <c r="S120" s="130">
        <v>0</v>
      </c>
      <c r="T120" s="131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32" t="s">
        <v>115</v>
      </c>
      <c r="AT120" s="132" t="s">
        <v>111</v>
      </c>
      <c r="AU120" s="132" t="s">
        <v>83</v>
      </c>
      <c r="AY120" s="13" t="s">
        <v>109</v>
      </c>
      <c r="BE120" s="133">
        <f t="shared" si="4"/>
        <v>0</v>
      </c>
      <c r="BF120" s="133">
        <f t="shared" si="5"/>
        <v>0</v>
      </c>
      <c r="BG120" s="133">
        <f t="shared" si="6"/>
        <v>0</v>
      </c>
      <c r="BH120" s="133">
        <f t="shared" si="7"/>
        <v>0</v>
      </c>
      <c r="BI120" s="133">
        <f t="shared" si="8"/>
        <v>0</v>
      </c>
      <c r="BJ120" s="13" t="s">
        <v>83</v>
      </c>
      <c r="BK120" s="133">
        <f t="shared" si="9"/>
        <v>0</v>
      </c>
      <c r="BL120" s="13" t="s">
        <v>115</v>
      </c>
      <c r="BM120" s="132" t="s">
        <v>120</v>
      </c>
    </row>
    <row r="121" spans="1:65" s="2" customFormat="1" ht="16.5" customHeight="1">
      <c r="A121" s="28"/>
      <c r="B121" s="168"/>
      <c r="C121" s="121" t="s">
        <v>121</v>
      </c>
      <c r="D121" s="121" t="s">
        <v>111</v>
      </c>
      <c r="E121" s="122" t="s">
        <v>122</v>
      </c>
      <c r="F121" s="123" t="s">
        <v>123</v>
      </c>
      <c r="G121" s="124" t="s">
        <v>114</v>
      </c>
      <c r="H121" s="125">
        <v>1</v>
      </c>
      <c r="I121" s="126"/>
      <c r="J121" s="127">
        <f t="shared" si="0"/>
        <v>0</v>
      </c>
      <c r="K121" s="169" t="s">
        <v>1</v>
      </c>
      <c r="L121" s="54"/>
      <c r="M121" s="128" t="s">
        <v>1</v>
      </c>
      <c r="N121" s="129" t="s">
        <v>40</v>
      </c>
      <c r="O121" s="54"/>
      <c r="P121" s="130">
        <f t="shared" si="1"/>
        <v>0</v>
      </c>
      <c r="Q121" s="130">
        <v>0</v>
      </c>
      <c r="R121" s="130">
        <f t="shared" si="2"/>
        <v>0</v>
      </c>
      <c r="S121" s="130">
        <v>0</v>
      </c>
      <c r="T121" s="131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32" t="s">
        <v>115</v>
      </c>
      <c r="AT121" s="132" t="s">
        <v>111</v>
      </c>
      <c r="AU121" s="132" t="s">
        <v>83</v>
      </c>
      <c r="AY121" s="13" t="s">
        <v>109</v>
      </c>
      <c r="BE121" s="133">
        <f t="shared" si="4"/>
        <v>0</v>
      </c>
      <c r="BF121" s="133">
        <f t="shared" si="5"/>
        <v>0</v>
      </c>
      <c r="BG121" s="133">
        <f t="shared" si="6"/>
        <v>0</v>
      </c>
      <c r="BH121" s="133">
        <f t="shared" si="7"/>
        <v>0</v>
      </c>
      <c r="BI121" s="133">
        <f t="shared" si="8"/>
        <v>0</v>
      </c>
      <c r="BJ121" s="13" t="s">
        <v>83</v>
      </c>
      <c r="BK121" s="133">
        <f t="shared" si="9"/>
        <v>0</v>
      </c>
      <c r="BL121" s="13" t="s">
        <v>115</v>
      </c>
      <c r="BM121" s="132" t="s">
        <v>124</v>
      </c>
    </row>
    <row r="122" spans="1:65" s="2" customFormat="1" ht="16.5" customHeight="1">
      <c r="A122" s="28"/>
      <c r="B122" s="168"/>
      <c r="C122" s="121" t="s">
        <v>125</v>
      </c>
      <c r="D122" s="121" t="s">
        <v>111</v>
      </c>
      <c r="E122" s="122" t="s">
        <v>126</v>
      </c>
      <c r="F122" s="123" t="s">
        <v>155</v>
      </c>
      <c r="G122" s="124" t="s">
        <v>114</v>
      </c>
      <c r="H122" s="125">
        <v>4</v>
      </c>
      <c r="I122" s="126"/>
      <c r="J122" s="127">
        <f t="shared" si="0"/>
        <v>0</v>
      </c>
      <c r="K122" s="169" t="s">
        <v>1</v>
      </c>
      <c r="L122" s="54"/>
      <c r="M122" s="128" t="s">
        <v>1</v>
      </c>
      <c r="N122" s="129" t="s">
        <v>40</v>
      </c>
      <c r="O122" s="54"/>
      <c r="P122" s="130">
        <f t="shared" si="1"/>
        <v>0</v>
      </c>
      <c r="Q122" s="130">
        <v>0</v>
      </c>
      <c r="R122" s="130">
        <f t="shared" si="2"/>
        <v>0</v>
      </c>
      <c r="S122" s="130">
        <v>0</v>
      </c>
      <c r="T122" s="131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32" t="s">
        <v>115</v>
      </c>
      <c r="AT122" s="132" t="s">
        <v>111</v>
      </c>
      <c r="AU122" s="132" t="s">
        <v>83</v>
      </c>
      <c r="AY122" s="13" t="s">
        <v>109</v>
      </c>
      <c r="BE122" s="133">
        <f t="shared" si="4"/>
        <v>0</v>
      </c>
      <c r="BF122" s="133">
        <f t="shared" si="5"/>
        <v>0</v>
      </c>
      <c r="BG122" s="133">
        <f t="shared" si="6"/>
        <v>0</v>
      </c>
      <c r="BH122" s="133">
        <f t="shared" si="7"/>
        <v>0</v>
      </c>
      <c r="BI122" s="133">
        <f t="shared" si="8"/>
        <v>0</v>
      </c>
      <c r="BJ122" s="13" t="s">
        <v>83</v>
      </c>
      <c r="BK122" s="133">
        <f t="shared" si="9"/>
        <v>0</v>
      </c>
      <c r="BL122" s="13" t="s">
        <v>115</v>
      </c>
      <c r="BM122" s="132" t="s">
        <v>127</v>
      </c>
    </row>
    <row r="123" spans="1:65" s="2" customFormat="1" ht="16.5" customHeight="1">
      <c r="A123" s="28"/>
      <c r="B123" s="168"/>
      <c r="C123" s="121" t="s">
        <v>128</v>
      </c>
      <c r="D123" s="121" t="s">
        <v>111</v>
      </c>
      <c r="E123" s="122" t="s">
        <v>129</v>
      </c>
      <c r="F123" s="123" t="s">
        <v>130</v>
      </c>
      <c r="G123" s="124" t="s">
        <v>114</v>
      </c>
      <c r="H123" s="125">
        <v>10</v>
      </c>
      <c r="I123" s="126"/>
      <c r="J123" s="127">
        <f t="shared" si="0"/>
        <v>0</v>
      </c>
      <c r="K123" s="169" t="s">
        <v>1</v>
      </c>
      <c r="L123" s="54"/>
      <c r="M123" s="128" t="s">
        <v>1</v>
      </c>
      <c r="N123" s="129" t="s">
        <v>40</v>
      </c>
      <c r="O123" s="54"/>
      <c r="P123" s="130">
        <f t="shared" si="1"/>
        <v>0</v>
      </c>
      <c r="Q123" s="130">
        <v>0</v>
      </c>
      <c r="R123" s="130">
        <f t="shared" si="2"/>
        <v>0</v>
      </c>
      <c r="S123" s="130">
        <v>0</v>
      </c>
      <c r="T123" s="131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32" t="s">
        <v>115</v>
      </c>
      <c r="AT123" s="132" t="s">
        <v>111</v>
      </c>
      <c r="AU123" s="132" t="s">
        <v>83</v>
      </c>
      <c r="AY123" s="13" t="s">
        <v>109</v>
      </c>
      <c r="BE123" s="133">
        <f t="shared" si="4"/>
        <v>0</v>
      </c>
      <c r="BF123" s="133">
        <f t="shared" si="5"/>
        <v>0</v>
      </c>
      <c r="BG123" s="133">
        <f t="shared" si="6"/>
        <v>0</v>
      </c>
      <c r="BH123" s="133">
        <f t="shared" si="7"/>
        <v>0</v>
      </c>
      <c r="BI123" s="133">
        <f t="shared" si="8"/>
        <v>0</v>
      </c>
      <c r="BJ123" s="13" t="s">
        <v>83</v>
      </c>
      <c r="BK123" s="133">
        <f t="shared" si="9"/>
        <v>0</v>
      </c>
      <c r="BL123" s="13" t="s">
        <v>115</v>
      </c>
      <c r="BM123" s="132" t="s">
        <v>131</v>
      </c>
    </row>
    <row r="124" spans="1:65" s="2" customFormat="1" ht="16.5" customHeight="1">
      <c r="A124" s="28"/>
      <c r="B124" s="168"/>
      <c r="C124" s="121" t="s">
        <v>132</v>
      </c>
      <c r="D124" s="121" t="s">
        <v>111</v>
      </c>
      <c r="E124" s="122" t="s">
        <v>133</v>
      </c>
      <c r="F124" s="123" t="s">
        <v>134</v>
      </c>
      <c r="G124" s="124" t="s">
        <v>114</v>
      </c>
      <c r="H124" s="125">
        <v>1</v>
      </c>
      <c r="I124" s="126"/>
      <c r="J124" s="145">
        <f t="shared" si="0"/>
        <v>0</v>
      </c>
      <c r="K124" s="169" t="s">
        <v>1</v>
      </c>
      <c r="L124" s="54"/>
      <c r="M124" s="128" t="s">
        <v>1</v>
      </c>
      <c r="N124" s="129" t="s">
        <v>40</v>
      </c>
      <c r="O124" s="54"/>
      <c r="P124" s="130">
        <f t="shared" si="1"/>
        <v>0</v>
      </c>
      <c r="Q124" s="130">
        <v>0</v>
      </c>
      <c r="R124" s="130">
        <f t="shared" si="2"/>
        <v>0</v>
      </c>
      <c r="S124" s="130">
        <v>0</v>
      </c>
      <c r="T124" s="131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32" t="s">
        <v>115</v>
      </c>
      <c r="AT124" s="132" t="s">
        <v>111</v>
      </c>
      <c r="AU124" s="132" t="s">
        <v>83</v>
      </c>
      <c r="AY124" s="13" t="s">
        <v>109</v>
      </c>
      <c r="BE124" s="133">
        <f t="shared" si="4"/>
        <v>0</v>
      </c>
      <c r="BF124" s="133">
        <f t="shared" si="5"/>
        <v>0</v>
      </c>
      <c r="BG124" s="133">
        <f t="shared" si="6"/>
        <v>0</v>
      </c>
      <c r="BH124" s="133">
        <f t="shared" si="7"/>
        <v>0</v>
      </c>
      <c r="BI124" s="133">
        <f t="shared" si="8"/>
        <v>0</v>
      </c>
      <c r="BJ124" s="13" t="s">
        <v>83</v>
      </c>
      <c r="BK124" s="133">
        <f t="shared" si="9"/>
        <v>0</v>
      </c>
      <c r="BL124" s="13" t="s">
        <v>115</v>
      </c>
      <c r="BM124" s="132" t="s">
        <v>135</v>
      </c>
    </row>
    <row r="125" spans="1:65" s="2" customFormat="1" ht="16.5" customHeight="1">
      <c r="A125" s="28"/>
      <c r="B125" s="168"/>
      <c r="C125" s="121" t="s">
        <v>136</v>
      </c>
      <c r="D125" s="121" t="s">
        <v>111</v>
      </c>
      <c r="E125" s="122" t="s">
        <v>137</v>
      </c>
      <c r="F125" s="123" t="s">
        <v>154</v>
      </c>
      <c r="G125" s="124" t="s">
        <v>114</v>
      </c>
      <c r="H125" s="125">
        <v>14</v>
      </c>
      <c r="I125" s="179"/>
      <c r="J125" s="182">
        <f t="shared" si="0"/>
        <v>0</v>
      </c>
      <c r="K125" s="180" t="s">
        <v>1</v>
      </c>
      <c r="L125" s="54"/>
      <c r="M125" s="128" t="s">
        <v>1</v>
      </c>
      <c r="N125" s="129" t="s">
        <v>40</v>
      </c>
      <c r="O125" s="54"/>
      <c r="P125" s="130">
        <f t="shared" si="1"/>
        <v>0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32" t="s">
        <v>115</v>
      </c>
      <c r="AT125" s="132" t="s">
        <v>111</v>
      </c>
      <c r="AU125" s="132" t="s">
        <v>83</v>
      </c>
      <c r="AY125" s="13" t="s">
        <v>109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3" t="s">
        <v>83</v>
      </c>
      <c r="BK125" s="133">
        <f t="shared" si="9"/>
        <v>0</v>
      </c>
      <c r="BL125" s="13" t="s">
        <v>115</v>
      </c>
      <c r="BM125" s="132" t="s">
        <v>138</v>
      </c>
    </row>
    <row r="126" spans="1:65" s="2" customFormat="1" ht="16.5" customHeight="1">
      <c r="A126" s="28"/>
      <c r="B126" s="168"/>
      <c r="C126" s="121" t="s">
        <v>139</v>
      </c>
      <c r="D126" s="121" t="s">
        <v>111</v>
      </c>
      <c r="E126" s="122" t="s">
        <v>140</v>
      </c>
      <c r="F126" s="123" t="s">
        <v>141</v>
      </c>
      <c r="G126" s="124" t="s">
        <v>114</v>
      </c>
      <c r="H126" s="125">
        <v>2</v>
      </c>
      <c r="I126" s="126"/>
      <c r="J126" s="181">
        <f t="shared" si="0"/>
        <v>0</v>
      </c>
      <c r="K126" s="169" t="s">
        <v>1</v>
      </c>
      <c r="L126" s="54"/>
      <c r="M126" s="128" t="s">
        <v>1</v>
      </c>
      <c r="N126" s="129" t="s">
        <v>40</v>
      </c>
      <c r="O126" s="54"/>
      <c r="P126" s="130">
        <f t="shared" si="1"/>
        <v>0</v>
      </c>
      <c r="Q126" s="130">
        <v>0</v>
      </c>
      <c r="R126" s="130">
        <f t="shared" si="2"/>
        <v>0</v>
      </c>
      <c r="S126" s="130">
        <v>0</v>
      </c>
      <c r="T126" s="131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32" t="s">
        <v>115</v>
      </c>
      <c r="AT126" s="132" t="s">
        <v>111</v>
      </c>
      <c r="AU126" s="132" t="s">
        <v>83</v>
      </c>
      <c r="AY126" s="13" t="s">
        <v>109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3" t="s">
        <v>83</v>
      </c>
      <c r="BK126" s="133">
        <f t="shared" si="9"/>
        <v>0</v>
      </c>
      <c r="BL126" s="13" t="s">
        <v>115</v>
      </c>
      <c r="BM126" s="132" t="s">
        <v>142</v>
      </c>
    </row>
    <row r="127" spans="1:65" s="2" customFormat="1" ht="16.5" customHeight="1">
      <c r="A127" s="28"/>
      <c r="B127" s="168"/>
      <c r="C127" s="121" t="s">
        <v>143</v>
      </c>
      <c r="D127" s="121" t="s">
        <v>111</v>
      </c>
      <c r="E127" s="122" t="s">
        <v>144</v>
      </c>
      <c r="F127" s="123" t="s">
        <v>145</v>
      </c>
      <c r="G127" s="124" t="s">
        <v>114</v>
      </c>
      <c r="H127" s="125">
        <v>2</v>
      </c>
      <c r="I127" s="126"/>
      <c r="J127" s="127">
        <f t="shared" si="0"/>
        <v>0</v>
      </c>
      <c r="K127" s="169" t="s">
        <v>1</v>
      </c>
      <c r="L127" s="54"/>
      <c r="M127" s="128" t="s">
        <v>1</v>
      </c>
      <c r="N127" s="129" t="s">
        <v>40</v>
      </c>
      <c r="O127" s="54"/>
      <c r="P127" s="130">
        <f t="shared" si="1"/>
        <v>0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32" t="s">
        <v>115</v>
      </c>
      <c r="AT127" s="132" t="s">
        <v>111</v>
      </c>
      <c r="AU127" s="132" t="s">
        <v>83</v>
      </c>
      <c r="AY127" s="13" t="s">
        <v>109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13" t="s">
        <v>83</v>
      </c>
      <c r="BK127" s="133">
        <f t="shared" si="9"/>
        <v>0</v>
      </c>
      <c r="BL127" s="13" t="s">
        <v>115</v>
      </c>
      <c r="BM127" s="132" t="s">
        <v>146</v>
      </c>
    </row>
    <row r="128" spans="1:65" s="2" customFormat="1" ht="16.5" customHeight="1">
      <c r="A128" s="28"/>
      <c r="B128" s="168"/>
      <c r="C128" s="139" t="s">
        <v>147</v>
      </c>
      <c r="D128" s="139" t="s">
        <v>111</v>
      </c>
      <c r="E128" s="140" t="s">
        <v>148</v>
      </c>
      <c r="F128" s="141" t="s">
        <v>149</v>
      </c>
      <c r="G128" s="142" t="s">
        <v>114</v>
      </c>
      <c r="H128" s="143">
        <v>2</v>
      </c>
      <c r="I128" s="144"/>
      <c r="J128" s="145">
        <f t="shared" si="0"/>
        <v>0</v>
      </c>
      <c r="K128" s="170" t="s">
        <v>1</v>
      </c>
      <c r="L128" s="54"/>
      <c r="M128" s="134" t="s">
        <v>1</v>
      </c>
      <c r="N128" s="135" t="s">
        <v>40</v>
      </c>
      <c r="O128" s="136"/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32" t="s">
        <v>115</v>
      </c>
      <c r="AT128" s="132" t="s">
        <v>111</v>
      </c>
      <c r="AU128" s="132" t="s">
        <v>83</v>
      </c>
      <c r="AY128" s="13" t="s">
        <v>109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13" t="s">
        <v>83</v>
      </c>
      <c r="BK128" s="133">
        <f t="shared" si="9"/>
        <v>0</v>
      </c>
      <c r="BL128" s="13" t="s">
        <v>115</v>
      </c>
      <c r="BM128" s="132" t="s">
        <v>150</v>
      </c>
    </row>
    <row r="129" spans="1:65" s="2" customFormat="1" ht="16.5" customHeight="1">
      <c r="A129" s="183"/>
      <c r="B129" s="168"/>
      <c r="C129" s="171">
        <v>61</v>
      </c>
      <c r="D129" s="171" t="s">
        <v>111</v>
      </c>
      <c r="E129" s="172"/>
      <c r="F129" s="173" t="s">
        <v>153</v>
      </c>
      <c r="G129" s="174" t="s">
        <v>114</v>
      </c>
      <c r="H129" s="175">
        <v>1</v>
      </c>
      <c r="I129" s="176"/>
      <c r="J129" s="177">
        <f t="shared" ref="J129" si="10">ROUND(I129*H129,2)</f>
        <v>0</v>
      </c>
      <c r="K129" s="178" t="s">
        <v>1</v>
      </c>
      <c r="L129" s="184"/>
      <c r="M129" s="134" t="s">
        <v>1</v>
      </c>
      <c r="N129" s="135" t="s">
        <v>40</v>
      </c>
      <c r="O129" s="136"/>
      <c r="P129" s="137">
        <f t="shared" ref="P129" si="11">O129*H129</f>
        <v>0</v>
      </c>
      <c r="Q129" s="137">
        <v>0</v>
      </c>
      <c r="R129" s="137">
        <f t="shared" ref="R129" si="12">Q129*H129</f>
        <v>0</v>
      </c>
      <c r="S129" s="137">
        <v>0</v>
      </c>
      <c r="T129" s="138">
        <f t="shared" ref="T129" si="13">S129*H129</f>
        <v>0</v>
      </c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R129" s="132" t="s">
        <v>115</v>
      </c>
      <c r="AT129" s="132" t="s">
        <v>111</v>
      </c>
      <c r="AU129" s="132" t="s">
        <v>83</v>
      </c>
      <c r="AY129" s="13" t="s">
        <v>109</v>
      </c>
      <c r="BE129" s="133">
        <f t="shared" ref="BE129" si="14">IF(N129="základní",J129,0)</f>
        <v>0</v>
      </c>
      <c r="BF129" s="133">
        <f t="shared" ref="BF129" si="15">IF(N129="snížená",J129,0)</f>
        <v>0</v>
      </c>
      <c r="BG129" s="133">
        <f t="shared" ref="BG129" si="16">IF(N129="zákl. přenesená",J129,0)</f>
        <v>0</v>
      </c>
      <c r="BH129" s="133">
        <f t="shared" ref="BH129" si="17">IF(N129="sníž. přenesená",J129,0)</f>
        <v>0</v>
      </c>
      <c r="BI129" s="133">
        <f t="shared" ref="BI129" si="18">IF(N129="nulová",J129,0)</f>
        <v>0</v>
      </c>
      <c r="BJ129" s="13" t="s">
        <v>83</v>
      </c>
      <c r="BK129" s="133">
        <f t="shared" ref="BK129" si="19">ROUND(I129*H129,2)</f>
        <v>0</v>
      </c>
      <c r="BL129" s="13" t="s">
        <v>115</v>
      </c>
      <c r="BM129" s="132" t="s">
        <v>150</v>
      </c>
    </row>
  </sheetData>
  <autoFilter ref="C116:K128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Vybavení pro CHB Jič...</vt:lpstr>
      <vt:lpstr>'01 - Vybavení pro CHB Jič...'!Názvy_tisku</vt:lpstr>
      <vt:lpstr>'Rekapitulace stavby'!Názvy_tisku</vt:lpstr>
      <vt:lpstr>'01 - Vybavení pro CHB Jič...'!Oblast_tisku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Jasinková Lucie Ing.</cp:lastModifiedBy>
  <dcterms:created xsi:type="dcterms:W3CDTF">2023-03-31T10:55:34Z</dcterms:created>
  <dcterms:modified xsi:type="dcterms:W3CDTF">2023-08-18T09:18:50Z</dcterms:modified>
</cp:coreProperties>
</file>