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4332"/>
  <workbookPr/>
  <bookViews>
    <workbookView xWindow="28680" yWindow="65416" windowWidth="29040" windowHeight="15840" activeTab="1"/>
  </bookViews>
  <sheets>
    <sheet name="Rekapitulace stavby" sheetId="1" r:id="rId1"/>
    <sheet name="D.1.1 - Stavební a konstr..." sheetId="2" r:id="rId2"/>
    <sheet name="D.1.4.a - VP domovní" sheetId="3" r:id="rId3"/>
    <sheet name="D.1.4.a KP - Dešťová kana..." sheetId="4" r:id="rId4"/>
    <sheet name="D.1.4.b - UT + VZD" sheetId="5" r:id="rId5"/>
    <sheet name="D.1.4.c - EL + SL" sheetId="6" r:id="rId6"/>
    <sheet name="VON - Vedlejší a ostatní ..." sheetId="7" r:id="rId7"/>
    <sheet name="Seznam figur" sheetId="8" r:id="rId8"/>
  </sheets>
  <definedNames>
    <definedName name="_xlnm._FilterDatabase" localSheetId="1" hidden="1">'D.1.1 - Stavební a konstr...'!$C$150:$K$1595</definedName>
    <definedName name="_xlnm._FilterDatabase" localSheetId="2" hidden="1">'D.1.4.a - VP domovní'!$C$132:$K$353</definedName>
    <definedName name="_xlnm._FilterDatabase" localSheetId="3" hidden="1">'D.1.4.a KP - Dešťová kana...'!$C$132:$K$324</definedName>
    <definedName name="_xlnm._FilterDatabase" localSheetId="4" hidden="1">'D.1.4.b - UT + VZD'!$C$126:$K$156</definedName>
    <definedName name="_xlnm._FilterDatabase" localSheetId="5" hidden="1">'D.1.4.c - EL + SL'!$C$132:$K$452</definedName>
    <definedName name="_xlnm._FilterDatabase" localSheetId="6" hidden="1">'VON - Vedlejší a ostatní ...'!$C$127:$K$162</definedName>
    <definedName name="_xlnm.Print_Area" localSheetId="1">'D.1.1 - Stavební a konstr...'!$C$4:$J$76,'D.1.1 - Stavební a konstr...'!$C$82:$J$128,'D.1.1 - Stavební a konstr...'!$C$134:$K$1595</definedName>
    <definedName name="_xlnm.Print_Area" localSheetId="2">'D.1.4.a - VP domovní'!$C$4:$J$76,'D.1.4.a - VP domovní'!$C$82:$J$110,'D.1.4.a - VP domovní'!$C$116:$K$353</definedName>
    <definedName name="_xlnm.Print_Area" localSheetId="3">'D.1.4.a KP - Dešťová kana...'!$C$4:$J$76,'D.1.4.a KP - Dešťová kana...'!$C$82:$J$110,'D.1.4.a KP - Dešťová kana...'!$C$116:$K$324</definedName>
    <definedName name="_xlnm.Print_Area" localSheetId="4">'D.1.4.b - UT + VZD'!$C$4:$J$76,'D.1.4.b - UT + VZD'!$C$82:$J$104,'D.1.4.b - UT + VZD'!$C$110:$K$156</definedName>
    <definedName name="_xlnm.Print_Area" localSheetId="5">'D.1.4.c - EL + SL'!$C$4:$J$76,'D.1.4.c - EL + SL'!$C$82:$J$110,'D.1.4.c - EL + SL'!$C$116:$K$452</definedName>
    <definedName name="_xlnm.Print_Area" localSheetId="0">'Rekapitulace stavby'!$D$4:$AO$76,'Rekapitulace stavby'!$C$82:$AQ$103</definedName>
    <definedName name="_xlnm.Print_Area" localSheetId="7">'Seznam figur'!$C$4:$G$624</definedName>
    <definedName name="_xlnm.Print_Area" localSheetId="6">'VON - Vedlejší a ostatní ...'!$C$4:$J$76,'VON - Vedlejší a ostatní ...'!$C$82:$J$105,'VON - Vedlejší a ostatní ...'!$C$111:$K$162</definedName>
    <definedName name="_xlnm.Print_Titles" localSheetId="0">'Rekapitulace stavby'!$92:$92</definedName>
    <definedName name="_xlnm.Print_Titles" localSheetId="1">'D.1.1 - Stavební a konstr...'!$150:$150</definedName>
    <definedName name="_xlnm.Print_Titles" localSheetId="2">'D.1.4.a - VP domovní'!$132:$132</definedName>
    <definedName name="_xlnm.Print_Titles" localSheetId="3">'D.1.4.a KP - Dešťová kana...'!$132:$132</definedName>
    <definedName name="_xlnm.Print_Titles" localSheetId="4">'D.1.4.b - UT + VZD'!$126:$126</definedName>
    <definedName name="_xlnm.Print_Titles" localSheetId="5">'D.1.4.c - EL + SL'!$132:$132</definedName>
    <definedName name="_xlnm.Print_Titles" localSheetId="6">'VON - Vedlejší a ostatní ...'!$127:$127</definedName>
    <definedName name="_xlnm.Print_Titles" localSheetId="7">'Seznam figur'!$9:$9</definedName>
  </definedNames>
  <calcPr calcId="191029"/>
  <extLst/>
</workbook>
</file>

<file path=xl/sharedStrings.xml><?xml version="1.0" encoding="utf-8"?>
<sst xmlns="http://schemas.openxmlformats.org/spreadsheetml/2006/main" count="23830" uniqueCount="2614">
  <si>
    <t>Export Komplet</t>
  </si>
  <si>
    <t/>
  </si>
  <si>
    <t>2.0</t>
  </si>
  <si>
    <t>False</t>
  </si>
  <si>
    <t>{4c365fb4-0ee3-458c-addf-42edc63a2b62}</t>
  </si>
  <si>
    <t>&gt;&gt;  skryté sloupce  &lt;&lt;</t>
  </si>
  <si>
    <t>0,01</t>
  </si>
  <si>
    <t>21</t>
  </si>
  <si>
    <t>15</t>
  </si>
  <si>
    <t>REKAPITULACE STAVBY</t>
  </si>
  <si>
    <t>v ---  níže se nacházejí doplnkové a pomocné údaje k sestavám  --- v</t>
  </si>
  <si>
    <t>Návod na vyplnění</t>
  </si>
  <si>
    <t>0,001</t>
  </si>
  <si>
    <t>Kód:</t>
  </si>
  <si>
    <t>HKHPDOMEKK23</t>
  </si>
  <si>
    <t>Měnit lze pouze buňky se žlutým podbarvením!
1) na prvním listu Rekapitulace stavby vyplňte v sestavě
    a) Souhrnný list
       - údaje o Uchazeči
         (přenesou se do ostatních sestav i v jiných listech)
    b) Rekapitulace objektů
       - potřebné Ostatní náklady
2) na vybraných listech vyplňte v sestavě
    a) Krycí list
       - údaje o Uchazeči, pokud se liší od údajů o Uchazeči na Souhrnném listu
         (údaje se přenesou do ostatních sestav v daném listu)
    b) Rekapitulace rozpočtu
       - potřebné Ostatní náklady
    c) Celkové náklady za stavbu
       - ceny u položek
       - množství, pokud má žluté podbarvení
       - a v případě potřeby poznámku (ta je ve skrytém sloupci)</t>
  </si>
  <si>
    <t>Stavba:</t>
  </si>
  <si>
    <t>Hvězdárna a planetárium Hradec Králové,pozorovací domek</t>
  </si>
  <si>
    <t>KSO:</t>
  </si>
  <si>
    <t>CC-CZ:</t>
  </si>
  <si>
    <t>Místo:</t>
  </si>
  <si>
    <t>Hradec Králové,Kluky,p.č.st. 245</t>
  </si>
  <si>
    <t>Datum:</t>
  </si>
  <si>
    <t>21. 3. 2023</t>
  </si>
  <si>
    <t>Zadavatel:</t>
  </si>
  <si>
    <t>IČ:</t>
  </si>
  <si>
    <t>70889546</t>
  </si>
  <si>
    <t>Královéhradecký kraj,Pivovarské náměstí 1254,HK</t>
  </si>
  <si>
    <t>DIČ:</t>
  </si>
  <si>
    <t>CZ70889546</t>
  </si>
  <si>
    <t>Uchazeč:</t>
  </si>
  <si>
    <t>Vyplň údaj</t>
  </si>
  <si>
    <t>Projektant:</t>
  </si>
  <si>
    <t>25292161</t>
  </si>
  <si>
    <t>PRODIN a. s.,K Vápence 2745,530 02 Pardubice</t>
  </si>
  <si>
    <t>CZ25292161</t>
  </si>
  <si>
    <t>True</t>
  </si>
  <si>
    <t>Zpracovatel:</t>
  </si>
  <si>
    <t>Ing. Alena Zahradníková</t>
  </si>
  <si>
    <t>Poznámka:</t>
  </si>
  <si>
    <t>Cena bez DPH</t>
  </si>
  <si>
    <t>Sazba daně</t>
  </si>
  <si>
    <t>Základ daně</t>
  </si>
  <si>
    <t>Výše daně</t>
  </si>
  <si>
    <t>DPH</t>
  </si>
  <si>
    <t>základní</t>
  </si>
  <si>
    <t>snížená</t>
  </si>
  <si>
    <t>zákl. přenesená</t>
  </si>
  <si>
    <t>sníž. přenesená</t>
  </si>
  <si>
    <t>nulová</t>
  </si>
  <si>
    <t>Cena s DPH</t>
  </si>
  <si>
    <t>v</t>
  </si>
  <si>
    <t>CZK</t>
  </si>
  <si>
    <t>Projektant</t>
  </si>
  <si>
    <t>Zpracovatel</t>
  </si>
  <si>
    <t>Datum a podpis:</t>
  </si>
  <si>
    <t>Razítko</t>
  </si>
  <si>
    <t>Objednavatel</t>
  </si>
  <si>
    <t>Uchazeč</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</si>
  <si>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</si>
  <si>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</si>
  <si>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</si>
  <si>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</si>
  <si>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</si>
  <si>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</si>
  <si>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</si>
  <si>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</si>
  <si>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</si>
  <si>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</si>
  <si>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</si>
  <si>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</si>
  <si>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</si>
  <si>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</si>
  <si>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</si>
  <si>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</si>
  <si>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</si>
  <si>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</si>
  <si>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</si>
  <si>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z rozpočtů</t>
  </si>
  <si>
    <t>D</t>
  </si>
  <si>
    <t>0</t>
  </si>
  <si>
    <t>###NOIMPORT###</t>
  </si>
  <si>
    <t>IMPORT</t>
  </si>
  <si>
    <t>{00000000-0000-0000-0000-000000000000}</t>
  </si>
  <si>
    <t>HKHPDEM23</t>
  </si>
  <si>
    <t>Hvězdárna a planetárium Hradec Králové,pozorovací domek,demolice</t>
  </si>
  <si>
    <t>STA</t>
  </si>
  <si>
    <t>1</t>
  </si>
  <si>
    <t>{12cb1dfc-c92e-4355-9c3f-8fa5c343cf6e}</t>
  </si>
  <si>
    <t>Soupis</t>
  </si>
  <si>
    <t>2</t>
  </si>
  <si>
    <t>{bca94d18-528a-4797-8251-d627174423d0}</t>
  </si>
  <si>
    <t>/</t>
  </si>
  <si>
    <t>D.1.1</t>
  </si>
  <si>
    <t>Stavební a konstrukční část</t>
  </si>
  <si>
    <t>3</t>
  </si>
  <si>
    <t>{f9f29f26-c20a-4d62-8cf3-e501deb4afc0}</t>
  </si>
  <si>
    <t>D.1.4.a</t>
  </si>
  <si>
    <t>VP domovní</t>
  </si>
  <si>
    <t>{52156d81-88bb-4795-bf64-32b00af9c186}</t>
  </si>
  <si>
    <t>D.1.4.a KP</t>
  </si>
  <si>
    <t>Dešťová kanalizace</t>
  </si>
  <si>
    <t>{f7cdfdd3-54a4-4a15-8c0a-93f53cab59ed}</t>
  </si>
  <si>
    <t>D.1.4.b</t>
  </si>
  <si>
    <t>UT + VZD</t>
  </si>
  <si>
    <t>{4fae20f0-5820-4a3e-bb87-62973de97626}</t>
  </si>
  <si>
    <t>D.1.4.c</t>
  </si>
  <si>
    <t>EL + SL</t>
  </si>
  <si>
    <t>{299da738-c630-4e6d-85c6-53e4f9c6f9b0}</t>
  </si>
  <si>
    <t>VON</t>
  </si>
  <si>
    <t>Vedlejší a ostatní náklady</t>
  </si>
  <si>
    <t>{138280da-b533-4417-9ef5-25c7b53df534}</t>
  </si>
  <si>
    <t>aa</t>
  </si>
  <si>
    <t>10,74</t>
  </si>
  <si>
    <t>aa1</t>
  </si>
  <si>
    <t>6,09</t>
  </si>
  <si>
    <t>KRYCÍ LIST SOUPISU PRACÍ</t>
  </si>
  <si>
    <t>bb</t>
  </si>
  <si>
    <t>9,85</t>
  </si>
  <si>
    <t>bb1</t>
  </si>
  <si>
    <t>4,7</t>
  </si>
  <si>
    <t>bm1</t>
  </si>
  <si>
    <t>4,635</t>
  </si>
  <si>
    <t>bm1a</t>
  </si>
  <si>
    <t>61,8</t>
  </si>
  <si>
    <t>Objekt:</t>
  </si>
  <si>
    <t>d2</t>
  </si>
  <si>
    <t>2,05</t>
  </si>
  <si>
    <t>HKHPDEM23 - Hvězdárna a planetárium Hradec Králové,pozorovací domek,demolice</t>
  </si>
  <si>
    <t>f1</t>
  </si>
  <si>
    <t>31,302</t>
  </si>
  <si>
    <t>Soupis:</t>
  </si>
  <si>
    <t>fl1</t>
  </si>
  <si>
    <t>23,8</t>
  </si>
  <si>
    <t>HKHPDOMEKK23 - Hvězdárna a planetárium Hradec Králové,pozorovací domek</t>
  </si>
  <si>
    <t>i10</t>
  </si>
  <si>
    <t>72,933</t>
  </si>
  <si>
    <t>Úroveň 3:</t>
  </si>
  <si>
    <t>i100</t>
  </si>
  <si>
    <t>41,392</t>
  </si>
  <si>
    <t>D.1.1 - Stavební a konstrukční část</t>
  </si>
  <si>
    <t>i30</t>
  </si>
  <si>
    <t>il1</t>
  </si>
  <si>
    <t>17,3</t>
  </si>
  <si>
    <t>ko1</t>
  </si>
  <si>
    <t>l1</t>
  </si>
  <si>
    <t>170,176</t>
  </si>
  <si>
    <t>m1</t>
  </si>
  <si>
    <t>116,43</t>
  </si>
  <si>
    <t>m1str</t>
  </si>
  <si>
    <t>23,4</t>
  </si>
  <si>
    <t>o1</t>
  </si>
  <si>
    <t>2,125</t>
  </si>
  <si>
    <t>omste</t>
  </si>
  <si>
    <t>59,983</t>
  </si>
  <si>
    <t>ost1</t>
  </si>
  <si>
    <t>7,5</t>
  </si>
  <si>
    <t>ost2</t>
  </si>
  <si>
    <t>9,8</t>
  </si>
  <si>
    <t>P1</t>
  </si>
  <si>
    <t>18,6</t>
  </si>
  <si>
    <t>P2</t>
  </si>
  <si>
    <t>8,4</t>
  </si>
  <si>
    <t>piloty</t>
  </si>
  <si>
    <t>54</t>
  </si>
  <si>
    <t>PVC1</t>
  </si>
  <si>
    <t>PVC2</t>
  </si>
  <si>
    <t>PVCs</t>
  </si>
  <si>
    <t>49,44</t>
  </si>
  <si>
    <t>s1</t>
  </si>
  <si>
    <t>31,045</t>
  </si>
  <si>
    <t>sdk</t>
  </si>
  <si>
    <t>15,751</t>
  </si>
  <si>
    <t>sdk100</t>
  </si>
  <si>
    <t>sdk20</t>
  </si>
  <si>
    <t>sumaS1</t>
  </si>
  <si>
    <t>v1</t>
  </si>
  <si>
    <t>38,853</t>
  </si>
  <si>
    <t>v2</t>
  </si>
  <si>
    <t>4</t>
  </si>
  <si>
    <t>v3</t>
  </si>
  <si>
    <t>2,4</t>
  </si>
  <si>
    <t>v4a</t>
  </si>
  <si>
    <t>86,15</t>
  </si>
  <si>
    <t>vv</t>
  </si>
  <si>
    <t>2,25</t>
  </si>
  <si>
    <t>xd1</t>
  </si>
  <si>
    <t>3,3</t>
  </si>
  <si>
    <t>xd1a</t>
  </si>
  <si>
    <t>52,58</t>
  </si>
  <si>
    <t>xx1</t>
  </si>
  <si>
    <t>xx2</t>
  </si>
  <si>
    <t>58</t>
  </si>
  <si>
    <t>xx20a</t>
  </si>
  <si>
    <t>xx20b</t>
  </si>
  <si>
    <t>4,118</t>
  </si>
  <si>
    <t>xx21</t>
  </si>
  <si>
    <t>13,252</t>
  </si>
  <si>
    <t>xx21b</t>
  </si>
  <si>
    <t>74,475</t>
  </si>
  <si>
    <t>xx22</t>
  </si>
  <si>
    <t>xx22b</t>
  </si>
  <si>
    <t>xx24a</t>
  </si>
  <si>
    <t>18,373</t>
  </si>
  <si>
    <t>xx3</t>
  </si>
  <si>
    <t>26</t>
  </si>
  <si>
    <t>xx41b</t>
  </si>
  <si>
    <t>12,34</t>
  </si>
  <si>
    <t>xxplot1</t>
  </si>
  <si>
    <t>136</t>
  </si>
  <si>
    <t>Z1</t>
  </si>
  <si>
    <t>34,8</t>
  </si>
  <si>
    <t>zelen1</t>
  </si>
  <si>
    <t>144</t>
  </si>
  <si>
    <t>zs1</t>
  </si>
  <si>
    <t>20,294</t>
  </si>
  <si>
    <t>fkam</t>
  </si>
  <si>
    <t>26,979</t>
  </si>
  <si>
    <t>REKAPITULACE ČLENĚNÍ SOUPISU PRACÍ</t>
  </si>
  <si>
    <t>Kód dílu - Popis</t>
  </si>
  <si>
    <t>Cena celkem [CZK]</t>
  </si>
  <si>
    <t>Náklady ze soupisu prací</t>
  </si>
  <si>
    <t>-1</t>
  </si>
  <si>
    <t>HSV - Práce a dodávky HSV</t>
  </si>
  <si>
    <t xml:space="preserve">    1 - Zemní práce</t>
  </si>
  <si>
    <t xml:space="preserve">    2 - Zakládání</t>
  </si>
  <si>
    <t xml:space="preserve">    3 - Svislé a kompletní konstrukce</t>
  </si>
  <si>
    <t xml:space="preserve">    4 - Vodorovné konstrukce</t>
  </si>
  <si>
    <t xml:space="preserve">    5 - Komunikace pozemní</t>
  </si>
  <si>
    <t xml:space="preserve">    6 - Úpravy povrchů, podlahy a osazování výplní</t>
  </si>
  <si>
    <t xml:space="preserve">    8 - Trubní vedení</t>
  </si>
  <si>
    <t xml:space="preserve">    9 - Ostatní konstrukce a práce-bourání</t>
  </si>
  <si>
    <t xml:space="preserve">    997 - Přesun sutě</t>
  </si>
  <si>
    <t xml:space="preserve">    998 - Přesun hmot</t>
  </si>
  <si>
    <t>PSV - PSV</t>
  </si>
  <si>
    <t xml:space="preserve">    711 - Izolace proti vodě, vlhkosti a plynům</t>
  </si>
  <si>
    <t xml:space="preserve">    713 - Izolace tepelné</t>
  </si>
  <si>
    <t xml:space="preserve">    721 - Zdravotechnika - vnitřní kanalizace</t>
  </si>
  <si>
    <t xml:space="preserve">    763 - Konstrukce suché výstavby</t>
  </si>
  <si>
    <t xml:space="preserve">    764 - Konstrukce klempířské</t>
  </si>
  <si>
    <t xml:space="preserve">    766 - Konstrukce truhlářské</t>
  </si>
  <si>
    <t xml:space="preserve">    767 - Konstrukce zámečnické</t>
  </si>
  <si>
    <t xml:space="preserve">    776 - Podlahy povlakové</t>
  </si>
  <si>
    <t xml:space="preserve">    781 - Dokončovací práce - obklady</t>
  </si>
  <si>
    <t xml:space="preserve">    783 - Dokončovací práce - nátěry</t>
  </si>
  <si>
    <t xml:space="preserve">    784 - Dokončovací práce - malby a tapety</t>
  </si>
  <si>
    <t xml:space="preserve">    786 - Dokončovací práce - čalounické úpravy</t>
  </si>
  <si>
    <t>M - M</t>
  </si>
  <si>
    <t xml:space="preserve">    43-M - Montáž ocelových konstrukcí</t>
  </si>
  <si>
    <t>HZS - Hodinové zúčtovací sazby</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</si>
  <si>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</si>
  <si>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</si>
  <si>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</si>
  <si>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</si>
  <si>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</si>
  <si>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</si>
  <si>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</si>
  <si>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</si>
  <si>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</si>
  <si>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</si>
  <si>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</si>
  <si>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</si>
  <si>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</si>
  <si>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</si>
  <si>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</si>
  <si>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</si>
  <si>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Zemní práce</t>
  </si>
  <si>
    <t>K</t>
  </si>
  <si>
    <t>111211101</t>
  </si>
  <si>
    <t>Odstranění křovin a stromů s odstraněním kořenů ručně průměru kmene do 100 mm jakékoliv plochy v rovině nebo ve svahu o sklonu do 1:5</t>
  </si>
  <si>
    <t>m2</t>
  </si>
  <si>
    <t>CS ÚRS 2023 01</t>
  </si>
  <si>
    <t>-1825744504</t>
  </si>
  <si>
    <t>PP</t>
  </si>
  <si>
    <t>VV</t>
  </si>
  <si>
    <t>"odstranění náletových dřevin "</t>
  </si>
  <si>
    <t>10,0</t>
  </si>
  <si>
    <t>Součet</t>
  </si>
  <si>
    <t>112101102</t>
  </si>
  <si>
    <t>Odstranění stromů s odřezáním kmene a s odvětvením listnatých, průměru kmene přes 300 do 500 mm</t>
  </si>
  <si>
    <t>kus</t>
  </si>
  <si>
    <t>-928022656</t>
  </si>
  <si>
    <t>"ovocné stromy (zlomené)"</t>
  </si>
  <si>
    <t>112251102</t>
  </si>
  <si>
    <t>Odstranění pařezů strojně s jejich vykopáním nebo vytrháním průměru přes 300 do 500 mm</t>
  </si>
  <si>
    <t>-1367782049</t>
  </si>
  <si>
    <t>113107332</t>
  </si>
  <si>
    <t>Odstranění podkladů nebo krytů strojně plochy jednotlivě do 50 m2 s přemístěním hmot na skládku na vzdálenost do 3 m nebo s naložením na dopravní prostředek z betonu prostého, o tl. vrstvy přes 150 do 300 mm</t>
  </si>
  <si>
    <t>-1244435349</t>
  </si>
  <si>
    <t xml:space="preserve">"odstranění betonové plochy tl.250 mm" </t>
  </si>
  <si>
    <t>6,0*3,6</t>
  </si>
  <si>
    <t>5</t>
  </si>
  <si>
    <t>131151343</t>
  </si>
  <si>
    <t>Vrtání jamek strojně průměru přes 200 do 300 mm</t>
  </si>
  <si>
    <t>m</t>
  </si>
  <si>
    <t>1475330257</t>
  </si>
  <si>
    <t>"schéma oplocení"</t>
  </si>
  <si>
    <t xml:space="preserve">"na rovině"   </t>
  </si>
  <si>
    <t>0,8*37</t>
  </si>
  <si>
    <t xml:space="preserve">"brána"   </t>
  </si>
  <si>
    <t>1,0*2+0,8*2</t>
  </si>
  <si>
    <t xml:space="preserve">"branka"   </t>
  </si>
  <si>
    <t xml:space="preserve">"ve svahu"   </t>
  </si>
  <si>
    <t>1,05*47</t>
  </si>
  <si>
    <t>Mezisoučet</t>
  </si>
  <si>
    <t>6</t>
  </si>
  <si>
    <t>131111359</t>
  </si>
  <si>
    <t>Vrtání jamek Příplatek k cenám -1331 až -1343 za vrtání v kamenité nebo kořeny prorostlé půdě</t>
  </si>
  <si>
    <t>88037095</t>
  </si>
  <si>
    <t>7</t>
  </si>
  <si>
    <t>131251102</t>
  </si>
  <si>
    <t>Hloubení nezapažených jam a zářezů strojně s urovnáním dna do předepsaného profilu a spádu v hornině třídy těžitelnosti I skupiny 3 přes 20 do 50 m3</t>
  </si>
  <si>
    <t>m3</t>
  </si>
  <si>
    <t>840643138</t>
  </si>
  <si>
    <t>"D.1.1.2 Půdorys základů"</t>
  </si>
  <si>
    <t>"D.1.1.5 Řezy A-A, B-B, C-C, D-D"</t>
  </si>
  <si>
    <t>"v rámci demolice byly vybourány základové pasy"</t>
  </si>
  <si>
    <t>"které byly v místě nových pasů"</t>
  </si>
  <si>
    <t>"kóta stávajícího terénu po demilicích -0,100"</t>
  </si>
  <si>
    <t>"jáma na kótu -0,800"</t>
  </si>
  <si>
    <t>(0,8-0,1)*(3,969*4,8+5,29*3,9+4,2*3,767)</t>
  </si>
  <si>
    <t>8</t>
  </si>
  <si>
    <t>132251101</t>
  </si>
  <si>
    <t>Hloubení nezapažených rýh šířky do 800 mm strojně s urovnáním dna do předepsaného profilu a spádu v hornině třídy těžitelnosti I skupiny 3 do 20 m3</t>
  </si>
  <si>
    <t>-1088531929</t>
  </si>
  <si>
    <t>(0,35+0,65)/2*6,0*0,4*2</t>
  </si>
  <si>
    <t>9</t>
  </si>
  <si>
    <t>133251101</t>
  </si>
  <si>
    <t>Hloubení nezapažených šachet strojně v hornině třídy těžitelnosti I skupiny 3 do 20 m3</t>
  </si>
  <si>
    <t>-1987952823</t>
  </si>
  <si>
    <t>"vsakovací šachta pro dešťové vody"</t>
  </si>
  <si>
    <t>"dno studny cca 4,0m od UT"</t>
  </si>
  <si>
    <t>4,0*1,0*1,0</t>
  </si>
  <si>
    <t>10</t>
  </si>
  <si>
    <t>162251102</t>
  </si>
  <si>
    <t>Vodorovné přemístění výkopku nebo sypaniny po suchu na obvyklém dopravním prostředku, bez naložení výkopku, avšak se složením bez rozhrnutí z horniny třídy těžitelnosti I skupiny 1 až 3 na vzdálenost přes 20 do 50 m</t>
  </si>
  <si>
    <t>1970442073</t>
  </si>
  <si>
    <t>"na mezideponii"</t>
  </si>
  <si>
    <t>3,14*(0,15)^2*v4a</t>
  </si>
  <si>
    <t>"z mezideponie na zásyp"</t>
  </si>
  <si>
    <t>11</t>
  </si>
  <si>
    <t>162351103</t>
  </si>
  <si>
    <t>Vodorovné přemístění výkopku nebo sypaniny po suchu na obvyklém dopravním prostředku, bez naložení výkopku, avšak se složením bez rozhrnutí z horniny třídy těžitelnosti I skupiny 1 až 3 na vzdálenost přes 50 do 500 m</t>
  </si>
  <si>
    <t>1372452924</t>
  </si>
  <si>
    <t>"přebytek zeminy bude rozprostřen na pozemku investora"</t>
  </si>
  <si>
    <t>"odpočet zeminy potřebné na zásypy"</t>
  </si>
  <si>
    <t>-zs1</t>
  </si>
  <si>
    <t>12</t>
  </si>
  <si>
    <t>167151101</t>
  </si>
  <si>
    <t>Nakládání, skládání a překládání neulehlého výkopku nebo sypaniny strojně nakládání, množství do 100 m3, z horniny třídy těžitelnosti I, skupiny 1 až 3</t>
  </si>
  <si>
    <t>996938367</t>
  </si>
  <si>
    <t>13</t>
  </si>
  <si>
    <t>171203111</t>
  </si>
  <si>
    <t>Uložení výkopku bez zhutnění s hrubým rozhrnutím v rovině nebo na svahu do 1:5</t>
  </si>
  <si>
    <t>624063736</t>
  </si>
  <si>
    <t>50,0</t>
  </si>
  <si>
    <t>14</t>
  </si>
  <si>
    <t>171251101</t>
  </si>
  <si>
    <t>Uložení sypanin do násypů strojně s rozprostřením sypaniny ve vrstvách a s hrubým urovnáním nezhutněných jakékoliv třídy těžitelnosti</t>
  </si>
  <si>
    <t>-453046969</t>
  </si>
  <si>
    <t>174151101</t>
  </si>
  <si>
    <t>Zásyp sypaninou z jakékoliv horniny strojně s uložením výkopku ve vrstvách se zhutněním jam, šachet, rýh nebo kolem objektů v těchto vykopávkách</t>
  </si>
  <si>
    <t>539262969</t>
  </si>
  <si>
    <t>"kolem základů po obvodu"</t>
  </si>
  <si>
    <t>(0,8-0,1)*(aa+0,6*2+bb)*2*0,6</t>
  </si>
  <si>
    <t>"odpočet šachty"</t>
  </si>
  <si>
    <t>-4,0*3,14*(0,4)^2</t>
  </si>
  <si>
    <t>16</t>
  </si>
  <si>
    <t>181111111</t>
  </si>
  <si>
    <t>Plošná úprava terénu v zemině skupiny 1 až 4 s urovnáním povrchu bez doplnění ornice souvislé plochy do 500 m2 při nerovnostech terénu přes 50 do 100 mm v rovině nebo na svahu do 1:5</t>
  </si>
  <si>
    <t>432970612</t>
  </si>
  <si>
    <t>17</t>
  </si>
  <si>
    <t>181351103</t>
  </si>
  <si>
    <t>Rozprostření a urovnání ornice v rovině nebo ve svahu sklonu do 1:5 strojně při souvislé ploše přes 100 do 500 m2, tl. vrstvy do 200 mm</t>
  </si>
  <si>
    <t>-1452655784</t>
  </si>
  <si>
    <t>18</t>
  </si>
  <si>
    <t>M</t>
  </si>
  <si>
    <t>10364101</t>
  </si>
  <si>
    <t>zemina pro terénní úpravy - ornice</t>
  </si>
  <si>
    <t>t</t>
  </si>
  <si>
    <t>-964046726</t>
  </si>
  <si>
    <t>zelen1*0,25*1,4</t>
  </si>
  <si>
    <t>19</t>
  </si>
  <si>
    <t>181411131</t>
  </si>
  <si>
    <t>Založení trávníku na půdě předem připravené plochy do 1000 m2 výsevem včetně utažení parkového v rovině nebo na svahu do 1:5</t>
  </si>
  <si>
    <t>-1312061856</t>
  </si>
  <si>
    <t xml:space="preserve">"po odstraněné betonové ploše" </t>
  </si>
  <si>
    <t>6,0*4,0</t>
  </si>
  <si>
    <t>"po výkopech přípojek a kolem domu"</t>
  </si>
  <si>
    <t>120,0</t>
  </si>
  <si>
    <t>20</t>
  </si>
  <si>
    <t>00572410</t>
  </si>
  <si>
    <t>osivo směs travní parková</t>
  </si>
  <si>
    <t>kg</t>
  </si>
  <si>
    <t>1141610045</t>
  </si>
  <si>
    <t>zelen1*3,5*0,01</t>
  </si>
  <si>
    <t>183101221</t>
  </si>
  <si>
    <t>Hloubení jamek pro vysazování rostlin v zemině skupiny 1 až 4 s výměnou půdy z 50% v rovině nebo na svahu do 1:5, objemu přes 0,40 do 1,00 m3</t>
  </si>
  <si>
    <t>-1158714187</t>
  </si>
  <si>
    <t>85</t>
  </si>
  <si>
    <t>22</t>
  </si>
  <si>
    <t>10321100</t>
  </si>
  <si>
    <t>zahradní substrát pro výsadbu VL</t>
  </si>
  <si>
    <t>620188352</t>
  </si>
  <si>
    <t>0,5*85</t>
  </si>
  <si>
    <t>23</t>
  </si>
  <si>
    <t>184102211</t>
  </si>
  <si>
    <t>Výsadba keře bez balu do předem vyhloubené jamky se zalitím v rovině nebo na svahu do 1:5 výšky do 1 m v terénu</t>
  </si>
  <si>
    <t>-2050481856</t>
  </si>
  <si>
    <t>105</t>
  </si>
  <si>
    <t>24</t>
  </si>
  <si>
    <t>026520299R01</t>
  </si>
  <si>
    <t>keř pro stálezelený živý plot</t>
  </si>
  <si>
    <t>CÚ ÚRS 2023 01,cena rozpočtáře</t>
  </si>
  <si>
    <t>-165508652</t>
  </si>
  <si>
    <t>25</t>
  </si>
  <si>
    <t>184806124</t>
  </si>
  <si>
    <t>Řez stromů, keřů nebo růží průklestem stromů trnitých, o průměru koruny přes 6 do 8 m</t>
  </si>
  <si>
    <t>329689238</t>
  </si>
  <si>
    <t>"prořez vzrostlých stromů"</t>
  </si>
  <si>
    <t>184816111</t>
  </si>
  <si>
    <t>Hnojení sazenic průmyslovými hnojivy v množství do 0,25 kg k jedné sazenici</t>
  </si>
  <si>
    <t>-1570147224</t>
  </si>
  <si>
    <t>27</t>
  </si>
  <si>
    <t>185802113</t>
  </si>
  <si>
    <t>Hnojení půdy nebo trávníku v rovině nebo na svahu do 1:5 umělým hnojivem na široko</t>
  </si>
  <si>
    <t>1584650335</t>
  </si>
  <si>
    <t>zelen1*0,001</t>
  </si>
  <si>
    <t>28</t>
  </si>
  <si>
    <t>25191155</t>
  </si>
  <si>
    <t>hnojivo průmyslové</t>
  </si>
  <si>
    <t>-2111017338</t>
  </si>
  <si>
    <t>zelen1*0,1</t>
  </si>
  <si>
    <t>105*0,05</t>
  </si>
  <si>
    <t>29</t>
  </si>
  <si>
    <t>PC01</t>
  </si>
  <si>
    <t>nůžky na živý plot</t>
  </si>
  <si>
    <t>844636915</t>
  </si>
  <si>
    <t>30</t>
  </si>
  <si>
    <t>PC02</t>
  </si>
  <si>
    <t>vozík + hadice pro zavlažování</t>
  </si>
  <si>
    <t>-289555271</t>
  </si>
  <si>
    <t>Zakládání</t>
  </si>
  <si>
    <t>31</t>
  </si>
  <si>
    <t>211511111</t>
  </si>
  <si>
    <t>Výplň kamenivem do rýh odvodňovacích žeber nebo trativodů bez zhutnění, s úpravou povrchu výplně lomovým kamenem netříděným</t>
  </si>
  <si>
    <t>1338985527</t>
  </si>
  <si>
    <t>4,0*3,14*(0,4)^2</t>
  </si>
  <si>
    <t>32</t>
  </si>
  <si>
    <t>211531111</t>
  </si>
  <si>
    <t>Výplň kamenivem do rýh odvodňovacích žeber nebo trativodů bez zhutnění, s úpravou povrchu výplně kamenivem hrubým drceným frakce 16 až 63 mm</t>
  </si>
  <si>
    <t>-1281676237</t>
  </si>
  <si>
    <t>33</t>
  </si>
  <si>
    <t>215901101</t>
  </si>
  <si>
    <t>Zhutnění podloží pod násypy z rostlé horniny třídy těžitelnosti I a II, skupiny 1 až 4 z hornin soudružných a nesoudržných</t>
  </si>
  <si>
    <t>-976066537</t>
  </si>
  <si>
    <t>"plocha pod základovými konstrukcemi"</t>
  </si>
  <si>
    <t>(xx20a)*1,2</t>
  </si>
  <si>
    <t>34</t>
  </si>
  <si>
    <t>271572211</t>
  </si>
  <si>
    <t>Podsyp pod základové konstrukce se zhutněním a urovnáním povrchu ze štěrkopísku netříděného</t>
  </si>
  <si>
    <t>-1445758400</t>
  </si>
  <si>
    <t>"pod podkladním betonem mezi pasy"</t>
  </si>
  <si>
    <t>"v tl.200 mm bude sloužit násyp pro zpevněnou plochu pro pilotáž"</t>
  </si>
  <si>
    <t>(0,5-0,2)*(3,933*4,8+5,29*3,9+4,2*3,934)</t>
  </si>
  <si>
    <t>"odpočet stávajících základů pro dalekohled"</t>
  </si>
  <si>
    <t>-(0,5-0,2)*3,14*(0,9)^2*2</t>
  </si>
  <si>
    <t>35</t>
  </si>
  <si>
    <t>273321511</t>
  </si>
  <si>
    <t>Základy z betonu železového (bez výztuže) desky z betonu bez zvláštních nároků na prostředí tř. C 25/30</t>
  </si>
  <si>
    <t>1808783823</t>
  </si>
  <si>
    <t>"D.1.2.03 Základy"</t>
  </si>
  <si>
    <t xml:space="preserve">"ZD.01"   </t>
  </si>
  <si>
    <t>aa1*bb1+4,569*5,1+4,6*4,567</t>
  </si>
  <si>
    <t>0,1*xx20a</t>
  </si>
  <si>
    <t>36</t>
  </si>
  <si>
    <t>273351121</t>
  </si>
  <si>
    <t>Bednění základů desek zřízení</t>
  </si>
  <si>
    <t>-1951497656</t>
  </si>
  <si>
    <t>0,1*(aa+bb)*2</t>
  </si>
  <si>
    <t>37</t>
  </si>
  <si>
    <t>273351122</t>
  </si>
  <si>
    <t>Bednění základů desek odstranění</t>
  </si>
  <si>
    <t>-68978865</t>
  </si>
  <si>
    <t>38</t>
  </si>
  <si>
    <t>273362021</t>
  </si>
  <si>
    <t>Výztuž základů desek ze svařovaných sítí z drátů typu KARI</t>
  </si>
  <si>
    <t>-889000973</t>
  </si>
  <si>
    <t>"6-150/6-150,+25 % na přesahy sítí"</t>
  </si>
  <si>
    <t>xx20a*3,03*0,001*1,25</t>
  </si>
  <si>
    <t>39</t>
  </si>
  <si>
    <t>274321511</t>
  </si>
  <si>
    <t>Základy z betonu železového (bez výztuže) pasy z betonu bez zvláštních nároků na prostředí tř. C 25/30</t>
  </si>
  <si>
    <t>812539492</t>
  </si>
  <si>
    <t>0,8*(4,533+4,8*2+4,2*2)*0,3</t>
  </si>
  <si>
    <t>0,8*((aa1+bb1-0,4*2)*2+4,533)*0,4</t>
  </si>
  <si>
    <t>40</t>
  </si>
  <si>
    <t>274351121</t>
  </si>
  <si>
    <t>Bednění základů pasů rovné zřízení</t>
  </si>
  <si>
    <t>-443831035</t>
  </si>
  <si>
    <t>0,8*(10,69+4,7+5,1)*2</t>
  </si>
  <si>
    <t>0,8*(3,933+4,8+5,29+3,9+4,2+3,934)*2</t>
  </si>
  <si>
    <t>41</t>
  </si>
  <si>
    <t>274351122</t>
  </si>
  <si>
    <t>Bednění základů pasů rovné odstranění</t>
  </si>
  <si>
    <t>-1761279517</t>
  </si>
  <si>
    <t>42</t>
  </si>
  <si>
    <t>274361821</t>
  </si>
  <si>
    <t>Výztuž základů pasů z betonářské oceli 10 505 (R) nebo BSt 500</t>
  </si>
  <si>
    <t>196724045</t>
  </si>
  <si>
    <t>"vyztuženost 120,0 kg/m3"</t>
  </si>
  <si>
    <t>xx21*120,0*0,001</t>
  </si>
  <si>
    <t>43</t>
  </si>
  <si>
    <t>275313511</t>
  </si>
  <si>
    <t>Základy z betonu prostého patky a bloky z betonu kamenem neprokládaného tř. C 12/15</t>
  </si>
  <si>
    <t>-352508098</t>
  </si>
  <si>
    <t>44</t>
  </si>
  <si>
    <t>275321511</t>
  </si>
  <si>
    <t>Základy z betonu železového (bez výztuže) patky z betonu bez zvláštních nároků na prostředí tř. C 25/30</t>
  </si>
  <si>
    <t>-437061935</t>
  </si>
  <si>
    <t>0,5*(1,0*1,0)*2</t>
  </si>
  <si>
    <t>45</t>
  </si>
  <si>
    <t>275351121</t>
  </si>
  <si>
    <t>Bednění základů patek zřízení</t>
  </si>
  <si>
    <t>560379986</t>
  </si>
  <si>
    <t>0,5*(1,0+1,0)*2*2</t>
  </si>
  <si>
    <t>46</t>
  </si>
  <si>
    <t>275351122</t>
  </si>
  <si>
    <t>Bednění základů patek odstranění</t>
  </si>
  <si>
    <t>-1383746609</t>
  </si>
  <si>
    <t>47</t>
  </si>
  <si>
    <t>275361821</t>
  </si>
  <si>
    <t>Výztuž základů patek z betonářské oceli 10 505 (R)</t>
  </si>
  <si>
    <t>1867767255</t>
  </si>
  <si>
    <t>"vyztuženost 150,0 kg/m3"</t>
  </si>
  <si>
    <t>xx22*150,0*0,001</t>
  </si>
  <si>
    <t>48</t>
  </si>
  <si>
    <t>279113151</t>
  </si>
  <si>
    <t>Základové zdi z tvárnic ztraceného bednění včetně výplně z betonu bez zvláštních nároků na vliv prostředí třídy C 25/30, tloušťky zdiva 150 mm</t>
  </si>
  <si>
    <t>20051260</t>
  </si>
  <si>
    <t>"Detail B napojení soklu na pas"</t>
  </si>
  <si>
    <t>(0,65)*(4,633*2+5,0*2+4,5*2)</t>
  </si>
  <si>
    <t>49</t>
  </si>
  <si>
    <t>279361821</t>
  </si>
  <si>
    <t>Výztuž základových zdí nosných svislých nebo odkloněných od svislice, rovinných nebo oblých, deskových nebo žebrových, včetně výztuže jejich žeber z betonářské oceli 10 505 (R) nebo BSt 500</t>
  </si>
  <si>
    <t>2030440984</t>
  </si>
  <si>
    <t>"dle realizovaných akcí 75,0 kg/m3"</t>
  </si>
  <si>
    <t>xx24a*0,15*75,0*0,001</t>
  </si>
  <si>
    <t>50</t>
  </si>
  <si>
    <t>279901001R</t>
  </si>
  <si>
    <t>Prostupy základovou konstrukcí</t>
  </si>
  <si>
    <t>-1144185835</t>
  </si>
  <si>
    <t>51</t>
  </si>
  <si>
    <t>224211112</t>
  </si>
  <si>
    <t>Maloprofilové vrty průběžným sacím vrtáním průměru přes 56 do 93 mm do úklonu 45° v hl 0 až 25 m v hornině tř. I a II</t>
  </si>
  <si>
    <t>-1475353903</t>
  </si>
  <si>
    <t>"D.1.2.02 Piloty"</t>
  </si>
  <si>
    <t>"zatřídění dle klasifikace vrtatelnosti podle přílohy č.2 ceníku"</t>
  </si>
  <si>
    <t>4,5*12</t>
  </si>
  <si>
    <t>52</t>
  </si>
  <si>
    <t>282602112</t>
  </si>
  <si>
    <t>Injektování povrchové s dvojitým obturátorem mikropilot nebo kotev tlakem přes 0,60 do 2,0 MPa</t>
  </si>
  <si>
    <t>hod</t>
  </si>
  <si>
    <t>1282738981</t>
  </si>
  <si>
    <t>"předpoklad"</t>
  </si>
  <si>
    <t>6,0</t>
  </si>
  <si>
    <t>53</t>
  </si>
  <si>
    <t>58562017R01</t>
  </si>
  <si>
    <t xml:space="preserve">aktivovaná cementová malta </t>
  </si>
  <si>
    <t>1957625085</t>
  </si>
  <si>
    <t>"120 l/bm kořene,2,2 kg/l"</t>
  </si>
  <si>
    <t>2,5*12*120,0*2,2</t>
  </si>
  <si>
    <t>283111112</t>
  </si>
  <si>
    <t>Zřízení ocelových, trubkových mikropilot tlakové i tahové svislé nebo odklon od svislice do 60° část hladká, průměru přes 80 do 105 mm</t>
  </si>
  <si>
    <t>-522547662</t>
  </si>
  <si>
    <t>2,0*12</t>
  </si>
  <si>
    <t>55</t>
  </si>
  <si>
    <t>283111122</t>
  </si>
  <si>
    <t>Zřízení ocelových, trubkových mikropilot tlakové i tahové svislé nebo odklon od svislice do 60° část manžetová, průměru přes 80 do 105 mm</t>
  </si>
  <si>
    <t>843387914</t>
  </si>
  <si>
    <t>2,5*12</t>
  </si>
  <si>
    <t>56</t>
  </si>
  <si>
    <t>14011066</t>
  </si>
  <si>
    <t>trubka ocelová bezešvá hladká jakost 11 353 89x10mm</t>
  </si>
  <si>
    <t>598666794</t>
  </si>
  <si>
    <t>piloty*1,1</t>
  </si>
  <si>
    <t>57</t>
  </si>
  <si>
    <t>283131112</t>
  </si>
  <si>
    <t>Zřízení hlav trubkových mikropilot namáhaných tlakem i tahem, průměru přes 80 do 105 mm</t>
  </si>
  <si>
    <t>1091511851</t>
  </si>
  <si>
    <t>13515130</t>
  </si>
  <si>
    <t>ocel široká jakost S235JR 200x20mm</t>
  </si>
  <si>
    <t>-1200014912</t>
  </si>
  <si>
    <t>37,68*0,001*1,3</t>
  </si>
  <si>
    <t>59</t>
  </si>
  <si>
    <t>291111111</t>
  </si>
  <si>
    <t>Podklad pro zpevněné plochy s rozprostřením a s hutněním z kameniva drceného frakce 0 - 63 mm</t>
  </si>
  <si>
    <t>-1495283717</t>
  </si>
  <si>
    <t>"plocha pro pilotáž"</t>
  </si>
  <si>
    <t>0,2*(5,0*10,0+10,74*4,7)</t>
  </si>
  <si>
    <t>Svislé a kompletní konstrukce</t>
  </si>
  <si>
    <t>60</t>
  </si>
  <si>
    <t>311235451</t>
  </si>
  <si>
    <t>Zdivo jednovrstvé z cihel děrovaných broušených na zdicí pěnu, pevnost cihel do P10, tl. zdiva 300 mm</t>
  </si>
  <si>
    <t>865247177</t>
  </si>
  <si>
    <t>"D.1.1.3 Půdorys 1.NP - návrh"</t>
  </si>
  <si>
    <t>(0,2+vv-0,2)*(aa+bb-0,3*2)*2</t>
  </si>
  <si>
    <t>(2,7-2,5)*(aa*2+bb-0,3)</t>
  </si>
  <si>
    <t>"odpočet otvorů"</t>
  </si>
  <si>
    <t>-0,8*2,05*2</t>
  </si>
  <si>
    <t>-0,75*0,75*2</t>
  </si>
  <si>
    <t>-1,0*2,05*1</t>
  </si>
  <si>
    <t>-1,0*1,0*1</t>
  </si>
  <si>
    <t>61</t>
  </si>
  <si>
    <t>317168052</t>
  </si>
  <si>
    <t>Překlady keramické vysoké osazené do maltového lože, šířky překladu 70 mm výšky 238 mm, délky 1250 mm</t>
  </si>
  <si>
    <t>847479631</t>
  </si>
  <si>
    <t>3*4</t>
  </si>
  <si>
    <t>62</t>
  </si>
  <si>
    <t>317168053</t>
  </si>
  <si>
    <t>Překlady keramické vysoké osazené do maltového lože, šířky překladu 70 mm výšky 238 mm, délky 1500 mm</t>
  </si>
  <si>
    <t>1340868420</t>
  </si>
  <si>
    <t>3*2</t>
  </si>
  <si>
    <t>63</t>
  </si>
  <si>
    <t>317998132</t>
  </si>
  <si>
    <t>Izolace tepelná mezi překlady z extrudovaného polystyrenu výšky 24 cm, tloušťky přes 50 do 70 mm</t>
  </si>
  <si>
    <t>75407598</t>
  </si>
  <si>
    <t>1,25*4</t>
  </si>
  <si>
    <t>1,5*2</t>
  </si>
  <si>
    <t>64</t>
  </si>
  <si>
    <t>338171123</t>
  </si>
  <si>
    <t>Montáž sloupků a vzpěr plotových ocelových trubkových nebo profilovaných výšky přes 2 do 2,6 m se zabetonováním do 0,08 m3 do připravených jamek</t>
  </si>
  <si>
    <t>-1302413608</t>
  </si>
  <si>
    <t>"sloupky"</t>
  </si>
  <si>
    <t>xx1+xx2</t>
  </si>
  <si>
    <t>"vzpěry"</t>
  </si>
  <si>
    <t>"brána"</t>
  </si>
  <si>
    <t>"branka"</t>
  </si>
  <si>
    <t>65</t>
  </si>
  <si>
    <t>55342158</t>
  </si>
  <si>
    <t>plotový sloupek s patkou pro svařované panely profilovaný oválný 50x70mm dl 2,0-2,5m povrchová úprava Pz a komaxit</t>
  </si>
  <si>
    <t>-1476354724</t>
  </si>
  <si>
    <t>"srovnatelná položka"</t>
  </si>
  <si>
    <t>"jakl 60x40 mm"</t>
  </si>
  <si>
    <t>66</t>
  </si>
  <si>
    <t>55342190</t>
  </si>
  <si>
    <t>plotová profilovaná vzpěra D 40-50mm dl 2,0-2,5m bez hlavy a objímky pro svařované pletivo v návinu povrchová úprava Pz a komaxit</t>
  </si>
  <si>
    <t>-457959348</t>
  </si>
  <si>
    <t>"42x1,5 mm"</t>
  </si>
  <si>
    <t>67</t>
  </si>
  <si>
    <t>348101210</t>
  </si>
  <si>
    <t>Osazení vrat nebo vrátek k oplocení na sloupky ocelové, plochy jednotlivě do 2 m2</t>
  </si>
  <si>
    <t>1700706374</t>
  </si>
  <si>
    <t>"branka jednokřídlá 100x1750 mm"</t>
  </si>
  <si>
    <t>68</t>
  </si>
  <si>
    <t>55342331R01</t>
  </si>
  <si>
    <t>branka plotová jednokřídlá Pz 1000x1750mm,výplň svařovaný panel</t>
  </si>
  <si>
    <t>1004388919</t>
  </si>
  <si>
    <t>69</t>
  </si>
  <si>
    <t>348101240</t>
  </si>
  <si>
    <t>Osazení vrat nebo vrátek k oplocení na sloupky ocelové, plochy jednotlivě přes 6 do 8 m2</t>
  </si>
  <si>
    <t>-1817335091</t>
  </si>
  <si>
    <t>"brána dvoukřídlá 3600x1750 mm"</t>
  </si>
  <si>
    <t>70</t>
  </si>
  <si>
    <t>55342343R01</t>
  </si>
  <si>
    <t>brána plotová dvoukřídlá Pz 3600x1750mm,výplň svařovaný panel</t>
  </si>
  <si>
    <t>-561215672</t>
  </si>
  <si>
    <t>71</t>
  </si>
  <si>
    <t>348121221</t>
  </si>
  <si>
    <t>Osazení podhrabových desek na ocelové sloupky, délky desek přes 2 do 3 m</t>
  </si>
  <si>
    <t>1867685244</t>
  </si>
  <si>
    <t>72</t>
  </si>
  <si>
    <t>59232543</t>
  </si>
  <si>
    <t>betonová podhrabová deska 2500x300x35mm se zámkem 15mm na ukotvení sloupků profilovaných oválných 50x70mm</t>
  </si>
  <si>
    <t>-324346128</t>
  </si>
  <si>
    <t>73</t>
  </si>
  <si>
    <t>59232545</t>
  </si>
  <si>
    <t>držák podhrabové desky typ H pro sloupek D 60-70mm výšky 300mm průběžný povrchová úprava žárový zinek</t>
  </si>
  <si>
    <t>1227241042</t>
  </si>
  <si>
    <t>74</t>
  </si>
  <si>
    <t>348171146</t>
  </si>
  <si>
    <t>Montáž oplocení z dílců kovových panelových svařovaných, na ocelové profilované sloupky, výšky přes 1,5 do 2,0 m</t>
  </si>
  <si>
    <t>1004281208</t>
  </si>
  <si>
    <t xml:space="preserve">"délka plotu"   </t>
  </si>
  <si>
    <t>58,0</t>
  </si>
  <si>
    <t>78,0</t>
  </si>
  <si>
    <t>"sloupek pro bránu "   2</t>
  </si>
  <si>
    <t>"sloupek pro branku "   2</t>
  </si>
  <si>
    <t>"sloupek plotový"   25+33</t>
  </si>
  <si>
    <t>"vzpěra plotová"   12+14</t>
  </si>
  <si>
    <t>75</t>
  </si>
  <si>
    <t>55342412</t>
  </si>
  <si>
    <t>plotový panel svařovaný v 1,5-2,0m š do 2,5m průměru drátu 5mm oka 55x200mm s horizontálním prolisem povrchová úprava PZ komaxit</t>
  </si>
  <si>
    <t>1912726534</t>
  </si>
  <si>
    <t>76</t>
  </si>
  <si>
    <t>348401353</t>
  </si>
  <si>
    <t>Montáž oplocení z pletiva rozvinutí, uchycení a napnutí drátu žiletkového</t>
  </si>
  <si>
    <t>1430679308</t>
  </si>
  <si>
    <t>4,0</t>
  </si>
  <si>
    <t>2,0</t>
  </si>
  <si>
    <t>77</t>
  </si>
  <si>
    <t>31324825</t>
  </si>
  <si>
    <t>drát žiletkový rovný 200m pozinkovaný</t>
  </si>
  <si>
    <t>-2080208553</t>
  </si>
  <si>
    <t>78</t>
  </si>
  <si>
    <t>348401411</t>
  </si>
  <si>
    <t>Montáž oplocení z pletiva bavoletu jednostranného</t>
  </si>
  <si>
    <t>2098712029</t>
  </si>
  <si>
    <t>79</t>
  </si>
  <si>
    <t>31324828</t>
  </si>
  <si>
    <t>plotový jednostranný bavolet dl 200-400mm pro 2 dráty na profilovaný sloupek oválný 70x100mm povrchová úprava Al komaxit</t>
  </si>
  <si>
    <t>-522338546</t>
  </si>
  <si>
    <t>80</t>
  </si>
  <si>
    <t>55342196</t>
  </si>
  <si>
    <t>rozpěrná pomocná tyč pro fixaci bavoletu dl 2,0-2,5m D 30-40mm povrchová úprava Pz komaxit</t>
  </si>
  <si>
    <t>-1914631939</t>
  </si>
  <si>
    <t>Vodorovné konstrukce</t>
  </si>
  <si>
    <t>81</t>
  </si>
  <si>
    <t>417238211</t>
  </si>
  <si>
    <t>Obezdívka ztužujícího věnce keramickými věncovkami včetně tepelné izolace z pěnového polystyrenu tl. 100 mm jednostranná, výška věnce 150 mm</t>
  </si>
  <si>
    <t>-1294501106</t>
  </si>
  <si>
    <t>"V1"</t>
  </si>
  <si>
    <t>2,79</t>
  </si>
  <si>
    <t>82</t>
  </si>
  <si>
    <t>417238212</t>
  </si>
  <si>
    <t>Obezdívka ztužujícího věnce keramickými věncovkami včetně tepelné izolace z pěnového polystyrenu tl. 100 mm jednostranná, výška věnce přes 150 do 210 mm</t>
  </si>
  <si>
    <t>-1332874808</t>
  </si>
  <si>
    <t>"V2"</t>
  </si>
  <si>
    <t>2,65</t>
  </si>
  <si>
    <t>83</t>
  </si>
  <si>
    <t>417238213</t>
  </si>
  <si>
    <t>Obezdívka ztužujícího věnce keramickými věncovkami včetně tepelné izolace z pěnového polystyrenu tl. 100 mm jednostranná, výška věnce přes 210 do 250 mm</t>
  </si>
  <si>
    <t>-369671996</t>
  </si>
  <si>
    <t>"V3"</t>
  </si>
  <si>
    <t>"V4"</t>
  </si>
  <si>
    <t>11,7</t>
  </si>
  <si>
    <t>84</t>
  </si>
  <si>
    <t>417321515</t>
  </si>
  <si>
    <t>Ztužující pásy a věnce z betonu železového (bez výztuže) tř. C 25/30</t>
  </si>
  <si>
    <t>775800466</t>
  </si>
  <si>
    <t>"věnec pod kolejnice"</t>
  </si>
  <si>
    <t>0,15*11,6*0,3</t>
  </si>
  <si>
    <t>"věnec pod střešní nosníky"</t>
  </si>
  <si>
    <t>0,15*2,79*0,15</t>
  </si>
  <si>
    <t>0,19*2,65*0,15</t>
  </si>
  <si>
    <t>0,22*2,65*0,15</t>
  </si>
  <si>
    <t>0,25*11,7*0,15</t>
  </si>
  <si>
    <t>"nad V1-V4"</t>
  </si>
  <si>
    <t>0,15*5,49*0,15*2</t>
  </si>
  <si>
    <t>xx41</t>
  </si>
  <si>
    <t>417351115</t>
  </si>
  <si>
    <t>Bednění bočnic ztužujících pásů a věnců včetně vzpěr zřízení</t>
  </si>
  <si>
    <t>120684258</t>
  </si>
  <si>
    <t>0,15*11,6*2</t>
  </si>
  <si>
    <t>0,15*2,79*2</t>
  </si>
  <si>
    <t>0,19*2,65*2</t>
  </si>
  <si>
    <t>0,22*2,65*2</t>
  </si>
  <si>
    <t>0,25*11,7*2</t>
  </si>
  <si>
    <t>86</t>
  </si>
  <si>
    <t>417351116</t>
  </si>
  <si>
    <t>Bednění bočnic ztužujících pásů a věnců včetně vzpěr odstranění</t>
  </si>
  <si>
    <t>-541732374</t>
  </si>
  <si>
    <t>87</t>
  </si>
  <si>
    <t>417361821</t>
  </si>
  <si>
    <t>Výztuž ztužujících pásů a věnců z betonářské oceli 10 505 (R) nebo BSt 500</t>
  </si>
  <si>
    <t>-1184545907</t>
  </si>
  <si>
    <t>164,52*0,001</t>
  </si>
  <si>
    <t>Komunikace pozemní</t>
  </si>
  <si>
    <t>88</t>
  </si>
  <si>
    <t>564231111</t>
  </si>
  <si>
    <t>Podklad nebo podsyp ze štěrkopísku ŠP s rozprostřením, vlhčením a zhutněním plochy přes 100 m2, po zhutnění tl. 100 mm</t>
  </si>
  <si>
    <t>-1394213861</t>
  </si>
  <si>
    <t>89</t>
  </si>
  <si>
    <t>564730011</t>
  </si>
  <si>
    <t>Podklad nebo kryt z kameniva hrubého drceného vel. 8-16 mm s rozprostřením a zhutněním plochy přes 100 m2, po zhutnění tl. 100 mm</t>
  </si>
  <si>
    <t>655352058</t>
  </si>
  <si>
    <t>90</t>
  </si>
  <si>
    <t>564760111</t>
  </si>
  <si>
    <t>Podklad nebo kryt z kameniva hrubého drceného vel. 16-32 mm s rozprostřením a zhutněním plochy přes 100 m2, po zhutnění tl. 200 mm</t>
  </si>
  <si>
    <t>548115617</t>
  </si>
  <si>
    <t>91</t>
  </si>
  <si>
    <t>596211110</t>
  </si>
  <si>
    <t>Kladení dlažby z betonových zámkových dlaždic komunikací pro pěší ručně s ložem z kameniva těženého nebo drceného tl. do 40 mm, s vyplněním spár s dvojitým hutněním, vibrováním a se smetením přebytečného materiálu na krajnici tl. 60 mm skupiny A, pro ploc</t>
  </si>
  <si>
    <t>-405001533</t>
  </si>
  <si>
    <t>Kladení dlažby z betonových zámkových dlaždic komunikací pro pěší ručně s ložem z kameniva těženého nebo drceného tl. do 40 mm, s vyplněním spár s dvojitým hutněním, vibrováním a se smetením přebytečného materiálu na krajnici tl. 60 mm skupiny A, pro plochy do 50 m2</t>
  </si>
  <si>
    <t>1,1*1,5*2</t>
  </si>
  <si>
    <t>92</t>
  </si>
  <si>
    <t>59245015</t>
  </si>
  <si>
    <t>dlažba zámková tvaru I 200x165x60mm přírodní</t>
  </si>
  <si>
    <t>508409044</t>
  </si>
  <si>
    <t>xd1*1,03</t>
  </si>
  <si>
    <t>Úpravy povrchů, podlahy a osazování výplní</t>
  </si>
  <si>
    <t>93</t>
  </si>
  <si>
    <t>612131101</t>
  </si>
  <si>
    <t>Podkladní a spojovací vrstva vnitřních omítaných ploch cementový postřik nanášený ručně celoplošně stěn</t>
  </si>
  <si>
    <t>1290097022</t>
  </si>
  <si>
    <t>94</t>
  </si>
  <si>
    <t>612811002</t>
  </si>
  <si>
    <t>Omítka tepelně izolační vnitřních ploch svislých konstrukcí stěn v podlaží i na schodišti prováděná v 1 vrstvě, tloušťky přes 20 do 30 mm</t>
  </si>
  <si>
    <t>826966219</t>
  </si>
  <si>
    <t>"pomocný výpočet"</t>
  </si>
  <si>
    <t>"délka ostění"</t>
  </si>
  <si>
    <t>"hl. 150 mm"</t>
  </si>
  <si>
    <t>(0,75+0,75*2)*2</t>
  </si>
  <si>
    <t>(1,0+1,0*2)*1</t>
  </si>
  <si>
    <t>"hl. 200 mm"</t>
  </si>
  <si>
    <t>(0,8+2,05*2)*2</t>
  </si>
  <si>
    <t>"vnitřní zdivo"</t>
  </si>
  <si>
    <t>(vv)*(5,49+4,1)*2</t>
  </si>
  <si>
    <t>(2,7)*(4,533)*2</t>
  </si>
  <si>
    <t>"přípočet ostění"</t>
  </si>
  <si>
    <t>ost1*0,15</t>
  </si>
  <si>
    <t>ost2*0,2</t>
  </si>
  <si>
    <t>95</t>
  </si>
  <si>
    <t>622131101</t>
  </si>
  <si>
    <t>Podkladní a spojovací vrstva vnějších omítaných ploch cementový postřik nanášený ručně celoplošně stěn</t>
  </si>
  <si>
    <t>-1954574700</t>
  </si>
  <si>
    <t>96</t>
  </si>
  <si>
    <t>622142001</t>
  </si>
  <si>
    <t>Potažení vnějších ploch pletivem v ploše nebo pruzích, na plném podkladu sklovláknitým vtlačením do tmelu stěn</t>
  </si>
  <si>
    <t>1622804845</t>
  </si>
  <si>
    <t>"po obvodu do v. 300 mm"</t>
  </si>
  <si>
    <t>(0,25+0,3)*(aa+bb)*2</t>
  </si>
  <si>
    <t>"navýšení u sendvičových panelů"</t>
  </si>
  <si>
    <t>(0,45-0,3)*(4,633*2+(5,15+4,65)*2)</t>
  </si>
  <si>
    <t>97</t>
  </si>
  <si>
    <t>622143003</t>
  </si>
  <si>
    <t>Montáž omítkových profilů plastových, pozinkovaných nebo dřevěných upevněných vtlačením do podkladní vrstvy nebo přibitím rohových s tkaninou</t>
  </si>
  <si>
    <t>-1409963672</t>
  </si>
  <si>
    <t>"vnitřní"</t>
  </si>
  <si>
    <t>"ostění"</t>
  </si>
  <si>
    <t>"vnější"</t>
  </si>
  <si>
    <t>(1,0+2,05*2)*1</t>
  </si>
  <si>
    <t>"rohy"</t>
  </si>
  <si>
    <t>(0,1+2,7)*4</t>
  </si>
  <si>
    <t>98</t>
  </si>
  <si>
    <t>55343023</t>
  </si>
  <si>
    <t>profil rohový Pz s kulatou hlavou pro vnitřní omítky tl 15mm</t>
  </si>
  <si>
    <t>42723730</t>
  </si>
  <si>
    <t>il1*1,05</t>
  </si>
  <si>
    <t>99</t>
  </si>
  <si>
    <t>55343026</t>
  </si>
  <si>
    <t>profil rohový Pz+PVC pro vnější omítky tl 15mm</t>
  </si>
  <si>
    <t>47565986</t>
  </si>
  <si>
    <t>fl1*1,05</t>
  </si>
  <si>
    <t>100</t>
  </si>
  <si>
    <t>622151021</t>
  </si>
  <si>
    <t>Penetrační nátěr vnějších pastovitých tenkovrstvých omítek mozaikových akrylátový stěn</t>
  </si>
  <si>
    <t>-1359146301</t>
  </si>
  <si>
    <t>101</t>
  </si>
  <si>
    <t>622511112</t>
  </si>
  <si>
    <t>Omítka tenkovrstvá akrylátová vnějších ploch probarvená bez penetrace mozaiková střednězrnná stěn</t>
  </si>
  <si>
    <t>-970919868</t>
  </si>
  <si>
    <t>102</t>
  </si>
  <si>
    <t>622811003</t>
  </si>
  <si>
    <t>Omítka tepelně izolační vnějších ploch stěn prováděná ručně v 1 vrstvě, tloušťky přes 30 do 40 mm</t>
  </si>
  <si>
    <t>-993599951</t>
  </si>
  <si>
    <t>"D.1.1.6 Pohledy 1-4"</t>
  </si>
  <si>
    <t>(0,1+2,7)*(aa1+1,45)</t>
  </si>
  <si>
    <t>(0,1+2,5)*bb1</t>
  </si>
  <si>
    <t>(0,75+0,75*2)*2*0,15</t>
  </si>
  <si>
    <t>(1,0+2,05*2)*1*0,2</t>
  </si>
  <si>
    <t>(1,0+1,0*2)*1*0,15</t>
  </si>
  <si>
    <t>103</t>
  </si>
  <si>
    <t>629135102</t>
  </si>
  <si>
    <t>Vyrovnávací vrstva z cementové malty pod klempířskými prvky šířky přes 150 do 300 mm</t>
  </si>
  <si>
    <t>-2037342311</t>
  </si>
  <si>
    <t>"D.1.1.7 Výpis výrobků"</t>
  </si>
  <si>
    <t>"01/P"   1,0*1</t>
  </si>
  <si>
    <t>"02/P"   0,75*2</t>
  </si>
  <si>
    <t>104</t>
  </si>
  <si>
    <t>629991011</t>
  </si>
  <si>
    <t>Zakrytí vnějších ploch před znečištěním včetně pozdějšího odkrytí výplní otvorů a svislých ploch fólií přilepenou lepící páskou</t>
  </si>
  <si>
    <t>-649566263</t>
  </si>
  <si>
    <t>"při provádění vnějších omítek"</t>
  </si>
  <si>
    <t>"okna"</t>
  </si>
  <si>
    <t>"dveře"</t>
  </si>
  <si>
    <t>631311116</t>
  </si>
  <si>
    <t>Mazanina z betonu prostého bez zvýšených nároků na prostředí tl. přes 50 do 80 mm tř. C 25/30</t>
  </si>
  <si>
    <t>78924188</t>
  </si>
  <si>
    <t>"tl.75 mm"</t>
  </si>
  <si>
    <t>0,075*bm1a</t>
  </si>
  <si>
    <t>106</t>
  </si>
  <si>
    <t>631319171</t>
  </si>
  <si>
    <t>Příplatek k cenám mazanin za stržení povrchu spodní vrstvy mazaniny latí před vložením výztuže nebo pletiva pro tl. obou vrstev mazaniny přes 50 do 80 mm</t>
  </si>
  <si>
    <t>-462986588</t>
  </si>
  <si>
    <t>107</t>
  </si>
  <si>
    <t>631362021</t>
  </si>
  <si>
    <t>Výztuž mazanin ze svařovaných sítí z drátů typu KARI</t>
  </si>
  <si>
    <t>1396182037</t>
  </si>
  <si>
    <t>"6-100/6-100,+25 % na přesahy sítí"</t>
  </si>
  <si>
    <t>bm1a*4,44*0,001*1,25</t>
  </si>
  <si>
    <t>108</t>
  </si>
  <si>
    <t>632450124</t>
  </si>
  <si>
    <t>Potěr cementový vyrovnávací ze suchých směsí v pásu o průměrné (střední) tl. přes 40 do 50 mm</t>
  </si>
  <si>
    <t>-497003313</t>
  </si>
  <si>
    <t>"horní hrana soklu z BD"</t>
  </si>
  <si>
    <t>(4,633*2+5,0*2+4,5*2)*0,15</t>
  </si>
  <si>
    <t>109</t>
  </si>
  <si>
    <t>632481213</t>
  </si>
  <si>
    <t>Separační vrstva k oddělení podlahových vrstev z polyetylénové fólie</t>
  </si>
  <si>
    <t>-727241239</t>
  </si>
  <si>
    <t>"+15 % na přesahy"</t>
  </si>
  <si>
    <t>2*bm1a*1,15</t>
  </si>
  <si>
    <t>110</t>
  </si>
  <si>
    <t>632481215</t>
  </si>
  <si>
    <t>Separační vrstva k oddělení podlahových vrstev z geotextilie</t>
  </si>
  <si>
    <t>331833925</t>
  </si>
  <si>
    <t>"pod okapový chodník z kačírku - geotextílie 500g/m2"</t>
  </si>
  <si>
    <t>"+20 % na přesahy"</t>
  </si>
  <si>
    <t>(5,7+5,15*2-1,7+6,04+5,7+10,74-5,6+5,1)*0,5*1,2</t>
  </si>
  <si>
    <t>111</t>
  </si>
  <si>
    <t>634112123</t>
  </si>
  <si>
    <t>Obvodová dilatace mezi stěnou a mazaninou nebo potěrem podlahovým páskem z pěnového PE s fólií tl. do 10 mm, výšky 80 mm</t>
  </si>
  <si>
    <t>-222118669</t>
  </si>
  <si>
    <t xml:space="preserve">"dle realizovaných akcí 0,8m/m2"   </t>
  </si>
  <si>
    <t>bm1a*0,8</t>
  </si>
  <si>
    <t>112</t>
  </si>
  <si>
    <t>634661111</t>
  </si>
  <si>
    <t>Výplň dilatačních spar mazanin silikonovým tmelem, šířka spáry do 5 mm</t>
  </si>
  <si>
    <t>-1577208256</t>
  </si>
  <si>
    <t>"0,5 m při rastru 3,0x3,0 m"</t>
  </si>
  <si>
    <t>bm1a*0,5</t>
  </si>
  <si>
    <t>113</t>
  </si>
  <si>
    <t>637121111</t>
  </si>
  <si>
    <t>Okapový chodník z kameniva s udusáním a urovnáním povrchu z kačírku tl. 100 mm</t>
  </si>
  <si>
    <t>-216166016</t>
  </si>
  <si>
    <t>(5,7+5,15*2-1,7+6,04+5,7+10,74-5,6+5,1)*0,2</t>
  </si>
  <si>
    <t>Trubní vedení</t>
  </si>
  <si>
    <t>114</t>
  </si>
  <si>
    <t>895111131</t>
  </si>
  <si>
    <t>Drenážní šachtice normální z betonových dílců typ Šn 80 hl. do 0,5 m</t>
  </si>
  <si>
    <t>-2082097196</t>
  </si>
  <si>
    <t>"D.1.1.1 Technická zpráva"</t>
  </si>
  <si>
    <t>115</t>
  </si>
  <si>
    <t>895111139</t>
  </si>
  <si>
    <t>Drenážní šachtice normální z betonových dílců typ Šn 80 Příplatek k ceně za každých dalších i započatých 0,5 m hl.</t>
  </si>
  <si>
    <t>-165105633</t>
  </si>
  <si>
    <t>4,0-0,5</t>
  </si>
  <si>
    <t>Ostatní konstrukce a práce-bourání</t>
  </si>
  <si>
    <t>116</t>
  </si>
  <si>
    <t>916231213</t>
  </si>
  <si>
    <t>Osazení chodníkového obrubníku betonového se zřízením lože, s vyplněním a zatřením spár cementovou maltou stojatého s boční opěrou z betonu prostého, do lože z betonu prostého</t>
  </si>
  <si>
    <t>829139345</t>
  </si>
  <si>
    <t>5,7+5,65+6,54+5,7+11,74+10,85</t>
  </si>
  <si>
    <t>1,6*2+1,6*2</t>
  </si>
  <si>
    <t>117</t>
  </si>
  <si>
    <t>59217024</t>
  </si>
  <si>
    <t>obrubník betonový chodníkový 500x100x250mm</t>
  </si>
  <si>
    <t>1252055903</t>
  </si>
  <si>
    <t>xd1a*1,05</t>
  </si>
  <si>
    <t>118</t>
  </si>
  <si>
    <t>941111121</t>
  </si>
  <si>
    <t>Montáž lešení řadového trubkového lehkého pracovního s podlahami s provozním zatížením tř. 3 do 200 kg/m2 šířky tř. W09 od 0,9 do 1,2 m, výšky do 10 m</t>
  </si>
  <si>
    <t>1832954945</t>
  </si>
  <si>
    <t>(0,2+3,0)*(aa+bb+1,2*5)*2</t>
  </si>
  <si>
    <t>119</t>
  </si>
  <si>
    <t>941111221</t>
  </si>
  <si>
    <t>Montáž lešení řadového trubkového lehkého pracovního s podlahami s provozním zatížením tř. 3 do 200 kg/m2 Příplatek za první a každý další den použití lešení k ceně -1121</t>
  </si>
  <si>
    <t>844572656</t>
  </si>
  <si>
    <t>"předpoklad použití 90 dní"</t>
  </si>
  <si>
    <t>l1*90</t>
  </si>
  <si>
    <t>120</t>
  </si>
  <si>
    <t>941111821</t>
  </si>
  <si>
    <t>Demontáž lešení řadového trubkového lehkého pracovního s podlahami s provozním zatížením tř. 3 do 200 kg/m2 šířky tř. W09 od 0,9 do 1,2 m, výšky do 10 m</t>
  </si>
  <si>
    <t>932663024</t>
  </si>
  <si>
    <t>121</t>
  </si>
  <si>
    <t>944511111</t>
  </si>
  <si>
    <t>Montáž ochranné sítě z textilie z umělých vláken</t>
  </si>
  <si>
    <t>-871290185</t>
  </si>
  <si>
    <t>Montáž ochranné sítě zavěšené na konstrukci lešení z textilie z umělých vláken</t>
  </si>
  <si>
    <t>122</t>
  </si>
  <si>
    <t>944511211</t>
  </si>
  <si>
    <t>Příplatek k ochranné síti za první a ZKD den použití</t>
  </si>
  <si>
    <t>1613622455</t>
  </si>
  <si>
    <t>Montáž ochranné sítě Příplatek za první a každý další den použití sítě k ceně -1111</t>
  </si>
  <si>
    <t>123</t>
  </si>
  <si>
    <t>944511811</t>
  </si>
  <si>
    <t>Demontáž ochranné sítě z textilie z umělých vláken</t>
  </si>
  <si>
    <t>989036556</t>
  </si>
  <si>
    <t>Demontáž ochranné sítě zavěšené na konstrukci lešení z textilie z umělých vláken</t>
  </si>
  <si>
    <t>124</t>
  </si>
  <si>
    <t>993111111</t>
  </si>
  <si>
    <t>Dovoz a odvoz lešení včetně naložení a složení řadového, na vzdálenost do 10 km</t>
  </si>
  <si>
    <t>812967621</t>
  </si>
  <si>
    <t>125</t>
  </si>
  <si>
    <t>993111119</t>
  </si>
  <si>
    <t>Příplatek k ceně dovozu a odvozu lešení řadového ZKD 10 km přes 10 km</t>
  </si>
  <si>
    <t>1032786736</t>
  </si>
  <si>
    <t>Dovoz a odvoz lešení včetně naložení a složení řadového, na vzdálenost Příplatek k ceně za každých dalších i započatých 10 km přes 10 km</t>
  </si>
  <si>
    <t>l1*2</t>
  </si>
  <si>
    <t>126</t>
  </si>
  <si>
    <t>945421110</t>
  </si>
  <si>
    <t>Hydraulická zvedací plošina včetně obsluhy instalovaná na automobilovém podvozku, výšky zdvihu do 18 m</t>
  </si>
  <si>
    <t>1875147712</t>
  </si>
  <si>
    <t>"předpoklad doby použití"</t>
  </si>
  <si>
    <t>127</t>
  </si>
  <si>
    <t>949101111</t>
  </si>
  <si>
    <t>Lešení pomocné pracovní pro objekty pozemních staveb pro zatížení do 150 kg/m2, o výšce lešeňové podlahy do 1,9 m</t>
  </si>
  <si>
    <t>-568540962</t>
  </si>
  <si>
    <t>"pro omítky a podhledy"</t>
  </si>
  <si>
    <t>128</t>
  </si>
  <si>
    <t>952901111</t>
  </si>
  <si>
    <t>Vyčištění budov nebo objektů před předáním do užívání budov bytové nebo občanské výstavby, světlé výšky podlaží do 4 m</t>
  </si>
  <si>
    <t>2048255272</t>
  </si>
  <si>
    <t>"délka objektu"</t>
  </si>
  <si>
    <t>"šířka objektu"</t>
  </si>
  <si>
    <t>"délka objektu - zděná část"</t>
  </si>
  <si>
    <t>"šířka objektu - zděná část"</t>
  </si>
  <si>
    <t>4,70</t>
  </si>
  <si>
    <t>"světlá výška m.č. 1.02, 1.03"</t>
  </si>
  <si>
    <t>"podlaha 1P - PVC"</t>
  </si>
  <si>
    <t>"podlaha 2P- PVC antistatické"</t>
  </si>
  <si>
    <t>"podlaha 1Z- zdvojená podlaha"</t>
  </si>
  <si>
    <t>129</t>
  </si>
  <si>
    <t>953332114</t>
  </si>
  <si>
    <t>Vložky svislé do dilatačních spár z pryže kladené volně, včetně dodání a osazení, v jakémkoliv zdivu, tl. 10 mm</t>
  </si>
  <si>
    <t>1016459920</t>
  </si>
  <si>
    <t>"kolem stávajících základů dalekohledů"</t>
  </si>
  <si>
    <t>0,1*(1,4+1,0)*2</t>
  </si>
  <si>
    <t>0,1*3,14*1,2</t>
  </si>
  <si>
    <t>130</t>
  </si>
  <si>
    <t>953943211</t>
  </si>
  <si>
    <t>Osazování drobných kovových předmětů kotvených do stěny hasicího přístroje</t>
  </si>
  <si>
    <t>-1582648083</t>
  </si>
  <si>
    <t>131</t>
  </si>
  <si>
    <t>44932114</t>
  </si>
  <si>
    <t>přístroj hasicí ruční práškový PG 6 LE</t>
  </si>
  <si>
    <t>1956472987</t>
  </si>
  <si>
    <t>997</t>
  </si>
  <si>
    <t>Přesun sutě</t>
  </si>
  <si>
    <t>132</t>
  </si>
  <si>
    <t>997002611</t>
  </si>
  <si>
    <t>Nakládání suti a vybouraných hmot</t>
  </si>
  <si>
    <t>705584841</t>
  </si>
  <si>
    <t>Nakládání suti a vybouraných hmot na dopravní prostředek pro vodorovné přemístění</t>
  </si>
  <si>
    <t>133</t>
  </si>
  <si>
    <t>997013501</t>
  </si>
  <si>
    <t>Odvoz suti a vybouraných hmot na skládku nebo meziskládku do 1 km se složením</t>
  </si>
  <si>
    <t>123314602</t>
  </si>
  <si>
    <t>Odvoz suti a vybouraných hmot na skládku nebo meziskládku se složením, na vzdálenost do 1 km</t>
  </si>
  <si>
    <t>134</t>
  </si>
  <si>
    <t>997013509</t>
  </si>
  <si>
    <t>Příplatek k odvozu suti a vybouraných hmot na skládku ZKD 1 km přes 1 km</t>
  </si>
  <si>
    <t>1293435690</t>
  </si>
  <si>
    <t>Odvoz suti a vybouraných hmot na skládku nebo meziskládku se složením, na vzdálenost Příplatek k ceně za každý další i započatý 1 km přes 1 km</t>
  </si>
  <si>
    <t>13,5*15 'Přepočtené koeficientem množství</t>
  </si>
  <si>
    <t>135</t>
  </si>
  <si>
    <t>997221561</t>
  </si>
  <si>
    <t>Vodorovná doprava suti bez naložení, ale se složením a s hrubým urovnáním z kusových materiálů, na vzdálenost do 1 km</t>
  </si>
  <si>
    <t>-760841076</t>
  </si>
  <si>
    <t>997221861</t>
  </si>
  <si>
    <t>Poplatek za uložení stavebního odpadu na recyklační skládce (skládkovné) z prostého betonu zatříděného do Katalogu odpadů pod kódem 17 01 01</t>
  </si>
  <si>
    <t>-924220287</t>
  </si>
  <si>
    <t>998</t>
  </si>
  <si>
    <t>Přesun hmot</t>
  </si>
  <si>
    <t>137</t>
  </si>
  <si>
    <t>998018001</t>
  </si>
  <si>
    <t>Přesun hmot ruční pro budovy v do 6 m</t>
  </si>
  <si>
    <t>180236559</t>
  </si>
  <si>
    <t>Přesun hmot pro budovy občanské výstavby, bydlení, výrobu a služby ruční - bez užití mechanizace vodorovná dopravní vzdálenost do 100 m pro budovy s jakoukoliv nosnou konstrukcí výšky do 6 m</t>
  </si>
  <si>
    <t>138</t>
  </si>
  <si>
    <t>998018011</t>
  </si>
  <si>
    <t>Příplatek k ručnímu přesunu hmot pro budovy za zvětšený přesun ZKD 100 m</t>
  </si>
  <si>
    <t>-1581566189</t>
  </si>
  <si>
    <t>Přesun hmot pro budovy občanské výstavby, bydlení, výrobu a služby ruční - bez užití mechanizace Příplatek k cenám za ruční zvětšený přesun přes vymezenou největší dopravní vzdálenost za každých dalších i započatých 100 m</t>
  </si>
  <si>
    <t>PSV</t>
  </si>
  <si>
    <t>711</t>
  </si>
  <si>
    <t>Izolace proti vodě, vlhkosti a plynům</t>
  </si>
  <si>
    <t>139</t>
  </si>
  <si>
    <t>711111001</t>
  </si>
  <si>
    <t>Provedení izolace proti zemní vlhkosti natěradly a tmely za studena na ploše vodorovné V nátěrem penetračním</t>
  </si>
  <si>
    <t>-716083202</t>
  </si>
  <si>
    <t>140</t>
  </si>
  <si>
    <t>711112001</t>
  </si>
  <si>
    <t>Provedení izolace proti zemní vlhkosti natěradly a tmely za studena na ploše svislé S nátěrem penetračním</t>
  </si>
  <si>
    <t>432762828</t>
  </si>
  <si>
    <t>141</t>
  </si>
  <si>
    <t>111631500</t>
  </si>
  <si>
    <t>lak penetrační asfaltový</t>
  </si>
  <si>
    <t>164644106</t>
  </si>
  <si>
    <t>i10*0,00035</t>
  </si>
  <si>
    <t>i100*0,00035</t>
  </si>
  <si>
    <t>142</t>
  </si>
  <si>
    <t>711141559</t>
  </si>
  <si>
    <t>Provedení izolace proti zemní vlhkosti pásy přitavením NAIP na ploše vodorovné V</t>
  </si>
  <si>
    <t>2108260665</t>
  </si>
  <si>
    <t>"dle podkladní desky"</t>
  </si>
  <si>
    <t>143</t>
  </si>
  <si>
    <t>711142559</t>
  </si>
  <si>
    <t>Provedení izolace proti zemní vlhkosti pásy přitavením NAIP na ploše svislé S</t>
  </si>
  <si>
    <t>1230776167</t>
  </si>
  <si>
    <t>(0,5+0,1+0,3)*(aa+bb)*2</t>
  </si>
  <si>
    <t>62853004</t>
  </si>
  <si>
    <t>pás asfaltový natavitelný modifikovaný SBS tl 4,0mm s vložkou ze skleněné tkaniny a spalitelnou PE fólií nebo jemnozrnným minerálním posypem na horním povrchu</t>
  </si>
  <si>
    <t>-609749033</t>
  </si>
  <si>
    <t>i10*1,15</t>
  </si>
  <si>
    <t>i100*1,25</t>
  </si>
  <si>
    <t>145</t>
  </si>
  <si>
    <t>711113111</t>
  </si>
  <si>
    <t>Izolace proti zemní vlhkosti natěradly a tmely za studena na ploše vodorovné V těsnícím nátěrem na bázi pryže (latexu) a bitumenů</t>
  </si>
  <si>
    <t>929467520</t>
  </si>
  <si>
    <t>(4,633*2+(5,15-0,15+4,65-0,15)*2)*0,2</t>
  </si>
  <si>
    <t>146</t>
  </si>
  <si>
    <t>998711201</t>
  </si>
  <si>
    <t>Přesun hmot pro izolace proti vodě, vlhkosti a plynům stanovený procentní sazbou (%) z ceny vodorovná dopravní vzdálenost do 50 m v objektech výšky do 6 m</t>
  </si>
  <si>
    <t>%</t>
  </si>
  <si>
    <t>-164430878</t>
  </si>
  <si>
    <t>147</t>
  </si>
  <si>
    <t>998711292</t>
  </si>
  <si>
    <t>Příplatek k přesunu hmot procentní 711 za zvětšený přesun do 100 m</t>
  </si>
  <si>
    <t>549153054</t>
  </si>
  <si>
    <t>Přesun hmot pro izolace proti vodě, vlhkosti a plynům stanovený procentní sazbou (%) z ceny Příplatek k cenám za zvětšený přesun přes vymezenou největší dopravní vzdálenost do 100 m</t>
  </si>
  <si>
    <t>713</t>
  </si>
  <si>
    <t>Izolace tepelné</t>
  </si>
  <si>
    <t>148</t>
  </si>
  <si>
    <t>713121111</t>
  </si>
  <si>
    <t>Montáž tepelné izolace podlah rohožemi, pásy, deskami, dílci, bloky (izolační materiál ve specifikaci) kladenými volně jednovrstvá</t>
  </si>
  <si>
    <t>544663613</t>
  </si>
  <si>
    <t>149</t>
  </si>
  <si>
    <t>28376385</t>
  </si>
  <si>
    <t>deska XPS hrana rovná polo či pero drážka a hladký povrch</t>
  </si>
  <si>
    <t>-942820639</t>
  </si>
  <si>
    <t>"tl. 120 mm"</t>
  </si>
  <si>
    <t>0,12*i30*1,02</t>
  </si>
  <si>
    <t>150</t>
  </si>
  <si>
    <t>713131141</t>
  </si>
  <si>
    <t>Montáž tepelné izolace stěn rohožemi, pásy, deskami, dílci, bloky (izolační materiál ve specifikaci) lepením celoplošně</t>
  </si>
  <si>
    <t>1558114936</t>
  </si>
  <si>
    <t>"detail A napojení sloup - sokl"</t>
  </si>
  <si>
    <t>0,65*0,15*6*2</t>
  </si>
  <si>
    <t>151</t>
  </si>
  <si>
    <t>1390858467</t>
  </si>
  <si>
    <t>0,65*0,15*6*2*0,02*1,05</t>
  </si>
  <si>
    <t>152</t>
  </si>
  <si>
    <t>998713201</t>
  </si>
  <si>
    <t>Přesun hmot pro izolace tepelné stanovený procentní sazbou (%) z ceny vodorovná dopravní vzdálenost do 50 m v objektech výšky do 6 m</t>
  </si>
  <si>
    <t>-1506453403</t>
  </si>
  <si>
    <t>153</t>
  </si>
  <si>
    <t>998713292</t>
  </si>
  <si>
    <t>Příplatek k přesunu hmot procentní 713 za zvětšený přesun do 100 m</t>
  </si>
  <si>
    <t>536397292</t>
  </si>
  <si>
    <t>Přesun hmot pro izolace tepelné stanovený procentní sazbou (%) z ceny Příplatek k cenám za zvětšený přesun přes vymezenou největší dopravní vzdálenost do 100 m</t>
  </si>
  <si>
    <t>721</t>
  </si>
  <si>
    <t>Zdravotechnika - vnitřní kanalizace</t>
  </si>
  <si>
    <t>154</t>
  </si>
  <si>
    <t>721242105</t>
  </si>
  <si>
    <t>Lapače střešních splavenin polypropylenové (PP) se svislým odtokem DN 110</t>
  </si>
  <si>
    <t>-633789167</t>
  </si>
  <si>
    <t>"02/Kl"   1</t>
  </si>
  <si>
    <t>155</t>
  </si>
  <si>
    <t>998721201</t>
  </si>
  <si>
    <t>Přesun hmot pro vnitřní kanalizace stanovený procentní sazbou (%) z ceny vodorovná dopravní vzdálenost do 50 m v objektech výšky do 6 m</t>
  </si>
  <si>
    <t>1467630226</t>
  </si>
  <si>
    <t>156</t>
  </si>
  <si>
    <t>998721292</t>
  </si>
  <si>
    <t>Příplatek k přesunu hmot procentní 721 za zvětšený přesun do 100 m</t>
  </si>
  <si>
    <t>200673043</t>
  </si>
  <si>
    <t>Přesun hmot pro vnitřní kanalizace stanovený procentní sazbou (%) z ceny Příplatek k cenám za zvětšený přesun přes vymezenou největší dopravní vzdálenost do 100 m</t>
  </si>
  <si>
    <t>763</t>
  </si>
  <si>
    <t>Konstrukce suché výstavby</t>
  </si>
  <si>
    <t>157</t>
  </si>
  <si>
    <t>763111414</t>
  </si>
  <si>
    <t>Příčka ze sádrokartonových desek s nosnou konstrukcí z jednoduchých ocelových profilů UW, CW dvojitě opláštěná deskami standardními A tl. 2 x 12,5 mm s izolací, EI 60, příčka tl. 125 mm, profil 75, Rw do 53 dB</t>
  </si>
  <si>
    <t>245720405</t>
  </si>
  <si>
    <t>"1.02"   (vv+0,25)*(2,5+1,65)</t>
  </si>
  <si>
    <t>"1.03"   (vv+0,25)*(2,45)</t>
  </si>
  <si>
    <t>"1.05"   (vv+0,25)*(0,4)</t>
  </si>
  <si>
    <t>sdk1</t>
  </si>
  <si>
    <t>158</t>
  </si>
  <si>
    <t>763111713</t>
  </si>
  <si>
    <t>Příčka ze sádrokartonových desek ostatní konstrukce a práce na příčkách ze sádrokartonových desek ukončení příčky ve volném prostoru</t>
  </si>
  <si>
    <t>-1561375132</t>
  </si>
  <si>
    <t>"1.05"   (vv)*1</t>
  </si>
  <si>
    <t>159</t>
  </si>
  <si>
    <t>763111717</t>
  </si>
  <si>
    <t>Příčka ze sádrokartonových desek ostatní konstrukce a práce na příčkách ze sádrokartonových desek základní penetrační nátěr (oboustranný)</t>
  </si>
  <si>
    <t>1919648732</t>
  </si>
  <si>
    <t>"1.02"   (vv)*(2,5+1,65)</t>
  </si>
  <si>
    <t>"1.03"   (vv)*(2,45)</t>
  </si>
  <si>
    <t>"1.05"   (vv)*(0,4)</t>
  </si>
  <si>
    <t>160</t>
  </si>
  <si>
    <t>763111718</t>
  </si>
  <si>
    <t>Příčka ze sádrokartonových desek ostatní konstrukce a práce na příčkách ze sádrokartonových desek úprava styku příčky a podhledu (oboustranně) separační páskou s akrylátem</t>
  </si>
  <si>
    <t>1845556421</t>
  </si>
  <si>
    <t>"1.02"   (2,5+1,65)</t>
  </si>
  <si>
    <t>"1.03"   (2,45)</t>
  </si>
  <si>
    <t>"1.05"   (0,4)</t>
  </si>
  <si>
    <t>161</t>
  </si>
  <si>
    <t>763111722</t>
  </si>
  <si>
    <t>Příčka ze sádrokartonových desek ostatní konstrukce a práce na příčkách ze sádrokartonových desek ochrana rohů úhelníky pozinkované</t>
  </si>
  <si>
    <t>-1538674985</t>
  </si>
  <si>
    <t>"1.05"   vv*3</t>
  </si>
  <si>
    <t>162</t>
  </si>
  <si>
    <t>763111751</t>
  </si>
  <si>
    <t>Příčka ze sádrokartonových desek Příplatek k cenám za plochu do 6 m2 jednotlivě</t>
  </si>
  <si>
    <t>1823931942</t>
  </si>
  <si>
    <t>163</t>
  </si>
  <si>
    <t>763131411</t>
  </si>
  <si>
    <t>Podhled ze sádrokartonových desek dvouvrstvá zavěšená spodní konstrukce z ocelových profilů CD, UD jednoduše opláštěná deskou standardní A, tl. 12,5 mm, bez izolace</t>
  </si>
  <si>
    <t>-761502960</t>
  </si>
  <si>
    <t>"1.02"   4,2</t>
  </si>
  <si>
    <t>"1.03"   4,2</t>
  </si>
  <si>
    <t>"1.05"   15,0</t>
  </si>
  <si>
    <t>164</t>
  </si>
  <si>
    <t>763131714</t>
  </si>
  <si>
    <t>Podhled ze sádrokartonových desek ostatní práce a konstrukce na podhledech ze sádrokartonových desek základní penetrační nátěr</t>
  </si>
  <si>
    <t>131888404</t>
  </si>
  <si>
    <t>165</t>
  </si>
  <si>
    <t>763131751</t>
  </si>
  <si>
    <t>Podhled ze sádrokartonových desek ostatní práce a konstrukce na podhledech ze sádrokartonových desek montáž parotěsné zábrany</t>
  </si>
  <si>
    <t>-1832923428</t>
  </si>
  <si>
    <t>166</t>
  </si>
  <si>
    <t>28329282</t>
  </si>
  <si>
    <t>fólie PE vyztužená Al vrstvou pro parotěsnou vrstvu 170g/m2</t>
  </si>
  <si>
    <t>935317711</t>
  </si>
  <si>
    <t>sdk20*1,1</t>
  </si>
  <si>
    <t>167</t>
  </si>
  <si>
    <t>763131752</t>
  </si>
  <si>
    <t>Podhled ze sádrokartonových desek ostatní práce a konstrukce na podhledech ze sádrokartonových desek montáž jedné vrstvy tepelné izolace</t>
  </si>
  <si>
    <t>836599481</t>
  </si>
  <si>
    <t>168</t>
  </si>
  <si>
    <t>63148102</t>
  </si>
  <si>
    <t>deska tepelně izolační minerální univerzální λ=0,038-0,039 tl 60mm</t>
  </si>
  <si>
    <t>1572646619</t>
  </si>
  <si>
    <t>sdk20*1,05</t>
  </si>
  <si>
    <t>169</t>
  </si>
  <si>
    <t>763181311</t>
  </si>
  <si>
    <t>Výplně otvorů konstrukcí ze sádrokartonových desek montáž zárubně kovové s konstrukcí jednokřídlové</t>
  </si>
  <si>
    <t>1344505758</t>
  </si>
  <si>
    <t>"01/T"   2</t>
  </si>
  <si>
    <t>170</t>
  </si>
  <si>
    <t>55331303R01</t>
  </si>
  <si>
    <t>zárubeň ocelová ke stavebnímu pouzdru pro posuvné dveře 800 vč. povrchové úpravy</t>
  </si>
  <si>
    <t>812002114</t>
  </si>
  <si>
    <t>171</t>
  </si>
  <si>
    <t>763183111</t>
  </si>
  <si>
    <t>Výplně otvorů konstrukcí ze sádrokartonových desek montáž stavebního pouzdra posuvných dveří do sádrokartonové příčky s jednou kapsou pro jedno dveřní křídlo, průchozí šířky do 800 mm</t>
  </si>
  <si>
    <t>-271186253</t>
  </si>
  <si>
    <t>172</t>
  </si>
  <si>
    <t>55331612</t>
  </si>
  <si>
    <t>pouzdro stavební posuvných dveří jednopouzdrové 800mm standardní rozměr</t>
  </si>
  <si>
    <t>-1962538461</t>
  </si>
  <si>
    <t>173</t>
  </si>
  <si>
    <t>998763401</t>
  </si>
  <si>
    <t>Přesun hmot pro konstrukce montované z desek stanovený procentní sazbou (%) z ceny vodorovná dopravní vzdálenost do 50 m v objektech výšky do 6 m</t>
  </si>
  <si>
    <t>-1372161868</t>
  </si>
  <si>
    <t>174</t>
  </si>
  <si>
    <t>998763491</t>
  </si>
  <si>
    <t>Příplatek k přesunu hmot procentní pro sádrokartonové konstrukce za zvětšený přesun do 100 m</t>
  </si>
  <si>
    <t>322435453</t>
  </si>
  <si>
    <t>Přesun hmot pro konstrukce montované z desek stanovený procentní sazbou (%) z ceny Příplatek k cenám za zvětšený přesun přes vymezenou dopravní vzdálenost do 100 m</t>
  </si>
  <si>
    <t>764</t>
  </si>
  <si>
    <t>Konstrukce klempířské</t>
  </si>
  <si>
    <t>175</t>
  </si>
  <si>
    <t>764246405</t>
  </si>
  <si>
    <t>Oplechování parapetů z titanzinkového předzvětralého plechu rovných mechanicky kotvené, bez rohů rš 400 mm</t>
  </si>
  <si>
    <t>-2108054651</t>
  </si>
  <si>
    <t>"01/P"   1,05*1</t>
  </si>
  <si>
    <t>"02/P"   0,8*2</t>
  </si>
  <si>
    <t>176</t>
  </si>
  <si>
    <t>764548423</t>
  </si>
  <si>
    <t>Svod z titanzinkového předzvětralého plechu včetně objímek, kolen a odskoků kruhový, průměru 100 mm</t>
  </si>
  <si>
    <t>-1779482516</t>
  </si>
  <si>
    <t>"02/Kl"   3,6</t>
  </si>
  <si>
    <t>177</t>
  </si>
  <si>
    <t>764901001R01</t>
  </si>
  <si>
    <t>Odvodňovací žlab obdélníkový,rš 600 mm,s topným kabelem,zaplentovaný sendvičovými panely</t>
  </si>
  <si>
    <t>1827935022</t>
  </si>
  <si>
    <t>"03/Kl"   5,5</t>
  </si>
  <si>
    <t>178</t>
  </si>
  <si>
    <t>998764201</t>
  </si>
  <si>
    <t>Přesun hmot pro konstrukce klempířské stanovený procentní sazbou (%) z ceny vodorovná dopravní vzdálenost do 50 m v objektech výšky do 6 m</t>
  </si>
  <si>
    <t>1674981183</t>
  </si>
  <si>
    <t>179</t>
  </si>
  <si>
    <t>998764292</t>
  </si>
  <si>
    <t>Příplatek k přesunu hmot procentní 764 za zvětšený přesun do 100 m</t>
  </si>
  <si>
    <t>-1319493888</t>
  </si>
  <si>
    <t>Přesun hmot pro konstrukce klempířské stanovený procentní sazbou (%) z ceny Příplatek k cenám za zvětšený přesun přes vymezenou největší dopravní vzdálenost do 100 m</t>
  </si>
  <si>
    <t>766</t>
  </si>
  <si>
    <t>Konstrukce truhlářské</t>
  </si>
  <si>
    <t>180</t>
  </si>
  <si>
    <t>766622216</t>
  </si>
  <si>
    <t>Montáž oken plastových plochy do 1 m2 včetně montáže rámu otevíravých do zdiva</t>
  </si>
  <si>
    <t>772254443</t>
  </si>
  <si>
    <t>"plocha"</t>
  </si>
  <si>
    <t>"01/P"   1,0*1,0*1</t>
  </si>
  <si>
    <t>"02/P"   0,75*0,75*2</t>
  </si>
  <si>
    <t>"01/P"   1</t>
  </si>
  <si>
    <t>"02/P"   2</t>
  </si>
  <si>
    <t>181</t>
  </si>
  <si>
    <t>61140050</t>
  </si>
  <si>
    <t>okno plastové otevíravé/sklopné trojsklo do plochy 1m2</t>
  </si>
  <si>
    <t>-974188818</t>
  </si>
  <si>
    <t>"komplet dle popisu v katalogu výrobků"</t>
  </si>
  <si>
    <t>"bezpečnostní tepelně izolační trojsklo"</t>
  </si>
  <si>
    <t>182</t>
  </si>
  <si>
    <t>766629214</t>
  </si>
  <si>
    <t>Montáž oken dřevěných Příplatek k cenám za izolaci mezi ostěním a rámem okna při rovném ostění, připojovací spára tl. do 15 mm, páska</t>
  </si>
  <si>
    <t>887584638</t>
  </si>
  <si>
    <t>"01/P"   (1,0+1,0)*2*1</t>
  </si>
  <si>
    <t>"02/P"   (0,75+0,75)*2*2</t>
  </si>
  <si>
    <t>183</t>
  </si>
  <si>
    <t>766660311</t>
  </si>
  <si>
    <t>Montáž dveřních křídel dřevěných nebo plastových posuvných dveří do pouzdra s jednou kapsou jednokřídlových, průchozí šířky do 800 mm</t>
  </si>
  <si>
    <t>1201277258</t>
  </si>
  <si>
    <t>184</t>
  </si>
  <si>
    <t>611620979R01</t>
  </si>
  <si>
    <t>dveře jednokřídlé posuvné plné 800x1970/1970mm,vč.nerez kování,zámku</t>
  </si>
  <si>
    <t>-611170513</t>
  </si>
  <si>
    <t>"komplet dle popisu ve výpisu výrobků"</t>
  </si>
  <si>
    <t>185</t>
  </si>
  <si>
    <t>766694116</t>
  </si>
  <si>
    <t>Montáž ostatních truhlářských konstrukcí parapetních desek dřevěných nebo plastových šířky do 300 mm</t>
  </si>
  <si>
    <t>666030661</t>
  </si>
  <si>
    <t>186</t>
  </si>
  <si>
    <t>60794101</t>
  </si>
  <si>
    <t>parapet dřevotřískový vnitřní povrch laminátový š 200mm</t>
  </si>
  <si>
    <t>1834279369</t>
  </si>
  <si>
    <t>187</t>
  </si>
  <si>
    <t>60794121</t>
  </si>
  <si>
    <t>koncovka PVC k parapetním dřevotřískovým deskám 600mm</t>
  </si>
  <si>
    <t>-1348020920</t>
  </si>
  <si>
    <t>188</t>
  </si>
  <si>
    <t>76695102R01</t>
  </si>
  <si>
    <t>Ozn.02/T Počítačový stůl + židle k PC + skříňka nízká,stůl 1550x700mm,skříňka 800x400 mm,dřevotříska lamino - kompletní dodávka a montáž</t>
  </si>
  <si>
    <t>1327335000</t>
  </si>
  <si>
    <t>"02/T"   2</t>
  </si>
  <si>
    <t>189</t>
  </si>
  <si>
    <t>766951031R01</t>
  </si>
  <si>
    <t>Ozn.03/T Vestavná skříň dvoukřídlová,šatní 900x400 mm + policová 900x400 mm,výška 2000 mm - kompletní dodávka a montáž</t>
  </si>
  <si>
    <t>-48366260</t>
  </si>
  <si>
    <t>"03/T"   2</t>
  </si>
  <si>
    <t>190</t>
  </si>
  <si>
    <t>766951032R01</t>
  </si>
  <si>
    <t>Ozn.03/T Skříňka nízká,800x400 mm,dělená s posuvnými dvířky - kompletní dodávka a montáž</t>
  </si>
  <si>
    <t>-1675756934</t>
  </si>
  <si>
    <t>191</t>
  </si>
  <si>
    <t>766951033R01</t>
  </si>
  <si>
    <t>Ozn.03/T Kuchyňský stůl,800x1200 mml + 4x židle - kompletní dodávka a montáž</t>
  </si>
  <si>
    <t>-330911493</t>
  </si>
  <si>
    <t>"03/T"   1</t>
  </si>
  <si>
    <t>192</t>
  </si>
  <si>
    <t>998766201</t>
  </si>
  <si>
    <t>Přesun hmot pro konstrukce truhlářské stanovený procentní sazbou (%) z ceny vodorovná dopravní vzdálenost do 50 m v objektech výšky do 6 m</t>
  </si>
  <si>
    <t>-1713063458</t>
  </si>
  <si>
    <t>193</t>
  </si>
  <si>
    <t>998766292</t>
  </si>
  <si>
    <t>Příplatek k přesunu hmot procentní 766 za zvětšený přesun do 100 m</t>
  </si>
  <si>
    <t>528849765</t>
  </si>
  <si>
    <t>Přesun hmot pro konstrukce truhlářské stanovený procentní sazbou (%) z ceny Příplatek k cenám za zvětšený přesun přes vymezenou největší dopravní vzdálenost do 100 m</t>
  </si>
  <si>
    <t>767</t>
  </si>
  <si>
    <t>Konstrukce zámečnické</t>
  </si>
  <si>
    <t>194</t>
  </si>
  <si>
    <t>7671000010R01</t>
  </si>
  <si>
    <t>Ozn.01/O Sendvičový panel stěnový horizontální tl. 50-70 mm,tepelně izolační výplň,vč.systémových,kotevních a montážních prvků - kompletní dodávka a montáž</t>
  </si>
  <si>
    <t>-868863237</t>
  </si>
  <si>
    <t>"01/O"   85,0</t>
  </si>
  <si>
    <t>195</t>
  </si>
  <si>
    <t>7671000011R01</t>
  </si>
  <si>
    <t>Ozn.01/O Venkovní hliníkové dveře 1000x2000 mm se stříškou 1200x1000 mm,tepelně izolační výplň,vč.zárubně,prahu,těsnění proti pronikání světla,kování - kompletní dodávka a montáž</t>
  </si>
  <si>
    <t>1881274889</t>
  </si>
  <si>
    <t>"01/O"   2</t>
  </si>
  <si>
    <t>196</t>
  </si>
  <si>
    <t>7671000020R01</t>
  </si>
  <si>
    <t>Ozn.02/O Sendvičový panel střešní tl. 50-70 mm,na ocelové konstrukci posuvné střechy,tepelně izolační výplň,vč.čel,boků,systémových,kotevních a montážních prvků - kompletní dodávka a montáž</t>
  </si>
  <si>
    <t>882931474</t>
  </si>
  <si>
    <t>"02/O"   58,0</t>
  </si>
  <si>
    <t>197</t>
  </si>
  <si>
    <t>7671000040R01</t>
  </si>
  <si>
    <t>Ozn.04/O Sendvičový panel střešní tl. 200 mm,tvořící pultovou střechu,tepelně izolační výplň,vč.podokapního žlabu (01/Kl),čel,systémových,kotevních a montážních prvků - kompletní dodávka a montáž</t>
  </si>
  <si>
    <t>1128185676</t>
  </si>
  <si>
    <t>"04/O"   26,0</t>
  </si>
  <si>
    <t>"01/Kl   4,4 m"</t>
  </si>
  <si>
    <t>198</t>
  </si>
  <si>
    <t>7671000100R01</t>
  </si>
  <si>
    <t>Pohon posuvných střech,hmotnost střechy s pláštěm 450,0 kg),pohon motorem pro posuvné brány,vč.výroby prototypu a odzkoušení a výrobní dokumentace - kompletní dodávka a montáž</t>
  </si>
  <si>
    <t>soubor</t>
  </si>
  <si>
    <t>1983199846</t>
  </si>
  <si>
    <t>199</t>
  </si>
  <si>
    <t>767161001R01</t>
  </si>
  <si>
    <t>Ozn.01/Z Zábradlí z ocelových uzavřených profilů,v. 900 mm,žárově zinkováno s nátěrovým systémem - kompletní dodávka a montáž</t>
  </si>
  <si>
    <t>1428701533</t>
  </si>
  <si>
    <t>"01/Z"   30,0</t>
  </si>
  <si>
    <t>200</t>
  </si>
  <si>
    <t>767201001R01</t>
  </si>
  <si>
    <t>Ozn.05/OKrabice z černě lakovaného plechu pro zakrytí ventilátorů,400x400x200 mm - kompletní dodávka a montáž</t>
  </si>
  <si>
    <t>-723047348</t>
  </si>
  <si>
    <t>"05/O"   1</t>
  </si>
  <si>
    <t>201</t>
  </si>
  <si>
    <t>767531111</t>
  </si>
  <si>
    <t>Montáž vstupních čistících zón z rohoží kovových nebo plastových</t>
  </si>
  <si>
    <t>-1059128216</t>
  </si>
  <si>
    <t>"03/O"   3,5</t>
  </si>
  <si>
    <t>"06/O"   1,0*0,8*2</t>
  </si>
  <si>
    <t>202</t>
  </si>
  <si>
    <t>69752100</t>
  </si>
  <si>
    <t>rohož textilní provedení 100% PP, zatavený do měkčeného PVC</t>
  </si>
  <si>
    <t>127488257</t>
  </si>
  <si>
    <t>"03/O"   3,5*1,1</t>
  </si>
  <si>
    <t>203</t>
  </si>
  <si>
    <t>69752030</t>
  </si>
  <si>
    <t>rohož vstupní provedení hliník nebo mosaz/gumové vlnovky/</t>
  </si>
  <si>
    <t>218328576</t>
  </si>
  <si>
    <t>"06/O"   1,0*0,8*2*1,1</t>
  </si>
  <si>
    <t>204</t>
  </si>
  <si>
    <t>767531121</t>
  </si>
  <si>
    <t>Montáž vstupních čistících zón z rohoží osazení rámu mosazného nebo hliníkového zapuštěného z L profilů</t>
  </si>
  <si>
    <t>-1522564069</t>
  </si>
  <si>
    <t>"06/O"   (1,0+0,8)*2*2</t>
  </si>
  <si>
    <t>205</t>
  </si>
  <si>
    <t>69752169R01</t>
  </si>
  <si>
    <t>rám pro zapuštění profil L-25/25/3 mm -  nerez</t>
  </si>
  <si>
    <t>71651352</t>
  </si>
  <si>
    <t>"06/O"   (1,0+0,8)*2*2*1,1</t>
  </si>
  <si>
    <t>206</t>
  </si>
  <si>
    <t>767541119</t>
  </si>
  <si>
    <t>Nosná konstrukce pro zdvojené podlahy (včetně dodávky materiálu) pro prostory s lehkým provozem z kovových rektifikačních stojek modulu 600 x 600 mm výšky přes 500 do 600 mm</t>
  </si>
  <si>
    <t>-32206791</t>
  </si>
  <si>
    <t>207</t>
  </si>
  <si>
    <t>767541411</t>
  </si>
  <si>
    <t>Montáž podlahových desek pro zdvojené podlahy rozměru 600 x 600 mm</t>
  </si>
  <si>
    <t>-1549240437</t>
  </si>
  <si>
    <t>208</t>
  </si>
  <si>
    <t>60795203</t>
  </si>
  <si>
    <t>deska kalciumsulfátová pro zdvojené podlahy horní strana PVC tl 36mm 600x600mm</t>
  </si>
  <si>
    <t>-1811530437</t>
  </si>
  <si>
    <t>Z1*1,1</t>
  </si>
  <si>
    <t>209</t>
  </si>
  <si>
    <t>767640111</t>
  </si>
  <si>
    <t>Montáž dveří ocelových nebo hliníkových vchodových jednokřídlových bez nadsvětlíku</t>
  </si>
  <si>
    <t>-1411557603</t>
  </si>
  <si>
    <t>"01/Al"   0,8*2,05*2</t>
  </si>
  <si>
    <t>d1</t>
  </si>
  <si>
    <t>"02/Al"   1,0*2,05*1</t>
  </si>
  <si>
    <t>"01/Al"   2</t>
  </si>
  <si>
    <t>"02/Al"   1</t>
  </si>
  <si>
    <t>210</t>
  </si>
  <si>
    <t>553401019R01</t>
  </si>
  <si>
    <t>ozn.01/Al vnitřní hliníkové dveře 800x2050 mm,tepelně izolační výplň,vč.zárubně,prahu,těsnění proti pronikání světla,kování</t>
  </si>
  <si>
    <t>1442758646</t>
  </si>
  <si>
    <t>211</t>
  </si>
  <si>
    <t>553401029R01</t>
  </si>
  <si>
    <t>ozn.02/Al venkovní hliníkové dveře 1000x2000 mm se stříškou 1200x1000 mm,tepelně izolační výplň,vč.zárubně,prahu,kování</t>
  </si>
  <si>
    <t>1097888866</t>
  </si>
  <si>
    <t>212</t>
  </si>
  <si>
    <t>767893125</t>
  </si>
  <si>
    <t>Montáž stříšek nad venkovními vstupy z kovových profilů kotvených k nosné konstrukci pomocí konzol, výplň ze skla rovná, šířky do 1,50 m</t>
  </si>
  <si>
    <t>1412477328</t>
  </si>
  <si>
    <t>"u zděné části"</t>
  </si>
  <si>
    <t>"dodávka součástí dodávky dveří"</t>
  </si>
  <si>
    <t>"02/Z"   1</t>
  </si>
  <si>
    <t>213</t>
  </si>
  <si>
    <t>767901001R01</t>
  </si>
  <si>
    <t>Vnitřní lamelové hliníkové stahovací žaluzie,vedení v hliníkových lištách</t>
  </si>
  <si>
    <t>-304418250</t>
  </si>
  <si>
    <t>214</t>
  </si>
  <si>
    <t>76799901R01</t>
  </si>
  <si>
    <t xml:space="preserve">Pomocné ocelové konstrukce pro kotvení a přichycení zařízení a vybavení pozorovacích přístrojů a příslušenství </t>
  </si>
  <si>
    <t>2070152709</t>
  </si>
  <si>
    <t>"odborný odhad"</t>
  </si>
  <si>
    <t>100,0</t>
  </si>
  <si>
    <t>215</t>
  </si>
  <si>
    <t>76799911R01</t>
  </si>
  <si>
    <t>Drobné zámečnické konstrukce, žárově zinkované (závěsné a upevňovací kce apod.) podrobně nespecifikované</t>
  </si>
  <si>
    <t>-2141682400</t>
  </si>
  <si>
    <t>216</t>
  </si>
  <si>
    <t>998767201</t>
  </si>
  <si>
    <t>Přesun hmot pro zámečnické konstrukce stanovený procentní sazbou (%) z ceny vodorovná dopravní vzdálenost do 50 m v objektech výšky do 6 m</t>
  </si>
  <si>
    <t>-1224375038</t>
  </si>
  <si>
    <t>217</t>
  </si>
  <si>
    <t>998767292</t>
  </si>
  <si>
    <t>Příplatek k přesunu hmot procentní 767 za zvětšený přesun do 100 m</t>
  </si>
  <si>
    <t>1239291985</t>
  </si>
  <si>
    <t>Přesun hmot pro zámečnické konstrukce stanovený procentní sazbou (%) z ceny Příplatek k cenám za zvětšený přesun přes vymezenou největší dopravní vzdálenost do 100 m</t>
  </si>
  <si>
    <t>776</t>
  </si>
  <si>
    <t>Podlahy povlakové</t>
  </si>
  <si>
    <t>218</t>
  </si>
  <si>
    <t>776111112</t>
  </si>
  <si>
    <t>Příprava podkladu broušení podlah nového podkladu betonového</t>
  </si>
  <si>
    <t>739086768</t>
  </si>
  <si>
    <t>219</t>
  </si>
  <si>
    <t>776111311</t>
  </si>
  <si>
    <t>Příprava podkladu vysátí podlah</t>
  </si>
  <si>
    <t>305756133</t>
  </si>
  <si>
    <t>220</t>
  </si>
  <si>
    <t>776121111</t>
  </si>
  <si>
    <t>Příprava podkladu penetrace vodou ředitelná podlah</t>
  </si>
  <si>
    <t>967339357</t>
  </si>
  <si>
    <t>221</t>
  </si>
  <si>
    <t>776221111</t>
  </si>
  <si>
    <t>Montáž podlahovin z PVC lepením standardním lepidlem z pásů standardních</t>
  </si>
  <si>
    <t>1760279870</t>
  </si>
  <si>
    <t>222</t>
  </si>
  <si>
    <t>28411012</t>
  </si>
  <si>
    <t>PVC vinyl heterogenní protiskluzná tl 2,00mm, nášlapná vrstva 0,70mm, třída zátěže 34/43, otlak do 0,05mm, R10, hořlavost Bfl S1</t>
  </si>
  <si>
    <t>-1594428095</t>
  </si>
  <si>
    <t>PVC1*1,1</t>
  </si>
  <si>
    <t>223</t>
  </si>
  <si>
    <t>776221121</t>
  </si>
  <si>
    <t>Montáž podlahovin z PVC lepením standardním lepidlem z pásů elektrostaticky vodivých</t>
  </si>
  <si>
    <t>-1644224451</t>
  </si>
  <si>
    <t>224</t>
  </si>
  <si>
    <t>28411025</t>
  </si>
  <si>
    <t>PVC vinyl homogenní zátěžová antistatické tl 2,00mm, R &lt;1000MΩ, třída zátěže 34/43, hořlavost Bfl S1</t>
  </si>
  <si>
    <t>1209222812</t>
  </si>
  <si>
    <t>PVC2*1,1</t>
  </si>
  <si>
    <t>225</t>
  </si>
  <si>
    <t>776223112</t>
  </si>
  <si>
    <t>Montáž podlahovin z PVC spoj podlah svařováním za studena</t>
  </si>
  <si>
    <t>428164388</t>
  </si>
  <si>
    <t xml:space="preserve">"pásy- dle realizovaných akcí 0,75m/m2"   </t>
  </si>
  <si>
    <t>PVC1*0,75</t>
  </si>
  <si>
    <t>PVC2*0,75</t>
  </si>
  <si>
    <t>pvcsv</t>
  </si>
  <si>
    <t>226</t>
  </si>
  <si>
    <t>776421111</t>
  </si>
  <si>
    <t>Montáž lišt obvodových lepených</t>
  </si>
  <si>
    <t>90230955</t>
  </si>
  <si>
    <t>PVC1*0,8</t>
  </si>
  <si>
    <t>PVC2*0,8</t>
  </si>
  <si>
    <t>Z1*0,8</t>
  </si>
  <si>
    <t>227</t>
  </si>
  <si>
    <t>28411007</t>
  </si>
  <si>
    <t>lišta soklová PVC 15x50mm</t>
  </si>
  <si>
    <t>19895564</t>
  </si>
  <si>
    <t>PVCs*1,05</t>
  </si>
  <si>
    <t>228</t>
  </si>
  <si>
    <t>776421311</t>
  </si>
  <si>
    <t>Montáž lišt přechodových samolepících</t>
  </si>
  <si>
    <t>-136800079</t>
  </si>
  <si>
    <t>"01/T"   0,8*2</t>
  </si>
  <si>
    <t>229</t>
  </si>
  <si>
    <t>59054119R01</t>
  </si>
  <si>
    <t>profil přechodový nerez</t>
  </si>
  <si>
    <t>985603747</t>
  </si>
  <si>
    <t>230</t>
  </si>
  <si>
    <t>998776201</t>
  </si>
  <si>
    <t>Přesun hmot pro podlahy povlakové stanovený procentní sazbou (%) z ceny vodorovná dopravní vzdálenost do 50 m v objektech výšky do 6 m</t>
  </si>
  <si>
    <t>280794342</t>
  </si>
  <si>
    <t>231</t>
  </si>
  <si>
    <t>998776292</t>
  </si>
  <si>
    <t>Příplatek k přesunu hmot procentní 776 za zvětšený přesun do 100 m</t>
  </si>
  <si>
    <t>1346715807</t>
  </si>
  <si>
    <t>Přesun hmot pro podlahy povlakové stanovený procentní sazbou (%) z ceny Příplatek k cenám za zvětšený přesun přes vymezenou největší dopravní vzdálenost do 100 m</t>
  </si>
  <si>
    <t>781</t>
  </si>
  <si>
    <t>Dokončovací práce - obklady</t>
  </si>
  <si>
    <t>232</t>
  </si>
  <si>
    <t>781111011</t>
  </si>
  <si>
    <t>Ometení (oprášení) stěny při přípravě podkladu</t>
  </si>
  <si>
    <t>-43769060</t>
  </si>
  <si>
    <t>Příprava podkladu před provedením obkladu oprášení (ometení) stěny</t>
  </si>
  <si>
    <t>233</t>
  </si>
  <si>
    <t>781121011</t>
  </si>
  <si>
    <t>Nátěr penetrační na stěnu</t>
  </si>
  <si>
    <t>1829155063</t>
  </si>
  <si>
    <t>Příprava podkladu před provedením obkladu nátěr penetrační na stěnu</t>
  </si>
  <si>
    <t>234</t>
  </si>
  <si>
    <t>781151031</t>
  </si>
  <si>
    <t>Celoplošné vyrovnání podkladu stěrkou tl 3 mm</t>
  </si>
  <si>
    <t>-999326266</t>
  </si>
  <si>
    <t>Příprava podkladu před provedením obkladu celoplošné vyrovnání podkladu stěrkou, tloušťky 3 mm</t>
  </si>
  <si>
    <t>235</t>
  </si>
  <si>
    <t>781151041</t>
  </si>
  <si>
    <t>Příplatek k cenám celoplošné vyrovnání stěrkou za každý další 1 mm přes tl 3 mm</t>
  </si>
  <si>
    <t>1738007201</t>
  </si>
  <si>
    <t>Příprava podkladu před provedením obkladu celoplošné vyrovnání podkladu příplatek za každý další 1 mm tloušťky přes 3 mm</t>
  </si>
  <si>
    <t>236</t>
  </si>
  <si>
    <t>781474120</t>
  </si>
  <si>
    <t>Montáž obkladů vnitřních stěn z dlaždic keramických lepených flexibilním lepidlem maloformátových hladkých přes 85 do 100 ks/m2</t>
  </si>
  <si>
    <t>1890042125</t>
  </si>
  <si>
    <t>"1.05"   (2,0)*(0,9+0,6)</t>
  </si>
  <si>
    <t>237</t>
  </si>
  <si>
    <t>59761039R01</t>
  </si>
  <si>
    <t>obklad keramický hladký přes 85 do 100ks/m2</t>
  </si>
  <si>
    <t>-547921565</t>
  </si>
  <si>
    <t>ko1*1,1</t>
  </si>
  <si>
    <t>238</t>
  </si>
  <si>
    <t>781477111</t>
  </si>
  <si>
    <t>Příplatek k montáži obkladů vnitřních keramických hladkých za plochu do 10 m2</t>
  </si>
  <si>
    <t>1277412382</t>
  </si>
  <si>
    <t>Montáž obkladů vnitřních stěn z dlaždic keramických Příplatek k cenám za plochu do 10 m2 jednotlivě</t>
  </si>
  <si>
    <t>239</t>
  </si>
  <si>
    <t>781477114</t>
  </si>
  <si>
    <t>Příplatek k montáži obkladů vnitřních keramických hladkých za spárování tmelem dvousložkovým</t>
  </si>
  <si>
    <t>1697256171</t>
  </si>
  <si>
    <t>Montáž obkladů vnitřních stěn z dlaždic keramických Příplatek k cenám za dvousložkový spárovací tmel</t>
  </si>
  <si>
    <t>240</t>
  </si>
  <si>
    <t>781477115</t>
  </si>
  <si>
    <t>Příplatek k montáži obkladů vnitřních keramických hladkých za lepením lepidlem dvousložkovým</t>
  </si>
  <si>
    <t>-98776859</t>
  </si>
  <si>
    <t>Montáž obkladů vnitřních stěn z dlaždic keramických Příplatek k cenám za dvousložkové lepidlo</t>
  </si>
  <si>
    <t>241</t>
  </si>
  <si>
    <t>781491011</t>
  </si>
  <si>
    <t>Montáž zrcadel lepených silikonovým tmelem na podkladní omítku, plochy do 1 m2</t>
  </si>
  <si>
    <t>1182397480</t>
  </si>
  <si>
    <t>0,5*0,5*1</t>
  </si>
  <si>
    <t>242</t>
  </si>
  <si>
    <t>63465126</t>
  </si>
  <si>
    <t>zrcadlo nemontované čiré tl 5mm max rozměr 3210x2250mm</t>
  </si>
  <si>
    <t>-1597115705</t>
  </si>
  <si>
    <t>0,5*0,5*1*1,2</t>
  </si>
  <si>
    <t>243</t>
  </si>
  <si>
    <t>781494511</t>
  </si>
  <si>
    <t>Obklad - dokončující práce profily ukončovací plastové lepené flexibilním lepidlem ukončovací</t>
  </si>
  <si>
    <t>-1788941210</t>
  </si>
  <si>
    <t>"1.05"   (2,0*2+0,9+0,6)</t>
  </si>
  <si>
    <t>"kolem zrcadla"</t>
  </si>
  <si>
    <t>(0,5+0,5)*2*1</t>
  </si>
  <si>
    <t>244</t>
  </si>
  <si>
    <t>781495211</t>
  </si>
  <si>
    <t>Čištění vnitřních ploch po provedení obkladu stěn chemickými prostředky</t>
  </si>
  <si>
    <t>-372742569</t>
  </si>
  <si>
    <t>245</t>
  </si>
  <si>
    <t>998781202</t>
  </si>
  <si>
    <t>Přesun hmot pro obklady keramické stanovený procentní sazbou (%) z ceny vodorovná dopravní vzdálenost do 50 m v objektech výšky přes 6 do 12 m</t>
  </si>
  <si>
    <t>1506201924</t>
  </si>
  <si>
    <t>246</t>
  </si>
  <si>
    <t>998781292</t>
  </si>
  <si>
    <t>Příplatek k přesunu hmot procentní 781 za zvětšený přesun do 100 m</t>
  </si>
  <si>
    <t>225494904</t>
  </si>
  <si>
    <t>Přesun hmot pro obklady keramické stanovený procentní sazbou (%) z ceny Příplatek k cenám za zvětšený přesun přes vymezenou největší dopravní vzdálenost do 100 m</t>
  </si>
  <si>
    <t>783</t>
  </si>
  <si>
    <t>Dokončovací práce - nátěry</t>
  </si>
  <si>
    <t>247</t>
  </si>
  <si>
    <t>783826203</t>
  </si>
  <si>
    <t>Termoizolační nátěr omítek hladkých silikonový</t>
  </si>
  <si>
    <t>283135921</t>
  </si>
  <si>
    <t>(2,7-0,3)*(aa1+1,45)</t>
  </si>
  <si>
    <t>(2,5-0,3)*bb1</t>
  </si>
  <si>
    <t>-1,0*(2,05-0,3)*1</t>
  </si>
  <si>
    <t>(1,0+(2,05-0,3)*2)*1*0,2</t>
  </si>
  <si>
    <t>784</t>
  </si>
  <si>
    <t>Dokončovací práce - malby a tapety</t>
  </si>
  <si>
    <t>248</t>
  </si>
  <si>
    <t>784111001</t>
  </si>
  <si>
    <t>Oprášení (ometení ) podkladu v místnostech v do 3,80 m</t>
  </si>
  <si>
    <t>-954886042</t>
  </si>
  <si>
    <t>Oprášení (ometení) podkladu v místnostech výšky do 3,80 m</t>
  </si>
  <si>
    <t>249</t>
  </si>
  <si>
    <t>784171101</t>
  </si>
  <si>
    <t>Zakrytí vnitřních podlah včetně pozdějšího odkrytí</t>
  </si>
  <si>
    <t>442461975</t>
  </si>
  <si>
    <t>Zakrytí nemalovaných ploch (materiál ve specifikaci) včetně pozdějšího odkrytí podlah</t>
  </si>
  <si>
    <t>250</t>
  </si>
  <si>
    <t>28323156</t>
  </si>
  <si>
    <t>fólie pro malířské potřeby zakrývací tl 41µ 4x5m</t>
  </si>
  <si>
    <t>-1134340225</t>
  </si>
  <si>
    <t>61,8*1,05 'Přepočtené koeficientem množství</t>
  </si>
  <si>
    <t>251</t>
  </si>
  <si>
    <t>784181101</t>
  </si>
  <si>
    <t>Penetrace podkladu jednonásobná základní akrylátová bezbarvá v místnostech výšky do 3,80 m</t>
  </si>
  <si>
    <t>1681875231</t>
  </si>
  <si>
    <t>"odpočet penetrace u SDK"</t>
  </si>
  <si>
    <t>-sdk100</t>
  </si>
  <si>
    <t>-sdk*2</t>
  </si>
  <si>
    <t>252</t>
  </si>
  <si>
    <t>784221101</t>
  </si>
  <si>
    <t>Malby z malířských směsí otěruvzdorných za sucha dvojnásobné, bílé za sucha otěruvzdorné dobře v místnostech výšky do 3,80 m</t>
  </si>
  <si>
    <t>393346089</t>
  </si>
  <si>
    <t>"stropy"</t>
  </si>
  <si>
    <t>"stěny"</t>
  </si>
  <si>
    <t>sdk*2</t>
  </si>
  <si>
    <t>"přípočet dveří vnitřních do 4 m2 plochy"</t>
  </si>
  <si>
    <t>2,0*(3)*2</t>
  </si>
  <si>
    <t>"přípočet otvorů vnějších"</t>
  </si>
  <si>
    <t>"odpočet keramických obkladů"</t>
  </si>
  <si>
    <t>-ko1</t>
  </si>
  <si>
    <t>253</t>
  </si>
  <si>
    <t>784221153</t>
  </si>
  <si>
    <t>Malby z malířských směsí otěruvzdorných za sucha Příplatek k cenám dvojnásobných maleb na tónovacích automatech, v odstínu středně sytém</t>
  </si>
  <si>
    <t>1525398758</t>
  </si>
  <si>
    <t>-m1str</t>
  </si>
  <si>
    <t>786</t>
  </si>
  <si>
    <t>Dokončovací práce - čalounické úpravy</t>
  </si>
  <si>
    <t>254</t>
  </si>
  <si>
    <t>786623011</t>
  </si>
  <si>
    <t>Montáž venkovních žaluzií do okenního nebo dveřního otvoru, ovládaných motorem, upevněných na rám nebo do žaluziově schránky, plochy do 4 m2</t>
  </si>
  <si>
    <t>409907474</t>
  </si>
  <si>
    <t>255</t>
  </si>
  <si>
    <t>55342521</t>
  </si>
  <si>
    <t>žaluzie Z-90 ovládaná základním motorem včetně příslušenství plochy do 0,75m2</t>
  </si>
  <si>
    <t>-434227958</t>
  </si>
  <si>
    <t>256</t>
  </si>
  <si>
    <t>55342522</t>
  </si>
  <si>
    <t>žaluzie Z-90 ovládaná základním motorem včetně příslušenství plochy do 1,0m2</t>
  </si>
  <si>
    <t>1685762914</t>
  </si>
  <si>
    <t>257</t>
  </si>
  <si>
    <t>786623031</t>
  </si>
  <si>
    <t>Montáž venkovních žaluzií krycího plechu jakékoli délky</t>
  </si>
  <si>
    <t>-180052450</t>
  </si>
  <si>
    <t>258</t>
  </si>
  <si>
    <t>55342561</t>
  </si>
  <si>
    <t>plech krycí Al pro žaluzie Z-90 tl 1,5mm lakovaný včetně bočnic a držáků plochy do 0,75m2</t>
  </si>
  <si>
    <t>1160535879</t>
  </si>
  <si>
    <t>259</t>
  </si>
  <si>
    <t>55342563</t>
  </si>
  <si>
    <t>plech krycí Al pro žaluzie Z-90 tl 1,5mm lakovaný včetně bočnic a držáků plochy do 1,0m2 šířky přes 0,9m</t>
  </si>
  <si>
    <t>-562077544</t>
  </si>
  <si>
    <t>260</t>
  </si>
  <si>
    <t>998786201</t>
  </si>
  <si>
    <t>Přesun hmot pro stínění a čalounické úpravy stanovený procentní sazbou (%) z ceny vodorovná dopravní vzdálenost do 50 m v objektech výšky do 6 m</t>
  </si>
  <si>
    <t>-544883164</t>
  </si>
  <si>
    <t>261</t>
  </si>
  <si>
    <t>998786292</t>
  </si>
  <si>
    <t>Příplatek k přesunu hmot procentní 786 za zvětšený přesun do 100 m</t>
  </si>
  <si>
    <t>1301362612</t>
  </si>
  <si>
    <t>Přesun hmot pro stínění a čalounické úpravy stanovený procentní sazbou (%) z ceny Příplatek k cenám za zvětšený přesun přes vymezenou největší dopravní vzdálenost do 100 m</t>
  </si>
  <si>
    <t>43-M</t>
  </si>
  <si>
    <t>Montáž ocelových konstrukcí</t>
  </si>
  <si>
    <t>262</t>
  </si>
  <si>
    <t>9431011R01</t>
  </si>
  <si>
    <t>Ocelová konstrukce - sloupy - dle specifikace statiky OK vč.chem.kotev a povrch.úpravy - kompletní dodávka a montáž</t>
  </si>
  <si>
    <t>-1656288853</t>
  </si>
  <si>
    <t>"D.1.2.08 Tvar OK"</t>
  </si>
  <si>
    <t>"+20 % na prořez a pomocné konstrukce"</t>
  </si>
  <si>
    <t>5397,06*1,2</t>
  </si>
  <si>
    <t>263</t>
  </si>
  <si>
    <t>9431012R01</t>
  </si>
  <si>
    <t>Ocelová konstrukce - rámové konstrukce - dle specifikace statiky OK vč. povrch.úpravy - kompletní dodávka a montáž</t>
  </si>
  <si>
    <t>-79001039</t>
  </si>
  <si>
    <t>2518,01*1,2</t>
  </si>
  <si>
    <t>HZS</t>
  </si>
  <si>
    <t>Hodinové zúčtovací sazby</t>
  </si>
  <si>
    <t>264</t>
  </si>
  <si>
    <t>HZS1302</t>
  </si>
  <si>
    <t>Hodinové zúčtovací sazby profesí HSV provádění konstrukcí zedník specialista</t>
  </si>
  <si>
    <t>512</t>
  </si>
  <si>
    <t>-1783603671</t>
  </si>
  <si>
    <t>"stavební přípomoce, dozdívky, bourání prostupů a ostatní stavební práce a konstrukce nutné k řádnému dokončení díla"</t>
  </si>
  <si>
    <t>80,0</t>
  </si>
  <si>
    <t>265</t>
  </si>
  <si>
    <t>HZS2222R01</t>
  </si>
  <si>
    <t>Hodinové zúčtovací sazby profesí PSV odborný pracovník montáže pozorovacího zařízení</t>
  </si>
  <si>
    <t>-603315973</t>
  </si>
  <si>
    <t>"zapojení a montáž pozorovacích přístrojů – dalekohledů a navazujícího vybavení"</t>
  </si>
  <si>
    <t>30,0</t>
  </si>
  <si>
    <t>266</t>
  </si>
  <si>
    <t>HZS4152</t>
  </si>
  <si>
    <t>Hodinové zúčtovací sazby ostatních profesí obsluha stavebních strojů a zařízení mechanik odborný</t>
  </si>
  <si>
    <t>1607729387</t>
  </si>
  <si>
    <t>"odvoz odbornou firmou z prostoru planetária (250 m)"</t>
  </si>
  <si>
    <t>"v ponechaných ochranných obalech - viz. demolice"</t>
  </si>
  <si>
    <t>D.1.4.a - VP domovní</t>
  </si>
  <si>
    <t>Královéhradecký kraj, Pivovarské nám. 1254, HK</t>
  </si>
  <si>
    <t>PROINSTAL - Zahradník</t>
  </si>
  <si>
    <t>Ing.Zahradník</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</si>
  <si>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webu podminky.urs.cz.</t>
  </si>
  <si>
    <t>HSV - HSV</t>
  </si>
  <si>
    <t xml:space="preserve">    99 - Přesuny hmot a sutí</t>
  </si>
  <si>
    <t>722 - Zdravotechnika - vnitřní vodovod</t>
  </si>
  <si>
    <t xml:space="preserve">    725 - Zdravotechnika - zařizovací předměty</t>
  </si>
  <si>
    <t>O01 - HZS</t>
  </si>
  <si>
    <t>119001405</t>
  </si>
  <si>
    <t>Dočasné zajištění podzemního potrubí nebo vedení ve výkopišti ve stavu i poloze , ve kterých byla na začátku zemních prací a to s podepřením, vzepřením nebo vyvěšením, příp. s ochranným bedněním, se zřízením a odstraněním zajišťovací konstrukce, s opotřeb</t>
  </si>
  <si>
    <t>1135520523</t>
  </si>
  <si>
    <t>Dočasné zajištění podzemního potrubí nebo vedení ve výkopišti ve stavu i poloze , ve kterých byla na začátku zemních prací a to s podepřením, vzepřením nebo vyvěšením, příp. s ochranným bedněním, se zřízením a odstraněním zajišťovací konstrukce, s opotřebením hmot potrubí plastového, jmenovité světlosti DN do 200 mm</t>
  </si>
  <si>
    <t>"dle D.1.4.a 02-05" 1,0</t>
  </si>
  <si>
    <t>132251252</t>
  </si>
  <si>
    <t>Hloubení nezapažených rýh šířky přes 800 do 2 000 mm strojně s urovnáním dna do předepsaného profilu a spádu v hornině třídy těžitelnosti I skupiny 3 přes 20 do 50 m3</t>
  </si>
  <si>
    <t>1607771311</t>
  </si>
  <si>
    <t xml:space="preserve">"dle D.1.4.a 02-05" </t>
  </si>
  <si>
    <t>"zeleň"</t>
  </si>
  <si>
    <t>32,10*1,43*1,00</t>
  </si>
  <si>
    <t>139001101</t>
  </si>
  <si>
    <t>Příplatek k cenám hloubených vykopávek za ztížení vykopávky v blízkosti podzemního vedení nebo výbušnin pro jakoukoliv třídu horniny</t>
  </si>
  <si>
    <t>405584918</t>
  </si>
  <si>
    <t>"dle D.1.4.a 02-05" 1,5*1,0</t>
  </si>
  <si>
    <t>151811131</t>
  </si>
  <si>
    <t>Zřízení pažicích boxů pro pažení a rozepření stěn rýh podzemního vedení hloubka výkopu do 4 m, šířka do 1,2 m</t>
  </si>
  <si>
    <t>662823850</t>
  </si>
  <si>
    <t>32,10*1,43*2</t>
  </si>
  <si>
    <t>151811231</t>
  </si>
  <si>
    <t>Odstranění pažicích boxů pro pažení a rozepření stěn rýh podzemního vedení hloubka výkopu do 4 m, šířka do 1,2 m</t>
  </si>
  <si>
    <t>-1296875718</t>
  </si>
  <si>
    <t>161151103</t>
  </si>
  <si>
    <t>Svislé přemístění výkopku strojně bez naložení do dopravní nádoby avšak s vyprázdněním dopravní nádoby na hromadu nebo do dopravního prostředku z horniny třídy těžitelnosti I skupiny 1 až 3 při hloubce výkopu přes 4 do 8 m</t>
  </si>
  <si>
    <t>-1868711858</t>
  </si>
  <si>
    <t>379814785</t>
  </si>
  <si>
    <t>"hloubení" 45,903</t>
  </si>
  <si>
    <t>162751117</t>
  </si>
  <si>
    <t>Vodorovné přemístění výkopku nebo sypaniny po suchu na obvyklém dopravním prostředku, bez naložení výkopku, avšak se složením bez rozhrnutí z horniny třídy těžitelnosti I skupiny 1 až 3 na vzdálenost přes 9 000 do 10 000 m</t>
  </si>
  <si>
    <t>-779759140</t>
  </si>
  <si>
    <t>"lože" 4,509</t>
  </si>
  <si>
    <t>"obsyp" 16,066</t>
  </si>
  <si>
    <t>310950368</t>
  </si>
  <si>
    <t>171201221</t>
  </si>
  <si>
    <t>Poplatek za uložení stavebního odpadu na skládce (skládkovné) zeminy a kamení zatříděného do Katalogu odpadů pod kódem 17 05 04</t>
  </si>
  <si>
    <t>924333757</t>
  </si>
  <si>
    <t>"lože x 1,8" 4,509*1,8</t>
  </si>
  <si>
    <t>"obsyp x 1,8" 16,066*1,8</t>
  </si>
  <si>
    <t>171251201</t>
  </si>
  <si>
    <t>Uložení sypaniny na skládky nebo meziskládky bez hutnění s upravením uložené sypaniny do předepsaného tvaru</t>
  </si>
  <si>
    <t>-1473738081</t>
  </si>
  <si>
    <t>-1266774713</t>
  </si>
  <si>
    <t>"-lože" -4,590</t>
  </si>
  <si>
    <t>"-obsyp" -16,066</t>
  </si>
  <si>
    <t>175151101</t>
  </si>
  <si>
    <t>Obsypání potrubí strojně sypaninou z vhodných hornin tř. 1 až 4 nebo materiálem připraveným podél výkopu ve vzdálenosti do 3 m od jeho kraje, pro jakoukoliv hloubku výkopu a míru zhutnění bez prohození sypaniny</t>
  </si>
  <si>
    <t>-1033800086</t>
  </si>
  <si>
    <t>32,10*1,43*0,35</t>
  </si>
  <si>
    <t>58333651</t>
  </si>
  <si>
    <t>kamenivo těžené hrubé frakce 8/16</t>
  </si>
  <si>
    <t>1858795630</t>
  </si>
  <si>
    <t>(32,10*1,43*0,35)*1,8</t>
  </si>
  <si>
    <t>"ztratné 1%" 28,919*0,01</t>
  </si>
  <si>
    <t>451573111</t>
  </si>
  <si>
    <t>Lože pod potrubí, stoky a drobné objekty v otevřeném výkopu z písku a štěrkopísku do 63 mm</t>
  </si>
  <si>
    <t>1543720659</t>
  </si>
  <si>
    <t>32,10*1,43*0,10</t>
  </si>
  <si>
    <t>871161141</t>
  </si>
  <si>
    <t>Montáž vodovodního potrubí z plastů v otevřeném výkopu z polyetylenu PE 100 svařovaných na tupo SDR 11/PN16 D 32 x 3,0 mm</t>
  </si>
  <si>
    <t>-1164150297</t>
  </si>
  <si>
    <t>28613524</t>
  </si>
  <si>
    <t>potrubí třívrstvé PE100 RC SDR11 32x3,0 dl 12m</t>
  </si>
  <si>
    <t>-549044919</t>
  </si>
  <si>
    <t>32,10+1</t>
  </si>
  <si>
    <t>"prořez a zaokrouhlení" 0,9</t>
  </si>
  <si>
    <t>877161101</t>
  </si>
  <si>
    <t>Montáž tvarovek na vodovodním plastovém potrubí z polyetylenu PE 100 elektrotvarovek SDR 11/PN16 spojek, oblouků nebo redukcí d 32</t>
  </si>
  <si>
    <t>-643480423</t>
  </si>
  <si>
    <t>28615969</t>
  </si>
  <si>
    <t>elektrospojka SDR11 PE 100 PN16 D 32mm</t>
  </si>
  <si>
    <t>-1517262919</t>
  </si>
  <si>
    <t>"dle D.1.4.a 02-05" 2</t>
  </si>
  <si>
    <t>892233122</t>
  </si>
  <si>
    <t>Proplach a dezinfekce vodovodního potrubí DN od 40 do 70</t>
  </si>
  <si>
    <t>1399232397</t>
  </si>
  <si>
    <t>892241111</t>
  </si>
  <si>
    <t>Tlakové zkoušky vodou na potrubí DN do 80</t>
  </si>
  <si>
    <t>-1896440333</t>
  </si>
  <si>
    <t>899721111</t>
  </si>
  <si>
    <t>Signalizační vodič na potrubí DN do 150 mm</t>
  </si>
  <si>
    <t>521624201</t>
  </si>
  <si>
    <t>899722113</t>
  </si>
  <si>
    <t>Krytí potrubí z plastů výstražnou fólií z PVC šířky 34cm</t>
  </si>
  <si>
    <t>212956728</t>
  </si>
  <si>
    <t>899712111</t>
  </si>
  <si>
    <t>Orientační tabulky na vodovodních a kanalizačních řadech na zdivu</t>
  </si>
  <si>
    <t>972327626</t>
  </si>
  <si>
    <t>Přesuny hmot a sutí</t>
  </si>
  <si>
    <t>998276101</t>
  </si>
  <si>
    <t>Přesun hmot pro trubní vedení hloubené z trub z plastických hmot nebo sklolaminátových pro vodovody nebo kanalizace v otevřeném výkopu dopravní vzdálenost do 15 m</t>
  </si>
  <si>
    <t>-830604233</t>
  </si>
  <si>
    <t>722</t>
  </si>
  <si>
    <t>Zdravotechnika - vnitřní vodovod</t>
  </si>
  <si>
    <t>722175002</t>
  </si>
  <si>
    <t>Potrubí z plastových trubek z polypropylenu PP-RCT svařovaných polyfúzně D 20 x 2,8</t>
  </si>
  <si>
    <t>-683535679</t>
  </si>
  <si>
    <t>"dle D.1.4.a 02-05 spočítáno programem Cadkon+10% prořez"</t>
  </si>
  <si>
    <t>3,68</t>
  </si>
  <si>
    <t>"zaokrouhlení" 0,32</t>
  </si>
  <si>
    <t>722175003</t>
  </si>
  <si>
    <t>Potrubí z plastových trubek z polypropylenu PP-RCT svařovaných polyfúzně D 25 x 3,5</t>
  </si>
  <si>
    <t>634276397</t>
  </si>
  <si>
    <t>722175004</t>
  </si>
  <si>
    <t>Potrubí z plastových trubek z polypropylenu PP-RCT svařovaných polyfúzně D 32 x 4,4</t>
  </si>
  <si>
    <t>1668983810</t>
  </si>
  <si>
    <t>0,44+1</t>
  </si>
  <si>
    <t>"zaokrouhlení" 0,56</t>
  </si>
  <si>
    <t>722181221</t>
  </si>
  <si>
    <t>Ochrana potrubí termoizolačními trubicemi z pěnového polyetylenu PE přilepenými v příčných a podélných spojích, tloušťky izolace přes 6 do 9 mm, vnitřního průměru izolace DN do 22 mm</t>
  </si>
  <si>
    <t>-1198493569</t>
  </si>
  <si>
    <t>"dle D.1.4.a 02-05" 4</t>
  </si>
  <si>
    <t>722181222</t>
  </si>
  <si>
    <t>Ochrana potrubí termoizolačními trubicemi z pěnového polyetylenu PE přilepenými v příčných a podélných spojích, tloušťky izolace přes 6 do 9 mm, vnitřního průměru izolace DN přes 22 do 45 mm</t>
  </si>
  <si>
    <t>828186710</t>
  </si>
  <si>
    <t>"dle D.1.4.a 02-05" 2+2</t>
  </si>
  <si>
    <t>722190401</t>
  </si>
  <si>
    <t>Zřízení přípojek na potrubí vyvedení a upevnění výpustek do DN 25</t>
  </si>
  <si>
    <t>-1947703685</t>
  </si>
  <si>
    <t>"dle D.1.4.a 02-05" 1</t>
  </si>
  <si>
    <t>722190901</t>
  </si>
  <si>
    <t>Opravy ostatní uzavření nebo otevření vodovodního potrubí při opravách včetně vypuštění a napuštění</t>
  </si>
  <si>
    <t>901044850</t>
  </si>
  <si>
    <t>722220111</t>
  </si>
  <si>
    <t>Armatury s jedním závitem nástěnky pro výtokový ventil G 1/2</t>
  </si>
  <si>
    <t>957402669</t>
  </si>
  <si>
    <t>722220232</t>
  </si>
  <si>
    <t>Armatury s jedním závitem přechodové tvarovky PPR, PN 20 (SDR 6) s kovovým závitem vnitřním přechodky dGK D 25 x G 3/4</t>
  </si>
  <si>
    <t>-846772199</t>
  </si>
  <si>
    <t>722220233</t>
  </si>
  <si>
    <t>Armatury s jedním závitem přechodové tvarovky PPR, PN 20 (SDR 6) s kovovým závitem vnitřním přechodky dGK D 32 x G 1</t>
  </si>
  <si>
    <t>1916217697</t>
  </si>
  <si>
    <t>722224115</t>
  </si>
  <si>
    <t>Armatury s jedním závitem kohouty plnicí a vypouštěcí PN 10 G 1/2</t>
  </si>
  <si>
    <t>392869080</t>
  </si>
  <si>
    <t>722224152</t>
  </si>
  <si>
    <t>Armatury s jedním závitem ventily kulové zahradní uzávěry PN 15 do 120° C G 1/2 - 3/4</t>
  </si>
  <si>
    <t>-251580384</t>
  </si>
  <si>
    <t>722230112</t>
  </si>
  <si>
    <t>Armatury se dvěma závity ventily přímé s odvodňovacím ventilem G 3/4</t>
  </si>
  <si>
    <t>1402064741</t>
  </si>
  <si>
    <t>722230113</t>
  </si>
  <si>
    <t>Armatury se dvěma závity ventily přímé s odvodňovacím ventilem G 1</t>
  </si>
  <si>
    <t>1722886216</t>
  </si>
  <si>
    <t>"dle D.1.4.a 02-05" 3</t>
  </si>
  <si>
    <t>722231073</t>
  </si>
  <si>
    <t>Armatury se dvěma závity ventily zpětné mosazné PN 10 do 110°C G 3/4</t>
  </si>
  <si>
    <t>-976605126</t>
  </si>
  <si>
    <t>722231074</t>
  </si>
  <si>
    <t>Armatury se dvěma závity ventily zpětné mosazné PN 10 do 110°C G 1</t>
  </si>
  <si>
    <t>-1166968712</t>
  </si>
  <si>
    <t>722290226</t>
  </si>
  <si>
    <t>Zkoušky, proplach a desinfekce vodovodního potrubí zkoušky těsnosti vodovodního potrubí závitového do DN 50</t>
  </si>
  <si>
    <t>-1433133520</t>
  </si>
  <si>
    <t>"dle D.1.4.a 02-05" 4+2+2</t>
  </si>
  <si>
    <t>722290234</t>
  </si>
  <si>
    <t>Zkoušky, proplach a desinfekce vodovodního potrubí proplach a desinfekce vodovodního potrubí do DN 80</t>
  </si>
  <si>
    <t>-1549850066</t>
  </si>
  <si>
    <t>998722201</t>
  </si>
  <si>
    <t>Přesun hmot pro vnitřní vodovod stanovený procentní sazbou (%) z ceny vodorovná dopravní vzdálenost do 50 m v objektech výšky do 6 m</t>
  </si>
  <si>
    <t>359366949</t>
  </si>
  <si>
    <t>725</t>
  </si>
  <si>
    <t>Zdravotechnika - zařizovací předměty</t>
  </si>
  <si>
    <t>725813112R02</t>
  </si>
  <si>
    <t>Mrazuvzdorný ventil G 1/2 D+M</t>
  </si>
  <si>
    <t>-304932398</t>
  </si>
  <si>
    <t>998725201</t>
  </si>
  <si>
    <t>Přesun hmot pro zařizovací předměty stanovený procentní sazbou (%) z ceny vodorovná dopravní vzdálenost do 50 m v objektech výšky do 6 m</t>
  </si>
  <si>
    <t>1792972705</t>
  </si>
  <si>
    <t>O01</t>
  </si>
  <si>
    <t>0001</t>
  </si>
  <si>
    <t>Ochranná trubka dn 63</t>
  </si>
  <si>
    <t>-1885804006</t>
  </si>
  <si>
    <t>D.1.4.a KP - Dešťová kanalizace</t>
  </si>
  <si>
    <t>Ing. Zahradník</t>
  </si>
  <si>
    <t xml:space="preserve">    O01 - HZS</t>
  </si>
  <si>
    <t>547252958</t>
  </si>
  <si>
    <t>"Švs-VD" 18,60*1,2*1,10</t>
  </si>
  <si>
    <t>"Ds1-Ds1" 0,90*1,1*1,40</t>
  </si>
  <si>
    <t>140983512</t>
  </si>
  <si>
    <t>"Ds1-Ds1" 0,90*1,40*2</t>
  </si>
  <si>
    <t>291342562</t>
  </si>
  <si>
    <t>1524638969</t>
  </si>
  <si>
    <t>-67463531</t>
  </si>
  <si>
    <t>"hloubení" 25,938</t>
  </si>
  <si>
    <t>1602986779</t>
  </si>
  <si>
    <t>"lože" 2,331</t>
  </si>
  <si>
    <t>"obsyp" 10,490</t>
  </si>
  <si>
    <t>1717634550</t>
  </si>
  <si>
    <t>709341458</t>
  </si>
  <si>
    <t>"lože x 1,8" 2,331*1,8</t>
  </si>
  <si>
    <t>"obsyp x 1,8" 10,490*1,8</t>
  </si>
  <si>
    <t>-745071545</t>
  </si>
  <si>
    <t>881157748</t>
  </si>
  <si>
    <t>"-lože" -2,331</t>
  </si>
  <si>
    <t>"-obsyp" -10,490</t>
  </si>
  <si>
    <t>650230698</t>
  </si>
  <si>
    <t>"Švs-VD" 18,60*1,2*0,45</t>
  </si>
  <si>
    <t>"Ds1-Ds1" 0,90*1,1*0,45</t>
  </si>
  <si>
    <t>988180493</t>
  </si>
  <si>
    <t>10,490*1,8</t>
  </si>
  <si>
    <t>"ztratné 1%" 18,882*0,01</t>
  </si>
  <si>
    <t>Lože pod potrubí otevřený výkop ze štěrkopísku</t>
  </si>
  <si>
    <t>-1850528832</t>
  </si>
  <si>
    <t>"Švs-VD" 18,60*1,2*0,10</t>
  </si>
  <si>
    <t>"Ds1-Ds1" 0,90*1,1*0,10</t>
  </si>
  <si>
    <t>871315231</t>
  </si>
  <si>
    <t>Kanalizační potrubí z tvrdého PVC v otevřeném výkopu ve sklonu do 20 %, hladkého plnostěnného jednovrstvého, tuhost třídy SN 10 DN 160</t>
  </si>
  <si>
    <t>401841409</t>
  </si>
  <si>
    <t>18,60+0,90</t>
  </si>
  <si>
    <t>"ztratné 5%" 19,500*0,05</t>
  </si>
  <si>
    <t>"zaokrouhlení" 0.525</t>
  </si>
  <si>
    <t>877310310</t>
  </si>
  <si>
    <t>Montáž tvarovek na kanalizačním plastovém potrubí z polypropylenu PP hladkého plnostěnného kolen DN 150</t>
  </si>
  <si>
    <t>725110118</t>
  </si>
  <si>
    <t>28611361</t>
  </si>
  <si>
    <t>koleno kanalizační PVC KG 160x45°</t>
  </si>
  <si>
    <t>807187747</t>
  </si>
  <si>
    <t>28611363</t>
  </si>
  <si>
    <t>koleno kanalizační PVC 1KG 50x87°</t>
  </si>
  <si>
    <t>589784607</t>
  </si>
  <si>
    <t>877310320</t>
  </si>
  <si>
    <t>Montáž tvarovek na kanalizačním plastovém potrubí z polypropylenu PP hladkého plnostěnného odboček DN 150</t>
  </si>
  <si>
    <t>631548315</t>
  </si>
  <si>
    <t>28611916</t>
  </si>
  <si>
    <t>odbočka kanalizační plastová s hrdlem KG 160/160/45°</t>
  </si>
  <si>
    <t>-1182945234</t>
  </si>
  <si>
    <t>877310330</t>
  </si>
  <si>
    <t>Montáž tvarovek na kanalizačním plastovém potrubí z polypropylenu PP hladkého plnostěnného spojek nebo redukcí DN 150</t>
  </si>
  <si>
    <t>1090045550</t>
  </si>
  <si>
    <t>28611504</t>
  </si>
  <si>
    <t>redukce kanalizační PVC 160/110</t>
  </si>
  <si>
    <t>980812011</t>
  </si>
  <si>
    <t>28611722</t>
  </si>
  <si>
    <t>víčko kanalizace plastové KG DN 160</t>
  </si>
  <si>
    <t>752708968</t>
  </si>
  <si>
    <t>28612250</t>
  </si>
  <si>
    <t>vložka šachtová kanalizační DN 160</t>
  </si>
  <si>
    <t>115829067</t>
  </si>
  <si>
    <t>892312121</t>
  </si>
  <si>
    <t>Tlakové zkoušky vzduchem těsnícími vaky ucpávkovými DN 150</t>
  </si>
  <si>
    <t>úsek</t>
  </si>
  <si>
    <t>-334363422</t>
  </si>
  <si>
    <t>894812111R01</t>
  </si>
  <si>
    <t>Plastové dno vpusti DN 315</t>
  </si>
  <si>
    <t>2010280027</t>
  </si>
  <si>
    <t>894812132</t>
  </si>
  <si>
    <t>Revizní a čistící šachta z polypropylenu PP pro hladké trouby DN 315 roura šachtová korugovaná bez hrdla, světlé hloubky 2000 mm</t>
  </si>
  <si>
    <t>230454759</t>
  </si>
  <si>
    <t>894812141</t>
  </si>
  <si>
    <t>Revizní a čistící šachta z polypropylenu PP pro hladké trouby DN 315 roura šachtová korugovaná teleskopická (včetně těsnění) 375 mm</t>
  </si>
  <si>
    <t>-1733114077</t>
  </si>
  <si>
    <t>894812149</t>
  </si>
  <si>
    <t>Revizní a čistící šachta z polypropylenu PP pro hladké trouby DN 315 roura šachtová korugovaná Příplatek k cenám 2131 - 2142 za uříznutí šachtové roury</t>
  </si>
  <si>
    <t>811870320</t>
  </si>
  <si>
    <t>894812171R01</t>
  </si>
  <si>
    <t>Revizní a čistící šachta z PP DN 315 mříž dešťová litinová do teleskopu pro třídu zatížení B125</t>
  </si>
  <si>
    <t>1645733049</t>
  </si>
  <si>
    <t>28661789R01</t>
  </si>
  <si>
    <t>koš kalový ocelový pro silniční vpusť 315 mm vč. madla</t>
  </si>
  <si>
    <t>716162614</t>
  </si>
  <si>
    <t>894812612</t>
  </si>
  <si>
    <t>Revizní a čistící šachta z polypropylenu PP vyříznutí a utěsnění otvoru ve stěně šachty DN 150</t>
  </si>
  <si>
    <t>-1443995738</t>
  </si>
  <si>
    <t>Krytí potrubí z plastů výstražnou fólií z PVC 34cm</t>
  </si>
  <si>
    <t>-390486286</t>
  </si>
  <si>
    <t>"dle D.1.4.a 02-05" 24</t>
  </si>
  <si>
    <t>Přesun hmot pro trubní vedení z trub z plastických hmot otevřený výkop</t>
  </si>
  <si>
    <t>163861932</t>
  </si>
  <si>
    <t>721173315</t>
  </si>
  <si>
    <t>Potrubí z plastových trub PVC SN4 dešťové DN 110</t>
  </si>
  <si>
    <t>543661512</t>
  </si>
  <si>
    <t>"dle D.1.4.a 02-05" 1,4</t>
  </si>
  <si>
    <t>"zaokrouhlení" 0,6</t>
  </si>
  <si>
    <t>721242115</t>
  </si>
  <si>
    <t>Lapače střešních splavenin polypropylenové (PP) s kulovým kloubem na odtoku DN 110</t>
  </si>
  <si>
    <t>-2098575612</t>
  </si>
  <si>
    <t>954647592</t>
  </si>
  <si>
    <t>Napojení na vsakovací šachtu</t>
  </si>
  <si>
    <t>1962297617</t>
  </si>
  <si>
    <t>D.1.4.b - UT + VZD</t>
  </si>
  <si>
    <t>Ondřej Zikán</t>
  </si>
  <si>
    <t>PSV - Práce a dodávky PSV</t>
  </si>
  <si>
    <t xml:space="preserve">    002 - Vzduchotechnika</t>
  </si>
  <si>
    <t xml:space="preserve">    735 - Ústřední vytápění - otopná tělesa</t>
  </si>
  <si>
    <t>Práce a dodávky PSV</t>
  </si>
  <si>
    <t>002</t>
  </si>
  <si>
    <t>Vzduchotechnika</t>
  </si>
  <si>
    <t>XV001</t>
  </si>
  <si>
    <t>Zprovoznění zařízení a uvedení do provozu</t>
  </si>
  <si>
    <t>-750668192</t>
  </si>
  <si>
    <t>XV002</t>
  </si>
  <si>
    <t>Nástěnný axiální ventilátor se zpětnou klapkou, montáží na stěnu, doběhem a čidlem vlhkosti ( Δp= 50 Pa, V=100 m3/h, 30W, 230V) - dodávka ai montáž</t>
  </si>
  <si>
    <t>1764505008</t>
  </si>
  <si>
    <t>XV003</t>
  </si>
  <si>
    <t>Protidešťová žaluzie pr. 100 mm - dodávka a montáž</t>
  </si>
  <si>
    <t>-577713483</t>
  </si>
  <si>
    <t>XV004</t>
  </si>
  <si>
    <t>Potrubí kruhové pozinkované průměr 100 mm - zahrnuje i potrubní tvarovky a montáž</t>
  </si>
  <si>
    <t>490433141</t>
  </si>
  <si>
    <t>XV005</t>
  </si>
  <si>
    <t>Izolace tepelná z minerální vaty o tl. 40 mm - dodávka a montáž</t>
  </si>
  <si>
    <t>-1096510704</t>
  </si>
  <si>
    <t>XV006</t>
  </si>
  <si>
    <t>Uzavírací klapka těsná pro vnitřní instalaci průměr 100 mm s pohonem otevřeno / zavřeno a vazbou na odtahový ventilátor - dodávka a montáž</t>
  </si>
  <si>
    <t>468396420</t>
  </si>
  <si>
    <t>XV007</t>
  </si>
  <si>
    <t>Prokabelování a elektrické pospojení ovládání ventilátoru s klakou přívodu vzduchu</t>
  </si>
  <si>
    <t>-300790509</t>
  </si>
  <si>
    <t>735</t>
  </si>
  <si>
    <t>Ústřední vytápění - otopná tělesa</t>
  </si>
  <si>
    <t>735531003</t>
  </si>
  <si>
    <t>Podlahové vytápění elektrickými přímotopnými rohožemi - dodávka a položení topné rohože 160 W/m2 tvořené topným kabelem na armovací síti</t>
  </si>
  <si>
    <t>801890681</t>
  </si>
  <si>
    <t>735531003.1</t>
  </si>
  <si>
    <t>Podlahová teplotní sonda k elektrickému podlahovému vytápění</t>
  </si>
  <si>
    <t>1582480175</t>
  </si>
  <si>
    <t>735531007</t>
  </si>
  <si>
    <t>Podlahové vytápění - kontrolní měření odporu vyhřívacích rohoží</t>
  </si>
  <si>
    <t>-1527159143</t>
  </si>
  <si>
    <t>735531008</t>
  </si>
  <si>
    <t>Podlahové vytápění - napojení topné rohože na síť</t>
  </si>
  <si>
    <t>2136038445</t>
  </si>
  <si>
    <t>735EPX01</t>
  </si>
  <si>
    <t>Elektrický sálavý konvektor, Qel = 2000W/ 230V - barva bílá včetně vestavěného digitálního termostatu - dodávka, montáž a uvedneí do provozu</t>
  </si>
  <si>
    <t>-1013201876</t>
  </si>
  <si>
    <t>735REG01</t>
  </si>
  <si>
    <t>Prostorvý pokojový termostat s týdenním programem k elektrickému podlahovému vytápění dotykový - dodávka, montáž a uvedneí do provozu</t>
  </si>
  <si>
    <t>-589388489</t>
  </si>
  <si>
    <t>D.1.4.c - EL + SL</t>
  </si>
  <si>
    <t>D1 - Doplnění RH2-2P</t>
  </si>
  <si>
    <t>D2 - Doplnění RH2-3P</t>
  </si>
  <si>
    <t>D3 - RP-UPS</t>
  </si>
  <si>
    <t>D4 - RP-S</t>
  </si>
  <si>
    <t>D5 - Elektromontáže</t>
  </si>
  <si>
    <t>D6 - Poplachový zabezpečovací systém PZTS</t>
  </si>
  <si>
    <t>D7 - Strukturovaný kabelážní systém - sloupky ad silnoproud</t>
  </si>
  <si>
    <t>Ostatní - Ostatní</t>
  </si>
  <si>
    <t xml:space="preserve">    D8 - Ostatní náklady</t>
  </si>
  <si>
    <t>D1</t>
  </si>
  <si>
    <t>Doplnění RH2-2P</t>
  </si>
  <si>
    <t>Pol107</t>
  </si>
  <si>
    <t>B32/3 Jistič PL7, char B, 3-pólový 10kA</t>
  </si>
  <si>
    <t>ks</t>
  </si>
  <si>
    <t>-1564746336</t>
  </si>
  <si>
    <t>Pol109</t>
  </si>
  <si>
    <t>Vypinací spoušť 230V</t>
  </si>
  <si>
    <t>1213489589</t>
  </si>
  <si>
    <t>Pol111</t>
  </si>
  <si>
    <t>Digitální podružné měření na DIN 32A/3</t>
  </si>
  <si>
    <t>769825035</t>
  </si>
  <si>
    <t>D2</t>
  </si>
  <si>
    <t>Doplnění RH2-3P</t>
  </si>
  <si>
    <t>Pol112</t>
  </si>
  <si>
    <t>B20/3 Jistič PL7, char B, 3-pólový</t>
  </si>
  <si>
    <t>-696304111</t>
  </si>
  <si>
    <t>-578559142</t>
  </si>
  <si>
    <t>-2025953</t>
  </si>
  <si>
    <t>D3</t>
  </si>
  <si>
    <t>RP-UPS</t>
  </si>
  <si>
    <t>Pol114</t>
  </si>
  <si>
    <t>Rozvodnice POD omítku, bílá, šířka 600x500x245</t>
  </si>
  <si>
    <t>-1720802547</t>
  </si>
  <si>
    <t>Pol115</t>
  </si>
  <si>
    <t>40/3 Hlavní vypínač, 3-pól</t>
  </si>
  <si>
    <t>-1981650583</t>
  </si>
  <si>
    <t>Pol124</t>
  </si>
  <si>
    <t>Po 2st. PIII275/3 20-50kA</t>
  </si>
  <si>
    <t>404198632</t>
  </si>
  <si>
    <t>Pol8</t>
  </si>
  <si>
    <t>Chránič s nadproudovou ochranou B16/2/0,03</t>
  </si>
  <si>
    <t>861976935</t>
  </si>
  <si>
    <t>Pol148</t>
  </si>
  <si>
    <t>Poj odpínač po válc pojistky do 32 A, 1-pól</t>
  </si>
  <si>
    <t>156421709</t>
  </si>
  <si>
    <t>Pol149</t>
  </si>
  <si>
    <t>Poj vložky válcové Vel: 10x38, Un=500 V, In=4 A</t>
  </si>
  <si>
    <t>-314202193</t>
  </si>
  <si>
    <t>Pol150</t>
  </si>
  <si>
    <t>Kontrolka LED; Montáž: DIN; 230VAC; Barva: bílá</t>
  </si>
  <si>
    <t>1718473534</t>
  </si>
  <si>
    <t>Pol151</t>
  </si>
  <si>
    <t>B16/1 Jistič PL7, char B, 1-pólový</t>
  </si>
  <si>
    <t>1765400834</t>
  </si>
  <si>
    <t>D4</t>
  </si>
  <si>
    <t>RP-S</t>
  </si>
  <si>
    <t>Pol12</t>
  </si>
  <si>
    <t>Rozvodnice POD omítku, bílá, šířka 600x1200x245</t>
  </si>
  <si>
    <t>-1369947469</t>
  </si>
  <si>
    <t>Pol152</t>
  </si>
  <si>
    <t>32/3 Hlavní vypínač, 3-pól</t>
  </si>
  <si>
    <t>-1130715263</t>
  </si>
  <si>
    <t>206268510</t>
  </si>
  <si>
    <t>1404500812</t>
  </si>
  <si>
    <t>Pol14</t>
  </si>
  <si>
    <t>Chránič s nadproudovou ochranou B10/2/0,03</t>
  </si>
  <si>
    <t>-782942774</t>
  </si>
  <si>
    <t>1196273697</t>
  </si>
  <si>
    <t>Pol153</t>
  </si>
  <si>
    <t>Poj odpínače pro válc pojistky do 32 A, 1-pól</t>
  </si>
  <si>
    <t>-924288842</t>
  </si>
  <si>
    <t>2065789030</t>
  </si>
  <si>
    <t>Pol154</t>
  </si>
  <si>
    <t>1227020067</t>
  </si>
  <si>
    <t>Pol15</t>
  </si>
  <si>
    <t>Červené ovl.tlač. Vypnutí Ø22 vyp.s aretací "uvolnit otočením" 2V s označovacím štitkem</t>
  </si>
  <si>
    <t>-250585011</t>
  </si>
  <si>
    <t>Pol155</t>
  </si>
  <si>
    <t>B2/1 Jistič PL7, char B, 1-pólový</t>
  </si>
  <si>
    <t>1708053422</t>
  </si>
  <si>
    <t>Pol156</t>
  </si>
  <si>
    <t>B10/1 Jistič PL7, char B, 1-pólový</t>
  </si>
  <si>
    <t>-1956339041</t>
  </si>
  <si>
    <t>-1172893250</t>
  </si>
  <si>
    <t>Pol157</t>
  </si>
  <si>
    <t>B16/3 Jistič PL7, char B, 3-pólový</t>
  </si>
  <si>
    <t>-920104999</t>
  </si>
  <si>
    <t>Pol20</t>
  </si>
  <si>
    <t>Proudový chránič 40/4/0,03</t>
  </si>
  <si>
    <t>949357485</t>
  </si>
  <si>
    <t>Pol158</t>
  </si>
  <si>
    <t>Zásuvka na DIN</t>
  </si>
  <si>
    <t>-1908188480</t>
  </si>
  <si>
    <t>Pol159</t>
  </si>
  <si>
    <t>Komplet temperování střešního žlabu s regulátorem , dvojicí čidel , topným kabelem a upevňovacím materiálem</t>
  </si>
  <si>
    <t>-255660194</t>
  </si>
  <si>
    <t>D5</t>
  </si>
  <si>
    <t>Elektromontáže</t>
  </si>
  <si>
    <t>Pol160</t>
  </si>
  <si>
    <t>Žlabová trasa GZ M2 50/50</t>
  </si>
  <si>
    <t>1239082725</t>
  </si>
  <si>
    <t>Pol161</t>
  </si>
  <si>
    <t>Žlabová trasa GZ SZM 1</t>
  </si>
  <si>
    <t>-93037542</t>
  </si>
  <si>
    <t>Pol162</t>
  </si>
  <si>
    <t>Žlabová trasa GZ PZM 150</t>
  </si>
  <si>
    <t>2048815937</t>
  </si>
  <si>
    <t>Pol163</t>
  </si>
  <si>
    <t>GZ Závitová tyč 8mm/1m</t>
  </si>
  <si>
    <t>1890505751</t>
  </si>
  <si>
    <t>Pol164</t>
  </si>
  <si>
    <t>GZ Kovová hmoždinka M8</t>
  </si>
  <si>
    <t>-2094200544</t>
  </si>
  <si>
    <t>Pol28</t>
  </si>
  <si>
    <t>Odpojení a demontáž rozvaděče</t>
  </si>
  <si>
    <t>582317294</t>
  </si>
  <si>
    <t>Pol29</t>
  </si>
  <si>
    <t>Odpojení a demontáž instalace a bleskosvodu</t>
  </si>
  <si>
    <t>1636256563</t>
  </si>
  <si>
    <t>Pol165</t>
  </si>
  <si>
    <t>Přístroj ovládače zapínacího se svorkou N (bezšroubové svorky); řazení 1/0, 1/0So, 1/0S</t>
  </si>
  <si>
    <t>2106738329</t>
  </si>
  <si>
    <t>Pol166</t>
  </si>
  <si>
    <t>Přístroj přepínače střídavého; řazení 6, 6So (1, 1So) (do hořlavých podkladů do C2)</t>
  </si>
  <si>
    <t>-507717220</t>
  </si>
  <si>
    <t>Pol167</t>
  </si>
  <si>
    <t>Kryt spínače kolébkového; d. Tango; b. bílá</t>
  </si>
  <si>
    <t>947816132</t>
  </si>
  <si>
    <t>Pol168</t>
  </si>
  <si>
    <t>Zásuvka jednonásobná (bezšroubové svorky), s ochranným kolíkem, s clonkami; b. bílá</t>
  </si>
  <si>
    <t>107183364</t>
  </si>
  <si>
    <t>Pol169</t>
  </si>
  <si>
    <t>Zásuvka jednonásobná (bezšroubové svorky), s ochranným kolíkem, s clonkami; b.hnědá</t>
  </si>
  <si>
    <t>593282992</t>
  </si>
  <si>
    <t>Pol170</t>
  </si>
  <si>
    <t>Zásuvka jednonásobná, s ochranným kolíkem, s ochranou před přepětím;b. bílá na povrch</t>
  </si>
  <si>
    <t>600477899</t>
  </si>
  <si>
    <t>Pol171</t>
  </si>
  <si>
    <t>Zásuvka jednonásobná, s ochranným kolíkem, s ochranou před přepětím; b. hnědá na povrch</t>
  </si>
  <si>
    <t>-502238573</t>
  </si>
  <si>
    <t>Pol172</t>
  </si>
  <si>
    <t>Rámeček pro elektroinstalační přístroje, jednonásobný; b. bílá včetně popisu</t>
  </si>
  <si>
    <t>-1035043829</t>
  </si>
  <si>
    <t>Pol173</t>
  </si>
  <si>
    <t>Rámeček pro elektroinstalační přístroje, jednonásobný; d. Tango; b. hnědá včetně popisu</t>
  </si>
  <si>
    <t>1982324895</t>
  </si>
  <si>
    <t>Pol174</t>
  </si>
  <si>
    <t>Zásuvkový sloupek typu Legrand DLP 030729 690mm+2x 8modulový blok 030779+zasuvky Mosaic 5x230V+10xRJ45+RAL 8011+včetně popisu</t>
  </si>
  <si>
    <t>-663182386</t>
  </si>
  <si>
    <t>Pol40</t>
  </si>
  <si>
    <t>Přístroj ovládače žaluziového jednopólového kolébkového,10 A, 250 V AC,Bezšroubové svorky (pro vodiče 1-2,5 mm²)3559-A88345,1/0+1/0 s blokováním</t>
  </si>
  <si>
    <t>605921909</t>
  </si>
  <si>
    <t>Pol175</t>
  </si>
  <si>
    <t>Kryt spínače žaluziového kolébkového dělený,s potiskem</t>
  </si>
  <si>
    <t>1280295138</t>
  </si>
  <si>
    <t>Pol176</t>
  </si>
  <si>
    <t>Zásuvka třífázová TNS 16A/400V na povrch</t>
  </si>
  <si>
    <t>901262604</t>
  </si>
  <si>
    <t>Pol177</t>
  </si>
  <si>
    <t>Zásuvka 16A/1 IP 44 na povrch</t>
  </si>
  <si>
    <t>-1211375954</t>
  </si>
  <si>
    <t>Pol44</t>
  </si>
  <si>
    <t>Spinač stiskací IP 55 25 A, 400 V AC</t>
  </si>
  <si>
    <t>-1746468680</t>
  </si>
  <si>
    <t>Pol45</t>
  </si>
  <si>
    <t>Měřící svorka antistatické podlahy</t>
  </si>
  <si>
    <t>-266798181</t>
  </si>
  <si>
    <t>Pol178</t>
  </si>
  <si>
    <t>Instalační krabice přístrojová pod omítku</t>
  </si>
  <si>
    <t>-719864384</t>
  </si>
  <si>
    <t>Pol179</t>
  </si>
  <si>
    <t>Instalační krabice přístrojová na povrch</t>
  </si>
  <si>
    <t>1735422250</t>
  </si>
  <si>
    <t>Pol180</t>
  </si>
  <si>
    <t>Instalační krabice se svorkovnicí</t>
  </si>
  <si>
    <t>-316491372</t>
  </si>
  <si>
    <t>Pol181</t>
  </si>
  <si>
    <t>Instalační lišta 40x40 RAL 8011</t>
  </si>
  <si>
    <t>1465457258</t>
  </si>
  <si>
    <t>Pol182</t>
  </si>
  <si>
    <t>Svitidlo LED podhledové 3100lm/20W 3000K RA90</t>
  </si>
  <si>
    <t>122583552</t>
  </si>
  <si>
    <t>Pol183</t>
  </si>
  <si>
    <t>Svitidlo LED nástěnné 800 lm/10W 5000K RA90</t>
  </si>
  <si>
    <t>1190812381</t>
  </si>
  <si>
    <t>Pol184</t>
  </si>
  <si>
    <t>Svitidlo LED nástěnné nouzové s piktogramem</t>
  </si>
  <si>
    <t>-2119435120</t>
  </si>
  <si>
    <t>Pol185</t>
  </si>
  <si>
    <t>Vývod stropní, nástěnný, pro svitidlo, zak.svorkou</t>
  </si>
  <si>
    <t>539772973</t>
  </si>
  <si>
    <t>Pol186</t>
  </si>
  <si>
    <t>CYKY 2o x1.5 mm2, pod omítkou</t>
  </si>
  <si>
    <t>-1239052229</t>
  </si>
  <si>
    <t>Pol187</t>
  </si>
  <si>
    <t>CYKY 3Jx1.5 mm2, pod omítkou</t>
  </si>
  <si>
    <t>2100185517</t>
  </si>
  <si>
    <t>Pol188</t>
  </si>
  <si>
    <t>CYKY 3x2.5 mm2, pod omítkou</t>
  </si>
  <si>
    <t>1522041493</t>
  </si>
  <si>
    <t>Pol189</t>
  </si>
  <si>
    <t>CYKY 5x2.5 mm2, pod omítkou</t>
  </si>
  <si>
    <t>1762309613</t>
  </si>
  <si>
    <t>Pol190</t>
  </si>
  <si>
    <t>CYKY-J 4x1.5, pevně</t>
  </si>
  <si>
    <t>-1791969873</t>
  </si>
  <si>
    <t>Pol191</t>
  </si>
  <si>
    <t>CYKY-O 4x2.5, volně</t>
  </si>
  <si>
    <t>857746496</t>
  </si>
  <si>
    <t>Pol192</t>
  </si>
  <si>
    <t>CYKY-J 4x10, volně</t>
  </si>
  <si>
    <t>907326365</t>
  </si>
  <si>
    <t>Pol193</t>
  </si>
  <si>
    <t>CYKY-J 4x16, volně</t>
  </si>
  <si>
    <t>55180856</t>
  </si>
  <si>
    <t>Pol194</t>
  </si>
  <si>
    <t>CY 4 mm2, pod omítkou</t>
  </si>
  <si>
    <t>2014955783</t>
  </si>
  <si>
    <t>Pol195</t>
  </si>
  <si>
    <t>CY 10 mm2, pod omítkou</t>
  </si>
  <si>
    <t>961720139</t>
  </si>
  <si>
    <t>Pol196</t>
  </si>
  <si>
    <t>CY 25 mm2, pod omítkou</t>
  </si>
  <si>
    <t>1310717954</t>
  </si>
  <si>
    <t>Pol197</t>
  </si>
  <si>
    <t>SVORKOVNICE EP W 12402</t>
  </si>
  <si>
    <t>1264158367</t>
  </si>
  <si>
    <t>Pol198</t>
  </si>
  <si>
    <t>UKONČENÍ VODIČŮ DO 2,5 mm2</t>
  </si>
  <si>
    <t>1947589486</t>
  </si>
  <si>
    <t>Pol199</t>
  </si>
  <si>
    <t>UKONČENÍ VODIČŮ DO 16 mm2</t>
  </si>
  <si>
    <t>1202347854</t>
  </si>
  <si>
    <t>Pol200</t>
  </si>
  <si>
    <t>AlMgSi-D8 pevně 840 008</t>
  </si>
  <si>
    <t>-2038917350</t>
  </si>
  <si>
    <t>Pol69</t>
  </si>
  <si>
    <t>Podpěra do zdi</t>
  </si>
  <si>
    <t>-1909646920</t>
  </si>
  <si>
    <t>Pol70</t>
  </si>
  <si>
    <t>Jímací tyč AL 750</t>
  </si>
  <si>
    <t>-992933732</t>
  </si>
  <si>
    <t>Pol201</t>
  </si>
  <si>
    <t>SZa zkušební</t>
  </si>
  <si>
    <t>345744897</t>
  </si>
  <si>
    <t>Pol202</t>
  </si>
  <si>
    <t>Tvarování mont.dílu -napojení na stávající zemnič</t>
  </si>
  <si>
    <t>1130542160</t>
  </si>
  <si>
    <t>Pol203</t>
  </si>
  <si>
    <t>SP připojovací</t>
  </si>
  <si>
    <t>-267115982</t>
  </si>
  <si>
    <t>Pol74</t>
  </si>
  <si>
    <t>Ochranná trubka 1,8 m s držáky</t>
  </si>
  <si>
    <t>192402203</t>
  </si>
  <si>
    <t>Pol204</t>
  </si>
  <si>
    <t>FeZn-D10 (0,62kg/m), pevně</t>
  </si>
  <si>
    <t>-1370520981</t>
  </si>
  <si>
    <t>Pol76</t>
  </si>
  <si>
    <t>FeZn30x4 (0,95 kg/m), pevně</t>
  </si>
  <si>
    <t>1779802548</t>
  </si>
  <si>
    <t>Pol205</t>
  </si>
  <si>
    <t>SR 3b spoj pásek-drát</t>
  </si>
  <si>
    <t>1449319441</t>
  </si>
  <si>
    <t>Pol206</t>
  </si>
  <si>
    <t>Štítek pro označení svodu</t>
  </si>
  <si>
    <t>-292892638</t>
  </si>
  <si>
    <t>Pol207</t>
  </si>
  <si>
    <t>Revizni technik</t>
  </si>
  <si>
    <t>-1158130770</t>
  </si>
  <si>
    <t>Pol208</t>
  </si>
  <si>
    <t>Spoluprace s reviz.technikem</t>
  </si>
  <si>
    <t>561484417</t>
  </si>
  <si>
    <t>Pol209</t>
  </si>
  <si>
    <t>Dokumentace skutečného provedení</t>
  </si>
  <si>
    <t>1709326694</t>
  </si>
  <si>
    <t>Pol210</t>
  </si>
  <si>
    <t>Zkusebni provoz a předání uživateli</t>
  </si>
  <si>
    <t>-1426568382</t>
  </si>
  <si>
    <t>D6</t>
  </si>
  <si>
    <t>Poplachový zabezpečovací systém PZTS</t>
  </si>
  <si>
    <t>Pol211</t>
  </si>
  <si>
    <t>Zabezpečovací ústředna pro malé až střední aplikace,až 32 zón v ATZ ,dva podsystémy,32 uživatelských kódů</t>
  </si>
  <si>
    <t>1960320668</t>
  </si>
  <si>
    <t>Pol212</t>
  </si>
  <si>
    <t>LCD klávesnice , tamper,zeleně podsvětlený displej 2x16 znaků, akustická signalizace</t>
  </si>
  <si>
    <t>-98579885</t>
  </si>
  <si>
    <t>Pol213</t>
  </si>
  <si>
    <t>GSM komunikátor v plastovém boxu,GSM nebo přes přijímač IPR1024 v pásmu GPRS</t>
  </si>
  <si>
    <t>1016113826</t>
  </si>
  <si>
    <t>Pol214</t>
  </si>
  <si>
    <t>BOX S-40 (0703-042) - včetně TRAFA 40VA</t>
  </si>
  <si>
    <t>-52845832</t>
  </si>
  <si>
    <t>Pol215</t>
  </si>
  <si>
    <t>AKKU SMART 12V/7Ah-rozměr: DxŠxV = 151x65x102 mm</t>
  </si>
  <si>
    <t>457137305</t>
  </si>
  <si>
    <t>Pol216</t>
  </si>
  <si>
    <t>Duální infrapasivní detektor,teplotní kompenzace, softwarová ochrana „SHIELD“, digitální automatický čítač pulsů, vysoká odolnost proti RF rušení.</t>
  </si>
  <si>
    <t>-1555405201</t>
  </si>
  <si>
    <t>Pol217</t>
  </si>
  <si>
    <t>Opticko-kouřový požární detektor pro připojení k I/O modulu,napájení: 10,5 až 14 V DC ,odběr: 0,032 mA (při poplachu 55 mA)</t>
  </si>
  <si>
    <t>582556288</t>
  </si>
  <si>
    <t>Pol218</t>
  </si>
  <si>
    <t>Čtyřdrátový závrtný / povrchový magnetický kontakt s NC kontaktem</t>
  </si>
  <si>
    <t>-378319615</t>
  </si>
  <si>
    <t>Pol219</t>
  </si>
  <si>
    <t>Instalační sběrnice stíněná 4x0,5mm</t>
  </si>
  <si>
    <t>846986842</t>
  </si>
  <si>
    <t>Pol220</t>
  </si>
  <si>
    <t>kabel JYTY 2x1</t>
  </si>
  <si>
    <t>-877310967</t>
  </si>
  <si>
    <t>Pol221</t>
  </si>
  <si>
    <t>trubka PVC 16, ohebná,LSHF</t>
  </si>
  <si>
    <t>1994351895</t>
  </si>
  <si>
    <t>Pol222</t>
  </si>
  <si>
    <t>trubka PVC 23 , ohebná,LSHF</t>
  </si>
  <si>
    <t>1387656828</t>
  </si>
  <si>
    <t>Pol95</t>
  </si>
  <si>
    <t>programování ústředny</t>
  </si>
  <si>
    <t>-724075720</t>
  </si>
  <si>
    <t>Pol96</t>
  </si>
  <si>
    <t>oživení systému</t>
  </si>
  <si>
    <t>-1539513901</t>
  </si>
  <si>
    <t>Pol97</t>
  </si>
  <si>
    <t>revize zařízení</t>
  </si>
  <si>
    <t>647406280</t>
  </si>
  <si>
    <t>Pol98</t>
  </si>
  <si>
    <t>zaškolení obsluhy</t>
  </si>
  <si>
    <t>-777699737</t>
  </si>
  <si>
    <t>Pol99</t>
  </si>
  <si>
    <t>drobný elektroinstalační materiál</t>
  </si>
  <si>
    <t>kpl</t>
  </si>
  <si>
    <t>-399216647</t>
  </si>
  <si>
    <t>D7</t>
  </si>
  <si>
    <t>Strukturovaný kabelážní systém - sloupky ad silnoproud</t>
  </si>
  <si>
    <t>Pol223</t>
  </si>
  <si>
    <t>Stojanový rozvaděč skleněné dveře /perforované19" , 32U,š600,h600,v1600 ,šedý, dveře sklo</t>
  </si>
  <si>
    <t>1913173183</t>
  </si>
  <si>
    <t>Pol224</t>
  </si>
  <si>
    <t>Osvětlovací panel s tělesem spínaným dveřmi,1U,8W</t>
  </si>
  <si>
    <t>-907428408</t>
  </si>
  <si>
    <t>Pol225</t>
  </si>
  <si>
    <t>Ventilátorová jednotka s termostatem,1U,4Fan</t>
  </si>
  <si>
    <t>1326903773</t>
  </si>
  <si>
    <t>Pol226</t>
  </si>
  <si>
    <t>Kazeta pro uložení optických spoju, 1U</t>
  </si>
  <si>
    <t>-463078203</t>
  </si>
  <si>
    <t>Pol227</t>
  </si>
  <si>
    <t>Smrštitelná ochrana sváru, délka 45 mm</t>
  </si>
  <si>
    <t>-71815673</t>
  </si>
  <si>
    <t>Pol228</t>
  </si>
  <si>
    <t>Pigtail MM 50/125 1M - SC, 50/125, 1 m</t>
  </si>
  <si>
    <t>1868649690</t>
  </si>
  <si>
    <t>Pol229</t>
  </si>
  <si>
    <t>MM simplex-spojka, SC-SC, simplex, MM</t>
  </si>
  <si>
    <t>-519676699</t>
  </si>
  <si>
    <t>Pol230</t>
  </si>
  <si>
    <t>Vyvazovací panel 1U plastová oka BK černý</t>
  </si>
  <si>
    <t>895504828</t>
  </si>
  <si>
    <t>Pol231</t>
  </si>
  <si>
    <t>Napájecí panel „19" 1U, 9 x 230 V, přepěťová ochrana, max. 250V/16A</t>
  </si>
  <si>
    <t>1329385438</t>
  </si>
  <si>
    <t>Pol110</t>
  </si>
  <si>
    <t>Připravený a zakončený propojovací patch kabel v duplexním provedení s optickými konektory LC-SC, multimode 50/125 µm, kategorie OM2 v délce 1 metr.</t>
  </si>
  <si>
    <t>-1263115178</t>
  </si>
  <si>
    <t>Pol232</t>
  </si>
  <si>
    <t>PoE switch 48G/48+4 MNG-switch 10/100/1G 48xPoE+4x1Gb SF“ vlastnosti:L3 managed, 48 x 10/100/1000 + 2 x 10GE combo + 2 x 10GE SFP+, rack-mountable, PoE; funkce: Stacking, flow control, Layer 2 switching, Layer 3 switching, VLAN support, IPv6 support, Span</t>
  </si>
  <si>
    <t>596254500</t>
  </si>
  <si>
    <t>PoE switch 48G/48+4 MNG-switch 10/100/1G 48xPoE+4x1Gb SF“ vlastnosti:L3 managed, 48 x 10/100/1000 + 2 x 10GE combo + 2 x 10GE SFP+, rack-mountable, PoE; funkce: Stacking, flow control, Layer 2 switching, Layer 3 switching, VLAN support, IPv6 support, Spanning Tree Protocol (STP) support, Rapid Spanning Tree Protocol (RSTP) support, Multiple Spanning Tree Protocol (MSTP) support, access control list (ACL) support, quality of service (QoS), reset button, LACP support, Energy Efficient Ethernet, dynamic VLAN support (GVRP), advanced threat protection, IPv6 first-hop security, static routing, sFlow, RSPAN; protokoly vzdálené správy: SNMP1, RMON1, RMON2, RMON3, RMON9, Telnet, SNMPv3, SNMPv2c, HTTP, HTTPS, SSH, CLI; Kapacita přepínání: alespoň 175Gbps; Paměť: alespoň 512MB Ram;</t>
  </si>
  <si>
    <t>Pol233</t>
  </si>
  <si>
    <t>PoE switch 24G/24+4 MNG-switch10/100/1G 24xPoE+4x1Gb TP/“ vlastnosti: L3 managed, 24 x 10/100/1000 + 2 x 10GE combo + 2 x 10GE SFP+, rack-mountable, PoE; funkce: Stacking, flow control, Layer 2 switching, Layer 3 switching, VLAN support, IPv6 support, Spa</t>
  </si>
  <si>
    <t>498705690</t>
  </si>
  <si>
    <t>PoE switch 24G/24+4 MNG-switch10/100/1G 24xPoE+4x1Gb TP/“ vlastnosti: L3 managed, 24 x 10/100/1000 + 2 x 10GE combo + 2 x 10GE SFP+, rack-mountable, PoE; funkce: Stacking, flow control, Layer 2 switching, Layer 3 switching, VLAN support, IPv6 support, Spanning Tree Protocol (STP) support, Rapid Spanning Tree Protocol (RSTP) support, Multiple Spanning Tree Protocol (MSTP) support, access control list (ACL) support, quality of service (QoS), reset button, LACP support, Energy Efficient Ethernet, dynamic VLAN support (GVRP), advanced threat protection, IPv6 first-hop security, static routing, sFlow, RSPAN; protokoly vzdálené správy:SNMP1, RMON1, RMON2, RMON3, RMON9, Telnet, SNMPv3, SNMPv2c, HTTP, HTTPS, SSH, CLI; Kapacita přepínání: alespoň 95Gbps;Paměť: alespoň 512MB Ram;</t>
  </si>
  <si>
    <t>Pol234</t>
  </si>
  <si>
    <t>Digitální gigabitový převodník pro MM (62,5/125 um, 50/125 um) vlákna s LC konektorem 1 Gbps, 500 m, MM-LC, duplex</t>
  </si>
  <si>
    <t>-1478570426</t>
  </si>
  <si>
    <t>Pol235</t>
  </si>
  <si>
    <t>„IP dome kamera, 720P, obj. 2,8-10mm, D/N, H.264, IR přísvit+záznam zvuku,na podhled“ Provedení: Dome; Počet megapixelů: alespoň 2 megapixely; Venkovní provedení; Délka přísvitu max. 30 metrů; Objektiv 2,8 mm; Typ objektivu monofokální; WDR 120dB; Napájen</t>
  </si>
  <si>
    <t>808267280</t>
  </si>
  <si>
    <t>„IP dome kamera, 720P, obj. 2,8-10mm, D/N, H.264, IR přísvit+záznam zvuku,na podhled“ Provedení: Dome; Počet megapixelů: alespoň 2 megapixely; Venkovní provedení; Délka přísvitu max. 30 metrů; Objektiv 2,8 mm; Typ objektivu monofokální; WDR 120dB; Napájení PoE / DC12V; Antivandal krytí; Rozlišení alepoň 1920 x 1080; Komprese videa H.264 a H.265; Horizontální úhel 110°; Snímač 1/2,8" CMOS; Režim Den/Noc IR-cut; Alarm In / Out; Audio In / Out; Provozní teplota -30° až +50° C; Stupeň krytí IP IP67;</t>
  </si>
  <si>
    <t>Pol236</t>
  </si>
  <si>
    <t>Kompaktní síťový rekordér NVR pro max 6ks kamer</t>
  </si>
  <si>
    <t>-116838632</t>
  </si>
  <si>
    <t>1802258765</t>
  </si>
  <si>
    <t>1753627470</t>
  </si>
  <si>
    <t>Pol237</t>
  </si>
  <si>
    <t>Kabel optický SM 50x125um 4v univerzální</t>
  </si>
  <si>
    <t>-724357043</t>
  </si>
  <si>
    <t>Pol238</t>
  </si>
  <si>
    <t>Chránička optického kabelu HDPE 40</t>
  </si>
  <si>
    <t>-384890314</t>
  </si>
  <si>
    <t>Pol239</t>
  </si>
  <si>
    <t>Uložení kabelu UTP ,zakončení</t>
  </si>
  <si>
    <t>-181045818</t>
  </si>
  <si>
    <t>Pol240</t>
  </si>
  <si>
    <t>Uložení kabelu,zakončení SM vlakna a propojení</t>
  </si>
  <si>
    <t>-125423780</t>
  </si>
  <si>
    <t>1247648191</t>
  </si>
  <si>
    <t>-1626096938</t>
  </si>
  <si>
    <t>Pol120</t>
  </si>
  <si>
    <t>-1015346068</t>
  </si>
  <si>
    <t>Pol121</t>
  </si>
  <si>
    <t>nastavení</t>
  </si>
  <si>
    <t>-499723317</t>
  </si>
  <si>
    <t>565440594</t>
  </si>
  <si>
    <t>-176189362</t>
  </si>
  <si>
    <t>Pol122</t>
  </si>
  <si>
    <t>-914373344</t>
  </si>
  <si>
    <t>Pol123</t>
  </si>
  <si>
    <t>připojení do stávajícího systému</t>
  </si>
  <si>
    <t>-59591205</t>
  </si>
  <si>
    <t>Pol241</t>
  </si>
  <si>
    <t>Kabel CAT6 SFTP, AWG23, LS0H, PVC 4P zat</t>
  </si>
  <si>
    <t>806584610</t>
  </si>
  <si>
    <t>Pol242</t>
  </si>
  <si>
    <t>USB 3.1 10m prodlužovací</t>
  </si>
  <si>
    <t>-994969657</t>
  </si>
  <si>
    <t>Pol243</t>
  </si>
  <si>
    <t>USB 3.1 15m prodlužovací + opakovač</t>
  </si>
  <si>
    <t>-1729424863</t>
  </si>
  <si>
    <t>Pol244</t>
  </si>
  <si>
    <t>Kryt zásuvky komunikační, s kovovým upevňovacím třmenem, s popisovým polem, pro 2 prvky R&amp;M freenet (Reichle&amp;De-Massari); d. Tango; b. bílá</t>
  </si>
  <si>
    <t>1041692165</t>
  </si>
  <si>
    <t>Pol245</t>
  </si>
  <si>
    <t>Keyston KJ-022 RPD/C6 /S-zadní osazování, samořezný, C6 stíněný</t>
  </si>
  <si>
    <t>1903173822</t>
  </si>
  <si>
    <t>Pol246</t>
  </si>
  <si>
    <t>3901A-B10 B Rámeček pro elektroinstalační přístroje, jednonásobný; d. Tango; b. bílá</t>
  </si>
  <si>
    <t>2142759275</t>
  </si>
  <si>
    <t>Pol247</t>
  </si>
  <si>
    <t>2P-maska pro 2 KJ do krytu</t>
  </si>
  <si>
    <t>-573989263</t>
  </si>
  <si>
    <t>Pol248</t>
  </si>
  <si>
    <t>1P-maska pro 1 KJ do krytu</t>
  </si>
  <si>
    <t>1398998089</t>
  </si>
  <si>
    <t>Pol249</t>
  </si>
  <si>
    <t>WIFI - 802.11a/b/g/n/ac až 2134Mbps, Triband (2.4GHz 400Mbps + 2x 5 GHz 2x 867Mbps ), MU-MIMO technologie, 1x USB 2.0, 2x GLAN, BT 4.2, ZigBee HA 1.2</t>
  </si>
  <si>
    <t>818340324</t>
  </si>
  <si>
    <t>Pol250</t>
  </si>
  <si>
    <t>KU 68 LA/1HF KRABICE UNIVERZÁLNÍ</t>
  </si>
  <si>
    <t>-1915752507</t>
  </si>
  <si>
    <t>Pol251</t>
  </si>
  <si>
    <t>EI 120 Kabel. přepážka PROMASTOP FOAM</t>
  </si>
  <si>
    <t>-810646634</t>
  </si>
  <si>
    <t>Pol134</t>
  </si>
  <si>
    <t>Drobné stavební práce - sekání prostupů,krabic</t>
  </si>
  <si>
    <t>793510827</t>
  </si>
  <si>
    <t>Pol135</t>
  </si>
  <si>
    <t>Hloubení zemní rýhy zemina třídy 3, šíře 300mm,hloubka 600mm</t>
  </si>
  <si>
    <t>997422362</t>
  </si>
  <si>
    <t>Pol136</t>
  </si>
  <si>
    <t>Výstražná folie šířka 33cm</t>
  </si>
  <si>
    <t>-1689571309</t>
  </si>
  <si>
    <t>Pol252</t>
  </si>
  <si>
    <t>Kabelový protlak včetně servisních jam světlost do 20 cm a chráničky</t>
  </si>
  <si>
    <t>-544785072</t>
  </si>
  <si>
    <t>Pol138</t>
  </si>
  <si>
    <t>Zához zemní rýhy zemina třídy 3, šíře 300mm,hloubka 600mm</t>
  </si>
  <si>
    <t>-1308828122</t>
  </si>
  <si>
    <t>Ostatní</t>
  </si>
  <si>
    <t>D8</t>
  </si>
  <si>
    <t>Ostatní náklady</t>
  </si>
  <si>
    <t>Pol139</t>
  </si>
  <si>
    <t>Doprava</t>
  </si>
  <si>
    <t>87981672</t>
  </si>
  <si>
    <t>Pol140</t>
  </si>
  <si>
    <t>PPV</t>
  </si>
  <si>
    <t>1116761599</t>
  </si>
  <si>
    <t>VON - Vedlejší a ostatní náklady</t>
  </si>
  <si>
    <t>Ing.Alena Zahradníková</t>
  </si>
  <si>
    <t>VRN - Vedlejší rozpočtové náklady</t>
  </si>
  <si>
    <t xml:space="preserve">    VRN1 - Průzkumné, geodetické a projektové práce</t>
  </si>
  <si>
    <t xml:space="preserve">    VRN3 - Zařízení staveniště</t>
  </si>
  <si>
    <t xml:space="preserve">    VRN4 - Inženýrská činnost</t>
  </si>
  <si>
    <t>VRN</t>
  </si>
  <si>
    <t>Vedlejší rozpočtové náklady</t>
  </si>
  <si>
    <t>VRN1</t>
  </si>
  <si>
    <t>Průzkumné, geodetické a projektové práce</t>
  </si>
  <si>
    <t>012102000R01</t>
  </si>
  <si>
    <t>Předání a převzetí staveniště</t>
  </si>
  <si>
    <t>1024</t>
  </si>
  <si>
    <t>1685144728</t>
  </si>
  <si>
    <t>012102050R01</t>
  </si>
  <si>
    <t>Náklady spojené s vyřízením požadavků orgánů a organizací nutných před započetím výstavby</t>
  </si>
  <si>
    <t>-1488881616</t>
  </si>
  <si>
    <t>012102100R01</t>
  </si>
  <si>
    <t>Ochrana stávajících inženýrských sítí na staveništi</t>
  </si>
  <si>
    <t>-1892968461</t>
  </si>
  <si>
    <t>012103000</t>
  </si>
  <si>
    <t>Geodetické práce před výstavbou</t>
  </si>
  <si>
    <t>CÚ ÚRS 2023 01</t>
  </si>
  <si>
    <t>-1355572359</t>
  </si>
  <si>
    <t>012103000R01</t>
  </si>
  <si>
    <t>Vytyčení inženýrských sítí</t>
  </si>
  <si>
    <t>221118036</t>
  </si>
  <si>
    <t>012303000</t>
  </si>
  <si>
    <t>Geodetické práce po výstavbě</t>
  </si>
  <si>
    <t>-1625363093</t>
  </si>
  <si>
    <t>013254000</t>
  </si>
  <si>
    <t>Dokumentace skutečného provedení stavby</t>
  </si>
  <si>
    <t>-400929624</t>
  </si>
  <si>
    <t>013294000</t>
  </si>
  <si>
    <t xml:space="preserve">Výrobní a dílenská dokumentace </t>
  </si>
  <si>
    <t>-1202953892</t>
  </si>
  <si>
    <t>VRN3</t>
  </si>
  <si>
    <t>Zařízení staveniště</t>
  </si>
  <si>
    <t>030001000</t>
  </si>
  <si>
    <t>2027317289</t>
  </si>
  <si>
    <t>034203000</t>
  </si>
  <si>
    <t>Opatření na ochranu pozemků sousedních se staveništěm</t>
  </si>
  <si>
    <t>-1864130107</t>
  </si>
  <si>
    <t>034303000</t>
  </si>
  <si>
    <t>Dopravní značení na staveništi</t>
  </si>
  <si>
    <t>-435121155</t>
  </si>
  <si>
    <t>VRN4</t>
  </si>
  <si>
    <t>Inženýrská činnost</t>
  </si>
  <si>
    <t>041403000</t>
  </si>
  <si>
    <t>Koordinátor BOZP na staveništi</t>
  </si>
  <si>
    <t>779941851</t>
  </si>
  <si>
    <t>042903000</t>
  </si>
  <si>
    <t xml:space="preserve">Fotodokumentace prováděného díla </t>
  </si>
  <si>
    <t>-1336238102</t>
  </si>
  <si>
    <t>043103000</t>
  </si>
  <si>
    <t>Zkoušky, atesty a revize</t>
  </si>
  <si>
    <t>-115820264</t>
  </si>
  <si>
    <t>045002000</t>
  </si>
  <si>
    <t>Kompletační a koordinační činnost</t>
  </si>
  <si>
    <t>-796533649</t>
  </si>
  <si>
    <t>SEZNAM FIGUR</t>
  </si>
  <si>
    <t>Výměra</t>
  </si>
  <si>
    <t xml:space="preserve"> HKHPDEM23/ HKHPDOMEKK23/ D.1.1</t>
  </si>
  <si>
    <t>Použití figury:</t>
  </si>
  <si>
    <t>NENÍ SOUČÁSTÍ PLNĚNÍ</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</si>
</sst>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
    <numFmt numFmtId="165" formatCode="dd\.mm\.yyyy"/>
    <numFmt numFmtId="166" formatCode="#,##0.00000"/>
    <numFmt numFmtId="167" formatCode="#,##0.000"/>
  </numFmts>
  <fonts count="45">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800080"/>
      <name val="Arial CE"/>
      <family val="2"/>
    </font>
    <font>
      <sz val="8"/>
      <color rgb="FF505050"/>
      <name val="Arial CE"/>
      <family val="2"/>
    </font>
    <font>
      <sz val="8"/>
      <color rgb="FFFF0000"/>
      <name val="Arial CE"/>
      <family val="2"/>
    </font>
    <font>
      <sz val="8"/>
      <color rgb="FF0000A8"/>
      <name val="Arial CE"/>
      <family val="2"/>
    </font>
    <font>
      <sz val="8"/>
      <color rgb="FFFFFFFF"/>
      <name val="Arial CE"/>
      <family val="2"/>
    </font>
    <font>
      <sz val="8"/>
      <color rgb="FF3366FF"/>
      <name val="Arial CE"/>
      <family val="2"/>
    </font>
    <font>
      <b/>
      <sz val="14"/>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b/>
      <sz val="10"/>
      <color rgb="FF46464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b/>
      <sz val="11"/>
      <color rgb="FF003366"/>
      <name val="Arial CE"/>
      <family val="2"/>
    </font>
    <font>
      <sz val="11"/>
      <color rgb="FF003366"/>
      <name val="Arial CE"/>
      <family val="2"/>
    </font>
    <font>
      <sz val="11"/>
      <color rgb="FF969696"/>
      <name val="Arial CE"/>
      <family val="2"/>
    </font>
    <font>
      <b/>
      <sz val="10"/>
      <color rgb="FF003366"/>
      <name val="Arial CE"/>
      <family val="2"/>
    </font>
    <font>
      <sz val="18"/>
      <color theme="10"/>
      <name val="Wingdings 2"/>
      <family val="2"/>
    </font>
    <font>
      <sz val="8"/>
      <color rgb="FF000000"/>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69696"/>
      <name val="Arial CE"/>
      <family val="2"/>
    </font>
    <font>
      <sz val="7"/>
      <name val="Arial CE"/>
      <family val="2"/>
    </font>
    <font>
      <i/>
      <sz val="9"/>
      <color rgb="FF0000FF"/>
      <name val="Arial CE"/>
      <family val="2"/>
    </font>
    <font>
      <i/>
      <sz val="8"/>
      <color rgb="FF0000FF"/>
      <name val="Arial CE"/>
      <family val="2"/>
    </font>
    <font>
      <b/>
      <sz val="9"/>
      <name val="Arial CE"/>
      <family val="2"/>
    </font>
    <font>
      <u val="single"/>
      <sz val="11"/>
      <color theme="10"/>
      <name val="Calibri"/>
      <family val="2"/>
      <scheme val="minor"/>
    </font>
    <font>
      <sz val="9"/>
      <color rgb="FFFF0000"/>
      <name val="Arial CE"/>
      <family val="2"/>
    </font>
  </fonts>
  <fills count="6">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
      <patternFill patternType="solid">
        <fgColor rgb="FFC0C0C0"/>
        <bgColor indexed="64"/>
      </patternFill>
    </fill>
  </fills>
  <borders count="23">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top style="hair">
        <color rgb="FF969696"/>
      </top>
      <bottom/>
    </border>
    <border>
      <left/>
      <right style="hair">
        <color rgb="FF969696"/>
      </right>
      <top style="hair">
        <color rgb="FF969696"/>
      </top>
      <bottom/>
    </border>
    <border>
      <left/>
      <right style="hair">
        <color rgb="FF969696"/>
      </right>
      <top/>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style="hair">
        <color rgb="FF969696"/>
      </top>
      <bottom/>
    </border>
    <border>
      <left style="hair">
        <color rgb="FF969696"/>
      </left>
      <right/>
      <top/>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right style="hair">
        <color rgb="FF000000"/>
      </right>
      <top style="hair">
        <color rgb="FF000000"/>
      </top>
      <bottom style="hair">
        <color rgb="FF000000"/>
      </bottom>
    </border>
    <border>
      <left style="hair">
        <color rgb="FF969696"/>
      </left>
      <right style="hair">
        <color rgb="FF969696"/>
      </right>
      <top style="hair">
        <color rgb="FF969696"/>
      </top>
      <bottom style="hair">
        <color rgb="FF969696"/>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3" fillId="0" borderId="0" applyNumberFormat="0" applyFill="0" applyBorder="0" applyAlignment="0" applyProtection="0"/>
  </cellStyleXfs>
  <cellXfs count="277">
    <xf numFmtId="0" fontId="0" fillId="0" borderId="0" xfId="0"/>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Alignment="1">
      <alignment horizontal="center" vertical="center" wrapText="1"/>
    </xf>
    <xf numFmtId="0" fontId="9" fillId="0" borderId="0" xfId="0" applyFont="1" applyAlignment="1">
      <alignment/>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13" fillId="0" borderId="0" xfId="0" applyFont="1" applyAlignment="1">
      <alignment vertical="center"/>
    </xf>
    <xf numFmtId="0" fontId="14" fillId="0" borderId="0" xfId="0" applyFont="1" applyAlignment="1">
      <alignment horizontal="left" vertical="center"/>
    </xf>
    <xf numFmtId="0" fontId="0" fillId="0" borderId="0" xfId="0" applyFont="1" applyAlignment="1">
      <alignment horizontal="left" vertical="center"/>
    </xf>
    <xf numFmtId="0" fontId="0" fillId="0" borderId="1" xfId="0" applyBorder="1"/>
    <xf numFmtId="0" fontId="0" fillId="0" borderId="2" xfId="0" applyBorder="1"/>
    <xf numFmtId="0" fontId="0" fillId="0" borderId="3" xfId="0" applyBorder="1"/>
    <xf numFmtId="0" fontId="16" fillId="0" borderId="0" xfId="0" applyFont="1" applyAlignment="1">
      <alignment horizontal="left" vertical="center"/>
    </xf>
    <xf numFmtId="0" fontId="15" fillId="0" borderId="0" xfId="0" applyFont="1" applyAlignment="1">
      <alignment horizontal="left" vertical="center"/>
    </xf>
    <xf numFmtId="0" fontId="17" fillId="0" borderId="0" xfId="0" applyFont="1" applyAlignment="1">
      <alignment horizontal="left" vertical="center"/>
    </xf>
    <xf numFmtId="0" fontId="2" fillId="0" borderId="0" xfId="0" applyFont="1" applyAlignment="1">
      <alignment horizontal="left" vertical="top"/>
    </xf>
    <xf numFmtId="0" fontId="3" fillId="0" borderId="0" xfId="0" applyFont="1" applyAlignment="1">
      <alignment horizontal="left" vertical="center"/>
    </xf>
    <xf numFmtId="0" fontId="4" fillId="0" borderId="0" xfId="0" applyFont="1" applyAlignment="1">
      <alignment horizontal="left" vertical="top"/>
    </xf>
    <xf numFmtId="0" fontId="2" fillId="0" borderId="0" xfId="0" applyFont="1" applyAlignment="1">
      <alignment horizontal="left" vertical="center"/>
    </xf>
    <xf numFmtId="0" fontId="3" fillId="2" borderId="0" xfId="0" applyFont="1" applyFill="1" applyAlignment="1" applyProtection="1">
      <alignment horizontal="left" vertical="center"/>
      <protection locked="0"/>
    </xf>
    <xf numFmtId="49" fontId="3" fillId="2" borderId="0" xfId="0" applyNumberFormat="1" applyFont="1" applyFill="1" applyAlignment="1" applyProtection="1">
      <alignment horizontal="left" vertical="center"/>
      <protection locked="0"/>
    </xf>
    <xf numFmtId="0" fontId="3" fillId="0" borderId="0" xfId="0" applyFont="1" applyAlignment="1">
      <alignment horizontal="left" vertical="center" wrapText="1"/>
    </xf>
    <xf numFmtId="0" fontId="0" fillId="0" borderId="4" xfId="0" applyBorder="1"/>
    <xf numFmtId="0" fontId="0" fillId="0" borderId="0" xfId="0" applyFont="1" applyAlignment="1">
      <alignment vertical="center"/>
    </xf>
    <xf numFmtId="0" fontId="0" fillId="0" borderId="3" xfId="0" applyFont="1" applyBorder="1" applyAlignment="1">
      <alignment vertical="center"/>
    </xf>
    <xf numFmtId="0" fontId="19" fillId="0" borderId="5" xfId="0" applyFont="1" applyBorder="1" applyAlignment="1">
      <alignment horizontal="left" vertical="center"/>
    </xf>
    <xf numFmtId="0" fontId="0" fillId="0" borderId="5" xfId="0" applyFont="1" applyBorder="1" applyAlignment="1">
      <alignment vertical="center"/>
    </xf>
    <xf numFmtId="0" fontId="2" fillId="0" borderId="0" xfId="0" applyFont="1" applyAlignment="1">
      <alignment horizontal="right" vertical="center"/>
    </xf>
    <xf numFmtId="0" fontId="2" fillId="0" borderId="3" xfId="0" applyFont="1" applyBorder="1" applyAlignment="1">
      <alignment vertical="center"/>
    </xf>
    <xf numFmtId="0" fontId="0" fillId="3" borderId="0" xfId="0" applyFont="1" applyFill="1" applyAlignment="1">
      <alignment vertical="center"/>
    </xf>
    <xf numFmtId="0" fontId="5" fillId="3" borderId="6" xfId="0" applyFont="1" applyFill="1" applyBorder="1" applyAlignment="1">
      <alignment horizontal="left" vertical="center"/>
    </xf>
    <xf numFmtId="0" fontId="0" fillId="3" borderId="7" xfId="0" applyFont="1" applyFill="1" applyBorder="1" applyAlignment="1">
      <alignment vertical="center"/>
    </xf>
    <xf numFmtId="0" fontId="5" fillId="3" borderId="7" xfId="0" applyFont="1" applyFill="1" applyBorder="1" applyAlignment="1">
      <alignment horizontal="center" vertical="center"/>
    </xf>
    <xf numFmtId="0" fontId="0" fillId="0" borderId="3" xfId="0" applyBorder="1" applyAlignment="1">
      <alignment vertical="center"/>
    </xf>
    <xf numFmtId="0" fontId="21" fillId="0" borderId="4" xfId="0" applyFont="1" applyBorder="1" applyAlignment="1">
      <alignment horizontal="left" vertical="center"/>
    </xf>
    <xf numFmtId="0" fontId="0" fillId="0" borderId="4" xfId="0" applyBorder="1" applyAlignment="1">
      <alignment vertical="center"/>
    </xf>
    <xf numFmtId="0" fontId="2" fillId="0" borderId="5" xfId="0" applyFont="1" applyBorder="1" applyAlignment="1">
      <alignment horizontal="left" vertical="center"/>
    </xf>
    <xf numFmtId="0" fontId="0" fillId="0" borderId="4" xfId="0" applyFont="1" applyBorder="1" applyAlignment="1">
      <alignment vertical="center"/>
    </xf>
    <xf numFmtId="0" fontId="0" fillId="0" borderId="8" xfId="0" applyFont="1" applyBorder="1" applyAlignment="1">
      <alignment vertical="center"/>
    </xf>
    <xf numFmtId="0" fontId="0" fillId="0" borderId="9" xfId="0" applyFont="1" applyBorder="1" applyAlignment="1">
      <alignment vertical="center"/>
    </xf>
    <xf numFmtId="0" fontId="0" fillId="0" borderId="1" xfId="0" applyFont="1" applyBorder="1" applyAlignment="1">
      <alignment vertical="center"/>
    </xf>
    <xf numFmtId="0" fontId="0" fillId="0" borderId="2" xfId="0" applyFont="1" applyBorder="1" applyAlignment="1">
      <alignment vertical="center"/>
    </xf>
    <xf numFmtId="0" fontId="3" fillId="0" borderId="3" xfId="0" applyFont="1" applyBorder="1" applyAlignment="1">
      <alignment vertical="center"/>
    </xf>
    <xf numFmtId="0" fontId="4" fillId="0" borderId="3" xfId="0" applyFont="1" applyBorder="1" applyAlignment="1">
      <alignment vertical="center"/>
    </xf>
    <xf numFmtId="0" fontId="4" fillId="0" borderId="0" xfId="0" applyFont="1" applyAlignment="1">
      <alignment horizontal="left" vertical="center"/>
    </xf>
    <xf numFmtId="0" fontId="19" fillId="0" borderId="0" xfId="0" applyFont="1" applyAlignment="1">
      <alignment vertical="center"/>
    </xf>
    <xf numFmtId="165" fontId="3" fillId="0" borderId="0" xfId="0" applyNumberFormat="1" applyFont="1" applyAlignment="1">
      <alignment horizontal="left" vertical="center"/>
    </xf>
    <xf numFmtId="0" fontId="0" fillId="0" borderId="10" xfId="0" applyBorder="1" applyAlignment="1">
      <alignment vertical="center"/>
    </xf>
    <xf numFmtId="0" fontId="0" fillId="0" borderId="11" xfId="0" applyBorder="1" applyAlignment="1">
      <alignment vertical="center"/>
    </xf>
    <xf numFmtId="0" fontId="0" fillId="0" borderId="0" xfId="0" applyFont="1" applyBorder="1" applyAlignment="1">
      <alignment vertical="center"/>
    </xf>
    <xf numFmtId="0" fontId="0" fillId="0" borderId="12" xfId="0" applyFont="1" applyBorder="1" applyAlignment="1">
      <alignment vertical="center"/>
    </xf>
    <xf numFmtId="0" fontId="0" fillId="4" borderId="7" xfId="0" applyFont="1" applyFill="1" applyBorder="1" applyAlignment="1">
      <alignment vertical="center"/>
    </xf>
    <xf numFmtId="0" fontId="24" fillId="4" borderId="0" xfId="0" applyFont="1" applyFill="1" applyAlignment="1">
      <alignment horizontal="center" vertical="center"/>
    </xf>
    <xf numFmtId="0" fontId="25" fillId="0" borderId="13" xfId="0" applyFont="1" applyBorder="1" applyAlignment="1">
      <alignment horizontal="center" vertical="center" wrapText="1"/>
    </xf>
    <xf numFmtId="0" fontId="25" fillId="0" borderId="14" xfId="0" applyFont="1" applyBorder="1" applyAlignment="1">
      <alignment horizontal="center" vertical="center" wrapText="1"/>
    </xf>
    <xf numFmtId="0" fontId="25" fillId="0" borderId="15" xfId="0" applyFont="1" applyBorder="1" applyAlignment="1">
      <alignment horizontal="center" vertical="center" wrapText="1"/>
    </xf>
    <xf numFmtId="0" fontId="0" fillId="0" borderId="16" xfId="0" applyFont="1" applyBorder="1" applyAlignment="1">
      <alignment vertical="center"/>
    </xf>
    <xf numFmtId="0" fontId="0" fillId="0" borderId="10" xfId="0" applyFont="1" applyBorder="1" applyAlignment="1">
      <alignment vertical="center"/>
    </xf>
    <xf numFmtId="0" fontId="0" fillId="0" borderId="11" xfId="0" applyFont="1" applyBorder="1" applyAlignment="1">
      <alignment vertical="center"/>
    </xf>
    <xf numFmtId="0" fontId="5" fillId="0" borderId="3" xfId="0" applyFont="1" applyBorder="1" applyAlignment="1">
      <alignment vertical="center"/>
    </xf>
    <xf numFmtId="0" fontId="26" fillId="0" borderId="0" xfId="0" applyFont="1" applyAlignment="1">
      <alignment horizontal="left" vertical="center"/>
    </xf>
    <xf numFmtId="0" fontId="26" fillId="0" borderId="0" xfId="0" applyFont="1" applyAlignment="1">
      <alignment vertical="center"/>
    </xf>
    <xf numFmtId="4" fontId="26" fillId="0" borderId="0" xfId="0" applyNumberFormat="1" applyFont="1" applyAlignment="1">
      <alignment vertical="center"/>
    </xf>
    <xf numFmtId="0" fontId="5" fillId="0" borderId="0" xfId="0" applyFont="1" applyAlignment="1">
      <alignment horizontal="center" vertical="center"/>
    </xf>
    <xf numFmtId="4" fontId="22" fillId="0" borderId="17" xfId="0" applyNumberFormat="1" applyFont="1" applyBorder="1" applyAlignment="1">
      <alignment vertical="center"/>
    </xf>
    <xf numFmtId="4" fontId="22" fillId="0" borderId="0" xfId="0" applyNumberFormat="1" applyFont="1" applyBorder="1" applyAlignment="1">
      <alignment vertical="center"/>
    </xf>
    <xf numFmtId="166" fontId="22" fillId="0" borderId="0" xfId="0" applyNumberFormat="1" applyFont="1" applyBorder="1" applyAlignment="1">
      <alignment vertical="center"/>
    </xf>
    <xf numFmtId="4" fontId="22" fillId="0" borderId="12" xfId="0" applyNumberFormat="1" applyFont="1" applyBorder="1" applyAlignment="1">
      <alignment vertical="center"/>
    </xf>
    <xf numFmtId="0" fontId="5" fillId="0" borderId="0" xfId="0" applyFont="1" applyAlignment="1">
      <alignment horizontal="left" vertical="center"/>
    </xf>
    <xf numFmtId="0" fontId="27" fillId="0" borderId="0" xfId="0" applyFont="1" applyAlignment="1">
      <alignment horizontal="left" vertical="center"/>
    </xf>
    <xf numFmtId="0" fontId="6" fillId="0" borderId="3" xfId="0" applyFont="1" applyBorder="1" applyAlignment="1">
      <alignment vertical="center"/>
    </xf>
    <xf numFmtId="0" fontId="28" fillId="0" borderId="0" xfId="0" applyFont="1" applyAlignment="1">
      <alignment vertical="center"/>
    </xf>
    <xf numFmtId="0" fontId="29" fillId="0" borderId="0" xfId="0" applyFont="1" applyAlignment="1">
      <alignment vertical="center"/>
    </xf>
    <xf numFmtId="0" fontId="4" fillId="0" borderId="0" xfId="0" applyFont="1" applyAlignment="1">
      <alignment horizontal="center" vertical="center"/>
    </xf>
    <xf numFmtId="4" fontId="30" fillId="0" borderId="17" xfId="0" applyNumberFormat="1" applyFont="1" applyBorder="1" applyAlignment="1">
      <alignment vertical="center"/>
    </xf>
    <xf numFmtId="4" fontId="30" fillId="0" borderId="0" xfId="0" applyNumberFormat="1" applyFont="1" applyBorder="1" applyAlignment="1">
      <alignment vertical="center"/>
    </xf>
    <xf numFmtId="166" fontId="30" fillId="0" borderId="0" xfId="0" applyNumberFormat="1" applyFont="1" applyBorder="1" applyAlignment="1">
      <alignment vertical="center"/>
    </xf>
    <xf numFmtId="4" fontId="30" fillId="0" borderId="12" xfId="0" applyNumberFormat="1" applyFont="1" applyBorder="1" applyAlignment="1">
      <alignment vertical="center"/>
    </xf>
    <xf numFmtId="0" fontId="6" fillId="0" borderId="0" xfId="0" applyFont="1" applyAlignment="1">
      <alignment horizontal="left" vertical="center"/>
    </xf>
    <xf numFmtId="0" fontId="3" fillId="0" borderId="0" xfId="0" applyFont="1" applyAlignment="1">
      <alignment horizontal="center" vertical="center"/>
    </xf>
    <xf numFmtId="4" fontId="2" fillId="0" borderId="17" xfId="0" applyNumberFormat="1" applyFont="1" applyBorder="1" applyAlignment="1">
      <alignment vertical="center"/>
    </xf>
    <xf numFmtId="4" fontId="2" fillId="0" borderId="0" xfId="0" applyNumberFormat="1" applyFont="1" applyBorder="1" applyAlignment="1">
      <alignment vertical="center"/>
    </xf>
    <xf numFmtId="166" fontId="2" fillId="0" borderId="0" xfId="0" applyNumberFormat="1" applyFont="1" applyBorder="1" applyAlignment="1">
      <alignment vertical="center"/>
    </xf>
    <xf numFmtId="4" fontId="2" fillId="0" borderId="12" xfId="0" applyNumberFormat="1" applyFont="1" applyBorder="1" applyAlignment="1">
      <alignment vertical="center"/>
    </xf>
    <xf numFmtId="0" fontId="32" fillId="0" borderId="0" xfId="20" applyFont="1" applyAlignment="1">
      <alignment horizontal="center" vertical="center"/>
    </xf>
    <xf numFmtId="4" fontId="2" fillId="0" borderId="18" xfId="0" applyNumberFormat="1" applyFont="1" applyBorder="1" applyAlignment="1">
      <alignment vertical="center"/>
    </xf>
    <xf numFmtId="4" fontId="2" fillId="0" borderId="19" xfId="0" applyNumberFormat="1" applyFont="1" applyBorder="1" applyAlignment="1">
      <alignment vertical="center"/>
    </xf>
    <xf numFmtId="166" fontId="2" fillId="0" borderId="19" xfId="0" applyNumberFormat="1" applyFont="1" applyBorder="1" applyAlignment="1">
      <alignment vertical="center"/>
    </xf>
    <xf numFmtId="4" fontId="2" fillId="0" borderId="20" xfId="0" applyNumberFormat="1" applyFont="1" applyBorder="1" applyAlignment="1">
      <alignment vertical="center"/>
    </xf>
    <xf numFmtId="0" fontId="33" fillId="0" borderId="0" xfId="0" applyFont="1" applyAlignment="1">
      <alignment horizontal="left" vertical="center"/>
    </xf>
    <xf numFmtId="0" fontId="34" fillId="0" borderId="0" xfId="0" applyFont="1" applyAlignment="1">
      <alignment horizontal="left" vertical="center"/>
    </xf>
    <xf numFmtId="0" fontId="23" fillId="0" borderId="0" xfId="0" applyFont="1" applyAlignment="1">
      <alignment horizontal="left" vertical="center"/>
    </xf>
    <xf numFmtId="0" fontId="0" fillId="0" borderId="0" xfId="0" applyFont="1" applyAlignment="1">
      <alignment vertical="center" wrapText="1"/>
    </xf>
    <xf numFmtId="0" fontId="0" fillId="0" borderId="3" xfId="0" applyFont="1" applyBorder="1" applyAlignment="1">
      <alignment vertical="center" wrapText="1"/>
    </xf>
    <xf numFmtId="0" fontId="0" fillId="0" borderId="3" xfId="0" applyBorder="1" applyAlignment="1">
      <alignment vertical="center" wrapText="1"/>
    </xf>
    <xf numFmtId="0" fontId="33" fillId="0" borderId="0" xfId="0" applyFont="1" applyAlignment="1">
      <alignment horizontal="left" vertical="center" wrapText="1"/>
    </xf>
    <xf numFmtId="0" fontId="19" fillId="0" borderId="0" xfId="0" applyFont="1" applyAlignment="1">
      <alignment horizontal="left" vertical="center"/>
    </xf>
    <xf numFmtId="4" fontId="2" fillId="0" borderId="0" xfId="0" applyNumberFormat="1" applyFont="1" applyAlignment="1">
      <alignment vertical="center"/>
    </xf>
    <xf numFmtId="164" fontId="2" fillId="0" borderId="0" xfId="0" applyNumberFormat="1" applyFont="1" applyAlignment="1">
      <alignment horizontal="right" vertical="center"/>
    </xf>
    <xf numFmtId="0" fontId="0" fillId="4" borderId="0" xfId="0" applyFont="1" applyFill="1" applyAlignment="1">
      <alignment vertical="center"/>
    </xf>
    <xf numFmtId="0" fontId="5" fillId="4" borderId="6" xfId="0" applyFont="1" applyFill="1" applyBorder="1" applyAlignment="1">
      <alignment horizontal="left" vertical="center"/>
    </xf>
    <xf numFmtId="0" fontId="5" fillId="4" borderId="7" xfId="0" applyFont="1" applyFill="1" applyBorder="1" applyAlignment="1">
      <alignment horizontal="right" vertical="center"/>
    </xf>
    <xf numFmtId="0" fontId="5" fillId="4" borderId="7" xfId="0" applyFont="1" applyFill="1" applyBorder="1" applyAlignment="1">
      <alignment horizontal="center" vertical="center"/>
    </xf>
    <xf numFmtId="4" fontId="5" fillId="4" borderId="7" xfId="0" applyNumberFormat="1" applyFont="1" applyFill="1" applyBorder="1" applyAlignment="1">
      <alignment vertical="center"/>
    </xf>
    <xf numFmtId="0" fontId="0" fillId="4" borderId="21" xfId="0" applyFont="1" applyFill="1" applyBorder="1" applyAlignment="1">
      <alignment vertical="center"/>
    </xf>
    <xf numFmtId="0" fontId="2" fillId="0" borderId="5" xfId="0" applyFont="1" applyBorder="1" applyAlignment="1">
      <alignment horizontal="center" vertical="center"/>
    </xf>
    <xf numFmtId="0" fontId="2" fillId="0" borderId="5" xfId="0" applyFont="1" applyBorder="1" applyAlignment="1">
      <alignment horizontal="right" vertical="center"/>
    </xf>
    <xf numFmtId="0" fontId="24" fillId="4" borderId="0" xfId="0" applyFont="1" applyFill="1" applyAlignment="1">
      <alignment horizontal="left" vertical="center"/>
    </xf>
    <xf numFmtId="0" fontId="24" fillId="4" borderId="0" xfId="0" applyFont="1" applyFill="1" applyAlignment="1">
      <alignment horizontal="right" vertical="center"/>
    </xf>
    <xf numFmtId="0" fontId="35" fillId="0" borderId="0" xfId="0" applyFont="1" applyAlignment="1">
      <alignment horizontal="left" vertical="center"/>
    </xf>
    <xf numFmtId="0" fontId="7" fillId="0" borderId="3" xfId="0" applyFont="1" applyBorder="1" applyAlignment="1">
      <alignment vertical="center"/>
    </xf>
    <xf numFmtId="0" fontId="7" fillId="0" borderId="19" xfId="0" applyFont="1" applyBorder="1" applyAlignment="1">
      <alignment horizontal="left" vertical="center"/>
    </xf>
    <xf numFmtId="0" fontId="7" fillId="0" borderId="19" xfId="0" applyFont="1" applyBorder="1" applyAlignment="1">
      <alignment vertical="center"/>
    </xf>
    <xf numFmtId="4" fontId="7" fillId="0" borderId="19" xfId="0" applyNumberFormat="1" applyFont="1" applyBorder="1" applyAlignment="1">
      <alignment vertical="center"/>
    </xf>
    <xf numFmtId="0" fontId="8" fillId="0" borderId="3" xfId="0" applyFont="1" applyBorder="1" applyAlignment="1">
      <alignment vertical="center"/>
    </xf>
    <xf numFmtId="0" fontId="8" fillId="0" borderId="19" xfId="0" applyFont="1" applyBorder="1" applyAlignment="1">
      <alignment horizontal="left" vertical="center"/>
    </xf>
    <xf numFmtId="0" fontId="8" fillId="0" borderId="19" xfId="0" applyFont="1" applyBorder="1" applyAlignment="1">
      <alignment vertical="center"/>
    </xf>
    <xf numFmtId="4" fontId="8" fillId="0" borderId="19" xfId="0" applyNumberFormat="1" applyFont="1" applyBorder="1" applyAlignment="1">
      <alignment vertical="center"/>
    </xf>
    <xf numFmtId="0" fontId="0" fillId="0" borderId="0" xfId="0" applyFont="1" applyAlignment="1">
      <alignment horizontal="center" vertical="center" wrapText="1"/>
    </xf>
    <xf numFmtId="0" fontId="0" fillId="0" borderId="3" xfId="0" applyFont="1" applyBorder="1" applyAlignment="1">
      <alignment horizontal="center" vertical="center" wrapText="1"/>
    </xf>
    <xf numFmtId="0" fontId="24" fillId="4" borderId="13" xfId="0" applyFont="1" applyFill="1" applyBorder="1" applyAlignment="1">
      <alignment horizontal="center" vertical="center" wrapText="1"/>
    </xf>
    <xf numFmtId="0" fontId="24" fillId="4" borderId="14" xfId="0" applyFont="1" applyFill="1" applyBorder="1" applyAlignment="1">
      <alignment horizontal="center" vertical="center" wrapText="1"/>
    </xf>
    <xf numFmtId="0" fontId="24" fillId="4" borderId="15" xfId="0" applyFont="1" applyFill="1" applyBorder="1" applyAlignment="1">
      <alignment horizontal="center" vertical="center" wrapText="1"/>
    </xf>
    <xf numFmtId="0" fontId="0" fillId="0" borderId="3" xfId="0" applyBorder="1" applyAlignment="1">
      <alignment horizontal="center" vertical="center" wrapText="1"/>
    </xf>
    <xf numFmtId="4" fontId="26" fillId="0" borderId="0" xfId="0" applyNumberFormat="1" applyFont="1" applyAlignment="1">
      <alignment/>
    </xf>
    <xf numFmtId="166" fontId="36" fillId="0" borderId="10" xfId="0" applyNumberFormat="1" applyFont="1" applyBorder="1" applyAlignment="1">
      <alignment/>
    </xf>
    <xf numFmtId="166" fontId="36" fillId="0" borderId="11" xfId="0" applyNumberFormat="1" applyFont="1" applyBorder="1" applyAlignment="1">
      <alignment/>
    </xf>
    <xf numFmtId="4" fontId="37" fillId="0" borderId="0" xfId="0" applyNumberFormat="1" applyFont="1" applyAlignment="1">
      <alignment vertical="center"/>
    </xf>
    <xf numFmtId="0" fontId="9" fillId="0" borderId="3" xfId="0" applyFont="1" applyBorder="1" applyAlignment="1">
      <alignment/>
    </xf>
    <xf numFmtId="0" fontId="9" fillId="0" borderId="0" xfId="0" applyFont="1" applyAlignment="1">
      <alignment horizontal="left"/>
    </xf>
    <xf numFmtId="0" fontId="7" fillId="0" borderId="0" xfId="0" applyFont="1" applyAlignment="1">
      <alignment horizontal="left"/>
    </xf>
    <xf numFmtId="0" fontId="9" fillId="0" borderId="0" xfId="0" applyFont="1" applyAlignment="1" applyProtection="1">
      <alignment/>
      <protection locked="0"/>
    </xf>
    <xf numFmtId="4" fontId="7" fillId="0" borderId="0" xfId="0" applyNumberFormat="1" applyFont="1" applyAlignment="1">
      <alignment/>
    </xf>
    <xf numFmtId="0" fontId="9" fillId="0" borderId="17" xfId="0" applyFont="1" applyBorder="1" applyAlignment="1">
      <alignment/>
    </xf>
    <xf numFmtId="0" fontId="9" fillId="0" borderId="0" xfId="0" applyFont="1" applyBorder="1" applyAlignment="1">
      <alignment/>
    </xf>
    <xf numFmtId="166" fontId="9" fillId="0" borderId="0" xfId="0" applyNumberFormat="1" applyFont="1" applyBorder="1" applyAlignment="1">
      <alignment/>
    </xf>
    <xf numFmtId="166" fontId="9" fillId="0" borderId="12" xfId="0" applyNumberFormat="1" applyFont="1" applyBorder="1" applyAlignment="1">
      <alignment/>
    </xf>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lignment horizontal="left"/>
    </xf>
    <xf numFmtId="4" fontId="8" fillId="0" borderId="0" xfId="0" applyNumberFormat="1" applyFont="1" applyAlignment="1">
      <alignment/>
    </xf>
    <xf numFmtId="0" fontId="0" fillId="0" borderId="3" xfId="0" applyFont="1" applyBorder="1" applyAlignment="1" applyProtection="1">
      <alignment vertical="center"/>
      <protection locked="0"/>
    </xf>
    <xf numFmtId="0" fontId="24" fillId="0" borderId="22" xfId="0" applyFont="1" applyBorder="1" applyAlignment="1" applyProtection="1">
      <alignment horizontal="center" vertical="center"/>
      <protection locked="0"/>
    </xf>
    <xf numFmtId="49" fontId="24" fillId="0" borderId="22" xfId="0" applyNumberFormat="1" applyFont="1" applyBorder="1" applyAlignment="1" applyProtection="1">
      <alignment horizontal="left" vertical="center" wrapText="1"/>
      <protection locked="0"/>
    </xf>
    <xf numFmtId="0" fontId="24" fillId="0" borderId="22" xfId="0" applyFont="1" applyBorder="1" applyAlignment="1" applyProtection="1">
      <alignment horizontal="left" vertical="center" wrapText="1"/>
      <protection locked="0"/>
    </xf>
    <xf numFmtId="0" fontId="24" fillId="0" borderId="22" xfId="0" applyFont="1" applyBorder="1" applyAlignment="1" applyProtection="1">
      <alignment horizontal="center" vertical="center" wrapText="1"/>
      <protection locked="0"/>
    </xf>
    <xf numFmtId="167" fontId="24" fillId="0" borderId="22" xfId="0" applyNumberFormat="1" applyFont="1" applyBorder="1" applyAlignment="1" applyProtection="1">
      <alignment vertical="center"/>
      <protection locked="0"/>
    </xf>
    <xf numFmtId="4" fontId="24" fillId="2" borderId="22" xfId="0" applyNumberFormat="1" applyFont="1" applyFill="1" applyBorder="1" applyAlignment="1" applyProtection="1">
      <alignment vertical="center"/>
      <protection locked="0"/>
    </xf>
    <xf numFmtId="4" fontId="24" fillId="0" borderId="22" xfId="0" applyNumberFormat="1" applyFont="1" applyBorder="1" applyAlignment="1" applyProtection="1">
      <alignment vertical="center"/>
      <protection locked="0"/>
    </xf>
    <xf numFmtId="0" fontId="25" fillId="2" borderId="17" xfId="0" applyFont="1" applyFill="1" applyBorder="1" applyAlignment="1" applyProtection="1">
      <alignment horizontal="left" vertical="center"/>
      <protection locked="0"/>
    </xf>
    <xf numFmtId="0" fontId="25" fillId="0" borderId="0" xfId="0" applyFont="1" applyBorder="1" applyAlignment="1">
      <alignment horizontal="center" vertical="center"/>
    </xf>
    <xf numFmtId="166" fontId="25" fillId="0" borderId="0" xfId="0" applyNumberFormat="1" applyFont="1" applyBorder="1" applyAlignment="1">
      <alignment vertical="center"/>
    </xf>
    <xf numFmtId="166" fontId="25" fillId="0" borderId="12" xfId="0" applyNumberFormat="1" applyFont="1" applyBorder="1" applyAlignment="1">
      <alignment vertical="center"/>
    </xf>
    <xf numFmtId="0" fontId="24" fillId="0" borderId="0" xfId="0" applyFont="1" applyAlignment="1">
      <alignment horizontal="left" vertical="center"/>
    </xf>
    <xf numFmtId="4" fontId="0" fillId="0" borderId="0" xfId="0" applyNumberFormat="1" applyFont="1" applyAlignment="1">
      <alignment vertical="center"/>
    </xf>
    <xf numFmtId="0" fontId="38" fillId="0" borderId="0" xfId="0" applyFont="1" applyAlignment="1">
      <alignment horizontal="left" vertical="center"/>
    </xf>
    <xf numFmtId="0" fontId="39" fillId="0" borderId="0" xfId="0" applyFont="1" applyAlignment="1">
      <alignment horizontal="left" vertical="center" wrapText="1"/>
    </xf>
    <xf numFmtId="0" fontId="0" fillId="0" borderId="0" xfId="0" applyFont="1" applyAlignment="1" applyProtection="1">
      <alignment vertical="center"/>
      <protection locked="0"/>
    </xf>
    <xf numFmtId="0" fontId="0" fillId="0" borderId="17" xfId="0" applyFont="1" applyBorder="1" applyAlignment="1">
      <alignment vertical="center"/>
    </xf>
    <xf numFmtId="0" fontId="0" fillId="0" borderId="0" xfId="0" applyBorder="1" applyAlignment="1">
      <alignment vertical="center"/>
    </xf>
    <xf numFmtId="0" fontId="10" fillId="0" borderId="3" xfId="0" applyFont="1" applyBorder="1" applyAlignment="1">
      <alignment vertical="center"/>
    </xf>
    <xf numFmtId="0" fontId="10" fillId="0" borderId="0" xfId="0" applyFont="1" applyAlignment="1">
      <alignment horizontal="left" vertical="center"/>
    </xf>
    <xf numFmtId="0" fontId="10" fillId="0" borderId="0" xfId="0" applyFont="1" applyAlignment="1">
      <alignment horizontal="left" vertical="center" wrapText="1"/>
    </xf>
    <xf numFmtId="0" fontId="10" fillId="0" borderId="0" xfId="0" applyFont="1" applyAlignment="1" applyProtection="1">
      <alignment vertical="center"/>
      <protection locked="0"/>
    </xf>
    <xf numFmtId="0" fontId="10" fillId="0" borderId="17" xfId="0" applyFont="1" applyBorder="1" applyAlignment="1">
      <alignment vertical="center"/>
    </xf>
    <xf numFmtId="0" fontId="10" fillId="0" borderId="0" xfId="0" applyFont="1" applyBorder="1" applyAlignment="1">
      <alignment vertical="center"/>
    </xf>
    <xf numFmtId="0" fontId="10" fillId="0" borderId="12" xfId="0" applyFont="1" applyBorder="1" applyAlignment="1">
      <alignment vertical="center"/>
    </xf>
    <xf numFmtId="0" fontId="11" fillId="0" borderId="3" xfId="0" applyFont="1" applyBorder="1" applyAlignment="1">
      <alignment vertical="center"/>
    </xf>
    <xf numFmtId="0" fontId="11" fillId="0" borderId="0" xfId="0" applyFont="1" applyAlignment="1">
      <alignment horizontal="left" vertical="center"/>
    </xf>
    <xf numFmtId="0" fontId="11" fillId="0" borderId="0" xfId="0" applyFont="1" applyAlignment="1">
      <alignment horizontal="left" vertical="center" wrapText="1"/>
    </xf>
    <xf numFmtId="167" fontId="11" fillId="0" borderId="0" xfId="0" applyNumberFormat="1" applyFont="1" applyAlignment="1">
      <alignment vertical="center"/>
    </xf>
    <xf numFmtId="0" fontId="11" fillId="0" borderId="0" xfId="0" applyFont="1" applyAlignment="1" applyProtection="1">
      <alignment vertical="center"/>
      <protection locked="0"/>
    </xf>
    <xf numFmtId="0" fontId="11" fillId="0" borderId="17" xfId="0" applyFont="1" applyBorder="1" applyAlignment="1">
      <alignment vertical="center"/>
    </xf>
    <xf numFmtId="0" fontId="11" fillId="0" borderId="0" xfId="0" applyFont="1" applyBorder="1" applyAlignment="1">
      <alignment vertical="center"/>
    </xf>
    <xf numFmtId="0" fontId="11" fillId="0" borderId="12" xfId="0" applyFont="1" applyBorder="1" applyAlignment="1">
      <alignment vertical="center"/>
    </xf>
    <xf numFmtId="0" fontId="12" fillId="0" borderId="3" xfId="0" applyFont="1" applyBorder="1" applyAlignment="1">
      <alignment vertical="center"/>
    </xf>
    <xf numFmtId="0" fontId="12" fillId="0" borderId="0" xfId="0" applyFont="1" applyAlignment="1">
      <alignment horizontal="left" vertical="center"/>
    </xf>
    <xf numFmtId="0" fontId="12" fillId="0" borderId="0" xfId="0" applyFont="1" applyAlignment="1">
      <alignment horizontal="left" vertical="center" wrapText="1"/>
    </xf>
    <xf numFmtId="167" fontId="12" fillId="0" borderId="0" xfId="0" applyNumberFormat="1" applyFont="1" applyAlignment="1">
      <alignment vertical="center"/>
    </xf>
    <xf numFmtId="0" fontId="12" fillId="0" borderId="0" xfId="0" applyFont="1" applyAlignment="1" applyProtection="1">
      <alignment vertical="center"/>
      <protection locked="0"/>
    </xf>
    <xf numFmtId="0" fontId="12" fillId="0" borderId="17" xfId="0" applyFont="1" applyBorder="1" applyAlignment="1">
      <alignment vertical="center"/>
    </xf>
    <xf numFmtId="0" fontId="12" fillId="0" borderId="0" xfId="0" applyFont="1" applyBorder="1" applyAlignment="1">
      <alignment vertical="center"/>
    </xf>
    <xf numFmtId="0" fontId="12" fillId="0" borderId="12" xfId="0" applyFont="1" applyBorder="1" applyAlignment="1">
      <alignment vertical="center"/>
    </xf>
    <xf numFmtId="0" fontId="13" fillId="0" borderId="3" xfId="0" applyFont="1" applyBorder="1" applyAlignment="1">
      <alignment vertical="center"/>
    </xf>
    <xf numFmtId="0" fontId="13" fillId="0" borderId="0" xfId="0" applyFont="1" applyAlignment="1">
      <alignment horizontal="left" vertical="center"/>
    </xf>
    <xf numFmtId="0" fontId="13" fillId="0" borderId="0" xfId="0" applyFont="1" applyAlignment="1">
      <alignment horizontal="left" vertical="center" wrapText="1"/>
    </xf>
    <xf numFmtId="167" fontId="13" fillId="0" borderId="0" xfId="0" applyNumberFormat="1" applyFont="1" applyAlignment="1">
      <alignment vertical="center"/>
    </xf>
    <xf numFmtId="0" fontId="13" fillId="0" borderId="0" xfId="0" applyFont="1" applyAlignment="1" applyProtection="1">
      <alignment vertical="center"/>
      <protection locked="0"/>
    </xf>
    <xf numFmtId="0" fontId="13" fillId="0" borderId="17" xfId="0" applyFont="1" applyBorder="1" applyAlignment="1">
      <alignment vertical="center"/>
    </xf>
    <xf numFmtId="0" fontId="13" fillId="0" borderId="0" xfId="0" applyFont="1" applyBorder="1" applyAlignment="1">
      <alignment vertical="center"/>
    </xf>
    <xf numFmtId="0" fontId="13" fillId="0" borderId="12" xfId="0" applyFont="1" applyBorder="1" applyAlignment="1">
      <alignment vertical="center"/>
    </xf>
    <xf numFmtId="0" fontId="40" fillId="0" borderId="22" xfId="0" applyFont="1" applyBorder="1" applyAlignment="1" applyProtection="1">
      <alignment horizontal="center" vertical="center"/>
      <protection locked="0"/>
    </xf>
    <xf numFmtId="49" fontId="40" fillId="0" borderId="22" xfId="0" applyNumberFormat="1" applyFont="1" applyBorder="1" applyAlignment="1" applyProtection="1">
      <alignment horizontal="left" vertical="center" wrapText="1"/>
      <protection locked="0"/>
    </xf>
    <xf numFmtId="0" fontId="40" fillId="0" borderId="22" xfId="0" applyFont="1" applyBorder="1" applyAlignment="1" applyProtection="1">
      <alignment horizontal="left" vertical="center" wrapText="1"/>
      <protection locked="0"/>
    </xf>
    <xf numFmtId="0" fontId="40" fillId="0" borderId="22" xfId="0" applyFont="1" applyBorder="1" applyAlignment="1" applyProtection="1">
      <alignment horizontal="center" vertical="center" wrapText="1"/>
      <protection locked="0"/>
    </xf>
    <xf numFmtId="167" fontId="40" fillId="0" borderId="22" xfId="0" applyNumberFormat="1" applyFont="1" applyBorder="1" applyAlignment="1" applyProtection="1">
      <alignment vertical="center"/>
      <protection locked="0"/>
    </xf>
    <xf numFmtId="4" fontId="40" fillId="2" borderId="22" xfId="0" applyNumberFormat="1" applyFont="1" applyFill="1" applyBorder="1" applyAlignment="1" applyProtection="1">
      <alignment vertical="center"/>
      <protection locked="0"/>
    </xf>
    <xf numFmtId="4" fontId="40" fillId="0" borderId="22" xfId="0" applyNumberFormat="1" applyFont="1" applyBorder="1" applyAlignment="1" applyProtection="1">
      <alignment vertical="center"/>
      <protection locked="0"/>
    </xf>
    <xf numFmtId="0" fontId="41" fillId="0" borderId="3" xfId="0" applyFont="1" applyBorder="1" applyAlignment="1">
      <alignment vertical="center"/>
    </xf>
    <xf numFmtId="0" fontId="40" fillId="2" borderId="17" xfId="0" applyFont="1" applyFill="1" applyBorder="1" applyAlignment="1" applyProtection="1">
      <alignment horizontal="left" vertical="center"/>
      <protection locked="0"/>
    </xf>
    <xf numFmtId="0" fontId="40" fillId="0" borderId="0" xfId="0" applyFont="1" applyBorder="1" applyAlignment="1">
      <alignment horizontal="center" vertical="center"/>
    </xf>
    <xf numFmtId="167" fontId="24" fillId="2" borderId="22" xfId="0" applyNumberFormat="1" applyFont="1" applyFill="1" applyBorder="1" applyAlignment="1" applyProtection="1">
      <alignment vertical="center"/>
      <protection locked="0"/>
    </xf>
    <xf numFmtId="0" fontId="12" fillId="0" borderId="18" xfId="0" applyFont="1" applyBorder="1" applyAlignment="1">
      <alignment vertical="center"/>
    </xf>
    <xf numFmtId="0" fontId="12" fillId="0" borderId="19" xfId="0" applyFont="1" applyBorder="1" applyAlignment="1">
      <alignment vertical="center"/>
    </xf>
    <xf numFmtId="0" fontId="12" fillId="0" borderId="20" xfId="0" applyFont="1" applyBorder="1" applyAlignment="1">
      <alignment vertical="center"/>
    </xf>
    <xf numFmtId="0" fontId="0" fillId="0" borderId="18" xfId="0" applyFont="1" applyBorder="1" applyAlignment="1">
      <alignment vertical="center"/>
    </xf>
    <xf numFmtId="0" fontId="0" fillId="0" borderId="19" xfId="0" applyBorder="1" applyAlignment="1">
      <alignment vertical="center"/>
    </xf>
    <xf numFmtId="0" fontId="0" fillId="0" borderId="19" xfId="0" applyFont="1" applyBorder="1" applyAlignment="1">
      <alignment vertical="center"/>
    </xf>
    <xf numFmtId="0" fontId="0" fillId="0" borderId="20" xfId="0" applyFont="1" applyBorder="1" applyAlignment="1">
      <alignment vertical="center"/>
    </xf>
    <xf numFmtId="0" fontId="5" fillId="0" borderId="0" xfId="0" applyFont="1" applyAlignment="1">
      <alignment horizontal="left" vertical="center" wrapText="1"/>
    </xf>
    <xf numFmtId="0" fontId="42" fillId="0" borderId="13" xfId="0" applyFont="1" applyBorder="1" applyAlignment="1">
      <alignment horizontal="left" vertical="center" wrapText="1"/>
    </xf>
    <xf numFmtId="0" fontId="42" fillId="0" borderId="22" xfId="0" applyFont="1" applyBorder="1" applyAlignment="1">
      <alignment horizontal="left" vertical="center" wrapText="1"/>
    </xf>
    <xf numFmtId="0" fontId="42" fillId="0" borderId="22" xfId="0" applyFont="1" applyBorder="1" applyAlignment="1">
      <alignment horizontal="left" vertical="center"/>
    </xf>
    <xf numFmtId="167" fontId="42" fillId="0" borderId="15" xfId="0" applyNumberFormat="1" applyFont="1" applyBorder="1" applyAlignment="1">
      <alignment vertical="center"/>
    </xf>
    <xf numFmtId="0" fontId="0" fillId="0" borderId="0" xfId="0" applyFont="1" applyAlignment="1">
      <alignment horizontal="left" vertical="center" wrapText="1"/>
    </xf>
    <xf numFmtId="167" fontId="0" fillId="0" borderId="0" xfId="0" applyNumberFormat="1" applyFont="1" applyAlignment="1">
      <alignment vertical="center"/>
    </xf>
    <xf numFmtId="0" fontId="37" fillId="0" borderId="0" xfId="0" applyFont="1" applyAlignment="1">
      <alignment horizontal="left" vertical="center"/>
    </xf>
    <xf numFmtId="0" fontId="4" fillId="0" borderId="0" xfId="0" applyFont="1" applyAlignment="1">
      <alignment horizontal="left" vertical="center" wrapText="1"/>
    </xf>
    <xf numFmtId="0" fontId="4" fillId="0" borderId="0" xfId="0" applyFont="1" applyAlignment="1">
      <alignment vertical="center"/>
    </xf>
    <xf numFmtId="165" fontId="3" fillId="0" borderId="0" xfId="0" applyNumberFormat="1" applyFont="1" applyAlignment="1">
      <alignment horizontal="left" vertical="center"/>
    </xf>
    <xf numFmtId="0" fontId="22" fillId="0" borderId="16" xfId="0" applyFont="1" applyBorder="1" applyAlignment="1">
      <alignment horizontal="center" vertical="center"/>
    </xf>
    <xf numFmtId="0" fontId="22" fillId="0" borderId="10" xfId="0" applyFont="1" applyBorder="1" applyAlignment="1">
      <alignment horizontal="left" vertical="center"/>
    </xf>
    <xf numFmtId="0" fontId="23" fillId="0" borderId="17" xfId="0" applyFont="1" applyBorder="1" applyAlignment="1">
      <alignment horizontal="left" vertical="center"/>
    </xf>
    <xf numFmtId="0" fontId="23" fillId="0" borderId="0" xfId="0" applyFont="1" applyBorder="1" applyAlignment="1">
      <alignment horizontal="left" vertical="center"/>
    </xf>
    <xf numFmtId="0" fontId="3" fillId="0" borderId="0" xfId="0" applyFont="1" applyAlignment="1">
      <alignment vertical="center" wrapText="1"/>
    </xf>
    <xf numFmtId="0" fontId="3" fillId="0" borderId="0" xfId="0" applyFont="1" applyAlignment="1">
      <alignment vertical="center"/>
    </xf>
    <xf numFmtId="0" fontId="24" fillId="4" borderId="6" xfId="0" applyFont="1" applyFill="1" applyBorder="1" applyAlignment="1">
      <alignment horizontal="center" vertical="center"/>
    </xf>
    <xf numFmtId="0" fontId="24" fillId="4" borderId="7" xfId="0" applyFont="1" applyFill="1" applyBorder="1" applyAlignment="1">
      <alignment horizontal="left" vertical="center"/>
    </xf>
    <xf numFmtId="0" fontId="24" fillId="4" borderId="7" xfId="0" applyFont="1" applyFill="1" applyBorder="1" applyAlignment="1">
      <alignment horizontal="right" vertical="center"/>
    </xf>
    <xf numFmtId="0" fontId="24" fillId="4" borderId="7" xfId="0" applyFont="1" applyFill="1" applyBorder="1" applyAlignment="1">
      <alignment horizontal="center" vertical="center"/>
    </xf>
    <xf numFmtId="0" fontId="24" fillId="4" borderId="21" xfId="0" applyFont="1" applyFill="1" applyBorder="1" applyAlignment="1">
      <alignment horizontal="left" vertical="center"/>
    </xf>
    <xf numFmtId="4" fontId="29" fillId="0" borderId="0" xfId="0" applyNumberFormat="1" applyFont="1" applyAlignment="1">
      <alignment horizontal="right" vertical="center"/>
    </xf>
    <xf numFmtId="0" fontId="29" fillId="0" borderId="0" xfId="0" applyFont="1" applyAlignment="1">
      <alignment vertical="center"/>
    </xf>
    <xf numFmtId="4" fontId="29" fillId="0" borderId="0" xfId="0" applyNumberFormat="1" applyFont="1" applyAlignment="1">
      <alignment vertical="center"/>
    </xf>
    <xf numFmtId="0" fontId="28" fillId="0" borderId="0" xfId="0" applyFont="1" applyAlignment="1">
      <alignment horizontal="left" vertical="center" wrapText="1"/>
    </xf>
    <xf numFmtId="4" fontId="8" fillId="0" borderId="0" xfId="0" applyNumberFormat="1" applyFont="1" applyAlignment="1">
      <alignment vertical="center"/>
    </xf>
    <xf numFmtId="0" fontId="8" fillId="0" borderId="0" xfId="0" applyFont="1" applyAlignment="1">
      <alignment vertical="center"/>
    </xf>
    <xf numFmtId="0" fontId="31" fillId="0" borderId="0" xfId="0" applyFont="1" applyAlignment="1">
      <alignment horizontal="left" vertical="center" wrapText="1"/>
    </xf>
    <xf numFmtId="4" fontId="8" fillId="0" borderId="0" xfId="0" applyNumberFormat="1" applyFont="1" applyAlignment="1">
      <alignment horizontal="right" vertical="center"/>
    </xf>
    <xf numFmtId="4" fontId="26" fillId="0" borderId="0" xfId="0" applyNumberFormat="1" applyFont="1" applyAlignment="1">
      <alignment horizontal="right" vertical="center"/>
    </xf>
    <xf numFmtId="4" fontId="26" fillId="0" borderId="0" xfId="0" applyNumberFormat="1" applyFont="1" applyAlignment="1">
      <alignment vertical="center"/>
    </xf>
    <xf numFmtId="0" fontId="18" fillId="0" borderId="0" xfId="0" applyFont="1" applyAlignment="1">
      <alignment horizontal="left" vertical="top" wrapText="1"/>
    </xf>
    <xf numFmtId="0" fontId="18" fillId="0" borderId="0" xfId="0" applyFont="1" applyAlignment="1">
      <alignment horizontal="left" vertical="center"/>
    </xf>
    <xf numFmtId="0" fontId="20" fillId="0" borderId="0" xfId="0" applyFont="1" applyAlignment="1">
      <alignment horizontal="left" vertical="center"/>
    </xf>
    <xf numFmtId="0" fontId="3" fillId="0" borderId="0" xfId="0" applyFont="1" applyAlignment="1">
      <alignment horizontal="left" vertical="center"/>
    </xf>
    <xf numFmtId="0" fontId="0" fillId="0" borderId="0" xfId="0"/>
    <xf numFmtId="0" fontId="4" fillId="0" borderId="0" xfId="0" applyFont="1" applyAlignment="1">
      <alignment horizontal="left" vertical="top" wrapText="1"/>
    </xf>
    <xf numFmtId="49" fontId="3" fillId="2" borderId="0" xfId="0" applyNumberFormat="1" applyFont="1" applyFill="1" applyAlignment="1" applyProtection="1">
      <alignment horizontal="left" vertical="center"/>
      <protection locked="0"/>
    </xf>
    <xf numFmtId="49" fontId="3" fillId="0" borderId="0" xfId="0" applyNumberFormat="1" applyFont="1" applyAlignment="1">
      <alignment horizontal="left" vertical="center"/>
    </xf>
    <xf numFmtId="0" fontId="3" fillId="0" borderId="0" xfId="0" applyFont="1" applyAlignment="1">
      <alignment horizontal="left" vertical="center" wrapText="1"/>
    </xf>
    <xf numFmtId="4" fontId="19" fillId="0" borderId="5" xfId="0" applyNumberFormat="1" applyFont="1" applyBorder="1" applyAlignment="1">
      <alignment vertical="center"/>
    </xf>
    <xf numFmtId="0" fontId="0" fillId="0" borderId="5" xfId="0" applyFont="1" applyBorder="1" applyAlignment="1">
      <alignment vertical="center"/>
    </xf>
    <xf numFmtId="0" fontId="2" fillId="0" borderId="0" xfId="0" applyFont="1" applyAlignment="1">
      <alignment horizontal="right" vertical="center"/>
    </xf>
    <xf numFmtId="4" fontId="20" fillId="0" borderId="0" xfId="0" applyNumberFormat="1" applyFont="1" applyAlignment="1">
      <alignment vertical="center"/>
    </xf>
    <xf numFmtId="0" fontId="2" fillId="0" borderId="0" xfId="0" applyFont="1" applyAlignment="1">
      <alignment vertical="center"/>
    </xf>
    <xf numFmtId="164" fontId="2" fillId="0" borderId="0" xfId="0" applyNumberFormat="1" applyFont="1" applyAlignment="1">
      <alignment horizontal="left" vertical="center"/>
    </xf>
    <xf numFmtId="4" fontId="5" fillId="3" borderId="7" xfId="0" applyNumberFormat="1" applyFont="1" applyFill="1" applyBorder="1" applyAlignment="1">
      <alignment vertical="center"/>
    </xf>
    <xf numFmtId="0" fontId="0" fillId="3" borderId="7" xfId="0" applyFont="1" applyFill="1" applyBorder="1" applyAlignment="1">
      <alignment vertical="center"/>
    </xf>
    <xf numFmtId="0" fontId="0" fillId="3" borderId="21" xfId="0" applyFont="1" applyFill="1" applyBorder="1" applyAlignment="1">
      <alignment vertical="center"/>
    </xf>
    <xf numFmtId="0" fontId="5" fillId="3" borderId="7" xfId="0" applyFont="1" applyFill="1" applyBorder="1" applyAlignment="1">
      <alignment horizontal="left" vertical="center"/>
    </xf>
    <xf numFmtId="0" fontId="15" fillId="5" borderId="0" xfId="0" applyFont="1" applyFill="1" applyAlignment="1">
      <alignment horizontal="center" vertical="center"/>
    </xf>
    <xf numFmtId="0" fontId="2" fillId="0" borderId="0" xfId="0" applyFont="1" applyAlignment="1">
      <alignment horizontal="left" vertical="center" wrapText="1"/>
    </xf>
    <xf numFmtId="0" fontId="2" fillId="0" borderId="0" xfId="0" applyFont="1" applyAlignment="1">
      <alignment horizontal="left" vertical="center"/>
    </xf>
    <xf numFmtId="0" fontId="23" fillId="0" borderId="0" xfId="0" applyFont="1" applyAlignment="1">
      <alignment horizontal="left" vertical="center"/>
    </xf>
    <xf numFmtId="0" fontId="0" fillId="0" borderId="0" xfId="0" applyFont="1" applyAlignment="1">
      <alignment vertical="center"/>
    </xf>
    <xf numFmtId="0" fontId="3" fillId="2" borderId="0" xfId="0" applyFont="1" applyFill="1" applyAlignment="1" applyProtection="1">
      <alignment horizontal="left" vertical="center"/>
      <protection locked="0"/>
    </xf>
    <xf numFmtId="0" fontId="44" fillId="0" borderId="22" xfId="0" applyFont="1" applyBorder="1" applyAlignment="1" applyProtection="1">
      <alignment horizontal="left" vertical="center" wrapText="1"/>
      <protection locked="0"/>
    </xf>
  </cellXfs>
  <cellStyles count="7">
    <cellStyle name="Normal" xfId="0"/>
    <cellStyle name="Percent" xfId="15"/>
    <cellStyle name="Currency" xfId="16"/>
    <cellStyle name="Currency [0]" xfId="17"/>
    <cellStyle name="Comma" xfId="18"/>
    <cellStyle name="Comma [0]" xfId="19"/>
    <cellStyle name="Hypertextový odkaz"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customXml" Target="../customXml/item1.xml" /><Relationship Id="rId12" Type="http://schemas.openxmlformats.org/officeDocument/2006/relationships/customXml" Target="../customXml/item2.xml" /><Relationship Id="rId13" Type="http://schemas.openxmlformats.org/officeDocument/2006/relationships/customXml" Target="../customXml/item3.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142875</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M104"/>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33" width="2.7109375" style="1" customWidth="1"/>
    <col min="34" max="34" width="3.28125" style="1" customWidth="1"/>
    <col min="35" max="35" width="31.7109375" style="1" customWidth="1"/>
    <col min="36" max="37" width="2.421875" style="1" customWidth="1"/>
    <col min="38" max="38" width="8.28125" style="1" customWidth="1"/>
    <col min="39" max="39" width="3.28125" style="1" customWidth="1"/>
    <col min="40" max="40" width="13.28125" style="1" customWidth="1"/>
    <col min="41" max="41" width="7.421875" style="1" customWidth="1"/>
    <col min="42" max="42" width="4.140625" style="1" customWidth="1"/>
    <col min="43" max="43" width="15.7109375" style="1" hidden="1" customWidth="1"/>
    <col min="44" max="44" width="13.7109375" style="1" customWidth="1"/>
    <col min="45" max="47" width="25.8515625" style="1" hidden="1" customWidth="1"/>
    <col min="48" max="49" width="21.7109375" style="1" hidden="1" customWidth="1"/>
    <col min="50" max="51" width="25.00390625" style="1" hidden="1" customWidth="1"/>
    <col min="52" max="52" width="21.7109375" style="1" hidden="1" customWidth="1"/>
    <col min="53" max="53" width="19.140625" style="1" hidden="1" customWidth="1"/>
    <col min="54" max="54" width="25.00390625" style="1" hidden="1" customWidth="1"/>
    <col min="55" max="55" width="21.7109375" style="1" hidden="1" customWidth="1"/>
    <col min="56" max="56" width="19.140625" style="1" hidden="1" customWidth="1"/>
    <col min="57" max="57" width="66.421875" style="1" customWidth="1"/>
    <col min="71" max="91" width="9.28125" style="1" hidden="1" customWidth="1"/>
  </cols>
  <sheetData>
    <row r="1" spans="1:74" ht="12">
      <c r="A1" s="17" t="s">
        <v>0</v>
      </c>
      <c r="AZ1" s="17" t="s">
        <v>1</v>
      </c>
      <c r="BA1" s="17" t="s">
        <v>2</v>
      </c>
      <c r="BB1" s="17" t="s">
        <v>1</v>
      </c>
      <c r="BT1" s="17" t="s">
        <v>3</v>
      </c>
      <c r="BU1" s="17" t="s">
        <v>3</v>
      </c>
      <c r="BV1" s="17" t="s">
        <v>4</v>
      </c>
    </row>
    <row r="2" spans="44:72" s="1" customFormat="1" ht="36.9" customHeight="1">
      <c r="AR2" s="270" t="s">
        <v>5</v>
      </c>
      <c r="AS2" s="255"/>
      <c r="AT2" s="255"/>
      <c r="AU2" s="255"/>
      <c r="AV2" s="255"/>
      <c r="AW2" s="255"/>
      <c r="AX2" s="255"/>
      <c r="AY2" s="255"/>
      <c r="AZ2" s="255"/>
      <c r="BA2" s="255"/>
      <c r="BB2" s="255"/>
      <c r="BC2" s="255"/>
      <c r="BD2" s="255"/>
      <c r="BE2" s="255"/>
      <c r="BS2" s="18" t="s">
        <v>6</v>
      </c>
      <c r="BT2" s="18" t="s">
        <v>7</v>
      </c>
    </row>
    <row r="3" spans="2:72" s="1" customFormat="1" ht="6.9" customHeight="1">
      <c r="B3" s="19"/>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1"/>
      <c r="BS3" s="18" t="s">
        <v>6</v>
      </c>
      <c r="BT3" s="18" t="s">
        <v>8</v>
      </c>
    </row>
    <row r="4" spans="2:71" s="1" customFormat="1" ht="24.9" customHeight="1">
      <c r="B4" s="21"/>
      <c r="D4" s="22" t="s">
        <v>9</v>
      </c>
      <c r="AR4" s="21"/>
      <c r="AS4" s="23" t="s">
        <v>10</v>
      </c>
      <c r="BE4" s="24" t="s">
        <v>11</v>
      </c>
      <c r="BS4" s="18" t="s">
        <v>12</v>
      </c>
    </row>
    <row r="5" spans="2:71" s="1" customFormat="1" ht="12" customHeight="1">
      <c r="B5" s="21"/>
      <c r="D5" s="25" t="s">
        <v>13</v>
      </c>
      <c r="K5" s="254" t="s">
        <v>14</v>
      </c>
      <c r="L5" s="255"/>
      <c r="M5" s="255"/>
      <c r="N5" s="255"/>
      <c r="O5" s="255"/>
      <c r="P5" s="255"/>
      <c r="Q5" s="25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R5" s="21"/>
      <c r="BE5" s="251" t="s">
        <v>15</v>
      </c>
      <c r="BS5" s="18" t="s">
        <v>6</v>
      </c>
    </row>
    <row r="6" spans="2:71" s="1" customFormat="1" ht="36.9" customHeight="1">
      <c r="B6" s="21"/>
      <c r="D6" s="27" t="s">
        <v>16</v>
      </c>
      <c r="K6" s="256" t="s">
        <v>17</v>
      </c>
      <c r="L6" s="255"/>
      <c r="M6" s="255"/>
      <c r="N6" s="255"/>
      <c r="O6" s="255"/>
      <c r="P6" s="255"/>
      <c r="Q6" s="255"/>
      <c r="R6" s="255"/>
      <c r="S6" s="255"/>
      <c r="T6" s="255"/>
      <c r="U6" s="255"/>
      <c r="V6" s="255"/>
      <c r="W6" s="255"/>
      <c r="X6" s="255"/>
      <c r="Y6" s="255"/>
      <c r="Z6" s="255"/>
      <c r="AA6" s="255"/>
      <c r="AB6" s="255"/>
      <c r="AC6" s="255"/>
      <c r="AD6" s="255"/>
      <c r="AE6" s="255"/>
      <c r="AF6" s="255"/>
      <c r="AG6" s="255"/>
      <c r="AH6" s="255"/>
      <c r="AI6" s="255"/>
      <c r="AJ6" s="255"/>
      <c r="AK6" s="255"/>
      <c r="AL6" s="255"/>
      <c r="AM6" s="255"/>
      <c r="AN6" s="255"/>
      <c r="AO6" s="255"/>
      <c r="AR6" s="21"/>
      <c r="BE6" s="252"/>
      <c r="BS6" s="18" t="s">
        <v>6</v>
      </c>
    </row>
    <row r="7" spans="2:71" s="1" customFormat="1" ht="12" customHeight="1">
      <c r="B7" s="21"/>
      <c r="D7" s="28" t="s">
        <v>18</v>
      </c>
      <c r="K7" s="26" t="s">
        <v>1</v>
      </c>
      <c r="AK7" s="28" t="s">
        <v>19</v>
      </c>
      <c r="AN7" s="26" t="s">
        <v>1</v>
      </c>
      <c r="AR7" s="21"/>
      <c r="BE7" s="252"/>
      <c r="BS7" s="18" t="s">
        <v>6</v>
      </c>
    </row>
    <row r="8" spans="2:71" s="1" customFormat="1" ht="12" customHeight="1">
      <c r="B8" s="21"/>
      <c r="D8" s="28" t="s">
        <v>20</v>
      </c>
      <c r="K8" s="26" t="s">
        <v>21</v>
      </c>
      <c r="AK8" s="28" t="s">
        <v>22</v>
      </c>
      <c r="AN8" s="29" t="s">
        <v>23</v>
      </c>
      <c r="AR8" s="21"/>
      <c r="BE8" s="252"/>
      <c r="BS8" s="18" t="s">
        <v>6</v>
      </c>
    </row>
    <row r="9" spans="2:71" s="1" customFormat="1" ht="14.4" customHeight="1">
      <c r="B9" s="21"/>
      <c r="AR9" s="21"/>
      <c r="BE9" s="252"/>
      <c r="BS9" s="18" t="s">
        <v>6</v>
      </c>
    </row>
    <row r="10" spans="2:71" s="1" customFormat="1" ht="12" customHeight="1">
      <c r="B10" s="21"/>
      <c r="D10" s="28" t="s">
        <v>24</v>
      </c>
      <c r="AK10" s="28" t="s">
        <v>25</v>
      </c>
      <c r="AN10" s="26" t="s">
        <v>26</v>
      </c>
      <c r="AR10" s="21"/>
      <c r="BE10" s="252"/>
      <c r="BS10" s="18" t="s">
        <v>6</v>
      </c>
    </row>
    <row r="11" spans="2:71" s="1" customFormat="1" ht="18.45" customHeight="1">
      <c r="B11" s="21"/>
      <c r="E11" s="26" t="s">
        <v>27</v>
      </c>
      <c r="AK11" s="28" t="s">
        <v>28</v>
      </c>
      <c r="AN11" s="26" t="s">
        <v>29</v>
      </c>
      <c r="AR11" s="21"/>
      <c r="BE11" s="252"/>
      <c r="BS11" s="18" t="s">
        <v>6</v>
      </c>
    </row>
    <row r="12" spans="2:71" s="1" customFormat="1" ht="6.9" customHeight="1">
      <c r="B12" s="21"/>
      <c r="AR12" s="21"/>
      <c r="BE12" s="252"/>
      <c r="BS12" s="18" t="s">
        <v>6</v>
      </c>
    </row>
    <row r="13" spans="2:71" s="1" customFormat="1" ht="12" customHeight="1">
      <c r="B13" s="21"/>
      <c r="D13" s="28" t="s">
        <v>30</v>
      </c>
      <c r="AK13" s="28" t="s">
        <v>25</v>
      </c>
      <c r="AN13" s="30" t="s">
        <v>31</v>
      </c>
      <c r="AR13" s="21"/>
      <c r="BE13" s="252"/>
      <c r="BS13" s="18" t="s">
        <v>6</v>
      </c>
    </row>
    <row r="14" spans="2:71" ht="13.2">
      <c r="B14" s="21"/>
      <c r="E14" s="257" t="s">
        <v>31</v>
      </c>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28" t="s">
        <v>28</v>
      </c>
      <c r="AN14" s="30" t="s">
        <v>31</v>
      </c>
      <c r="AR14" s="21"/>
      <c r="BE14" s="252"/>
      <c r="BS14" s="18" t="s">
        <v>6</v>
      </c>
    </row>
    <row r="15" spans="2:71" s="1" customFormat="1" ht="6.9" customHeight="1">
      <c r="B15" s="21"/>
      <c r="AR15" s="21"/>
      <c r="BE15" s="252"/>
      <c r="BS15" s="18" t="s">
        <v>3</v>
      </c>
    </row>
    <row r="16" spans="2:71" s="1" customFormat="1" ht="12" customHeight="1">
      <c r="B16" s="21"/>
      <c r="D16" s="28" t="s">
        <v>32</v>
      </c>
      <c r="AK16" s="28" t="s">
        <v>25</v>
      </c>
      <c r="AN16" s="26" t="s">
        <v>33</v>
      </c>
      <c r="AR16" s="21"/>
      <c r="BE16" s="252"/>
      <c r="BS16" s="18" t="s">
        <v>3</v>
      </c>
    </row>
    <row r="17" spans="2:71" s="1" customFormat="1" ht="18.45" customHeight="1">
      <c r="B17" s="21"/>
      <c r="E17" s="26" t="s">
        <v>34</v>
      </c>
      <c r="AK17" s="28" t="s">
        <v>28</v>
      </c>
      <c r="AN17" s="26" t="s">
        <v>35</v>
      </c>
      <c r="AR17" s="21"/>
      <c r="BE17" s="252"/>
      <c r="BS17" s="18" t="s">
        <v>36</v>
      </c>
    </row>
    <row r="18" spans="2:71" s="1" customFormat="1" ht="6.9" customHeight="1">
      <c r="B18" s="21"/>
      <c r="AR18" s="21"/>
      <c r="BE18" s="252"/>
      <c r="BS18" s="18" t="s">
        <v>6</v>
      </c>
    </row>
    <row r="19" spans="2:71" s="1" customFormat="1" ht="12" customHeight="1">
      <c r="B19" s="21"/>
      <c r="D19" s="28" t="s">
        <v>37</v>
      </c>
      <c r="AK19" s="28" t="s">
        <v>25</v>
      </c>
      <c r="AN19" s="26" t="s">
        <v>1</v>
      </c>
      <c r="AR19" s="21"/>
      <c r="BE19" s="252"/>
      <c r="BS19" s="18" t="s">
        <v>6</v>
      </c>
    </row>
    <row r="20" spans="2:71" s="1" customFormat="1" ht="18.45" customHeight="1">
      <c r="B20" s="21"/>
      <c r="E20" s="26" t="s">
        <v>38</v>
      </c>
      <c r="AK20" s="28" t="s">
        <v>28</v>
      </c>
      <c r="AN20" s="26" t="s">
        <v>1</v>
      </c>
      <c r="AR20" s="21"/>
      <c r="BE20" s="252"/>
      <c r="BS20" s="18" t="s">
        <v>36</v>
      </c>
    </row>
    <row r="21" spans="2:57" s="1" customFormat="1" ht="6.9" customHeight="1">
      <c r="B21" s="21"/>
      <c r="AR21" s="21"/>
      <c r="BE21" s="252"/>
    </row>
    <row r="22" spans="2:57" s="1" customFormat="1" ht="12" customHeight="1">
      <c r="B22" s="21"/>
      <c r="D22" s="28" t="s">
        <v>39</v>
      </c>
      <c r="AR22" s="21"/>
      <c r="BE22" s="252"/>
    </row>
    <row r="23" spans="2:57" s="1" customFormat="1" ht="16.5" customHeight="1">
      <c r="B23" s="21"/>
      <c r="E23" s="259" t="s">
        <v>1</v>
      </c>
      <c r="F23" s="259"/>
      <c r="G23" s="259"/>
      <c r="H23" s="259"/>
      <c r="I23" s="259"/>
      <c r="J23" s="259"/>
      <c r="K23" s="259"/>
      <c r="L23" s="259"/>
      <c r="M23" s="259"/>
      <c r="N23" s="259"/>
      <c r="O23" s="259"/>
      <c r="P23" s="259"/>
      <c r="Q23" s="259"/>
      <c r="R23" s="259"/>
      <c r="S23" s="259"/>
      <c r="T23" s="259"/>
      <c r="U23" s="259"/>
      <c r="V23" s="259"/>
      <c r="W23" s="259"/>
      <c r="X23" s="259"/>
      <c r="Y23" s="259"/>
      <c r="Z23" s="259"/>
      <c r="AA23" s="259"/>
      <c r="AB23" s="259"/>
      <c r="AC23" s="259"/>
      <c r="AD23" s="259"/>
      <c r="AE23" s="259"/>
      <c r="AF23" s="259"/>
      <c r="AG23" s="259"/>
      <c r="AH23" s="259"/>
      <c r="AI23" s="259"/>
      <c r="AJ23" s="259"/>
      <c r="AK23" s="259"/>
      <c r="AL23" s="259"/>
      <c r="AM23" s="259"/>
      <c r="AN23" s="259"/>
      <c r="AR23" s="21"/>
      <c r="BE23" s="252"/>
    </row>
    <row r="24" spans="2:57" s="1" customFormat="1" ht="6.9" customHeight="1">
      <c r="B24" s="21"/>
      <c r="AR24" s="21"/>
      <c r="BE24" s="252"/>
    </row>
    <row r="25" spans="2:57" s="1" customFormat="1" ht="6.9" customHeight="1">
      <c r="B25" s="21"/>
      <c r="D25" s="32"/>
      <c r="E25" s="32"/>
      <c r="F25" s="32"/>
      <c r="G25" s="32"/>
      <c r="H25" s="32"/>
      <c r="I25" s="32"/>
      <c r="J25" s="32"/>
      <c r="K25" s="32"/>
      <c r="L25" s="32"/>
      <c r="M25" s="32"/>
      <c r="N25" s="32"/>
      <c r="O25" s="32"/>
      <c r="P25" s="32"/>
      <c r="Q25" s="32"/>
      <c r="R25" s="32"/>
      <c r="S25" s="32"/>
      <c r="T25" s="32"/>
      <c r="U25" s="32"/>
      <c r="V25" s="32"/>
      <c r="W25" s="32"/>
      <c r="X25" s="32"/>
      <c r="Y25" s="32"/>
      <c r="Z25" s="32"/>
      <c r="AA25" s="32"/>
      <c r="AB25" s="32"/>
      <c r="AC25" s="32"/>
      <c r="AD25" s="32"/>
      <c r="AE25" s="32"/>
      <c r="AF25" s="32"/>
      <c r="AG25" s="32"/>
      <c r="AH25" s="32"/>
      <c r="AI25" s="32"/>
      <c r="AJ25" s="32"/>
      <c r="AK25" s="32"/>
      <c r="AL25" s="32"/>
      <c r="AM25" s="32"/>
      <c r="AN25" s="32"/>
      <c r="AO25" s="32"/>
      <c r="AR25" s="21"/>
      <c r="BE25" s="252"/>
    </row>
    <row r="26" spans="1:57" s="2" customFormat="1" ht="25.95" customHeight="1">
      <c r="A26" s="33"/>
      <c r="B26" s="34"/>
      <c r="C26" s="33"/>
      <c r="D26" s="35" t="s">
        <v>40</v>
      </c>
      <c r="E26" s="36"/>
      <c r="F26" s="36"/>
      <c r="G26" s="36"/>
      <c r="H26" s="36"/>
      <c r="I26" s="36"/>
      <c r="J26" s="36"/>
      <c r="K26" s="36"/>
      <c r="L26" s="36"/>
      <c r="M26" s="36"/>
      <c r="N26" s="36"/>
      <c r="O26" s="36"/>
      <c r="P26" s="36"/>
      <c r="Q26" s="36"/>
      <c r="R26" s="36"/>
      <c r="S26" s="36"/>
      <c r="T26" s="36"/>
      <c r="U26" s="36"/>
      <c r="V26" s="36"/>
      <c r="W26" s="36"/>
      <c r="X26" s="36"/>
      <c r="Y26" s="36"/>
      <c r="Z26" s="36"/>
      <c r="AA26" s="36"/>
      <c r="AB26" s="36"/>
      <c r="AC26" s="36"/>
      <c r="AD26" s="36"/>
      <c r="AE26" s="36"/>
      <c r="AF26" s="36"/>
      <c r="AG26" s="36"/>
      <c r="AH26" s="36"/>
      <c r="AI26" s="36"/>
      <c r="AJ26" s="36"/>
      <c r="AK26" s="260">
        <f>ROUND(AG94,2)</f>
        <v>0</v>
      </c>
      <c r="AL26" s="261"/>
      <c r="AM26" s="261"/>
      <c r="AN26" s="261"/>
      <c r="AO26" s="261"/>
      <c r="AP26" s="33"/>
      <c r="AQ26" s="33"/>
      <c r="AR26" s="34"/>
      <c r="BE26" s="252"/>
    </row>
    <row r="27" spans="1:57" s="2" customFormat="1" ht="6.9" customHeight="1">
      <c r="A27" s="33"/>
      <c r="B27" s="34"/>
      <c r="C27" s="33"/>
      <c r="D27" s="33"/>
      <c r="E27" s="33"/>
      <c r="F27" s="33"/>
      <c r="G27" s="33"/>
      <c r="H27" s="33"/>
      <c r="I27" s="33"/>
      <c r="J27" s="33"/>
      <c r="K27" s="33"/>
      <c r="L27" s="33"/>
      <c r="M27" s="33"/>
      <c r="N27" s="33"/>
      <c r="O27" s="33"/>
      <c r="P27" s="33"/>
      <c r="Q27" s="33"/>
      <c r="R27" s="33"/>
      <c r="S27" s="33"/>
      <c r="T27" s="33"/>
      <c r="U27" s="33"/>
      <c r="V27" s="33"/>
      <c r="W27" s="33"/>
      <c r="X27" s="33"/>
      <c r="Y27" s="33"/>
      <c r="Z27" s="33"/>
      <c r="AA27" s="33"/>
      <c r="AB27" s="33"/>
      <c r="AC27" s="33"/>
      <c r="AD27" s="33"/>
      <c r="AE27" s="33"/>
      <c r="AF27" s="33"/>
      <c r="AG27" s="33"/>
      <c r="AH27" s="33"/>
      <c r="AI27" s="33"/>
      <c r="AJ27" s="33"/>
      <c r="AK27" s="33"/>
      <c r="AL27" s="33"/>
      <c r="AM27" s="33"/>
      <c r="AN27" s="33"/>
      <c r="AO27" s="33"/>
      <c r="AP27" s="33"/>
      <c r="AQ27" s="33"/>
      <c r="AR27" s="34"/>
      <c r="BE27" s="252"/>
    </row>
    <row r="28" spans="1:57" s="2" customFormat="1" ht="13.2">
      <c r="A28" s="33"/>
      <c r="B28" s="34"/>
      <c r="C28" s="33"/>
      <c r="D28" s="33"/>
      <c r="E28" s="33"/>
      <c r="F28" s="33"/>
      <c r="G28" s="33"/>
      <c r="H28" s="33"/>
      <c r="I28" s="33"/>
      <c r="J28" s="33"/>
      <c r="K28" s="33"/>
      <c r="L28" s="262" t="s">
        <v>41</v>
      </c>
      <c r="M28" s="262"/>
      <c r="N28" s="262"/>
      <c r="O28" s="262"/>
      <c r="P28" s="262"/>
      <c r="Q28" s="33"/>
      <c r="R28" s="33"/>
      <c r="S28" s="33"/>
      <c r="T28" s="33"/>
      <c r="U28" s="33"/>
      <c r="V28" s="33"/>
      <c r="W28" s="262" t="s">
        <v>42</v>
      </c>
      <c r="X28" s="262"/>
      <c r="Y28" s="262"/>
      <c r="Z28" s="262"/>
      <c r="AA28" s="262"/>
      <c r="AB28" s="262"/>
      <c r="AC28" s="262"/>
      <c r="AD28" s="262"/>
      <c r="AE28" s="262"/>
      <c r="AF28" s="33"/>
      <c r="AG28" s="33"/>
      <c r="AH28" s="33"/>
      <c r="AI28" s="33"/>
      <c r="AJ28" s="33"/>
      <c r="AK28" s="262" t="s">
        <v>43</v>
      </c>
      <c r="AL28" s="262"/>
      <c r="AM28" s="262"/>
      <c r="AN28" s="262"/>
      <c r="AO28" s="262"/>
      <c r="AP28" s="33"/>
      <c r="AQ28" s="33"/>
      <c r="AR28" s="34"/>
      <c r="BE28" s="252"/>
    </row>
    <row r="29" spans="2:57" s="3" customFormat="1" ht="14.4" customHeight="1">
      <c r="B29" s="38"/>
      <c r="D29" s="28" t="s">
        <v>44</v>
      </c>
      <c r="F29" s="28" t="s">
        <v>45</v>
      </c>
      <c r="L29" s="265">
        <v>0.21</v>
      </c>
      <c r="M29" s="264"/>
      <c r="N29" s="264"/>
      <c r="O29" s="264"/>
      <c r="P29" s="264"/>
      <c r="W29" s="263">
        <f>ROUND(AZ94,2)</f>
        <v>0</v>
      </c>
      <c r="X29" s="264"/>
      <c r="Y29" s="264"/>
      <c r="Z29" s="264"/>
      <c r="AA29" s="264"/>
      <c r="AB29" s="264"/>
      <c r="AC29" s="264"/>
      <c r="AD29" s="264"/>
      <c r="AE29" s="264"/>
      <c r="AK29" s="263">
        <f>ROUND(AV94,2)</f>
        <v>0</v>
      </c>
      <c r="AL29" s="264"/>
      <c r="AM29" s="264"/>
      <c r="AN29" s="264"/>
      <c r="AO29" s="264"/>
      <c r="AR29" s="38"/>
      <c r="BE29" s="253"/>
    </row>
    <row r="30" spans="2:57" s="3" customFormat="1" ht="14.4" customHeight="1">
      <c r="B30" s="38"/>
      <c r="F30" s="28" t="s">
        <v>46</v>
      </c>
      <c r="L30" s="265">
        <v>0.15</v>
      </c>
      <c r="M30" s="264"/>
      <c r="N30" s="264"/>
      <c r="O30" s="264"/>
      <c r="P30" s="264"/>
      <c r="W30" s="263">
        <f>ROUND(BA94,2)</f>
        <v>0</v>
      </c>
      <c r="X30" s="264"/>
      <c r="Y30" s="264"/>
      <c r="Z30" s="264"/>
      <c r="AA30" s="264"/>
      <c r="AB30" s="264"/>
      <c r="AC30" s="264"/>
      <c r="AD30" s="264"/>
      <c r="AE30" s="264"/>
      <c r="AK30" s="263">
        <f>ROUND(AW94,2)</f>
        <v>0</v>
      </c>
      <c r="AL30" s="264"/>
      <c r="AM30" s="264"/>
      <c r="AN30" s="264"/>
      <c r="AO30" s="264"/>
      <c r="AR30" s="38"/>
      <c r="BE30" s="253"/>
    </row>
    <row r="31" spans="2:57" s="3" customFormat="1" ht="14.4" customHeight="1" hidden="1">
      <c r="B31" s="38"/>
      <c r="F31" s="28" t="s">
        <v>47</v>
      </c>
      <c r="L31" s="265">
        <v>0.21</v>
      </c>
      <c r="M31" s="264"/>
      <c r="N31" s="264"/>
      <c r="O31" s="264"/>
      <c r="P31" s="264"/>
      <c r="W31" s="263">
        <f>ROUND(BB94,2)</f>
        <v>0</v>
      </c>
      <c r="X31" s="264"/>
      <c r="Y31" s="264"/>
      <c r="Z31" s="264"/>
      <c r="AA31" s="264"/>
      <c r="AB31" s="264"/>
      <c r="AC31" s="264"/>
      <c r="AD31" s="264"/>
      <c r="AE31" s="264"/>
      <c r="AK31" s="263">
        <v>0</v>
      </c>
      <c r="AL31" s="264"/>
      <c r="AM31" s="264"/>
      <c r="AN31" s="264"/>
      <c r="AO31" s="264"/>
      <c r="AR31" s="38"/>
      <c r="BE31" s="253"/>
    </row>
    <row r="32" spans="2:57" s="3" customFormat="1" ht="14.4" customHeight="1" hidden="1">
      <c r="B32" s="38"/>
      <c r="F32" s="28" t="s">
        <v>48</v>
      </c>
      <c r="L32" s="265">
        <v>0.15</v>
      </c>
      <c r="M32" s="264"/>
      <c r="N32" s="264"/>
      <c r="O32" s="264"/>
      <c r="P32" s="264"/>
      <c r="W32" s="263">
        <f>ROUND(BC94,2)</f>
        <v>0</v>
      </c>
      <c r="X32" s="264"/>
      <c r="Y32" s="264"/>
      <c r="Z32" s="264"/>
      <c r="AA32" s="264"/>
      <c r="AB32" s="264"/>
      <c r="AC32" s="264"/>
      <c r="AD32" s="264"/>
      <c r="AE32" s="264"/>
      <c r="AK32" s="263">
        <v>0</v>
      </c>
      <c r="AL32" s="264"/>
      <c r="AM32" s="264"/>
      <c r="AN32" s="264"/>
      <c r="AO32" s="264"/>
      <c r="AR32" s="38"/>
      <c r="BE32" s="253"/>
    </row>
    <row r="33" spans="2:57" s="3" customFormat="1" ht="14.4" customHeight="1" hidden="1">
      <c r="B33" s="38"/>
      <c r="F33" s="28" t="s">
        <v>49</v>
      </c>
      <c r="L33" s="265">
        <v>0</v>
      </c>
      <c r="M33" s="264"/>
      <c r="N33" s="264"/>
      <c r="O33" s="264"/>
      <c r="P33" s="264"/>
      <c r="W33" s="263">
        <f>ROUND(BD94,2)</f>
        <v>0</v>
      </c>
      <c r="X33" s="264"/>
      <c r="Y33" s="264"/>
      <c r="Z33" s="264"/>
      <c r="AA33" s="264"/>
      <c r="AB33" s="264"/>
      <c r="AC33" s="264"/>
      <c r="AD33" s="264"/>
      <c r="AE33" s="264"/>
      <c r="AK33" s="263">
        <v>0</v>
      </c>
      <c r="AL33" s="264"/>
      <c r="AM33" s="264"/>
      <c r="AN33" s="264"/>
      <c r="AO33" s="264"/>
      <c r="AR33" s="38"/>
      <c r="BE33" s="253"/>
    </row>
    <row r="34" spans="1:57" s="2" customFormat="1" ht="6.9" customHeight="1">
      <c r="A34" s="33"/>
      <c r="B34" s="34"/>
      <c r="C34" s="33"/>
      <c r="D34" s="33"/>
      <c r="E34" s="33"/>
      <c r="F34" s="33"/>
      <c r="G34" s="33"/>
      <c r="H34" s="33"/>
      <c r="I34" s="33"/>
      <c r="J34" s="33"/>
      <c r="K34" s="33"/>
      <c r="L34" s="33"/>
      <c r="M34" s="33"/>
      <c r="N34" s="33"/>
      <c r="O34" s="33"/>
      <c r="P34" s="33"/>
      <c r="Q34" s="33"/>
      <c r="R34" s="33"/>
      <c r="S34" s="33"/>
      <c r="T34" s="33"/>
      <c r="U34" s="33"/>
      <c r="V34" s="33"/>
      <c r="W34" s="33"/>
      <c r="X34" s="33"/>
      <c r="Y34" s="33"/>
      <c r="Z34" s="33"/>
      <c r="AA34" s="33"/>
      <c r="AB34" s="33"/>
      <c r="AC34" s="33"/>
      <c r="AD34" s="33"/>
      <c r="AE34" s="33"/>
      <c r="AF34" s="33"/>
      <c r="AG34" s="33"/>
      <c r="AH34" s="33"/>
      <c r="AI34" s="33"/>
      <c r="AJ34" s="33"/>
      <c r="AK34" s="33"/>
      <c r="AL34" s="33"/>
      <c r="AM34" s="33"/>
      <c r="AN34" s="33"/>
      <c r="AO34" s="33"/>
      <c r="AP34" s="33"/>
      <c r="AQ34" s="33"/>
      <c r="AR34" s="34"/>
      <c r="BE34" s="252"/>
    </row>
    <row r="35" spans="1:57" s="2" customFormat="1" ht="25.95" customHeight="1">
      <c r="A35" s="33"/>
      <c r="B35" s="34"/>
      <c r="C35" s="39"/>
      <c r="D35" s="40" t="s">
        <v>50</v>
      </c>
      <c r="E35" s="41"/>
      <c r="F35" s="41"/>
      <c r="G35" s="41"/>
      <c r="H35" s="41"/>
      <c r="I35" s="41"/>
      <c r="J35" s="41"/>
      <c r="K35" s="41"/>
      <c r="L35" s="41"/>
      <c r="M35" s="41"/>
      <c r="N35" s="41"/>
      <c r="O35" s="41"/>
      <c r="P35" s="41"/>
      <c r="Q35" s="41"/>
      <c r="R35" s="41"/>
      <c r="S35" s="41"/>
      <c r="T35" s="42" t="s">
        <v>51</v>
      </c>
      <c r="U35" s="41"/>
      <c r="V35" s="41"/>
      <c r="W35" s="41"/>
      <c r="X35" s="269" t="s">
        <v>52</v>
      </c>
      <c r="Y35" s="267"/>
      <c r="Z35" s="267"/>
      <c r="AA35" s="267"/>
      <c r="AB35" s="267"/>
      <c r="AC35" s="41"/>
      <c r="AD35" s="41"/>
      <c r="AE35" s="41"/>
      <c r="AF35" s="41"/>
      <c r="AG35" s="41"/>
      <c r="AH35" s="41"/>
      <c r="AI35" s="41"/>
      <c r="AJ35" s="41"/>
      <c r="AK35" s="266">
        <f>SUM(AK26:AK33)</f>
        <v>0</v>
      </c>
      <c r="AL35" s="267"/>
      <c r="AM35" s="267"/>
      <c r="AN35" s="267"/>
      <c r="AO35" s="268"/>
      <c r="AP35" s="39"/>
      <c r="AQ35" s="39"/>
      <c r="AR35" s="34"/>
      <c r="BE35" s="33"/>
    </row>
    <row r="36" spans="1:57" s="2" customFormat="1" ht="6.9" customHeight="1">
      <c r="A36" s="33"/>
      <c r="B36" s="34"/>
      <c r="C36" s="33"/>
      <c r="D36" s="33"/>
      <c r="E36" s="33"/>
      <c r="F36" s="33"/>
      <c r="G36" s="33"/>
      <c r="H36" s="33"/>
      <c r="I36" s="33"/>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4"/>
      <c r="BE36" s="33"/>
    </row>
    <row r="37" spans="1:57" s="2" customFormat="1" ht="14.4" customHeight="1">
      <c r="A37" s="33"/>
      <c r="B37" s="34"/>
      <c r="C37" s="33"/>
      <c r="D37" s="33"/>
      <c r="E37" s="33"/>
      <c r="F37" s="33"/>
      <c r="G37" s="33"/>
      <c r="H37" s="33"/>
      <c r="I37" s="33"/>
      <c r="J37" s="33"/>
      <c r="K37" s="33"/>
      <c r="L37" s="33"/>
      <c r="M37" s="33"/>
      <c r="N37" s="33"/>
      <c r="O37" s="33"/>
      <c r="P37" s="33"/>
      <c r="Q37" s="33"/>
      <c r="R37" s="33"/>
      <c r="S37" s="33"/>
      <c r="T37" s="33"/>
      <c r="U37" s="33"/>
      <c r="V37" s="33"/>
      <c r="W37" s="33"/>
      <c r="X37" s="33"/>
      <c r="Y37" s="33"/>
      <c r="Z37" s="33"/>
      <c r="AA37" s="33"/>
      <c r="AB37" s="33"/>
      <c r="AC37" s="33"/>
      <c r="AD37" s="33"/>
      <c r="AE37" s="33"/>
      <c r="AF37" s="33"/>
      <c r="AG37" s="33"/>
      <c r="AH37" s="33"/>
      <c r="AI37" s="33"/>
      <c r="AJ37" s="33"/>
      <c r="AK37" s="33"/>
      <c r="AL37" s="33"/>
      <c r="AM37" s="33"/>
      <c r="AN37" s="33"/>
      <c r="AO37" s="33"/>
      <c r="AP37" s="33"/>
      <c r="AQ37" s="33"/>
      <c r="AR37" s="34"/>
      <c r="BE37" s="33"/>
    </row>
    <row r="38" spans="2:44" s="1" customFormat="1" ht="14.4" customHeight="1">
      <c r="B38" s="21"/>
      <c r="AR38" s="21"/>
    </row>
    <row r="39" spans="2:44" s="1" customFormat="1" ht="14.4" customHeight="1">
      <c r="B39" s="21"/>
      <c r="AR39" s="21"/>
    </row>
    <row r="40" spans="2:44" s="1" customFormat="1" ht="14.4" customHeight="1">
      <c r="B40" s="21"/>
      <c r="AR40" s="21"/>
    </row>
    <row r="41" spans="2:44" s="1" customFormat="1" ht="14.4" customHeight="1">
      <c r="B41" s="21"/>
      <c r="AR41" s="21"/>
    </row>
    <row r="42" spans="2:44" s="1" customFormat="1" ht="14.4" customHeight="1">
      <c r="B42" s="21"/>
      <c r="AR42" s="21"/>
    </row>
    <row r="43" spans="2:44" s="1" customFormat="1" ht="14.4" customHeight="1">
      <c r="B43" s="21"/>
      <c r="AR43" s="21"/>
    </row>
    <row r="44" spans="2:44" s="1" customFormat="1" ht="14.4" customHeight="1">
      <c r="B44" s="21"/>
      <c r="AR44" s="21"/>
    </row>
    <row r="45" spans="2:44" s="1" customFormat="1" ht="14.4" customHeight="1">
      <c r="B45" s="21"/>
      <c r="AR45" s="21"/>
    </row>
    <row r="46" spans="2:44" s="1" customFormat="1" ht="14.4" customHeight="1">
      <c r="B46" s="21"/>
      <c r="AR46" s="21"/>
    </row>
    <row r="47" spans="2:44" s="1" customFormat="1" ht="14.4" customHeight="1">
      <c r="B47" s="21"/>
      <c r="AR47" s="21"/>
    </row>
    <row r="48" spans="2:44" s="1" customFormat="1" ht="14.4" customHeight="1">
      <c r="B48" s="21"/>
      <c r="AR48" s="21"/>
    </row>
    <row r="49" spans="2:44" s="2" customFormat="1" ht="14.4" customHeight="1">
      <c r="B49" s="43"/>
      <c r="D49" s="44" t="s">
        <v>53</v>
      </c>
      <c r="E49" s="45"/>
      <c r="F49" s="45"/>
      <c r="G49" s="45"/>
      <c r="H49" s="45"/>
      <c r="I49" s="45"/>
      <c r="J49" s="45"/>
      <c r="K49" s="45"/>
      <c r="L49" s="45"/>
      <c r="M49" s="45"/>
      <c r="N49" s="45"/>
      <c r="O49" s="45"/>
      <c r="P49" s="45"/>
      <c r="Q49" s="45"/>
      <c r="R49" s="45"/>
      <c r="S49" s="45"/>
      <c r="T49" s="45"/>
      <c r="U49" s="45"/>
      <c r="V49" s="45"/>
      <c r="W49" s="45"/>
      <c r="X49" s="45"/>
      <c r="Y49" s="45"/>
      <c r="Z49" s="45"/>
      <c r="AA49" s="45"/>
      <c r="AB49" s="45"/>
      <c r="AC49" s="45"/>
      <c r="AD49" s="45"/>
      <c r="AE49" s="45"/>
      <c r="AF49" s="45"/>
      <c r="AG49" s="45"/>
      <c r="AH49" s="44" t="s">
        <v>54</v>
      </c>
      <c r="AI49" s="45"/>
      <c r="AJ49" s="45"/>
      <c r="AK49" s="45"/>
      <c r="AL49" s="45"/>
      <c r="AM49" s="45"/>
      <c r="AN49" s="45"/>
      <c r="AO49" s="45"/>
      <c r="AR49" s="43"/>
    </row>
    <row r="50" spans="2:44" ht="10.2">
      <c r="B50" s="21"/>
      <c r="AR50" s="21"/>
    </row>
    <row r="51" spans="2:44" ht="10.2">
      <c r="B51" s="21"/>
      <c r="AR51" s="21"/>
    </row>
    <row r="52" spans="2:44" ht="10.2">
      <c r="B52" s="21"/>
      <c r="AR52" s="21"/>
    </row>
    <row r="53" spans="2:44" ht="10.2">
      <c r="B53" s="21"/>
      <c r="AR53" s="21"/>
    </row>
    <row r="54" spans="2:44" ht="10.2">
      <c r="B54" s="21"/>
      <c r="AR54" s="21"/>
    </row>
    <row r="55" spans="2:44" ht="10.2">
      <c r="B55" s="21"/>
      <c r="AR55" s="21"/>
    </row>
    <row r="56" spans="2:44" ht="10.2">
      <c r="B56" s="21"/>
      <c r="AR56" s="21"/>
    </row>
    <row r="57" spans="2:44" ht="10.2">
      <c r="B57" s="21"/>
      <c r="AR57" s="21"/>
    </row>
    <row r="58" spans="2:44" ht="10.2">
      <c r="B58" s="21"/>
      <c r="AR58" s="21"/>
    </row>
    <row r="59" spans="2:44" ht="10.2">
      <c r="B59" s="21"/>
      <c r="AR59" s="21"/>
    </row>
    <row r="60" spans="1:57" s="2" customFormat="1" ht="13.2">
      <c r="A60" s="33"/>
      <c r="B60" s="34"/>
      <c r="C60" s="33"/>
      <c r="D60" s="46" t="s">
        <v>55</v>
      </c>
      <c r="E60" s="36"/>
      <c r="F60" s="36"/>
      <c r="G60" s="36"/>
      <c r="H60" s="36"/>
      <c r="I60" s="36"/>
      <c r="J60" s="36"/>
      <c r="K60" s="36"/>
      <c r="L60" s="36"/>
      <c r="M60" s="36"/>
      <c r="N60" s="36"/>
      <c r="O60" s="36"/>
      <c r="P60" s="36"/>
      <c r="Q60" s="36"/>
      <c r="R60" s="36"/>
      <c r="S60" s="36"/>
      <c r="T60" s="36"/>
      <c r="U60" s="36"/>
      <c r="V60" s="46" t="s">
        <v>56</v>
      </c>
      <c r="W60" s="36"/>
      <c r="X60" s="36"/>
      <c r="Y60" s="36"/>
      <c r="Z60" s="36"/>
      <c r="AA60" s="36"/>
      <c r="AB60" s="36"/>
      <c r="AC60" s="36"/>
      <c r="AD60" s="36"/>
      <c r="AE60" s="36"/>
      <c r="AF60" s="36"/>
      <c r="AG60" s="36"/>
      <c r="AH60" s="46" t="s">
        <v>55</v>
      </c>
      <c r="AI60" s="36"/>
      <c r="AJ60" s="36"/>
      <c r="AK60" s="36"/>
      <c r="AL60" s="36"/>
      <c r="AM60" s="46" t="s">
        <v>56</v>
      </c>
      <c r="AN60" s="36"/>
      <c r="AO60" s="36"/>
      <c r="AP60" s="33"/>
      <c r="AQ60" s="33"/>
      <c r="AR60" s="34"/>
      <c r="BE60" s="33"/>
    </row>
    <row r="61" spans="2:44" ht="10.2">
      <c r="B61" s="21"/>
      <c r="AR61" s="21"/>
    </row>
    <row r="62" spans="2:44" ht="10.2">
      <c r="B62" s="21"/>
      <c r="AR62" s="21"/>
    </row>
    <row r="63" spans="2:44" ht="10.2">
      <c r="B63" s="21"/>
      <c r="AR63" s="21"/>
    </row>
    <row r="64" spans="1:57" s="2" customFormat="1" ht="13.2">
      <c r="A64" s="33"/>
      <c r="B64" s="34"/>
      <c r="C64" s="33"/>
      <c r="D64" s="44" t="s">
        <v>57</v>
      </c>
      <c r="E64" s="47"/>
      <c r="F64" s="47"/>
      <c r="G64" s="47"/>
      <c r="H64" s="47"/>
      <c r="I64" s="47"/>
      <c r="J64" s="47"/>
      <c r="K64" s="47"/>
      <c r="L64" s="47"/>
      <c r="M64" s="47"/>
      <c r="N64" s="47"/>
      <c r="O64" s="47"/>
      <c r="P64" s="47"/>
      <c r="Q64" s="47"/>
      <c r="R64" s="47"/>
      <c r="S64" s="47"/>
      <c r="T64" s="47"/>
      <c r="U64" s="47"/>
      <c r="V64" s="47"/>
      <c r="W64" s="47"/>
      <c r="X64" s="47"/>
      <c r="Y64" s="47"/>
      <c r="Z64" s="47"/>
      <c r="AA64" s="47"/>
      <c r="AB64" s="47"/>
      <c r="AC64" s="47"/>
      <c r="AD64" s="47"/>
      <c r="AE64" s="47"/>
      <c r="AF64" s="47"/>
      <c r="AG64" s="47"/>
      <c r="AH64" s="44" t="s">
        <v>58</v>
      </c>
      <c r="AI64" s="47"/>
      <c r="AJ64" s="47"/>
      <c r="AK64" s="47"/>
      <c r="AL64" s="47"/>
      <c r="AM64" s="47"/>
      <c r="AN64" s="47"/>
      <c r="AO64" s="47"/>
      <c r="AP64" s="33"/>
      <c r="AQ64" s="33"/>
      <c r="AR64" s="34"/>
      <c r="BE64" s="33"/>
    </row>
    <row r="65" spans="2:44" ht="10.2">
      <c r="B65" s="21"/>
      <c r="AR65" s="21"/>
    </row>
    <row r="66" spans="2:44" ht="10.2">
      <c r="B66" s="21"/>
      <c r="AR66" s="21"/>
    </row>
    <row r="67" spans="2:44" ht="10.2">
      <c r="B67" s="21"/>
      <c r="AR67" s="21"/>
    </row>
    <row r="68" spans="2:44" ht="10.2">
      <c r="B68" s="21"/>
      <c r="AR68" s="21"/>
    </row>
    <row r="69" spans="2:44" ht="10.2">
      <c r="B69" s="21"/>
      <c r="AR69" s="21"/>
    </row>
    <row r="70" spans="2:44" ht="10.2">
      <c r="B70" s="21"/>
      <c r="AR70" s="21"/>
    </row>
    <row r="71" spans="2:44" ht="10.2">
      <c r="B71" s="21"/>
      <c r="AR71" s="21"/>
    </row>
    <row r="72" spans="2:44" ht="10.2">
      <c r="B72" s="21"/>
      <c r="AR72" s="21"/>
    </row>
    <row r="73" spans="2:44" ht="10.2">
      <c r="B73" s="21"/>
      <c r="AR73" s="21"/>
    </row>
    <row r="74" spans="2:44" ht="10.2">
      <c r="B74" s="21"/>
      <c r="AR74" s="21"/>
    </row>
    <row r="75" spans="1:57" s="2" customFormat="1" ht="13.2">
      <c r="A75" s="33"/>
      <c r="B75" s="34"/>
      <c r="C75" s="33"/>
      <c r="D75" s="46" t="s">
        <v>55</v>
      </c>
      <c r="E75" s="36"/>
      <c r="F75" s="36"/>
      <c r="G75" s="36"/>
      <c r="H75" s="36"/>
      <c r="I75" s="36"/>
      <c r="J75" s="36"/>
      <c r="K75" s="36"/>
      <c r="L75" s="36"/>
      <c r="M75" s="36"/>
      <c r="N75" s="36"/>
      <c r="O75" s="36"/>
      <c r="P75" s="36"/>
      <c r="Q75" s="36"/>
      <c r="R75" s="36"/>
      <c r="S75" s="36"/>
      <c r="T75" s="36"/>
      <c r="U75" s="36"/>
      <c r="V75" s="46" t="s">
        <v>56</v>
      </c>
      <c r="W75" s="36"/>
      <c r="X75" s="36"/>
      <c r="Y75" s="36"/>
      <c r="Z75" s="36"/>
      <c r="AA75" s="36"/>
      <c r="AB75" s="36"/>
      <c r="AC75" s="36"/>
      <c r="AD75" s="36"/>
      <c r="AE75" s="36"/>
      <c r="AF75" s="36"/>
      <c r="AG75" s="36"/>
      <c r="AH75" s="46" t="s">
        <v>55</v>
      </c>
      <c r="AI75" s="36"/>
      <c r="AJ75" s="36"/>
      <c r="AK75" s="36"/>
      <c r="AL75" s="36"/>
      <c r="AM75" s="46" t="s">
        <v>56</v>
      </c>
      <c r="AN75" s="36"/>
      <c r="AO75" s="36"/>
      <c r="AP75" s="33"/>
      <c r="AQ75" s="33"/>
      <c r="AR75" s="34"/>
      <c r="BE75" s="33"/>
    </row>
    <row r="76" spans="1:57" s="2" customFormat="1" ht="10.2">
      <c r="A76" s="33"/>
      <c r="B76" s="34"/>
      <c r="C76" s="33"/>
      <c r="D76" s="33"/>
      <c r="E76" s="33"/>
      <c r="F76" s="33"/>
      <c r="G76" s="33"/>
      <c r="H76" s="33"/>
      <c r="I76" s="33"/>
      <c r="J76" s="33"/>
      <c r="K76" s="33"/>
      <c r="L76" s="33"/>
      <c r="M76" s="33"/>
      <c r="N76" s="33"/>
      <c r="O76" s="33"/>
      <c r="P76" s="33"/>
      <c r="Q76" s="33"/>
      <c r="R76" s="33"/>
      <c r="S76" s="33"/>
      <c r="T76" s="33"/>
      <c r="U76" s="33"/>
      <c r="V76" s="33"/>
      <c r="W76" s="33"/>
      <c r="X76" s="33"/>
      <c r="Y76" s="33"/>
      <c r="Z76" s="33"/>
      <c r="AA76" s="33"/>
      <c r="AB76" s="33"/>
      <c r="AC76" s="33"/>
      <c r="AD76" s="33"/>
      <c r="AE76" s="33"/>
      <c r="AF76" s="33"/>
      <c r="AG76" s="33"/>
      <c r="AH76" s="33"/>
      <c r="AI76" s="33"/>
      <c r="AJ76" s="33"/>
      <c r="AK76" s="33"/>
      <c r="AL76" s="33"/>
      <c r="AM76" s="33"/>
      <c r="AN76" s="33"/>
      <c r="AO76" s="33"/>
      <c r="AP76" s="33"/>
      <c r="AQ76" s="33"/>
      <c r="AR76" s="34"/>
      <c r="BE76" s="33"/>
    </row>
    <row r="77" spans="1:57" s="2" customFormat="1" ht="6.9" customHeight="1">
      <c r="A77" s="33"/>
      <c r="B77" s="48"/>
      <c r="C77" s="49"/>
      <c r="D77" s="49"/>
      <c r="E77" s="49"/>
      <c r="F77" s="49"/>
      <c r="G77" s="49"/>
      <c r="H77" s="49"/>
      <c r="I77" s="49"/>
      <c r="J77" s="49"/>
      <c r="K77" s="49"/>
      <c r="L77" s="49"/>
      <c r="M77" s="49"/>
      <c r="N77" s="49"/>
      <c r="O77" s="49"/>
      <c r="P77" s="49"/>
      <c r="Q77" s="49"/>
      <c r="R77" s="49"/>
      <c r="S77" s="49"/>
      <c r="T77" s="49"/>
      <c r="U77" s="49"/>
      <c r="V77" s="49"/>
      <c r="W77" s="49"/>
      <c r="X77" s="49"/>
      <c r="Y77" s="49"/>
      <c r="Z77" s="49"/>
      <c r="AA77" s="49"/>
      <c r="AB77" s="49"/>
      <c r="AC77" s="49"/>
      <c r="AD77" s="49"/>
      <c r="AE77" s="49"/>
      <c r="AF77" s="49"/>
      <c r="AG77" s="49"/>
      <c r="AH77" s="49"/>
      <c r="AI77" s="49"/>
      <c r="AJ77" s="49"/>
      <c r="AK77" s="49"/>
      <c r="AL77" s="49"/>
      <c r="AM77" s="49"/>
      <c r="AN77" s="49"/>
      <c r="AO77" s="49"/>
      <c r="AP77" s="49"/>
      <c r="AQ77" s="49"/>
      <c r="AR77" s="34"/>
      <c r="BE77" s="33"/>
    </row>
    <row r="81" spans="1:57" s="2" customFormat="1" ht="6.9" customHeight="1">
      <c r="A81" s="33"/>
      <c r="B81" s="50"/>
      <c r="C81" s="51"/>
      <c r="D81" s="51"/>
      <c r="E81" s="51"/>
      <c r="F81" s="51"/>
      <c r="G81" s="51"/>
      <c r="H81" s="51"/>
      <c r="I81" s="51"/>
      <c r="J81" s="51"/>
      <c r="K81" s="51"/>
      <c r="L81" s="51"/>
      <c r="M81" s="51"/>
      <c r="N81" s="51"/>
      <c r="O81" s="51"/>
      <c r="P81" s="51"/>
      <c r="Q81" s="51"/>
      <c r="R81" s="51"/>
      <c r="S81" s="51"/>
      <c r="T81" s="51"/>
      <c r="U81" s="51"/>
      <c r="V81" s="51"/>
      <c r="W81" s="51"/>
      <c r="X81" s="51"/>
      <c r="Y81" s="51"/>
      <c r="Z81" s="51"/>
      <c r="AA81" s="51"/>
      <c r="AB81" s="51"/>
      <c r="AC81" s="51"/>
      <c r="AD81" s="51"/>
      <c r="AE81" s="51"/>
      <c r="AF81" s="51"/>
      <c r="AG81" s="51"/>
      <c r="AH81" s="51"/>
      <c r="AI81" s="51"/>
      <c r="AJ81" s="51"/>
      <c r="AK81" s="51"/>
      <c r="AL81" s="51"/>
      <c r="AM81" s="51"/>
      <c r="AN81" s="51"/>
      <c r="AO81" s="51"/>
      <c r="AP81" s="51"/>
      <c r="AQ81" s="51"/>
      <c r="AR81" s="34"/>
      <c r="BE81" s="33"/>
    </row>
    <row r="82" spans="1:57" s="2" customFormat="1" ht="24.9" customHeight="1">
      <c r="A82" s="33"/>
      <c r="B82" s="34"/>
      <c r="C82" s="22" t="s">
        <v>59</v>
      </c>
      <c r="D82" s="33"/>
      <c r="E82" s="33"/>
      <c r="F82" s="33"/>
      <c r="G82" s="33"/>
      <c r="H82" s="33"/>
      <c r="I82" s="33"/>
      <c r="J82" s="33"/>
      <c r="K82" s="33"/>
      <c r="L82" s="33"/>
      <c r="M82" s="33"/>
      <c r="N82" s="33"/>
      <c r="O82" s="33"/>
      <c r="P82" s="33"/>
      <c r="Q82" s="33"/>
      <c r="R82" s="33"/>
      <c r="S82" s="33"/>
      <c r="T82" s="33"/>
      <c r="U82" s="33"/>
      <c r="V82" s="33"/>
      <c r="W82" s="33"/>
      <c r="X82" s="33"/>
      <c r="Y82" s="33"/>
      <c r="Z82" s="33"/>
      <c r="AA82" s="33"/>
      <c r="AB82" s="33"/>
      <c r="AC82" s="33"/>
      <c r="AD82" s="33"/>
      <c r="AE82" s="33"/>
      <c r="AF82" s="33"/>
      <c r="AG82" s="33"/>
      <c r="AH82" s="33"/>
      <c r="AI82" s="33"/>
      <c r="AJ82" s="33"/>
      <c r="AK82" s="33"/>
      <c r="AL82" s="33"/>
      <c r="AM82" s="33"/>
      <c r="AN82" s="33"/>
      <c r="AO82" s="33"/>
      <c r="AP82" s="33"/>
      <c r="AQ82" s="33"/>
      <c r="AR82" s="34"/>
      <c r="BE82" s="33"/>
    </row>
    <row r="83" spans="1:57" s="2" customFormat="1" ht="6.9" customHeight="1">
      <c r="A83" s="33"/>
      <c r="B83" s="34"/>
      <c r="C83" s="33"/>
      <c r="D83" s="33"/>
      <c r="E83" s="33"/>
      <c r="F83" s="33"/>
      <c r="G83" s="33"/>
      <c r="H83" s="33"/>
      <c r="I83" s="33"/>
      <c r="J83" s="33"/>
      <c r="K83" s="33"/>
      <c r="L83" s="33"/>
      <c r="M83" s="33"/>
      <c r="N83" s="33"/>
      <c r="O83" s="33"/>
      <c r="P83" s="33"/>
      <c r="Q83" s="33"/>
      <c r="R83" s="33"/>
      <c r="S83" s="33"/>
      <c r="T83" s="33"/>
      <c r="U83" s="33"/>
      <c r="V83" s="33"/>
      <c r="W83" s="33"/>
      <c r="X83" s="33"/>
      <c r="Y83" s="33"/>
      <c r="Z83" s="33"/>
      <c r="AA83" s="33"/>
      <c r="AB83" s="33"/>
      <c r="AC83" s="33"/>
      <c r="AD83" s="33"/>
      <c r="AE83" s="33"/>
      <c r="AF83" s="33"/>
      <c r="AG83" s="33"/>
      <c r="AH83" s="33"/>
      <c r="AI83" s="33"/>
      <c r="AJ83" s="33"/>
      <c r="AK83" s="33"/>
      <c r="AL83" s="33"/>
      <c r="AM83" s="33"/>
      <c r="AN83" s="33"/>
      <c r="AO83" s="33"/>
      <c r="AP83" s="33"/>
      <c r="AQ83" s="33"/>
      <c r="AR83" s="34"/>
      <c r="BE83" s="33"/>
    </row>
    <row r="84" spans="2:44" s="4" customFormat="1" ht="12" customHeight="1">
      <c r="B84" s="52"/>
      <c r="C84" s="28" t="s">
        <v>13</v>
      </c>
      <c r="L84" s="4" t="str">
        <f>K5</f>
        <v>HKHPDOMEKK23</v>
      </c>
      <c r="AR84" s="52"/>
    </row>
    <row r="85" spans="2:44" s="5" customFormat="1" ht="36.9" customHeight="1">
      <c r="B85" s="53"/>
      <c r="C85" s="54" t="s">
        <v>16</v>
      </c>
      <c r="L85" s="227" t="str">
        <f>K6</f>
        <v>Hvězdárna a planetárium Hradec Králové,pozorovací domek</v>
      </c>
      <c r="M85" s="228"/>
      <c r="N85" s="228"/>
      <c r="O85" s="228"/>
      <c r="P85" s="228"/>
      <c r="Q85" s="228"/>
      <c r="R85" s="228"/>
      <c r="S85" s="228"/>
      <c r="T85" s="228"/>
      <c r="U85" s="228"/>
      <c r="V85" s="228"/>
      <c r="W85" s="228"/>
      <c r="X85" s="228"/>
      <c r="Y85" s="228"/>
      <c r="Z85" s="228"/>
      <c r="AA85" s="228"/>
      <c r="AB85" s="228"/>
      <c r="AC85" s="228"/>
      <c r="AD85" s="228"/>
      <c r="AE85" s="228"/>
      <c r="AF85" s="228"/>
      <c r="AG85" s="228"/>
      <c r="AH85" s="228"/>
      <c r="AI85" s="228"/>
      <c r="AJ85" s="228"/>
      <c r="AK85" s="228"/>
      <c r="AL85" s="228"/>
      <c r="AM85" s="228"/>
      <c r="AN85" s="228"/>
      <c r="AO85" s="228"/>
      <c r="AR85" s="53"/>
    </row>
    <row r="86" spans="1:57" s="2" customFormat="1" ht="6.9" customHeight="1">
      <c r="A86" s="33"/>
      <c r="B86" s="34"/>
      <c r="C86" s="33"/>
      <c r="D86" s="33"/>
      <c r="E86" s="33"/>
      <c r="F86" s="33"/>
      <c r="G86" s="33"/>
      <c r="H86" s="33"/>
      <c r="I86" s="33"/>
      <c r="J86" s="33"/>
      <c r="K86" s="33"/>
      <c r="L86" s="33"/>
      <c r="M86" s="33"/>
      <c r="N86" s="33"/>
      <c r="O86" s="33"/>
      <c r="P86" s="33"/>
      <c r="Q86" s="33"/>
      <c r="R86" s="33"/>
      <c r="S86" s="33"/>
      <c r="T86" s="33"/>
      <c r="U86" s="33"/>
      <c r="V86" s="33"/>
      <c r="W86" s="33"/>
      <c r="X86" s="33"/>
      <c r="Y86" s="33"/>
      <c r="Z86" s="33"/>
      <c r="AA86" s="33"/>
      <c r="AB86" s="33"/>
      <c r="AC86" s="33"/>
      <c r="AD86" s="33"/>
      <c r="AE86" s="33"/>
      <c r="AF86" s="33"/>
      <c r="AG86" s="33"/>
      <c r="AH86" s="33"/>
      <c r="AI86" s="33"/>
      <c r="AJ86" s="33"/>
      <c r="AK86" s="33"/>
      <c r="AL86" s="33"/>
      <c r="AM86" s="33"/>
      <c r="AN86" s="33"/>
      <c r="AO86" s="33"/>
      <c r="AP86" s="33"/>
      <c r="AQ86" s="33"/>
      <c r="AR86" s="34"/>
      <c r="BE86" s="33"/>
    </row>
    <row r="87" spans="1:57" s="2" customFormat="1" ht="12" customHeight="1">
      <c r="A87" s="33"/>
      <c r="B87" s="34"/>
      <c r="C87" s="28" t="s">
        <v>20</v>
      </c>
      <c r="D87" s="33"/>
      <c r="E87" s="33"/>
      <c r="F87" s="33"/>
      <c r="G87" s="33"/>
      <c r="H87" s="33"/>
      <c r="I87" s="33"/>
      <c r="J87" s="33"/>
      <c r="K87" s="33"/>
      <c r="L87" s="55" t="str">
        <f>IF(K8="","",K8)</f>
        <v>Hradec Králové,Kluky,p.č.st. 245</v>
      </c>
      <c r="M87" s="33"/>
      <c r="N87" s="33"/>
      <c r="O87" s="33"/>
      <c r="P87" s="33"/>
      <c r="Q87" s="33"/>
      <c r="R87" s="33"/>
      <c r="S87" s="33"/>
      <c r="T87" s="33"/>
      <c r="U87" s="33"/>
      <c r="V87" s="33"/>
      <c r="W87" s="33"/>
      <c r="X87" s="33"/>
      <c r="Y87" s="33"/>
      <c r="Z87" s="33"/>
      <c r="AA87" s="33"/>
      <c r="AB87" s="33"/>
      <c r="AC87" s="33"/>
      <c r="AD87" s="33"/>
      <c r="AE87" s="33"/>
      <c r="AF87" s="33"/>
      <c r="AG87" s="33"/>
      <c r="AH87" s="33"/>
      <c r="AI87" s="28" t="s">
        <v>22</v>
      </c>
      <c r="AJ87" s="33"/>
      <c r="AK87" s="33"/>
      <c r="AL87" s="33"/>
      <c r="AM87" s="229" t="str">
        <f>IF(AN8="","",AN8)</f>
        <v>21. 3. 2023</v>
      </c>
      <c r="AN87" s="229"/>
      <c r="AO87" s="33"/>
      <c r="AP87" s="33"/>
      <c r="AQ87" s="33"/>
      <c r="AR87" s="34"/>
      <c r="BE87" s="33"/>
    </row>
    <row r="88" spans="1:57" s="2" customFormat="1" ht="6.9" customHeight="1">
      <c r="A88" s="33"/>
      <c r="B88" s="34"/>
      <c r="C88" s="33"/>
      <c r="D88" s="33"/>
      <c r="E88" s="33"/>
      <c r="F88" s="33"/>
      <c r="G88" s="33"/>
      <c r="H88" s="33"/>
      <c r="I88" s="33"/>
      <c r="J88" s="33"/>
      <c r="K88" s="33"/>
      <c r="L88" s="33"/>
      <c r="M88" s="33"/>
      <c r="N88" s="33"/>
      <c r="O88" s="33"/>
      <c r="P88" s="33"/>
      <c r="Q88" s="33"/>
      <c r="R88" s="33"/>
      <c r="S88" s="33"/>
      <c r="T88" s="33"/>
      <c r="U88" s="33"/>
      <c r="V88" s="33"/>
      <c r="W88" s="33"/>
      <c r="X88" s="33"/>
      <c r="Y88" s="33"/>
      <c r="Z88" s="33"/>
      <c r="AA88" s="33"/>
      <c r="AB88" s="33"/>
      <c r="AC88" s="33"/>
      <c r="AD88" s="33"/>
      <c r="AE88" s="33"/>
      <c r="AF88" s="33"/>
      <c r="AG88" s="33"/>
      <c r="AH88" s="33"/>
      <c r="AI88" s="33"/>
      <c r="AJ88" s="33"/>
      <c r="AK88" s="33"/>
      <c r="AL88" s="33"/>
      <c r="AM88" s="33"/>
      <c r="AN88" s="33"/>
      <c r="AO88" s="33"/>
      <c r="AP88" s="33"/>
      <c r="AQ88" s="33"/>
      <c r="AR88" s="34"/>
      <c r="BE88" s="33"/>
    </row>
    <row r="89" spans="1:57" s="2" customFormat="1" ht="25.65" customHeight="1">
      <c r="A89" s="33"/>
      <c r="B89" s="34"/>
      <c r="C89" s="28" t="s">
        <v>24</v>
      </c>
      <c r="D89" s="33"/>
      <c r="E89" s="33"/>
      <c r="F89" s="33"/>
      <c r="G89" s="33"/>
      <c r="H89" s="33"/>
      <c r="I89" s="33"/>
      <c r="J89" s="33"/>
      <c r="K89" s="33"/>
      <c r="L89" s="4" t="str">
        <f>IF(E11="","",E11)</f>
        <v>Královéhradecký kraj,Pivovarské náměstí 1254,HK</v>
      </c>
      <c r="M89" s="33"/>
      <c r="N89" s="33"/>
      <c r="O89" s="33"/>
      <c r="P89" s="33"/>
      <c r="Q89" s="33"/>
      <c r="R89" s="33"/>
      <c r="S89" s="33"/>
      <c r="T89" s="33"/>
      <c r="U89" s="33"/>
      <c r="V89" s="33"/>
      <c r="W89" s="33"/>
      <c r="X89" s="33"/>
      <c r="Y89" s="33"/>
      <c r="Z89" s="33"/>
      <c r="AA89" s="33"/>
      <c r="AB89" s="33"/>
      <c r="AC89" s="33"/>
      <c r="AD89" s="33"/>
      <c r="AE89" s="33"/>
      <c r="AF89" s="33"/>
      <c r="AG89" s="33"/>
      <c r="AH89" s="33"/>
      <c r="AI89" s="28" t="s">
        <v>32</v>
      </c>
      <c r="AJ89" s="33"/>
      <c r="AK89" s="33"/>
      <c r="AL89" s="33"/>
      <c r="AM89" s="234" t="str">
        <f>IF(E17="","",E17)</f>
        <v>PRODIN a. s.,K Vápence 2745,530 02 Pardubice</v>
      </c>
      <c r="AN89" s="235"/>
      <c r="AO89" s="235"/>
      <c r="AP89" s="235"/>
      <c r="AQ89" s="33"/>
      <c r="AR89" s="34"/>
      <c r="AS89" s="230" t="s">
        <v>60</v>
      </c>
      <c r="AT89" s="231"/>
      <c r="AU89" s="57"/>
      <c r="AV89" s="57"/>
      <c r="AW89" s="57"/>
      <c r="AX89" s="57"/>
      <c r="AY89" s="57"/>
      <c r="AZ89" s="57"/>
      <c r="BA89" s="57"/>
      <c r="BB89" s="57"/>
      <c r="BC89" s="57"/>
      <c r="BD89" s="58"/>
      <c r="BE89" s="33"/>
    </row>
    <row r="90" spans="1:57" s="2" customFormat="1" ht="15.15" customHeight="1">
      <c r="A90" s="33"/>
      <c r="B90" s="34"/>
      <c r="C90" s="28" t="s">
        <v>30</v>
      </c>
      <c r="D90" s="33"/>
      <c r="E90" s="33"/>
      <c r="F90" s="33"/>
      <c r="G90" s="33"/>
      <c r="H90" s="33"/>
      <c r="I90" s="33"/>
      <c r="J90" s="33"/>
      <c r="K90" s="33"/>
      <c r="L90" s="4" t="str">
        <f>IF(E14="Vyplň údaj","",E14)</f>
        <v/>
      </c>
      <c r="M90" s="33"/>
      <c r="N90" s="33"/>
      <c r="O90" s="33"/>
      <c r="P90" s="33"/>
      <c r="Q90" s="33"/>
      <c r="R90" s="33"/>
      <c r="S90" s="33"/>
      <c r="T90" s="33"/>
      <c r="U90" s="33"/>
      <c r="V90" s="33"/>
      <c r="W90" s="33"/>
      <c r="X90" s="33"/>
      <c r="Y90" s="33"/>
      <c r="Z90" s="33"/>
      <c r="AA90" s="33"/>
      <c r="AB90" s="33"/>
      <c r="AC90" s="33"/>
      <c r="AD90" s="33"/>
      <c r="AE90" s="33"/>
      <c r="AF90" s="33"/>
      <c r="AG90" s="33"/>
      <c r="AH90" s="33"/>
      <c r="AI90" s="28" t="s">
        <v>37</v>
      </c>
      <c r="AJ90" s="33"/>
      <c r="AK90" s="33"/>
      <c r="AL90" s="33"/>
      <c r="AM90" s="234" t="str">
        <f>IF(E20="","",E20)</f>
        <v>Ing. Alena Zahradníková</v>
      </c>
      <c r="AN90" s="235"/>
      <c r="AO90" s="235"/>
      <c r="AP90" s="235"/>
      <c r="AQ90" s="33"/>
      <c r="AR90" s="34"/>
      <c r="AS90" s="232"/>
      <c r="AT90" s="233"/>
      <c r="AU90" s="59"/>
      <c r="AV90" s="59"/>
      <c r="AW90" s="59"/>
      <c r="AX90" s="59"/>
      <c r="AY90" s="59"/>
      <c r="AZ90" s="59"/>
      <c r="BA90" s="59"/>
      <c r="BB90" s="59"/>
      <c r="BC90" s="59"/>
      <c r="BD90" s="60"/>
      <c r="BE90" s="33"/>
    </row>
    <row r="91" spans="1:57" s="2" customFormat="1" ht="10.8" customHeight="1">
      <c r="A91" s="33"/>
      <c r="B91" s="34"/>
      <c r="C91" s="33"/>
      <c r="D91" s="33"/>
      <c r="E91" s="33"/>
      <c r="F91" s="33"/>
      <c r="G91" s="33"/>
      <c r="H91" s="33"/>
      <c r="I91" s="33"/>
      <c r="J91" s="33"/>
      <c r="K91" s="33"/>
      <c r="L91" s="33"/>
      <c r="M91" s="33"/>
      <c r="N91" s="33"/>
      <c r="O91" s="33"/>
      <c r="P91" s="33"/>
      <c r="Q91" s="33"/>
      <c r="R91" s="33"/>
      <c r="S91" s="33"/>
      <c r="T91" s="33"/>
      <c r="U91" s="33"/>
      <c r="V91" s="33"/>
      <c r="W91" s="33"/>
      <c r="X91" s="33"/>
      <c r="Y91" s="33"/>
      <c r="Z91" s="33"/>
      <c r="AA91" s="33"/>
      <c r="AB91" s="33"/>
      <c r="AC91" s="33"/>
      <c r="AD91" s="33"/>
      <c r="AE91" s="33"/>
      <c r="AF91" s="33"/>
      <c r="AG91" s="33"/>
      <c r="AH91" s="33"/>
      <c r="AI91" s="33"/>
      <c r="AJ91" s="33"/>
      <c r="AK91" s="33"/>
      <c r="AL91" s="33"/>
      <c r="AM91" s="33"/>
      <c r="AN91" s="33"/>
      <c r="AO91" s="33"/>
      <c r="AP91" s="33"/>
      <c r="AQ91" s="33"/>
      <c r="AR91" s="34"/>
      <c r="AS91" s="232"/>
      <c r="AT91" s="233"/>
      <c r="AU91" s="59"/>
      <c r="AV91" s="59"/>
      <c r="AW91" s="59"/>
      <c r="AX91" s="59"/>
      <c r="AY91" s="59"/>
      <c r="AZ91" s="59"/>
      <c r="BA91" s="59"/>
      <c r="BB91" s="59"/>
      <c r="BC91" s="59"/>
      <c r="BD91" s="60"/>
      <c r="BE91" s="33"/>
    </row>
    <row r="92" spans="1:57" s="2" customFormat="1" ht="29.25" customHeight="1">
      <c r="A92" s="33"/>
      <c r="B92" s="34"/>
      <c r="C92" s="236" t="s">
        <v>61</v>
      </c>
      <c r="D92" s="237"/>
      <c r="E92" s="237"/>
      <c r="F92" s="237"/>
      <c r="G92" s="237"/>
      <c r="H92" s="61"/>
      <c r="I92" s="239" t="s">
        <v>62</v>
      </c>
      <c r="J92" s="237"/>
      <c r="K92" s="237"/>
      <c r="L92" s="237"/>
      <c r="M92" s="237"/>
      <c r="N92" s="237"/>
      <c r="O92" s="237"/>
      <c r="P92" s="237"/>
      <c r="Q92" s="237"/>
      <c r="R92" s="237"/>
      <c r="S92" s="237"/>
      <c r="T92" s="237"/>
      <c r="U92" s="237"/>
      <c r="V92" s="237"/>
      <c r="W92" s="237"/>
      <c r="X92" s="237"/>
      <c r="Y92" s="237"/>
      <c r="Z92" s="237"/>
      <c r="AA92" s="237"/>
      <c r="AB92" s="237"/>
      <c r="AC92" s="237"/>
      <c r="AD92" s="237"/>
      <c r="AE92" s="237"/>
      <c r="AF92" s="237"/>
      <c r="AG92" s="238" t="s">
        <v>63</v>
      </c>
      <c r="AH92" s="237"/>
      <c r="AI92" s="237"/>
      <c r="AJ92" s="237"/>
      <c r="AK92" s="237"/>
      <c r="AL92" s="237"/>
      <c r="AM92" s="237"/>
      <c r="AN92" s="239" t="s">
        <v>64</v>
      </c>
      <c r="AO92" s="237"/>
      <c r="AP92" s="240"/>
      <c r="AQ92" s="62" t="s">
        <v>65</v>
      </c>
      <c r="AR92" s="34"/>
      <c r="AS92" s="63" t="s">
        <v>66</v>
      </c>
      <c r="AT92" s="64" t="s">
        <v>67</v>
      </c>
      <c r="AU92" s="64" t="s">
        <v>68</v>
      </c>
      <c r="AV92" s="64" t="s">
        <v>69</v>
      </c>
      <c r="AW92" s="64" t="s">
        <v>70</v>
      </c>
      <c r="AX92" s="64" t="s">
        <v>71</v>
      </c>
      <c r="AY92" s="64" t="s">
        <v>72</v>
      </c>
      <c r="AZ92" s="64" t="s">
        <v>73</v>
      </c>
      <c r="BA92" s="64" t="s">
        <v>74</v>
      </c>
      <c r="BB92" s="64" t="s">
        <v>75</v>
      </c>
      <c r="BC92" s="64" t="s">
        <v>76</v>
      </c>
      <c r="BD92" s="65" t="s">
        <v>77</v>
      </c>
      <c r="BE92" s="33"/>
    </row>
    <row r="93" spans="1:57" s="2" customFormat="1" ht="10.8" customHeight="1">
      <c r="A93" s="33"/>
      <c r="B93" s="34"/>
      <c r="C93" s="33"/>
      <c r="D93" s="33"/>
      <c r="E93" s="33"/>
      <c r="F93" s="33"/>
      <c r="G93" s="33"/>
      <c r="H93" s="33"/>
      <c r="I93" s="33"/>
      <c r="J93" s="33"/>
      <c r="K93" s="33"/>
      <c r="L93" s="33"/>
      <c r="M93" s="33"/>
      <c r="N93" s="33"/>
      <c r="O93" s="33"/>
      <c r="P93" s="33"/>
      <c r="Q93" s="33"/>
      <c r="R93" s="33"/>
      <c r="S93" s="33"/>
      <c r="T93" s="33"/>
      <c r="U93" s="33"/>
      <c r="V93" s="33"/>
      <c r="W93" s="33"/>
      <c r="X93" s="33"/>
      <c r="Y93" s="33"/>
      <c r="Z93" s="33"/>
      <c r="AA93" s="33"/>
      <c r="AB93" s="33"/>
      <c r="AC93" s="33"/>
      <c r="AD93" s="33"/>
      <c r="AE93" s="33"/>
      <c r="AF93" s="33"/>
      <c r="AG93" s="33"/>
      <c r="AH93" s="33"/>
      <c r="AI93" s="33"/>
      <c r="AJ93" s="33"/>
      <c r="AK93" s="33"/>
      <c r="AL93" s="33"/>
      <c r="AM93" s="33"/>
      <c r="AN93" s="33"/>
      <c r="AO93" s="33"/>
      <c r="AP93" s="33"/>
      <c r="AQ93" s="33"/>
      <c r="AR93" s="34"/>
      <c r="AS93" s="66"/>
      <c r="AT93" s="67"/>
      <c r="AU93" s="67"/>
      <c r="AV93" s="67"/>
      <c r="AW93" s="67"/>
      <c r="AX93" s="67"/>
      <c r="AY93" s="67"/>
      <c r="AZ93" s="67"/>
      <c r="BA93" s="67"/>
      <c r="BB93" s="67"/>
      <c r="BC93" s="67"/>
      <c r="BD93" s="68"/>
      <c r="BE93" s="33"/>
    </row>
    <row r="94" spans="2:90" s="6" customFormat="1" ht="32.4" customHeight="1">
      <c r="B94" s="69"/>
      <c r="C94" s="70" t="s">
        <v>78</v>
      </c>
      <c r="D94" s="71"/>
      <c r="E94" s="71"/>
      <c r="F94" s="71"/>
      <c r="G94" s="71"/>
      <c r="H94" s="71"/>
      <c r="I94" s="71"/>
      <c r="J94" s="71"/>
      <c r="K94" s="71"/>
      <c r="L94" s="71"/>
      <c r="M94" s="71"/>
      <c r="N94" s="71"/>
      <c r="O94" s="71"/>
      <c r="P94" s="71"/>
      <c r="Q94" s="71"/>
      <c r="R94" s="71"/>
      <c r="S94" s="71"/>
      <c r="T94" s="71"/>
      <c r="U94" s="71"/>
      <c r="V94" s="71"/>
      <c r="W94" s="71"/>
      <c r="X94" s="71"/>
      <c r="Y94" s="71"/>
      <c r="Z94" s="71"/>
      <c r="AA94" s="71"/>
      <c r="AB94" s="71"/>
      <c r="AC94" s="71"/>
      <c r="AD94" s="71"/>
      <c r="AE94" s="71"/>
      <c r="AF94" s="71"/>
      <c r="AG94" s="249">
        <f>ROUND(AG95,2)</f>
        <v>0</v>
      </c>
      <c r="AH94" s="249"/>
      <c r="AI94" s="249"/>
      <c r="AJ94" s="249"/>
      <c r="AK94" s="249"/>
      <c r="AL94" s="249"/>
      <c r="AM94" s="249"/>
      <c r="AN94" s="250">
        <f aca="true" t="shared" si="0" ref="AN94:AN102">SUM(AG94,AT94)</f>
        <v>0</v>
      </c>
      <c r="AO94" s="250"/>
      <c r="AP94" s="250"/>
      <c r="AQ94" s="73" t="s">
        <v>1</v>
      </c>
      <c r="AR94" s="69"/>
      <c r="AS94" s="74">
        <f>ROUND(AS95,2)</f>
        <v>0</v>
      </c>
      <c r="AT94" s="75">
        <f aca="true" t="shared" si="1" ref="AT94:AT102">ROUND(SUM(AV94:AW94),2)</f>
        <v>0</v>
      </c>
      <c r="AU94" s="76">
        <f>ROUND(AU95,5)</f>
        <v>0</v>
      </c>
      <c r="AV94" s="75">
        <f>ROUND(AZ94*L29,2)</f>
        <v>0</v>
      </c>
      <c r="AW94" s="75">
        <f>ROUND(BA94*L30,2)</f>
        <v>0</v>
      </c>
      <c r="AX94" s="75">
        <f>ROUND(BB94*L29,2)</f>
        <v>0</v>
      </c>
      <c r="AY94" s="75">
        <f>ROUND(BC94*L30,2)</f>
        <v>0</v>
      </c>
      <c r="AZ94" s="75">
        <f aca="true" t="shared" si="2" ref="AZ94:BD95">ROUND(AZ95,2)</f>
        <v>0</v>
      </c>
      <c r="BA94" s="75">
        <f t="shared" si="2"/>
        <v>0</v>
      </c>
      <c r="BB94" s="75">
        <f t="shared" si="2"/>
        <v>0</v>
      </c>
      <c r="BC94" s="75">
        <f t="shared" si="2"/>
        <v>0</v>
      </c>
      <c r="BD94" s="77">
        <f t="shared" si="2"/>
        <v>0</v>
      </c>
      <c r="BS94" s="78" t="s">
        <v>79</v>
      </c>
      <c r="BT94" s="78" t="s">
        <v>80</v>
      </c>
      <c r="BU94" s="79" t="s">
        <v>81</v>
      </c>
      <c r="BV94" s="78" t="s">
        <v>82</v>
      </c>
      <c r="BW94" s="78" t="s">
        <v>4</v>
      </c>
      <c r="BX94" s="78" t="s">
        <v>83</v>
      </c>
      <c r="CL94" s="78" t="s">
        <v>1</v>
      </c>
    </row>
    <row r="95" spans="2:91" s="7" customFormat="1" ht="24.75" customHeight="1">
      <c r="B95" s="80"/>
      <c r="C95" s="81"/>
      <c r="D95" s="244" t="s">
        <v>84</v>
      </c>
      <c r="E95" s="244"/>
      <c r="F95" s="244"/>
      <c r="G95" s="244"/>
      <c r="H95" s="244"/>
      <c r="I95" s="82"/>
      <c r="J95" s="244" t="s">
        <v>85</v>
      </c>
      <c r="K95" s="244"/>
      <c r="L95" s="244"/>
      <c r="M95" s="244"/>
      <c r="N95" s="244"/>
      <c r="O95" s="244"/>
      <c r="P95" s="244"/>
      <c r="Q95" s="244"/>
      <c r="R95" s="244"/>
      <c r="S95" s="244"/>
      <c r="T95" s="244"/>
      <c r="U95" s="244"/>
      <c r="V95" s="244"/>
      <c r="W95" s="244"/>
      <c r="X95" s="244"/>
      <c r="Y95" s="244"/>
      <c r="Z95" s="244"/>
      <c r="AA95" s="244"/>
      <c r="AB95" s="244"/>
      <c r="AC95" s="244"/>
      <c r="AD95" s="244"/>
      <c r="AE95" s="244"/>
      <c r="AF95" s="244"/>
      <c r="AG95" s="241">
        <f>ROUND(AG96,2)</f>
        <v>0</v>
      </c>
      <c r="AH95" s="242"/>
      <c r="AI95" s="242"/>
      <c r="AJ95" s="242"/>
      <c r="AK95" s="242"/>
      <c r="AL95" s="242"/>
      <c r="AM95" s="242"/>
      <c r="AN95" s="243">
        <f t="shared" si="0"/>
        <v>0</v>
      </c>
      <c r="AO95" s="242"/>
      <c r="AP95" s="242"/>
      <c r="AQ95" s="83" t="s">
        <v>86</v>
      </c>
      <c r="AR95" s="80"/>
      <c r="AS95" s="84">
        <f>ROUND(AS96,2)</f>
        <v>0</v>
      </c>
      <c r="AT95" s="85">
        <f t="shared" si="1"/>
        <v>0</v>
      </c>
      <c r="AU95" s="86">
        <f>ROUND(AU96,5)</f>
        <v>0</v>
      </c>
      <c r="AV95" s="85">
        <f>ROUND(AZ95*L29,2)</f>
        <v>0</v>
      </c>
      <c r="AW95" s="85">
        <f>ROUND(BA95*L30,2)</f>
        <v>0</v>
      </c>
      <c r="AX95" s="85">
        <f>ROUND(BB95*L29,2)</f>
        <v>0</v>
      </c>
      <c r="AY95" s="85">
        <f>ROUND(BC95*L30,2)</f>
        <v>0</v>
      </c>
      <c r="AZ95" s="85">
        <f t="shared" si="2"/>
        <v>0</v>
      </c>
      <c r="BA95" s="85">
        <f t="shared" si="2"/>
        <v>0</v>
      </c>
      <c r="BB95" s="85">
        <f t="shared" si="2"/>
        <v>0</v>
      </c>
      <c r="BC95" s="85">
        <f t="shared" si="2"/>
        <v>0</v>
      </c>
      <c r="BD95" s="87">
        <f t="shared" si="2"/>
        <v>0</v>
      </c>
      <c r="BS95" s="88" t="s">
        <v>79</v>
      </c>
      <c r="BT95" s="88" t="s">
        <v>87</v>
      </c>
      <c r="BU95" s="88" t="s">
        <v>81</v>
      </c>
      <c r="BV95" s="88" t="s">
        <v>82</v>
      </c>
      <c r="BW95" s="88" t="s">
        <v>88</v>
      </c>
      <c r="BX95" s="88" t="s">
        <v>4</v>
      </c>
      <c r="CL95" s="88" t="s">
        <v>1</v>
      </c>
      <c r="CM95" s="88" t="s">
        <v>80</v>
      </c>
    </row>
    <row r="96" spans="2:90" s="4" customFormat="1" ht="23.25" customHeight="1">
      <c r="B96" s="52"/>
      <c r="C96" s="10"/>
      <c r="D96" s="10"/>
      <c r="E96" s="247" t="s">
        <v>14</v>
      </c>
      <c r="F96" s="247"/>
      <c r="G96" s="247"/>
      <c r="H96" s="247"/>
      <c r="I96" s="247"/>
      <c r="J96" s="10"/>
      <c r="K96" s="247" t="s">
        <v>17</v>
      </c>
      <c r="L96" s="247"/>
      <c r="M96" s="247"/>
      <c r="N96" s="247"/>
      <c r="O96" s="247"/>
      <c r="P96" s="247"/>
      <c r="Q96" s="247"/>
      <c r="R96" s="247"/>
      <c r="S96" s="247"/>
      <c r="T96" s="247"/>
      <c r="U96" s="247"/>
      <c r="V96" s="247"/>
      <c r="W96" s="247"/>
      <c r="X96" s="247"/>
      <c r="Y96" s="247"/>
      <c r="Z96" s="247"/>
      <c r="AA96" s="247"/>
      <c r="AB96" s="247"/>
      <c r="AC96" s="247"/>
      <c r="AD96" s="247"/>
      <c r="AE96" s="247"/>
      <c r="AF96" s="247"/>
      <c r="AG96" s="248">
        <f>ROUND(SUM(AG97:AG102),2)</f>
        <v>0</v>
      </c>
      <c r="AH96" s="246"/>
      <c r="AI96" s="246"/>
      <c r="AJ96" s="246"/>
      <c r="AK96" s="246"/>
      <c r="AL96" s="246"/>
      <c r="AM96" s="246"/>
      <c r="AN96" s="245">
        <f t="shared" si="0"/>
        <v>0</v>
      </c>
      <c r="AO96" s="246"/>
      <c r="AP96" s="246"/>
      <c r="AQ96" s="89" t="s">
        <v>89</v>
      </c>
      <c r="AR96" s="52"/>
      <c r="AS96" s="90">
        <f>ROUND(SUM(AS97:AS102),2)</f>
        <v>0</v>
      </c>
      <c r="AT96" s="91">
        <f t="shared" si="1"/>
        <v>0</v>
      </c>
      <c r="AU96" s="92">
        <f>ROUND(SUM(AU97:AU102),5)</f>
        <v>0</v>
      </c>
      <c r="AV96" s="91">
        <f>ROUND(AZ96*L29,2)</f>
        <v>0</v>
      </c>
      <c r="AW96" s="91">
        <f>ROUND(BA96*L30,2)</f>
        <v>0</v>
      </c>
      <c r="AX96" s="91">
        <f>ROUND(BB96*L29,2)</f>
        <v>0</v>
      </c>
      <c r="AY96" s="91">
        <f>ROUND(BC96*L30,2)</f>
        <v>0</v>
      </c>
      <c r="AZ96" s="91">
        <f>ROUND(SUM(AZ97:AZ102),2)</f>
        <v>0</v>
      </c>
      <c r="BA96" s="91">
        <f>ROUND(SUM(BA97:BA102),2)</f>
        <v>0</v>
      </c>
      <c r="BB96" s="91">
        <f>ROUND(SUM(BB97:BB102),2)</f>
        <v>0</v>
      </c>
      <c r="BC96" s="91">
        <f>ROUND(SUM(BC97:BC102),2)</f>
        <v>0</v>
      </c>
      <c r="BD96" s="93">
        <f>ROUND(SUM(BD97:BD102),2)</f>
        <v>0</v>
      </c>
      <c r="BS96" s="26" t="s">
        <v>79</v>
      </c>
      <c r="BT96" s="26" t="s">
        <v>90</v>
      </c>
      <c r="BU96" s="26" t="s">
        <v>81</v>
      </c>
      <c r="BV96" s="26" t="s">
        <v>82</v>
      </c>
      <c r="BW96" s="26" t="s">
        <v>91</v>
      </c>
      <c r="BX96" s="26" t="s">
        <v>88</v>
      </c>
      <c r="CL96" s="26" t="s">
        <v>1</v>
      </c>
    </row>
    <row r="97" spans="1:90" s="4" customFormat="1" ht="16.5" customHeight="1">
      <c r="A97" s="94" t="s">
        <v>92</v>
      </c>
      <c r="B97" s="52"/>
      <c r="C97" s="10"/>
      <c r="D97" s="10"/>
      <c r="E97" s="10"/>
      <c r="F97" s="247" t="s">
        <v>93</v>
      </c>
      <c r="G97" s="247"/>
      <c r="H97" s="247"/>
      <c r="I97" s="247"/>
      <c r="J97" s="247"/>
      <c r="K97" s="10"/>
      <c r="L97" s="247" t="s">
        <v>94</v>
      </c>
      <c r="M97" s="247"/>
      <c r="N97" s="247"/>
      <c r="O97" s="247"/>
      <c r="P97" s="247"/>
      <c r="Q97" s="247"/>
      <c r="R97" s="247"/>
      <c r="S97" s="247"/>
      <c r="T97" s="247"/>
      <c r="U97" s="247"/>
      <c r="V97" s="247"/>
      <c r="W97" s="247"/>
      <c r="X97" s="247"/>
      <c r="Y97" s="247"/>
      <c r="Z97" s="247"/>
      <c r="AA97" s="247"/>
      <c r="AB97" s="247"/>
      <c r="AC97" s="247"/>
      <c r="AD97" s="247"/>
      <c r="AE97" s="247"/>
      <c r="AF97" s="247"/>
      <c r="AG97" s="245">
        <f>'D.1.1 - Stavební a konstr...'!J34</f>
        <v>0</v>
      </c>
      <c r="AH97" s="246"/>
      <c r="AI97" s="246"/>
      <c r="AJ97" s="246"/>
      <c r="AK97" s="246"/>
      <c r="AL97" s="246"/>
      <c r="AM97" s="246"/>
      <c r="AN97" s="245">
        <f t="shared" si="0"/>
        <v>0</v>
      </c>
      <c r="AO97" s="246"/>
      <c r="AP97" s="246"/>
      <c r="AQ97" s="89" t="s">
        <v>89</v>
      </c>
      <c r="AR97" s="52"/>
      <c r="AS97" s="90">
        <v>0</v>
      </c>
      <c r="AT97" s="91">
        <f t="shared" si="1"/>
        <v>0</v>
      </c>
      <c r="AU97" s="92">
        <f>'D.1.1 - Stavební a konstr...'!P151</f>
        <v>0</v>
      </c>
      <c r="AV97" s="91">
        <f>'D.1.1 - Stavební a konstr...'!J37</f>
        <v>0</v>
      </c>
      <c r="AW97" s="91">
        <f>'D.1.1 - Stavební a konstr...'!J38</f>
        <v>0</v>
      </c>
      <c r="AX97" s="91">
        <f>'D.1.1 - Stavební a konstr...'!J39</f>
        <v>0</v>
      </c>
      <c r="AY97" s="91">
        <f>'D.1.1 - Stavební a konstr...'!J40</f>
        <v>0</v>
      </c>
      <c r="AZ97" s="91">
        <f>'D.1.1 - Stavební a konstr...'!F37</f>
        <v>0</v>
      </c>
      <c r="BA97" s="91">
        <f>'D.1.1 - Stavební a konstr...'!F38</f>
        <v>0</v>
      </c>
      <c r="BB97" s="91">
        <f>'D.1.1 - Stavební a konstr...'!F39</f>
        <v>0</v>
      </c>
      <c r="BC97" s="91">
        <f>'D.1.1 - Stavební a konstr...'!F40</f>
        <v>0</v>
      </c>
      <c r="BD97" s="93">
        <f>'D.1.1 - Stavební a konstr...'!F41</f>
        <v>0</v>
      </c>
      <c r="BT97" s="26" t="s">
        <v>95</v>
      </c>
      <c r="BV97" s="26" t="s">
        <v>82</v>
      </c>
      <c r="BW97" s="26" t="s">
        <v>96</v>
      </c>
      <c r="BX97" s="26" t="s">
        <v>91</v>
      </c>
      <c r="CL97" s="26" t="s">
        <v>1</v>
      </c>
    </row>
    <row r="98" spans="1:90" s="4" customFormat="1" ht="16.5" customHeight="1">
      <c r="A98" s="94" t="s">
        <v>92</v>
      </c>
      <c r="B98" s="52"/>
      <c r="C98" s="10"/>
      <c r="D98" s="10"/>
      <c r="E98" s="10"/>
      <c r="F98" s="247" t="s">
        <v>97</v>
      </c>
      <c r="G98" s="247"/>
      <c r="H98" s="247"/>
      <c r="I98" s="247"/>
      <c r="J98" s="247"/>
      <c r="K98" s="10"/>
      <c r="L98" s="247" t="s">
        <v>98</v>
      </c>
      <c r="M98" s="247"/>
      <c r="N98" s="247"/>
      <c r="O98" s="247"/>
      <c r="P98" s="247"/>
      <c r="Q98" s="247"/>
      <c r="R98" s="247"/>
      <c r="S98" s="247"/>
      <c r="T98" s="247"/>
      <c r="U98" s="247"/>
      <c r="V98" s="247"/>
      <c r="W98" s="247"/>
      <c r="X98" s="247"/>
      <c r="Y98" s="247"/>
      <c r="Z98" s="247"/>
      <c r="AA98" s="247"/>
      <c r="AB98" s="247"/>
      <c r="AC98" s="247"/>
      <c r="AD98" s="247"/>
      <c r="AE98" s="247"/>
      <c r="AF98" s="247"/>
      <c r="AG98" s="245">
        <f>'D.1.4.a - VP domovní'!J34</f>
        <v>0</v>
      </c>
      <c r="AH98" s="246"/>
      <c r="AI98" s="246"/>
      <c r="AJ98" s="246"/>
      <c r="AK98" s="246"/>
      <c r="AL98" s="246"/>
      <c r="AM98" s="246"/>
      <c r="AN98" s="245">
        <f t="shared" si="0"/>
        <v>0</v>
      </c>
      <c r="AO98" s="246"/>
      <c r="AP98" s="246"/>
      <c r="AQ98" s="89" t="s">
        <v>89</v>
      </c>
      <c r="AR98" s="52"/>
      <c r="AS98" s="90">
        <v>0</v>
      </c>
      <c r="AT98" s="91">
        <f t="shared" si="1"/>
        <v>0</v>
      </c>
      <c r="AU98" s="92">
        <f>'D.1.4.a - VP domovní'!P133</f>
        <v>0</v>
      </c>
      <c r="AV98" s="91">
        <f>'D.1.4.a - VP domovní'!J37</f>
        <v>0</v>
      </c>
      <c r="AW98" s="91">
        <f>'D.1.4.a - VP domovní'!J38</f>
        <v>0</v>
      </c>
      <c r="AX98" s="91">
        <f>'D.1.4.a - VP domovní'!J39</f>
        <v>0</v>
      </c>
      <c r="AY98" s="91">
        <f>'D.1.4.a - VP domovní'!J40</f>
        <v>0</v>
      </c>
      <c r="AZ98" s="91">
        <f>'D.1.4.a - VP domovní'!F37</f>
        <v>0</v>
      </c>
      <c r="BA98" s="91">
        <f>'D.1.4.a - VP domovní'!F38</f>
        <v>0</v>
      </c>
      <c r="BB98" s="91">
        <f>'D.1.4.a - VP domovní'!F39</f>
        <v>0</v>
      </c>
      <c r="BC98" s="91">
        <f>'D.1.4.a - VP domovní'!F40</f>
        <v>0</v>
      </c>
      <c r="BD98" s="93">
        <f>'D.1.4.a - VP domovní'!F41</f>
        <v>0</v>
      </c>
      <c r="BT98" s="26" t="s">
        <v>95</v>
      </c>
      <c r="BV98" s="26" t="s">
        <v>82</v>
      </c>
      <c r="BW98" s="26" t="s">
        <v>99</v>
      </c>
      <c r="BX98" s="26" t="s">
        <v>91</v>
      </c>
      <c r="CL98" s="26" t="s">
        <v>1</v>
      </c>
    </row>
    <row r="99" spans="1:90" s="4" customFormat="1" ht="23.25" customHeight="1">
      <c r="A99" s="94" t="s">
        <v>92</v>
      </c>
      <c r="B99" s="52"/>
      <c r="C99" s="10"/>
      <c r="D99" s="10"/>
      <c r="E99" s="10"/>
      <c r="F99" s="247" t="s">
        <v>100</v>
      </c>
      <c r="G99" s="247"/>
      <c r="H99" s="247"/>
      <c r="I99" s="247"/>
      <c r="J99" s="247"/>
      <c r="K99" s="10"/>
      <c r="L99" s="247" t="s">
        <v>101</v>
      </c>
      <c r="M99" s="247"/>
      <c r="N99" s="247"/>
      <c r="O99" s="247"/>
      <c r="P99" s="247"/>
      <c r="Q99" s="247"/>
      <c r="R99" s="247"/>
      <c r="S99" s="247"/>
      <c r="T99" s="247"/>
      <c r="U99" s="247"/>
      <c r="V99" s="247"/>
      <c r="W99" s="247"/>
      <c r="X99" s="247"/>
      <c r="Y99" s="247"/>
      <c r="Z99" s="247"/>
      <c r="AA99" s="247"/>
      <c r="AB99" s="247"/>
      <c r="AC99" s="247"/>
      <c r="AD99" s="247"/>
      <c r="AE99" s="247"/>
      <c r="AF99" s="247"/>
      <c r="AG99" s="245">
        <f>'D.1.4.a KP - Dešťová kana...'!J34</f>
        <v>0</v>
      </c>
      <c r="AH99" s="246"/>
      <c r="AI99" s="246"/>
      <c r="AJ99" s="246"/>
      <c r="AK99" s="246"/>
      <c r="AL99" s="246"/>
      <c r="AM99" s="246"/>
      <c r="AN99" s="245">
        <f t="shared" si="0"/>
        <v>0</v>
      </c>
      <c r="AO99" s="246"/>
      <c r="AP99" s="246"/>
      <c r="AQ99" s="89" t="s">
        <v>89</v>
      </c>
      <c r="AR99" s="52"/>
      <c r="AS99" s="90">
        <v>0</v>
      </c>
      <c r="AT99" s="91">
        <f t="shared" si="1"/>
        <v>0</v>
      </c>
      <c r="AU99" s="92">
        <f>'D.1.4.a KP - Dešťová kana...'!P133</f>
        <v>0</v>
      </c>
      <c r="AV99" s="91">
        <f>'D.1.4.a KP - Dešťová kana...'!J37</f>
        <v>0</v>
      </c>
      <c r="AW99" s="91">
        <f>'D.1.4.a KP - Dešťová kana...'!J38</f>
        <v>0</v>
      </c>
      <c r="AX99" s="91">
        <f>'D.1.4.a KP - Dešťová kana...'!J39</f>
        <v>0</v>
      </c>
      <c r="AY99" s="91">
        <f>'D.1.4.a KP - Dešťová kana...'!J40</f>
        <v>0</v>
      </c>
      <c r="AZ99" s="91">
        <f>'D.1.4.a KP - Dešťová kana...'!F37</f>
        <v>0</v>
      </c>
      <c r="BA99" s="91">
        <f>'D.1.4.a KP - Dešťová kana...'!F38</f>
        <v>0</v>
      </c>
      <c r="BB99" s="91">
        <f>'D.1.4.a KP - Dešťová kana...'!F39</f>
        <v>0</v>
      </c>
      <c r="BC99" s="91">
        <f>'D.1.4.a KP - Dešťová kana...'!F40</f>
        <v>0</v>
      </c>
      <c r="BD99" s="93">
        <f>'D.1.4.a KP - Dešťová kana...'!F41</f>
        <v>0</v>
      </c>
      <c r="BT99" s="26" t="s">
        <v>95</v>
      </c>
      <c r="BV99" s="26" t="s">
        <v>82</v>
      </c>
      <c r="BW99" s="26" t="s">
        <v>102</v>
      </c>
      <c r="BX99" s="26" t="s">
        <v>91</v>
      </c>
      <c r="CL99" s="26" t="s">
        <v>1</v>
      </c>
    </row>
    <row r="100" spans="1:90" s="4" customFormat="1" ht="16.5" customHeight="1">
      <c r="A100" s="94" t="s">
        <v>92</v>
      </c>
      <c r="B100" s="52"/>
      <c r="C100" s="10"/>
      <c r="D100" s="10"/>
      <c r="E100" s="10"/>
      <c r="F100" s="247" t="s">
        <v>103</v>
      </c>
      <c r="G100" s="247"/>
      <c r="H100" s="247"/>
      <c r="I100" s="247"/>
      <c r="J100" s="247"/>
      <c r="K100" s="10"/>
      <c r="L100" s="247" t="s">
        <v>104</v>
      </c>
      <c r="M100" s="247"/>
      <c r="N100" s="247"/>
      <c r="O100" s="247"/>
      <c r="P100" s="247"/>
      <c r="Q100" s="247"/>
      <c r="R100" s="247"/>
      <c r="S100" s="247"/>
      <c r="T100" s="247"/>
      <c r="U100" s="247"/>
      <c r="V100" s="247"/>
      <c r="W100" s="247"/>
      <c r="X100" s="247"/>
      <c r="Y100" s="247"/>
      <c r="Z100" s="247"/>
      <c r="AA100" s="247"/>
      <c r="AB100" s="247"/>
      <c r="AC100" s="247"/>
      <c r="AD100" s="247"/>
      <c r="AE100" s="247"/>
      <c r="AF100" s="247"/>
      <c r="AG100" s="245">
        <f>'D.1.4.b - UT + VZD'!J34</f>
        <v>0</v>
      </c>
      <c r="AH100" s="246"/>
      <c r="AI100" s="246"/>
      <c r="AJ100" s="246"/>
      <c r="AK100" s="246"/>
      <c r="AL100" s="246"/>
      <c r="AM100" s="246"/>
      <c r="AN100" s="245">
        <f t="shared" si="0"/>
        <v>0</v>
      </c>
      <c r="AO100" s="246"/>
      <c r="AP100" s="246"/>
      <c r="AQ100" s="89" t="s">
        <v>89</v>
      </c>
      <c r="AR100" s="52"/>
      <c r="AS100" s="90">
        <v>0</v>
      </c>
      <c r="AT100" s="91">
        <f t="shared" si="1"/>
        <v>0</v>
      </c>
      <c r="AU100" s="92">
        <f>'D.1.4.b - UT + VZD'!P127</f>
        <v>0</v>
      </c>
      <c r="AV100" s="91">
        <f>'D.1.4.b - UT + VZD'!J37</f>
        <v>0</v>
      </c>
      <c r="AW100" s="91">
        <f>'D.1.4.b - UT + VZD'!J38</f>
        <v>0</v>
      </c>
      <c r="AX100" s="91">
        <f>'D.1.4.b - UT + VZD'!J39</f>
        <v>0</v>
      </c>
      <c r="AY100" s="91">
        <f>'D.1.4.b - UT + VZD'!J40</f>
        <v>0</v>
      </c>
      <c r="AZ100" s="91">
        <f>'D.1.4.b - UT + VZD'!F37</f>
        <v>0</v>
      </c>
      <c r="BA100" s="91">
        <f>'D.1.4.b - UT + VZD'!F38</f>
        <v>0</v>
      </c>
      <c r="BB100" s="91">
        <f>'D.1.4.b - UT + VZD'!F39</f>
        <v>0</v>
      </c>
      <c r="BC100" s="91">
        <f>'D.1.4.b - UT + VZD'!F40</f>
        <v>0</v>
      </c>
      <c r="BD100" s="93">
        <f>'D.1.4.b - UT + VZD'!F41</f>
        <v>0</v>
      </c>
      <c r="BT100" s="26" t="s">
        <v>95</v>
      </c>
      <c r="BV100" s="26" t="s">
        <v>82</v>
      </c>
      <c r="BW100" s="26" t="s">
        <v>105</v>
      </c>
      <c r="BX100" s="26" t="s">
        <v>91</v>
      </c>
      <c r="CL100" s="26" t="s">
        <v>1</v>
      </c>
    </row>
    <row r="101" spans="1:90" s="4" customFormat="1" ht="16.5" customHeight="1">
      <c r="A101" s="94" t="s">
        <v>92</v>
      </c>
      <c r="B101" s="52"/>
      <c r="C101" s="10"/>
      <c r="D101" s="10"/>
      <c r="E101" s="10"/>
      <c r="F101" s="247" t="s">
        <v>106</v>
      </c>
      <c r="G101" s="247"/>
      <c r="H101" s="247"/>
      <c r="I101" s="247"/>
      <c r="J101" s="247"/>
      <c r="K101" s="10"/>
      <c r="L101" s="247" t="s">
        <v>107</v>
      </c>
      <c r="M101" s="247"/>
      <c r="N101" s="247"/>
      <c r="O101" s="247"/>
      <c r="P101" s="247"/>
      <c r="Q101" s="247"/>
      <c r="R101" s="247"/>
      <c r="S101" s="247"/>
      <c r="T101" s="247"/>
      <c r="U101" s="247"/>
      <c r="V101" s="247"/>
      <c r="W101" s="247"/>
      <c r="X101" s="247"/>
      <c r="Y101" s="247"/>
      <c r="Z101" s="247"/>
      <c r="AA101" s="247"/>
      <c r="AB101" s="247"/>
      <c r="AC101" s="247"/>
      <c r="AD101" s="247"/>
      <c r="AE101" s="247"/>
      <c r="AF101" s="247"/>
      <c r="AG101" s="245">
        <f>'D.1.4.c - EL + SL'!J34</f>
        <v>0</v>
      </c>
      <c r="AH101" s="246"/>
      <c r="AI101" s="246"/>
      <c r="AJ101" s="246"/>
      <c r="AK101" s="246"/>
      <c r="AL101" s="246"/>
      <c r="AM101" s="246"/>
      <c r="AN101" s="245">
        <f t="shared" si="0"/>
        <v>0</v>
      </c>
      <c r="AO101" s="246"/>
      <c r="AP101" s="246"/>
      <c r="AQ101" s="89" t="s">
        <v>89</v>
      </c>
      <c r="AR101" s="52"/>
      <c r="AS101" s="90">
        <v>0</v>
      </c>
      <c r="AT101" s="91">
        <f t="shared" si="1"/>
        <v>0</v>
      </c>
      <c r="AU101" s="92">
        <f>'D.1.4.c - EL + SL'!P133</f>
        <v>0</v>
      </c>
      <c r="AV101" s="91">
        <f>'D.1.4.c - EL + SL'!J37</f>
        <v>0</v>
      </c>
      <c r="AW101" s="91">
        <f>'D.1.4.c - EL + SL'!J38</f>
        <v>0</v>
      </c>
      <c r="AX101" s="91">
        <f>'D.1.4.c - EL + SL'!J39</f>
        <v>0</v>
      </c>
      <c r="AY101" s="91">
        <f>'D.1.4.c - EL + SL'!J40</f>
        <v>0</v>
      </c>
      <c r="AZ101" s="91">
        <f>'D.1.4.c - EL + SL'!F37</f>
        <v>0</v>
      </c>
      <c r="BA101" s="91">
        <f>'D.1.4.c - EL + SL'!F38</f>
        <v>0</v>
      </c>
      <c r="BB101" s="91">
        <f>'D.1.4.c - EL + SL'!F39</f>
        <v>0</v>
      </c>
      <c r="BC101" s="91">
        <f>'D.1.4.c - EL + SL'!F40</f>
        <v>0</v>
      </c>
      <c r="BD101" s="93">
        <f>'D.1.4.c - EL + SL'!F41</f>
        <v>0</v>
      </c>
      <c r="BT101" s="26" t="s">
        <v>95</v>
      </c>
      <c r="BV101" s="26" t="s">
        <v>82</v>
      </c>
      <c r="BW101" s="26" t="s">
        <v>108</v>
      </c>
      <c r="BX101" s="26" t="s">
        <v>91</v>
      </c>
      <c r="CL101" s="26" t="s">
        <v>1</v>
      </c>
    </row>
    <row r="102" spans="1:90" s="4" customFormat="1" ht="16.5" customHeight="1">
      <c r="A102" s="94" t="s">
        <v>92</v>
      </c>
      <c r="B102" s="52"/>
      <c r="C102" s="10"/>
      <c r="D102" s="10"/>
      <c r="E102" s="10"/>
      <c r="F102" s="247" t="s">
        <v>109</v>
      </c>
      <c r="G102" s="247"/>
      <c r="H102" s="247"/>
      <c r="I102" s="247"/>
      <c r="J102" s="247"/>
      <c r="K102" s="10"/>
      <c r="L102" s="247" t="s">
        <v>110</v>
      </c>
      <c r="M102" s="247"/>
      <c r="N102" s="247"/>
      <c r="O102" s="247"/>
      <c r="P102" s="247"/>
      <c r="Q102" s="247"/>
      <c r="R102" s="247"/>
      <c r="S102" s="247"/>
      <c r="T102" s="247"/>
      <c r="U102" s="247"/>
      <c r="V102" s="247"/>
      <c r="W102" s="247"/>
      <c r="X102" s="247"/>
      <c r="Y102" s="247"/>
      <c r="Z102" s="247"/>
      <c r="AA102" s="247"/>
      <c r="AB102" s="247"/>
      <c r="AC102" s="247"/>
      <c r="AD102" s="247"/>
      <c r="AE102" s="247"/>
      <c r="AF102" s="247"/>
      <c r="AG102" s="245">
        <f>'VON - Vedlejší a ostatní ...'!J34</f>
        <v>0</v>
      </c>
      <c r="AH102" s="246"/>
      <c r="AI102" s="246"/>
      <c r="AJ102" s="246"/>
      <c r="AK102" s="246"/>
      <c r="AL102" s="246"/>
      <c r="AM102" s="246"/>
      <c r="AN102" s="245">
        <f t="shared" si="0"/>
        <v>0</v>
      </c>
      <c r="AO102" s="246"/>
      <c r="AP102" s="246"/>
      <c r="AQ102" s="89" t="s">
        <v>89</v>
      </c>
      <c r="AR102" s="52"/>
      <c r="AS102" s="95">
        <v>0</v>
      </c>
      <c r="AT102" s="96">
        <f t="shared" si="1"/>
        <v>0</v>
      </c>
      <c r="AU102" s="97">
        <f>'VON - Vedlejší a ostatní ...'!P128</f>
        <v>0</v>
      </c>
      <c r="AV102" s="96">
        <f>'VON - Vedlejší a ostatní ...'!J37</f>
        <v>0</v>
      </c>
      <c r="AW102" s="96">
        <f>'VON - Vedlejší a ostatní ...'!J38</f>
        <v>0</v>
      </c>
      <c r="AX102" s="96">
        <f>'VON - Vedlejší a ostatní ...'!J39</f>
        <v>0</v>
      </c>
      <c r="AY102" s="96">
        <f>'VON - Vedlejší a ostatní ...'!J40</f>
        <v>0</v>
      </c>
      <c r="AZ102" s="96">
        <f>'VON - Vedlejší a ostatní ...'!F37</f>
        <v>0</v>
      </c>
      <c r="BA102" s="96">
        <f>'VON - Vedlejší a ostatní ...'!F38</f>
        <v>0</v>
      </c>
      <c r="BB102" s="96">
        <f>'VON - Vedlejší a ostatní ...'!F39</f>
        <v>0</v>
      </c>
      <c r="BC102" s="96">
        <f>'VON - Vedlejší a ostatní ...'!F40</f>
        <v>0</v>
      </c>
      <c r="BD102" s="98">
        <f>'VON - Vedlejší a ostatní ...'!F41</f>
        <v>0</v>
      </c>
      <c r="BT102" s="26" t="s">
        <v>95</v>
      </c>
      <c r="BV102" s="26" t="s">
        <v>82</v>
      </c>
      <c r="BW102" s="26" t="s">
        <v>111</v>
      </c>
      <c r="BX102" s="26" t="s">
        <v>91</v>
      </c>
      <c r="CL102" s="26" t="s">
        <v>1</v>
      </c>
    </row>
    <row r="103" spans="1:57" s="2" customFormat="1" ht="30" customHeight="1">
      <c r="A103" s="33"/>
      <c r="B103" s="34"/>
      <c r="C103" s="33"/>
      <c r="D103" s="33"/>
      <c r="E103" s="33"/>
      <c r="F103" s="33"/>
      <c r="G103" s="33"/>
      <c r="H103" s="33"/>
      <c r="I103" s="33"/>
      <c r="J103" s="33"/>
      <c r="K103" s="33"/>
      <c r="L103" s="33"/>
      <c r="M103" s="33"/>
      <c r="N103" s="33"/>
      <c r="O103" s="33"/>
      <c r="P103" s="33"/>
      <c r="Q103" s="33"/>
      <c r="R103" s="33"/>
      <c r="S103" s="33"/>
      <c r="T103" s="33"/>
      <c r="U103" s="33"/>
      <c r="V103" s="33"/>
      <c r="W103" s="33"/>
      <c r="X103" s="33"/>
      <c r="Y103" s="33"/>
      <c r="Z103" s="33"/>
      <c r="AA103" s="33"/>
      <c r="AB103" s="33"/>
      <c r="AC103" s="33"/>
      <c r="AD103" s="33"/>
      <c r="AE103" s="33"/>
      <c r="AF103" s="33"/>
      <c r="AG103" s="33"/>
      <c r="AH103" s="33"/>
      <c r="AI103" s="33"/>
      <c r="AJ103" s="33"/>
      <c r="AK103" s="33"/>
      <c r="AL103" s="33"/>
      <c r="AM103" s="33"/>
      <c r="AN103" s="33"/>
      <c r="AO103" s="33"/>
      <c r="AP103" s="33"/>
      <c r="AQ103" s="33"/>
      <c r="AR103" s="34"/>
      <c r="AS103" s="33"/>
      <c r="AT103" s="33"/>
      <c r="AU103" s="33"/>
      <c r="AV103" s="33"/>
      <c r="AW103" s="33"/>
      <c r="AX103" s="33"/>
      <c r="AY103" s="33"/>
      <c r="AZ103" s="33"/>
      <c r="BA103" s="33"/>
      <c r="BB103" s="33"/>
      <c r="BC103" s="33"/>
      <c r="BD103" s="33"/>
      <c r="BE103" s="33"/>
    </row>
    <row r="104" spans="1:57" s="2" customFormat="1" ht="6.9" customHeight="1">
      <c r="A104" s="33"/>
      <c r="B104" s="48"/>
      <c r="C104" s="49"/>
      <c r="D104" s="49"/>
      <c r="E104" s="49"/>
      <c r="F104" s="49"/>
      <c r="G104" s="49"/>
      <c r="H104" s="49"/>
      <c r="I104" s="49"/>
      <c r="J104" s="49"/>
      <c r="K104" s="49"/>
      <c r="L104" s="49"/>
      <c r="M104" s="49"/>
      <c r="N104" s="49"/>
      <c r="O104" s="49"/>
      <c r="P104" s="49"/>
      <c r="Q104" s="49"/>
      <c r="R104" s="49"/>
      <c r="S104" s="49"/>
      <c r="T104" s="49"/>
      <c r="U104" s="49"/>
      <c r="V104" s="49"/>
      <c r="W104" s="49"/>
      <c r="X104" s="49"/>
      <c r="Y104" s="49"/>
      <c r="Z104" s="49"/>
      <c r="AA104" s="49"/>
      <c r="AB104" s="49"/>
      <c r="AC104" s="49"/>
      <c r="AD104" s="49"/>
      <c r="AE104" s="49"/>
      <c r="AF104" s="49"/>
      <c r="AG104" s="49"/>
      <c r="AH104" s="49"/>
      <c r="AI104" s="49"/>
      <c r="AJ104" s="49"/>
      <c r="AK104" s="49"/>
      <c r="AL104" s="49"/>
      <c r="AM104" s="49"/>
      <c r="AN104" s="49"/>
      <c r="AO104" s="49"/>
      <c r="AP104" s="49"/>
      <c r="AQ104" s="49"/>
      <c r="AR104" s="34"/>
      <c r="AS104" s="33"/>
      <c r="AT104" s="33"/>
      <c r="AU104" s="33"/>
      <c r="AV104" s="33"/>
      <c r="AW104" s="33"/>
      <c r="AX104" s="33"/>
      <c r="AY104" s="33"/>
      <c r="AZ104" s="33"/>
      <c r="BA104" s="33"/>
      <c r="BB104" s="33"/>
      <c r="BC104" s="33"/>
      <c r="BD104" s="33"/>
      <c r="BE104" s="33"/>
    </row>
  </sheetData>
  <mergeCells count="70">
    <mergeCell ref="AR2:BE2"/>
    <mergeCell ref="L33:P33"/>
    <mergeCell ref="W33:AE33"/>
    <mergeCell ref="AK33:AO33"/>
    <mergeCell ref="AK35:AO35"/>
    <mergeCell ref="X35:AB35"/>
    <mergeCell ref="L31:P31"/>
    <mergeCell ref="W31:AE31"/>
    <mergeCell ref="L32:P32"/>
    <mergeCell ref="W32:AE32"/>
    <mergeCell ref="AK32:AO32"/>
    <mergeCell ref="BE5:BE34"/>
    <mergeCell ref="K5:AO5"/>
    <mergeCell ref="K6:AO6"/>
    <mergeCell ref="E14:AJ14"/>
    <mergeCell ref="E23:AN23"/>
    <mergeCell ref="AK26:AO26"/>
    <mergeCell ref="L28:P28"/>
    <mergeCell ref="W28:AE28"/>
    <mergeCell ref="AK28:AO28"/>
    <mergeCell ref="AK29:AO29"/>
    <mergeCell ref="L29:P29"/>
    <mergeCell ref="W29:AE29"/>
    <mergeCell ref="AK30:AO30"/>
    <mergeCell ref="W30:AE30"/>
    <mergeCell ref="L30:P30"/>
    <mergeCell ref="AK31:AO31"/>
    <mergeCell ref="AN102:AP102"/>
    <mergeCell ref="AG102:AM102"/>
    <mergeCell ref="F102:J102"/>
    <mergeCell ref="L102:AF102"/>
    <mergeCell ref="AG94:AM94"/>
    <mergeCell ref="AN94:AP94"/>
    <mergeCell ref="AN100:AP100"/>
    <mergeCell ref="AG100:AM100"/>
    <mergeCell ref="F100:J100"/>
    <mergeCell ref="L100:AF100"/>
    <mergeCell ref="AN101:AP101"/>
    <mergeCell ref="AG101:AM101"/>
    <mergeCell ref="F101:J101"/>
    <mergeCell ref="L101:AF101"/>
    <mergeCell ref="AG98:AM98"/>
    <mergeCell ref="AN98:AP98"/>
    <mergeCell ref="F98:J98"/>
    <mergeCell ref="L98:AF98"/>
    <mergeCell ref="AN99:AP99"/>
    <mergeCell ref="AG99:AM99"/>
    <mergeCell ref="F99:J99"/>
    <mergeCell ref="L99:AF99"/>
    <mergeCell ref="AN96:AP96"/>
    <mergeCell ref="E96:I96"/>
    <mergeCell ref="K96:AF96"/>
    <mergeCell ref="AG96:AM96"/>
    <mergeCell ref="L97:AF97"/>
    <mergeCell ref="AN97:AP97"/>
    <mergeCell ref="F97:J97"/>
    <mergeCell ref="AG97:AM97"/>
    <mergeCell ref="C92:G92"/>
    <mergeCell ref="AG92:AM92"/>
    <mergeCell ref="AN92:AP92"/>
    <mergeCell ref="I92:AF92"/>
    <mergeCell ref="AG95:AM95"/>
    <mergeCell ref="AN95:AP95"/>
    <mergeCell ref="J95:AF95"/>
    <mergeCell ref="D95:H95"/>
    <mergeCell ref="L85:AO85"/>
    <mergeCell ref="AM87:AN87"/>
    <mergeCell ref="AS89:AT91"/>
    <mergeCell ref="AM89:AP89"/>
    <mergeCell ref="AM90:AP90"/>
  </mergeCells>
  <hyperlinks>
    <hyperlink ref="A97" location="'D.1.1 - Stavební a konstr...'!C2" display="/"/>
    <hyperlink ref="A98" location="'D.1.4.a - VP domovní'!C2" display="/"/>
    <hyperlink ref="A99" location="'D.1.4.a KP - Dešťová kana...'!C2" display="/"/>
    <hyperlink ref="A100" location="'D.1.4.b - UT + VZD'!C2" display="/"/>
    <hyperlink ref="A101" location="'D.1.4.c - EL + SL'!C2" display="/"/>
    <hyperlink ref="A102" location="'VON - Vedlejší a ostatní ...'!C2" display="/"/>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BM1596"/>
  <sheetViews>
    <sheetView showGridLines="0" tabSelected="1" workbookViewId="0" topLeftCell="A7">
      <selection activeCell="G1319" sqref="G1319"/>
    </sheetView>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56" s="1" customFormat="1" ht="36.9" customHeight="1">
      <c r="L2" s="270" t="s">
        <v>5</v>
      </c>
      <c r="M2" s="255"/>
      <c r="N2" s="255"/>
      <c r="O2" s="255"/>
      <c r="P2" s="255"/>
      <c r="Q2" s="255"/>
      <c r="R2" s="255"/>
      <c r="S2" s="255"/>
      <c r="T2" s="255"/>
      <c r="U2" s="255"/>
      <c r="V2" s="255"/>
      <c r="AT2" s="18" t="s">
        <v>96</v>
      </c>
      <c r="AZ2" s="99" t="s">
        <v>112</v>
      </c>
      <c r="BA2" s="99" t="s">
        <v>1</v>
      </c>
      <c r="BB2" s="99" t="s">
        <v>1</v>
      </c>
      <c r="BC2" s="99" t="s">
        <v>113</v>
      </c>
      <c r="BD2" s="99" t="s">
        <v>90</v>
      </c>
    </row>
    <row r="3" spans="2:56" s="1" customFormat="1" ht="6.9" customHeight="1">
      <c r="B3" s="19"/>
      <c r="C3" s="20"/>
      <c r="D3" s="20"/>
      <c r="E3" s="20"/>
      <c r="F3" s="20"/>
      <c r="G3" s="20"/>
      <c r="H3" s="20"/>
      <c r="I3" s="20"/>
      <c r="J3" s="20"/>
      <c r="K3" s="20"/>
      <c r="L3" s="21"/>
      <c r="AT3" s="18" t="s">
        <v>90</v>
      </c>
      <c r="AZ3" s="99" t="s">
        <v>114</v>
      </c>
      <c r="BA3" s="99" t="s">
        <v>1</v>
      </c>
      <c r="BB3" s="99" t="s">
        <v>1</v>
      </c>
      <c r="BC3" s="99" t="s">
        <v>115</v>
      </c>
      <c r="BD3" s="99" t="s">
        <v>90</v>
      </c>
    </row>
    <row r="4" spans="2:56" s="1" customFormat="1" ht="24.9" customHeight="1">
      <c r="B4" s="21"/>
      <c r="D4" s="22" t="s">
        <v>116</v>
      </c>
      <c r="L4" s="21"/>
      <c r="M4" s="100" t="s">
        <v>10</v>
      </c>
      <c r="AT4" s="18" t="s">
        <v>3</v>
      </c>
      <c r="AZ4" s="99" t="s">
        <v>117</v>
      </c>
      <c r="BA4" s="99" t="s">
        <v>1</v>
      </c>
      <c r="BB4" s="99" t="s">
        <v>1</v>
      </c>
      <c r="BC4" s="99" t="s">
        <v>118</v>
      </c>
      <c r="BD4" s="99" t="s">
        <v>90</v>
      </c>
    </row>
    <row r="5" spans="2:56" s="1" customFormat="1" ht="6.9" customHeight="1">
      <c r="B5" s="21"/>
      <c r="L5" s="21"/>
      <c r="AZ5" s="99" t="s">
        <v>119</v>
      </c>
      <c r="BA5" s="99" t="s">
        <v>1</v>
      </c>
      <c r="BB5" s="99" t="s">
        <v>1</v>
      </c>
      <c r="BC5" s="99" t="s">
        <v>120</v>
      </c>
      <c r="BD5" s="99" t="s">
        <v>90</v>
      </c>
    </row>
    <row r="6" spans="2:56" s="1" customFormat="1" ht="12" customHeight="1">
      <c r="B6" s="21"/>
      <c r="D6" s="28" t="s">
        <v>16</v>
      </c>
      <c r="L6" s="21"/>
      <c r="AZ6" s="99" t="s">
        <v>121</v>
      </c>
      <c r="BA6" s="99" t="s">
        <v>1</v>
      </c>
      <c r="BB6" s="99" t="s">
        <v>1</v>
      </c>
      <c r="BC6" s="99" t="s">
        <v>122</v>
      </c>
      <c r="BD6" s="99" t="s">
        <v>90</v>
      </c>
    </row>
    <row r="7" spans="2:56" s="1" customFormat="1" ht="16.5" customHeight="1">
      <c r="B7" s="21"/>
      <c r="E7" s="271" t="str">
        <f>'Rekapitulace stavby'!K6</f>
        <v>Hvězdárna a planetárium Hradec Králové,pozorovací domek</v>
      </c>
      <c r="F7" s="272"/>
      <c r="G7" s="272"/>
      <c r="H7" s="272"/>
      <c r="L7" s="21"/>
      <c r="AZ7" s="99" t="s">
        <v>123</v>
      </c>
      <c r="BA7" s="99" t="s">
        <v>1</v>
      </c>
      <c r="BB7" s="99" t="s">
        <v>1</v>
      </c>
      <c r="BC7" s="99" t="s">
        <v>124</v>
      </c>
      <c r="BD7" s="99" t="s">
        <v>90</v>
      </c>
    </row>
    <row r="8" spans="2:56" ht="13.2">
      <c r="B8" s="21"/>
      <c r="D8" s="28" t="s">
        <v>125</v>
      </c>
      <c r="L8" s="21"/>
      <c r="AZ8" s="99" t="s">
        <v>126</v>
      </c>
      <c r="BA8" s="99" t="s">
        <v>1</v>
      </c>
      <c r="BB8" s="99" t="s">
        <v>1</v>
      </c>
      <c r="BC8" s="99" t="s">
        <v>127</v>
      </c>
      <c r="BD8" s="99" t="s">
        <v>90</v>
      </c>
    </row>
    <row r="9" spans="2:56" s="1" customFormat="1" ht="23.25" customHeight="1">
      <c r="B9" s="21"/>
      <c r="E9" s="271" t="s">
        <v>128</v>
      </c>
      <c r="F9" s="255"/>
      <c r="G9" s="255"/>
      <c r="H9" s="255"/>
      <c r="L9" s="21"/>
      <c r="AZ9" s="99" t="s">
        <v>129</v>
      </c>
      <c r="BA9" s="99" t="s">
        <v>1</v>
      </c>
      <c r="BB9" s="99" t="s">
        <v>1</v>
      </c>
      <c r="BC9" s="99" t="s">
        <v>130</v>
      </c>
      <c r="BD9" s="99" t="s">
        <v>90</v>
      </c>
    </row>
    <row r="10" spans="2:56" s="1" customFormat="1" ht="12" customHeight="1">
      <c r="B10" s="21"/>
      <c r="D10" s="28" t="s">
        <v>131</v>
      </c>
      <c r="L10" s="21"/>
      <c r="AZ10" s="99" t="s">
        <v>132</v>
      </c>
      <c r="BA10" s="99" t="s">
        <v>1</v>
      </c>
      <c r="BB10" s="99" t="s">
        <v>1</v>
      </c>
      <c r="BC10" s="99" t="s">
        <v>133</v>
      </c>
      <c r="BD10" s="99" t="s">
        <v>90</v>
      </c>
    </row>
    <row r="11" spans="1:56" s="2" customFormat="1" ht="16.5" customHeight="1">
      <c r="A11" s="33"/>
      <c r="B11" s="34"/>
      <c r="C11" s="33"/>
      <c r="D11" s="33"/>
      <c r="E11" s="273" t="s">
        <v>134</v>
      </c>
      <c r="F11" s="274"/>
      <c r="G11" s="274"/>
      <c r="H11" s="274"/>
      <c r="I11" s="33"/>
      <c r="J11" s="33"/>
      <c r="K11" s="33"/>
      <c r="L11" s="43"/>
      <c r="S11" s="33"/>
      <c r="T11" s="33"/>
      <c r="U11" s="33"/>
      <c r="V11" s="33"/>
      <c r="W11" s="33"/>
      <c r="X11" s="33"/>
      <c r="Y11" s="33"/>
      <c r="Z11" s="33"/>
      <c r="AA11" s="33"/>
      <c r="AB11" s="33"/>
      <c r="AC11" s="33"/>
      <c r="AD11" s="33"/>
      <c r="AE11" s="33"/>
      <c r="AZ11" s="99" t="s">
        <v>135</v>
      </c>
      <c r="BA11" s="99" t="s">
        <v>1</v>
      </c>
      <c r="BB11" s="99" t="s">
        <v>1</v>
      </c>
      <c r="BC11" s="99" t="s">
        <v>136</v>
      </c>
      <c r="BD11" s="99" t="s">
        <v>90</v>
      </c>
    </row>
    <row r="12" spans="1:56" s="2" customFormat="1" ht="12" customHeight="1">
      <c r="A12" s="33"/>
      <c r="B12" s="34"/>
      <c r="C12" s="33"/>
      <c r="D12" s="28" t="s">
        <v>137</v>
      </c>
      <c r="E12" s="33"/>
      <c r="F12" s="33"/>
      <c r="G12" s="33"/>
      <c r="H12" s="33"/>
      <c r="I12" s="33"/>
      <c r="J12" s="33"/>
      <c r="K12" s="33"/>
      <c r="L12" s="43"/>
      <c r="S12" s="33"/>
      <c r="T12" s="33"/>
      <c r="U12" s="33"/>
      <c r="V12" s="33"/>
      <c r="W12" s="33"/>
      <c r="X12" s="33"/>
      <c r="Y12" s="33"/>
      <c r="Z12" s="33"/>
      <c r="AA12" s="33"/>
      <c r="AB12" s="33"/>
      <c r="AC12" s="33"/>
      <c r="AD12" s="33"/>
      <c r="AE12" s="33"/>
      <c r="AZ12" s="99" t="s">
        <v>138</v>
      </c>
      <c r="BA12" s="99" t="s">
        <v>1</v>
      </c>
      <c r="BB12" s="99" t="s">
        <v>1</v>
      </c>
      <c r="BC12" s="99" t="s">
        <v>139</v>
      </c>
      <c r="BD12" s="99" t="s">
        <v>90</v>
      </c>
    </row>
    <row r="13" spans="1:56" s="2" customFormat="1" ht="16.5" customHeight="1">
      <c r="A13" s="33"/>
      <c r="B13" s="34"/>
      <c r="C13" s="33"/>
      <c r="D13" s="33"/>
      <c r="E13" s="227" t="s">
        <v>140</v>
      </c>
      <c r="F13" s="274"/>
      <c r="G13" s="274"/>
      <c r="H13" s="274"/>
      <c r="I13" s="33"/>
      <c r="J13" s="33"/>
      <c r="K13" s="33"/>
      <c r="L13" s="43"/>
      <c r="S13" s="33"/>
      <c r="T13" s="33"/>
      <c r="U13" s="33"/>
      <c r="V13" s="33"/>
      <c r="W13" s="33"/>
      <c r="X13" s="33"/>
      <c r="Y13" s="33"/>
      <c r="Z13" s="33"/>
      <c r="AA13" s="33"/>
      <c r="AB13" s="33"/>
      <c r="AC13" s="33"/>
      <c r="AD13" s="33"/>
      <c r="AE13" s="33"/>
      <c r="AZ13" s="99" t="s">
        <v>141</v>
      </c>
      <c r="BA13" s="99" t="s">
        <v>1</v>
      </c>
      <c r="BB13" s="99" t="s">
        <v>1</v>
      </c>
      <c r="BC13" s="99" t="s">
        <v>124</v>
      </c>
      <c r="BD13" s="99" t="s">
        <v>90</v>
      </c>
    </row>
    <row r="14" spans="1:56" s="2" customFormat="1" ht="10.2">
      <c r="A14" s="33"/>
      <c r="B14" s="34"/>
      <c r="C14" s="33"/>
      <c r="D14" s="33"/>
      <c r="E14" s="33"/>
      <c r="F14" s="33"/>
      <c r="G14" s="33"/>
      <c r="H14" s="33"/>
      <c r="I14" s="33"/>
      <c r="J14" s="33"/>
      <c r="K14" s="33"/>
      <c r="L14" s="43"/>
      <c r="S14" s="33"/>
      <c r="T14" s="33"/>
      <c r="U14" s="33"/>
      <c r="V14" s="33"/>
      <c r="W14" s="33"/>
      <c r="X14" s="33"/>
      <c r="Y14" s="33"/>
      <c r="Z14" s="33"/>
      <c r="AA14" s="33"/>
      <c r="AB14" s="33"/>
      <c r="AC14" s="33"/>
      <c r="AD14" s="33"/>
      <c r="AE14" s="33"/>
      <c r="AZ14" s="99" t="s">
        <v>142</v>
      </c>
      <c r="BA14" s="99" t="s">
        <v>1</v>
      </c>
      <c r="BB14" s="99" t="s">
        <v>1</v>
      </c>
      <c r="BC14" s="99" t="s">
        <v>143</v>
      </c>
      <c r="BD14" s="99" t="s">
        <v>90</v>
      </c>
    </row>
    <row r="15" spans="1:56" s="2" customFormat="1" ht="12" customHeight="1">
      <c r="A15" s="33"/>
      <c r="B15" s="34"/>
      <c r="C15" s="33"/>
      <c r="D15" s="28" t="s">
        <v>18</v>
      </c>
      <c r="E15" s="33"/>
      <c r="F15" s="26" t="s">
        <v>1</v>
      </c>
      <c r="G15" s="33"/>
      <c r="H15" s="33"/>
      <c r="I15" s="28" t="s">
        <v>19</v>
      </c>
      <c r="J15" s="26" t="s">
        <v>1</v>
      </c>
      <c r="K15" s="33"/>
      <c r="L15" s="43"/>
      <c r="S15" s="33"/>
      <c r="T15" s="33"/>
      <c r="U15" s="33"/>
      <c r="V15" s="33"/>
      <c r="W15" s="33"/>
      <c r="X15" s="33"/>
      <c r="Y15" s="33"/>
      <c r="Z15" s="33"/>
      <c r="AA15" s="33"/>
      <c r="AB15" s="33"/>
      <c r="AC15" s="33"/>
      <c r="AD15" s="33"/>
      <c r="AE15" s="33"/>
      <c r="AZ15" s="99" t="s">
        <v>144</v>
      </c>
      <c r="BA15" s="99" t="s">
        <v>1</v>
      </c>
      <c r="BB15" s="99" t="s">
        <v>1</v>
      </c>
      <c r="BC15" s="99" t="s">
        <v>95</v>
      </c>
      <c r="BD15" s="99" t="s">
        <v>90</v>
      </c>
    </row>
    <row r="16" spans="1:56" s="2" customFormat="1" ht="12" customHeight="1">
      <c r="A16" s="33"/>
      <c r="B16" s="34"/>
      <c r="C16" s="33"/>
      <c r="D16" s="28" t="s">
        <v>20</v>
      </c>
      <c r="E16" s="33"/>
      <c r="F16" s="26" t="s">
        <v>21</v>
      </c>
      <c r="G16" s="33"/>
      <c r="H16" s="33"/>
      <c r="I16" s="28" t="s">
        <v>22</v>
      </c>
      <c r="J16" s="56" t="str">
        <f>'Rekapitulace stavby'!AN8</f>
        <v>21. 3. 2023</v>
      </c>
      <c r="K16" s="33"/>
      <c r="L16" s="43"/>
      <c r="S16" s="33"/>
      <c r="T16" s="33"/>
      <c r="U16" s="33"/>
      <c r="V16" s="33"/>
      <c r="W16" s="33"/>
      <c r="X16" s="33"/>
      <c r="Y16" s="33"/>
      <c r="Z16" s="33"/>
      <c r="AA16" s="33"/>
      <c r="AB16" s="33"/>
      <c r="AC16" s="33"/>
      <c r="AD16" s="33"/>
      <c r="AE16" s="33"/>
      <c r="AZ16" s="99" t="s">
        <v>145</v>
      </c>
      <c r="BA16" s="99" t="s">
        <v>1</v>
      </c>
      <c r="BB16" s="99" t="s">
        <v>1</v>
      </c>
      <c r="BC16" s="99" t="s">
        <v>146</v>
      </c>
      <c r="BD16" s="99" t="s">
        <v>90</v>
      </c>
    </row>
    <row r="17" spans="1:56" s="2" customFormat="1" ht="10.8" customHeight="1">
      <c r="A17" s="33"/>
      <c r="B17" s="34"/>
      <c r="C17" s="33"/>
      <c r="D17" s="33"/>
      <c r="E17" s="33"/>
      <c r="F17" s="33"/>
      <c r="G17" s="33"/>
      <c r="H17" s="33"/>
      <c r="I17" s="33"/>
      <c r="J17" s="33"/>
      <c r="K17" s="33"/>
      <c r="L17" s="43"/>
      <c r="S17" s="33"/>
      <c r="T17" s="33"/>
      <c r="U17" s="33"/>
      <c r="V17" s="33"/>
      <c r="W17" s="33"/>
      <c r="X17" s="33"/>
      <c r="Y17" s="33"/>
      <c r="Z17" s="33"/>
      <c r="AA17" s="33"/>
      <c r="AB17" s="33"/>
      <c r="AC17" s="33"/>
      <c r="AD17" s="33"/>
      <c r="AE17" s="33"/>
      <c r="AZ17" s="99" t="s">
        <v>147</v>
      </c>
      <c r="BA17" s="99" t="s">
        <v>1</v>
      </c>
      <c r="BB17" s="99" t="s">
        <v>1</v>
      </c>
      <c r="BC17" s="99" t="s">
        <v>148</v>
      </c>
      <c r="BD17" s="99" t="s">
        <v>90</v>
      </c>
    </row>
    <row r="18" spans="1:56" s="2" customFormat="1" ht="12" customHeight="1">
      <c r="A18" s="33"/>
      <c r="B18" s="34"/>
      <c r="C18" s="33"/>
      <c r="D18" s="28" t="s">
        <v>24</v>
      </c>
      <c r="E18" s="33"/>
      <c r="F18" s="33"/>
      <c r="G18" s="33"/>
      <c r="H18" s="33"/>
      <c r="I18" s="28" t="s">
        <v>25</v>
      </c>
      <c r="J18" s="26" t="s">
        <v>26</v>
      </c>
      <c r="K18" s="33"/>
      <c r="L18" s="43"/>
      <c r="S18" s="33"/>
      <c r="T18" s="33"/>
      <c r="U18" s="33"/>
      <c r="V18" s="33"/>
      <c r="W18" s="33"/>
      <c r="X18" s="33"/>
      <c r="Y18" s="33"/>
      <c r="Z18" s="33"/>
      <c r="AA18" s="33"/>
      <c r="AB18" s="33"/>
      <c r="AC18" s="33"/>
      <c r="AD18" s="33"/>
      <c r="AE18" s="33"/>
      <c r="AZ18" s="99" t="s">
        <v>149</v>
      </c>
      <c r="BA18" s="99" t="s">
        <v>1</v>
      </c>
      <c r="BB18" s="99" t="s">
        <v>1</v>
      </c>
      <c r="BC18" s="99" t="s">
        <v>150</v>
      </c>
      <c r="BD18" s="99" t="s">
        <v>90</v>
      </c>
    </row>
    <row r="19" spans="1:56" s="2" customFormat="1" ht="18" customHeight="1">
      <c r="A19" s="33"/>
      <c r="B19" s="34"/>
      <c r="C19" s="33"/>
      <c r="D19" s="33"/>
      <c r="E19" s="26" t="s">
        <v>27</v>
      </c>
      <c r="F19" s="33"/>
      <c r="G19" s="33"/>
      <c r="H19" s="33"/>
      <c r="I19" s="28" t="s">
        <v>28</v>
      </c>
      <c r="J19" s="26" t="s">
        <v>29</v>
      </c>
      <c r="K19" s="33"/>
      <c r="L19" s="43"/>
      <c r="S19" s="33"/>
      <c r="T19" s="33"/>
      <c r="U19" s="33"/>
      <c r="V19" s="33"/>
      <c r="W19" s="33"/>
      <c r="X19" s="33"/>
      <c r="Y19" s="33"/>
      <c r="Z19" s="33"/>
      <c r="AA19" s="33"/>
      <c r="AB19" s="33"/>
      <c r="AC19" s="33"/>
      <c r="AD19" s="33"/>
      <c r="AE19" s="33"/>
      <c r="AZ19" s="99" t="s">
        <v>151</v>
      </c>
      <c r="BA19" s="99" t="s">
        <v>1</v>
      </c>
      <c r="BB19" s="99" t="s">
        <v>1</v>
      </c>
      <c r="BC19" s="99" t="s">
        <v>152</v>
      </c>
      <c r="BD19" s="99" t="s">
        <v>90</v>
      </c>
    </row>
    <row r="20" spans="1:56" s="2" customFormat="1" ht="6.9" customHeight="1">
      <c r="A20" s="33"/>
      <c r="B20" s="34"/>
      <c r="C20" s="33"/>
      <c r="D20" s="33"/>
      <c r="E20" s="33"/>
      <c r="F20" s="33"/>
      <c r="G20" s="33"/>
      <c r="H20" s="33"/>
      <c r="I20" s="33"/>
      <c r="J20" s="33"/>
      <c r="K20" s="33"/>
      <c r="L20" s="43"/>
      <c r="S20" s="33"/>
      <c r="T20" s="33"/>
      <c r="U20" s="33"/>
      <c r="V20" s="33"/>
      <c r="W20" s="33"/>
      <c r="X20" s="33"/>
      <c r="Y20" s="33"/>
      <c r="Z20" s="33"/>
      <c r="AA20" s="33"/>
      <c r="AB20" s="33"/>
      <c r="AC20" s="33"/>
      <c r="AD20" s="33"/>
      <c r="AE20" s="33"/>
      <c r="AZ20" s="99" t="s">
        <v>153</v>
      </c>
      <c r="BA20" s="99" t="s">
        <v>1</v>
      </c>
      <c r="BB20" s="99" t="s">
        <v>1</v>
      </c>
      <c r="BC20" s="99" t="s">
        <v>154</v>
      </c>
      <c r="BD20" s="99" t="s">
        <v>90</v>
      </c>
    </row>
    <row r="21" spans="1:56" s="2" customFormat="1" ht="12" customHeight="1">
      <c r="A21" s="33"/>
      <c r="B21" s="34"/>
      <c r="C21" s="33"/>
      <c r="D21" s="28" t="s">
        <v>30</v>
      </c>
      <c r="E21" s="33"/>
      <c r="F21" s="33"/>
      <c r="G21" s="33"/>
      <c r="H21" s="33"/>
      <c r="I21" s="28" t="s">
        <v>25</v>
      </c>
      <c r="J21" s="29" t="str">
        <f>'Rekapitulace stavby'!AN13</f>
        <v>Vyplň údaj</v>
      </c>
      <c r="K21" s="33"/>
      <c r="L21" s="43"/>
      <c r="S21" s="33"/>
      <c r="T21" s="33"/>
      <c r="U21" s="33"/>
      <c r="V21" s="33"/>
      <c r="W21" s="33"/>
      <c r="X21" s="33"/>
      <c r="Y21" s="33"/>
      <c r="Z21" s="33"/>
      <c r="AA21" s="33"/>
      <c r="AB21" s="33"/>
      <c r="AC21" s="33"/>
      <c r="AD21" s="33"/>
      <c r="AE21" s="33"/>
      <c r="AZ21" s="99" t="s">
        <v>155</v>
      </c>
      <c r="BA21" s="99" t="s">
        <v>1</v>
      </c>
      <c r="BB21" s="99" t="s">
        <v>1</v>
      </c>
      <c r="BC21" s="99" t="s">
        <v>156</v>
      </c>
      <c r="BD21" s="99" t="s">
        <v>90</v>
      </c>
    </row>
    <row r="22" spans="1:56" s="2" customFormat="1" ht="18" customHeight="1">
      <c r="A22" s="33"/>
      <c r="B22" s="34"/>
      <c r="C22" s="33"/>
      <c r="D22" s="33"/>
      <c r="E22" s="275" t="str">
        <f>'Rekapitulace stavby'!E14</f>
        <v>Vyplň údaj</v>
      </c>
      <c r="F22" s="254"/>
      <c r="G22" s="254"/>
      <c r="H22" s="254"/>
      <c r="I22" s="28" t="s">
        <v>28</v>
      </c>
      <c r="J22" s="29" t="str">
        <f>'Rekapitulace stavby'!AN14</f>
        <v>Vyplň údaj</v>
      </c>
      <c r="K22" s="33"/>
      <c r="L22" s="43"/>
      <c r="S22" s="33"/>
      <c r="T22" s="33"/>
      <c r="U22" s="33"/>
      <c r="V22" s="33"/>
      <c r="W22" s="33"/>
      <c r="X22" s="33"/>
      <c r="Y22" s="33"/>
      <c r="Z22" s="33"/>
      <c r="AA22" s="33"/>
      <c r="AB22" s="33"/>
      <c r="AC22" s="33"/>
      <c r="AD22" s="33"/>
      <c r="AE22" s="33"/>
      <c r="AZ22" s="99" t="s">
        <v>157</v>
      </c>
      <c r="BA22" s="99" t="s">
        <v>1</v>
      </c>
      <c r="BB22" s="99" t="s">
        <v>1</v>
      </c>
      <c r="BC22" s="99" t="s">
        <v>158</v>
      </c>
      <c r="BD22" s="99" t="s">
        <v>90</v>
      </c>
    </row>
    <row r="23" spans="1:56" s="2" customFormat="1" ht="6.9" customHeight="1">
      <c r="A23" s="33"/>
      <c r="B23" s="34"/>
      <c r="C23" s="33"/>
      <c r="D23" s="33"/>
      <c r="E23" s="33"/>
      <c r="F23" s="33"/>
      <c r="G23" s="33"/>
      <c r="H23" s="33"/>
      <c r="I23" s="33"/>
      <c r="J23" s="33"/>
      <c r="K23" s="33"/>
      <c r="L23" s="43"/>
      <c r="S23" s="33"/>
      <c r="T23" s="33"/>
      <c r="U23" s="33"/>
      <c r="V23" s="33"/>
      <c r="W23" s="33"/>
      <c r="X23" s="33"/>
      <c r="Y23" s="33"/>
      <c r="Z23" s="33"/>
      <c r="AA23" s="33"/>
      <c r="AB23" s="33"/>
      <c r="AC23" s="33"/>
      <c r="AD23" s="33"/>
      <c r="AE23" s="33"/>
      <c r="AZ23" s="99" t="s">
        <v>159</v>
      </c>
      <c r="BA23" s="99" t="s">
        <v>1</v>
      </c>
      <c r="BB23" s="99" t="s">
        <v>1</v>
      </c>
      <c r="BC23" s="99" t="s">
        <v>160</v>
      </c>
      <c r="BD23" s="99" t="s">
        <v>90</v>
      </c>
    </row>
    <row r="24" spans="1:56" s="2" customFormat="1" ht="12" customHeight="1">
      <c r="A24" s="33"/>
      <c r="B24" s="34"/>
      <c r="C24" s="33"/>
      <c r="D24" s="28" t="s">
        <v>32</v>
      </c>
      <c r="E24" s="33"/>
      <c r="F24" s="33"/>
      <c r="G24" s="33"/>
      <c r="H24" s="33"/>
      <c r="I24" s="28" t="s">
        <v>25</v>
      </c>
      <c r="J24" s="26" t="s">
        <v>33</v>
      </c>
      <c r="K24" s="33"/>
      <c r="L24" s="43"/>
      <c r="S24" s="33"/>
      <c r="T24" s="33"/>
      <c r="U24" s="33"/>
      <c r="V24" s="33"/>
      <c r="W24" s="33"/>
      <c r="X24" s="33"/>
      <c r="Y24" s="33"/>
      <c r="Z24" s="33"/>
      <c r="AA24" s="33"/>
      <c r="AB24" s="33"/>
      <c r="AC24" s="33"/>
      <c r="AD24" s="33"/>
      <c r="AE24" s="33"/>
      <c r="AZ24" s="99" t="s">
        <v>161</v>
      </c>
      <c r="BA24" s="99" t="s">
        <v>1</v>
      </c>
      <c r="BB24" s="99" t="s">
        <v>1</v>
      </c>
      <c r="BC24" s="99" t="s">
        <v>162</v>
      </c>
      <c r="BD24" s="99" t="s">
        <v>90</v>
      </c>
    </row>
    <row r="25" spans="1:56" s="2" customFormat="1" ht="18" customHeight="1">
      <c r="A25" s="33"/>
      <c r="B25" s="34"/>
      <c r="C25" s="33"/>
      <c r="D25" s="33"/>
      <c r="E25" s="26" t="s">
        <v>34</v>
      </c>
      <c r="F25" s="33"/>
      <c r="G25" s="33"/>
      <c r="H25" s="33"/>
      <c r="I25" s="28" t="s">
        <v>28</v>
      </c>
      <c r="J25" s="26" t="s">
        <v>35</v>
      </c>
      <c r="K25" s="33"/>
      <c r="L25" s="43"/>
      <c r="S25" s="33"/>
      <c r="T25" s="33"/>
      <c r="U25" s="33"/>
      <c r="V25" s="33"/>
      <c r="W25" s="33"/>
      <c r="X25" s="33"/>
      <c r="Y25" s="33"/>
      <c r="Z25" s="33"/>
      <c r="AA25" s="33"/>
      <c r="AB25" s="33"/>
      <c r="AC25" s="33"/>
      <c r="AD25" s="33"/>
      <c r="AE25" s="33"/>
      <c r="AZ25" s="99" t="s">
        <v>163</v>
      </c>
      <c r="BA25" s="99" t="s">
        <v>1</v>
      </c>
      <c r="BB25" s="99" t="s">
        <v>1</v>
      </c>
      <c r="BC25" s="99" t="s">
        <v>164</v>
      </c>
      <c r="BD25" s="99" t="s">
        <v>90</v>
      </c>
    </row>
    <row r="26" spans="1:56" s="2" customFormat="1" ht="6.9" customHeight="1">
      <c r="A26" s="33"/>
      <c r="B26" s="34"/>
      <c r="C26" s="33"/>
      <c r="D26" s="33"/>
      <c r="E26" s="33"/>
      <c r="F26" s="33"/>
      <c r="G26" s="33"/>
      <c r="H26" s="33"/>
      <c r="I26" s="33"/>
      <c r="J26" s="33"/>
      <c r="K26" s="33"/>
      <c r="L26" s="43"/>
      <c r="S26" s="33"/>
      <c r="T26" s="33"/>
      <c r="U26" s="33"/>
      <c r="V26" s="33"/>
      <c r="W26" s="33"/>
      <c r="X26" s="33"/>
      <c r="Y26" s="33"/>
      <c r="Z26" s="33"/>
      <c r="AA26" s="33"/>
      <c r="AB26" s="33"/>
      <c r="AC26" s="33"/>
      <c r="AD26" s="33"/>
      <c r="AE26" s="33"/>
      <c r="AZ26" s="99" t="s">
        <v>165</v>
      </c>
      <c r="BA26" s="99" t="s">
        <v>1</v>
      </c>
      <c r="BB26" s="99" t="s">
        <v>1</v>
      </c>
      <c r="BC26" s="99" t="s">
        <v>160</v>
      </c>
      <c r="BD26" s="99" t="s">
        <v>90</v>
      </c>
    </row>
    <row r="27" spans="1:56" s="2" customFormat="1" ht="12" customHeight="1">
      <c r="A27" s="33"/>
      <c r="B27" s="34"/>
      <c r="C27" s="33"/>
      <c r="D27" s="28" t="s">
        <v>37</v>
      </c>
      <c r="E27" s="33"/>
      <c r="F27" s="33"/>
      <c r="G27" s="33"/>
      <c r="H27" s="33"/>
      <c r="I27" s="28" t="s">
        <v>25</v>
      </c>
      <c r="J27" s="26" t="s">
        <v>1</v>
      </c>
      <c r="K27" s="33"/>
      <c r="L27" s="43"/>
      <c r="S27" s="33"/>
      <c r="T27" s="33"/>
      <c r="U27" s="33"/>
      <c r="V27" s="33"/>
      <c r="W27" s="33"/>
      <c r="X27" s="33"/>
      <c r="Y27" s="33"/>
      <c r="Z27" s="33"/>
      <c r="AA27" s="33"/>
      <c r="AB27" s="33"/>
      <c r="AC27" s="33"/>
      <c r="AD27" s="33"/>
      <c r="AE27" s="33"/>
      <c r="AZ27" s="99" t="s">
        <v>166</v>
      </c>
      <c r="BA27" s="99" t="s">
        <v>1</v>
      </c>
      <c r="BB27" s="99" t="s">
        <v>1</v>
      </c>
      <c r="BC27" s="99" t="s">
        <v>162</v>
      </c>
      <c r="BD27" s="99" t="s">
        <v>90</v>
      </c>
    </row>
    <row r="28" spans="1:56" s="2" customFormat="1" ht="18" customHeight="1">
      <c r="A28" s="33"/>
      <c r="B28" s="34"/>
      <c r="C28" s="33"/>
      <c r="D28" s="33"/>
      <c r="E28" s="26" t="s">
        <v>38</v>
      </c>
      <c r="F28" s="33"/>
      <c r="G28" s="33"/>
      <c r="H28" s="33"/>
      <c r="I28" s="28" t="s">
        <v>28</v>
      </c>
      <c r="J28" s="26" t="s">
        <v>1</v>
      </c>
      <c r="K28" s="33"/>
      <c r="L28" s="43"/>
      <c r="S28" s="33"/>
      <c r="T28" s="33"/>
      <c r="U28" s="33"/>
      <c r="V28" s="33"/>
      <c r="W28" s="33"/>
      <c r="X28" s="33"/>
      <c r="Y28" s="33"/>
      <c r="Z28" s="33"/>
      <c r="AA28" s="33"/>
      <c r="AB28" s="33"/>
      <c r="AC28" s="33"/>
      <c r="AD28" s="33"/>
      <c r="AE28" s="33"/>
      <c r="AZ28" s="99" t="s">
        <v>167</v>
      </c>
      <c r="BA28" s="99" t="s">
        <v>1</v>
      </c>
      <c r="BB28" s="99" t="s">
        <v>1</v>
      </c>
      <c r="BC28" s="99" t="s">
        <v>168</v>
      </c>
      <c r="BD28" s="99" t="s">
        <v>90</v>
      </c>
    </row>
    <row r="29" spans="1:56" s="2" customFormat="1" ht="6.9" customHeight="1">
      <c r="A29" s="33"/>
      <c r="B29" s="34"/>
      <c r="C29" s="33"/>
      <c r="D29" s="33"/>
      <c r="E29" s="33"/>
      <c r="F29" s="33"/>
      <c r="G29" s="33"/>
      <c r="H29" s="33"/>
      <c r="I29" s="33"/>
      <c r="J29" s="33"/>
      <c r="K29" s="33"/>
      <c r="L29" s="43"/>
      <c r="S29" s="33"/>
      <c r="T29" s="33"/>
      <c r="U29" s="33"/>
      <c r="V29" s="33"/>
      <c r="W29" s="33"/>
      <c r="X29" s="33"/>
      <c r="Y29" s="33"/>
      <c r="Z29" s="33"/>
      <c r="AA29" s="33"/>
      <c r="AB29" s="33"/>
      <c r="AC29" s="33"/>
      <c r="AD29" s="33"/>
      <c r="AE29" s="33"/>
      <c r="AZ29" s="99" t="s">
        <v>169</v>
      </c>
      <c r="BA29" s="99" t="s">
        <v>1</v>
      </c>
      <c r="BB29" s="99" t="s">
        <v>1</v>
      </c>
      <c r="BC29" s="99" t="s">
        <v>170</v>
      </c>
      <c r="BD29" s="99" t="s">
        <v>90</v>
      </c>
    </row>
    <row r="30" spans="1:56" s="2" customFormat="1" ht="12" customHeight="1">
      <c r="A30" s="33"/>
      <c r="B30" s="34"/>
      <c r="C30" s="33"/>
      <c r="D30" s="28" t="s">
        <v>39</v>
      </c>
      <c r="E30" s="33"/>
      <c r="F30" s="33"/>
      <c r="G30" s="33"/>
      <c r="H30" s="33"/>
      <c r="I30" s="33"/>
      <c r="J30" s="33"/>
      <c r="K30" s="33"/>
      <c r="L30" s="43"/>
      <c r="S30" s="33"/>
      <c r="T30" s="33"/>
      <c r="U30" s="33"/>
      <c r="V30" s="33"/>
      <c r="W30" s="33"/>
      <c r="X30" s="33"/>
      <c r="Y30" s="33"/>
      <c r="Z30" s="33"/>
      <c r="AA30" s="33"/>
      <c r="AB30" s="33"/>
      <c r="AC30" s="33"/>
      <c r="AD30" s="33"/>
      <c r="AE30" s="33"/>
      <c r="AZ30" s="99" t="s">
        <v>171</v>
      </c>
      <c r="BA30" s="99" t="s">
        <v>1</v>
      </c>
      <c r="BB30" s="99" t="s">
        <v>1</v>
      </c>
      <c r="BC30" s="99" t="s">
        <v>172</v>
      </c>
      <c r="BD30" s="99" t="s">
        <v>90</v>
      </c>
    </row>
    <row r="31" spans="1:56" s="8" customFormat="1" ht="16.5" customHeight="1">
      <c r="A31" s="102"/>
      <c r="B31" s="103"/>
      <c r="C31" s="102"/>
      <c r="D31" s="102"/>
      <c r="E31" s="259" t="s">
        <v>1</v>
      </c>
      <c r="F31" s="259"/>
      <c r="G31" s="259"/>
      <c r="H31" s="259"/>
      <c r="I31" s="102"/>
      <c r="J31" s="102"/>
      <c r="K31" s="102"/>
      <c r="L31" s="104"/>
      <c r="S31" s="102"/>
      <c r="T31" s="102"/>
      <c r="U31" s="102"/>
      <c r="V31" s="102"/>
      <c r="W31" s="102"/>
      <c r="X31" s="102"/>
      <c r="Y31" s="102"/>
      <c r="Z31" s="102"/>
      <c r="AA31" s="102"/>
      <c r="AB31" s="102"/>
      <c r="AC31" s="102"/>
      <c r="AD31" s="102"/>
      <c r="AE31" s="102"/>
      <c r="AZ31" s="105" t="s">
        <v>173</v>
      </c>
      <c r="BA31" s="105" t="s">
        <v>1</v>
      </c>
      <c r="BB31" s="105" t="s">
        <v>1</v>
      </c>
      <c r="BC31" s="105" t="s">
        <v>150</v>
      </c>
      <c r="BD31" s="105" t="s">
        <v>90</v>
      </c>
    </row>
    <row r="32" spans="1:56" s="2" customFormat="1" ht="6.9" customHeight="1">
      <c r="A32" s="33"/>
      <c r="B32" s="34"/>
      <c r="C32" s="33"/>
      <c r="D32" s="33"/>
      <c r="E32" s="33"/>
      <c r="F32" s="33"/>
      <c r="G32" s="33"/>
      <c r="H32" s="33"/>
      <c r="I32" s="33"/>
      <c r="J32" s="33"/>
      <c r="K32" s="33"/>
      <c r="L32" s="43"/>
      <c r="S32" s="33"/>
      <c r="T32" s="33"/>
      <c r="U32" s="33"/>
      <c r="V32" s="33"/>
      <c r="W32" s="33"/>
      <c r="X32" s="33"/>
      <c r="Y32" s="33"/>
      <c r="Z32" s="33"/>
      <c r="AA32" s="33"/>
      <c r="AB32" s="33"/>
      <c r="AC32" s="33"/>
      <c r="AD32" s="33"/>
      <c r="AE32" s="33"/>
      <c r="AZ32" s="99" t="s">
        <v>174</v>
      </c>
      <c r="BA32" s="99" t="s">
        <v>1</v>
      </c>
      <c r="BB32" s="99" t="s">
        <v>1</v>
      </c>
      <c r="BC32" s="99" t="s">
        <v>150</v>
      </c>
      <c r="BD32" s="99" t="s">
        <v>90</v>
      </c>
    </row>
    <row r="33" spans="1:56" s="2" customFormat="1" ht="6.9" customHeight="1">
      <c r="A33" s="33"/>
      <c r="B33" s="34"/>
      <c r="C33" s="33"/>
      <c r="D33" s="67"/>
      <c r="E33" s="67"/>
      <c r="F33" s="67"/>
      <c r="G33" s="67"/>
      <c r="H33" s="67"/>
      <c r="I33" s="67"/>
      <c r="J33" s="67"/>
      <c r="K33" s="67"/>
      <c r="L33" s="43"/>
      <c r="S33" s="33"/>
      <c r="T33" s="33"/>
      <c r="U33" s="33"/>
      <c r="V33" s="33"/>
      <c r="W33" s="33"/>
      <c r="X33" s="33"/>
      <c r="Y33" s="33"/>
      <c r="Z33" s="33"/>
      <c r="AA33" s="33"/>
      <c r="AB33" s="33"/>
      <c r="AC33" s="33"/>
      <c r="AD33" s="33"/>
      <c r="AE33" s="33"/>
      <c r="AZ33" s="99" t="s">
        <v>175</v>
      </c>
      <c r="BA33" s="99" t="s">
        <v>1</v>
      </c>
      <c r="BB33" s="99" t="s">
        <v>1</v>
      </c>
      <c r="BC33" s="99" t="s">
        <v>124</v>
      </c>
      <c r="BD33" s="99" t="s">
        <v>90</v>
      </c>
    </row>
    <row r="34" spans="1:56" s="2" customFormat="1" ht="25.35" customHeight="1">
      <c r="A34" s="33"/>
      <c r="B34" s="34"/>
      <c r="C34" s="33"/>
      <c r="D34" s="106" t="s">
        <v>40</v>
      </c>
      <c r="E34" s="33"/>
      <c r="F34" s="33"/>
      <c r="G34" s="33"/>
      <c r="H34" s="33"/>
      <c r="I34" s="33"/>
      <c r="J34" s="72">
        <f>ROUND(J151,2)</f>
        <v>0</v>
      </c>
      <c r="K34" s="33"/>
      <c r="L34" s="43"/>
      <c r="S34" s="33"/>
      <c r="T34" s="33"/>
      <c r="U34" s="33"/>
      <c r="V34" s="33"/>
      <c r="W34" s="33"/>
      <c r="X34" s="33"/>
      <c r="Y34" s="33"/>
      <c r="Z34" s="33"/>
      <c r="AA34" s="33"/>
      <c r="AB34" s="33"/>
      <c r="AC34" s="33"/>
      <c r="AD34" s="33"/>
      <c r="AE34" s="33"/>
      <c r="AZ34" s="99" t="s">
        <v>176</v>
      </c>
      <c r="BA34" s="99" t="s">
        <v>1</v>
      </c>
      <c r="BB34" s="99" t="s">
        <v>1</v>
      </c>
      <c r="BC34" s="99" t="s">
        <v>177</v>
      </c>
      <c r="BD34" s="99" t="s">
        <v>90</v>
      </c>
    </row>
    <row r="35" spans="1:56" s="2" customFormat="1" ht="6.9" customHeight="1">
      <c r="A35" s="33"/>
      <c r="B35" s="34"/>
      <c r="C35" s="33"/>
      <c r="D35" s="67"/>
      <c r="E35" s="67"/>
      <c r="F35" s="67"/>
      <c r="G35" s="67"/>
      <c r="H35" s="67"/>
      <c r="I35" s="67"/>
      <c r="J35" s="67"/>
      <c r="K35" s="67"/>
      <c r="L35" s="43"/>
      <c r="S35" s="33"/>
      <c r="T35" s="33"/>
      <c r="U35" s="33"/>
      <c r="V35" s="33"/>
      <c r="W35" s="33"/>
      <c r="X35" s="33"/>
      <c r="Y35" s="33"/>
      <c r="Z35" s="33"/>
      <c r="AA35" s="33"/>
      <c r="AB35" s="33"/>
      <c r="AC35" s="33"/>
      <c r="AD35" s="33"/>
      <c r="AE35" s="33"/>
      <c r="AZ35" s="99" t="s">
        <v>178</v>
      </c>
      <c r="BA35" s="99" t="s">
        <v>1</v>
      </c>
      <c r="BB35" s="99" t="s">
        <v>1</v>
      </c>
      <c r="BC35" s="99" t="s">
        <v>179</v>
      </c>
      <c r="BD35" s="99" t="s">
        <v>90</v>
      </c>
    </row>
    <row r="36" spans="1:56" s="2" customFormat="1" ht="14.4" customHeight="1">
      <c r="A36" s="33"/>
      <c r="B36" s="34"/>
      <c r="C36" s="33"/>
      <c r="D36" s="33"/>
      <c r="E36" s="33"/>
      <c r="F36" s="37" t="s">
        <v>42</v>
      </c>
      <c r="G36" s="33"/>
      <c r="H36" s="33"/>
      <c r="I36" s="37" t="s">
        <v>41</v>
      </c>
      <c r="J36" s="37" t="s">
        <v>43</v>
      </c>
      <c r="K36" s="33"/>
      <c r="L36" s="43"/>
      <c r="S36" s="33"/>
      <c r="T36" s="33"/>
      <c r="U36" s="33"/>
      <c r="V36" s="33"/>
      <c r="W36" s="33"/>
      <c r="X36" s="33"/>
      <c r="Y36" s="33"/>
      <c r="Z36" s="33"/>
      <c r="AA36" s="33"/>
      <c r="AB36" s="33"/>
      <c r="AC36" s="33"/>
      <c r="AD36" s="33"/>
      <c r="AE36" s="33"/>
      <c r="AZ36" s="99" t="s">
        <v>180</v>
      </c>
      <c r="BA36" s="99" t="s">
        <v>1</v>
      </c>
      <c r="BB36" s="99" t="s">
        <v>1</v>
      </c>
      <c r="BC36" s="99" t="s">
        <v>181</v>
      </c>
      <c r="BD36" s="99" t="s">
        <v>90</v>
      </c>
    </row>
    <row r="37" spans="1:56" s="2" customFormat="1" ht="14.4" customHeight="1">
      <c r="A37" s="33"/>
      <c r="B37" s="34"/>
      <c r="C37" s="33"/>
      <c r="D37" s="101" t="s">
        <v>44</v>
      </c>
      <c r="E37" s="28" t="s">
        <v>45</v>
      </c>
      <c r="F37" s="107">
        <f>ROUND((SUM(BE151:BE1595)),2)</f>
        <v>0</v>
      </c>
      <c r="G37" s="33"/>
      <c r="H37" s="33"/>
      <c r="I37" s="108">
        <v>0.21</v>
      </c>
      <c r="J37" s="107">
        <f>ROUND(((SUM(BE151:BE1595))*I37),2)</f>
        <v>0</v>
      </c>
      <c r="K37" s="33"/>
      <c r="L37" s="43"/>
      <c r="S37" s="33"/>
      <c r="T37" s="33"/>
      <c r="U37" s="33"/>
      <c r="V37" s="33"/>
      <c r="W37" s="33"/>
      <c r="X37" s="33"/>
      <c r="Y37" s="33"/>
      <c r="Z37" s="33"/>
      <c r="AA37" s="33"/>
      <c r="AB37" s="33"/>
      <c r="AC37" s="33"/>
      <c r="AD37" s="33"/>
      <c r="AE37" s="33"/>
      <c r="AZ37" s="99" t="s">
        <v>182</v>
      </c>
      <c r="BA37" s="99" t="s">
        <v>1</v>
      </c>
      <c r="BB37" s="99" t="s">
        <v>1</v>
      </c>
      <c r="BC37" s="99" t="s">
        <v>183</v>
      </c>
      <c r="BD37" s="99" t="s">
        <v>90</v>
      </c>
    </row>
    <row r="38" spans="1:56" s="2" customFormat="1" ht="14.4" customHeight="1">
      <c r="A38" s="33"/>
      <c r="B38" s="34"/>
      <c r="C38" s="33"/>
      <c r="D38" s="33"/>
      <c r="E38" s="28" t="s">
        <v>46</v>
      </c>
      <c r="F38" s="107">
        <f>ROUND((SUM(BF151:BF1595)),2)</f>
        <v>0</v>
      </c>
      <c r="G38" s="33"/>
      <c r="H38" s="33"/>
      <c r="I38" s="108">
        <v>0.15</v>
      </c>
      <c r="J38" s="107">
        <f>ROUND(((SUM(BF151:BF1595))*I38),2)</f>
        <v>0</v>
      </c>
      <c r="K38" s="33"/>
      <c r="L38" s="43"/>
      <c r="S38" s="33"/>
      <c r="T38" s="33"/>
      <c r="U38" s="33"/>
      <c r="V38" s="33"/>
      <c r="W38" s="33"/>
      <c r="X38" s="33"/>
      <c r="Y38" s="33"/>
      <c r="Z38" s="33"/>
      <c r="AA38" s="33"/>
      <c r="AB38" s="33"/>
      <c r="AC38" s="33"/>
      <c r="AD38" s="33"/>
      <c r="AE38" s="33"/>
      <c r="AZ38" s="99" t="s">
        <v>184</v>
      </c>
      <c r="BA38" s="99" t="s">
        <v>1</v>
      </c>
      <c r="BB38" s="99" t="s">
        <v>1</v>
      </c>
      <c r="BC38" s="99" t="s">
        <v>185</v>
      </c>
      <c r="BD38" s="99" t="s">
        <v>90</v>
      </c>
    </row>
    <row r="39" spans="1:56" s="2" customFormat="1" ht="14.4" customHeight="1" hidden="1">
      <c r="A39" s="33"/>
      <c r="B39" s="34"/>
      <c r="C39" s="33"/>
      <c r="D39" s="33"/>
      <c r="E39" s="28" t="s">
        <v>47</v>
      </c>
      <c r="F39" s="107">
        <f>ROUND((SUM(BG151:BG1595)),2)</f>
        <v>0</v>
      </c>
      <c r="G39" s="33"/>
      <c r="H39" s="33"/>
      <c r="I39" s="108">
        <v>0.21</v>
      </c>
      <c r="J39" s="107">
        <f>0</f>
        <v>0</v>
      </c>
      <c r="K39" s="33"/>
      <c r="L39" s="43"/>
      <c r="S39" s="33"/>
      <c r="T39" s="33"/>
      <c r="U39" s="33"/>
      <c r="V39" s="33"/>
      <c r="W39" s="33"/>
      <c r="X39" s="33"/>
      <c r="Y39" s="33"/>
      <c r="Z39" s="33"/>
      <c r="AA39" s="33"/>
      <c r="AB39" s="33"/>
      <c r="AC39" s="33"/>
      <c r="AD39" s="33"/>
      <c r="AE39" s="33"/>
      <c r="AZ39" s="99" t="s">
        <v>186</v>
      </c>
      <c r="BA39" s="99" t="s">
        <v>1</v>
      </c>
      <c r="BB39" s="99" t="s">
        <v>1</v>
      </c>
      <c r="BC39" s="99" t="s">
        <v>187</v>
      </c>
      <c r="BD39" s="99" t="s">
        <v>90</v>
      </c>
    </row>
    <row r="40" spans="1:56" s="2" customFormat="1" ht="14.4" customHeight="1" hidden="1">
      <c r="A40" s="33"/>
      <c r="B40" s="34"/>
      <c r="C40" s="33"/>
      <c r="D40" s="33"/>
      <c r="E40" s="28" t="s">
        <v>48</v>
      </c>
      <c r="F40" s="107">
        <f>ROUND((SUM(BH151:BH1595)),2)</f>
        <v>0</v>
      </c>
      <c r="G40" s="33"/>
      <c r="H40" s="33"/>
      <c r="I40" s="108">
        <v>0.15</v>
      </c>
      <c r="J40" s="107">
        <f>0</f>
        <v>0</v>
      </c>
      <c r="K40" s="33"/>
      <c r="L40" s="43"/>
      <c r="S40" s="33"/>
      <c r="T40" s="33"/>
      <c r="U40" s="33"/>
      <c r="V40" s="33"/>
      <c r="W40" s="33"/>
      <c r="X40" s="33"/>
      <c r="Y40" s="33"/>
      <c r="Z40" s="33"/>
      <c r="AA40" s="33"/>
      <c r="AB40" s="33"/>
      <c r="AC40" s="33"/>
      <c r="AD40" s="33"/>
      <c r="AE40" s="33"/>
      <c r="AZ40" s="99" t="s">
        <v>188</v>
      </c>
      <c r="BA40" s="99" t="s">
        <v>1</v>
      </c>
      <c r="BB40" s="99" t="s">
        <v>1</v>
      </c>
      <c r="BC40" s="99" t="s">
        <v>189</v>
      </c>
      <c r="BD40" s="99" t="s">
        <v>90</v>
      </c>
    </row>
    <row r="41" spans="1:56" s="2" customFormat="1" ht="14.4" customHeight="1" hidden="1">
      <c r="A41" s="33"/>
      <c r="B41" s="34"/>
      <c r="C41" s="33"/>
      <c r="D41" s="33"/>
      <c r="E41" s="28" t="s">
        <v>49</v>
      </c>
      <c r="F41" s="107">
        <f>ROUND((SUM(BI151:BI1595)),2)</f>
        <v>0</v>
      </c>
      <c r="G41" s="33"/>
      <c r="H41" s="33"/>
      <c r="I41" s="108">
        <v>0</v>
      </c>
      <c r="J41" s="107">
        <f>0</f>
        <v>0</v>
      </c>
      <c r="K41" s="33"/>
      <c r="L41" s="43"/>
      <c r="S41" s="33"/>
      <c r="T41" s="33"/>
      <c r="U41" s="33"/>
      <c r="V41" s="33"/>
      <c r="W41" s="33"/>
      <c r="X41" s="33"/>
      <c r="Y41" s="33"/>
      <c r="Z41" s="33"/>
      <c r="AA41" s="33"/>
      <c r="AB41" s="33"/>
      <c r="AC41" s="33"/>
      <c r="AD41" s="33"/>
      <c r="AE41" s="33"/>
      <c r="AZ41" s="99" t="s">
        <v>190</v>
      </c>
      <c r="BA41" s="99" t="s">
        <v>1</v>
      </c>
      <c r="BB41" s="99" t="s">
        <v>1</v>
      </c>
      <c r="BC41" s="99" t="s">
        <v>179</v>
      </c>
      <c r="BD41" s="99" t="s">
        <v>90</v>
      </c>
    </row>
    <row r="42" spans="1:56" s="2" customFormat="1" ht="6.9" customHeight="1">
      <c r="A42" s="33"/>
      <c r="B42" s="34"/>
      <c r="C42" s="33"/>
      <c r="D42" s="33"/>
      <c r="E42" s="33"/>
      <c r="F42" s="33"/>
      <c r="G42" s="33"/>
      <c r="H42" s="33"/>
      <c r="I42" s="33"/>
      <c r="J42" s="33"/>
      <c r="K42" s="33"/>
      <c r="L42" s="43"/>
      <c r="S42" s="33"/>
      <c r="T42" s="33"/>
      <c r="U42" s="33"/>
      <c r="V42" s="33"/>
      <c r="W42" s="33"/>
      <c r="X42" s="33"/>
      <c r="Y42" s="33"/>
      <c r="Z42" s="33"/>
      <c r="AA42" s="33"/>
      <c r="AB42" s="33"/>
      <c r="AC42" s="33"/>
      <c r="AD42" s="33"/>
      <c r="AE42" s="33"/>
      <c r="AZ42" s="99" t="s">
        <v>191</v>
      </c>
      <c r="BA42" s="99" t="s">
        <v>1</v>
      </c>
      <c r="BB42" s="99" t="s">
        <v>1</v>
      </c>
      <c r="BC42" s="99" t="s">
        <v>192</v>
      </c>
      <c r="BD42" s="99" t="s">
        <v>90</v>
      </c>
    </row>
    <row r="43" spans="1:56" s="2" customFormat="1" ht="25.35" customHeight="1">
      <c r="A43" s="33"/>
      <c r="B43" s="34"/>
      <c r="C43" s="109"/>
      <c r="D43" s="110" t="s">
        <v>50</v>
      </c>
      <c r="E43" s="61"/>
      <c r="F43" s="61"/>
      <c r="G43" s="111" t="s">
        <v>51</v>
      </c>
      <c r="H43" s="112" t="s">
        <v>52</v>
      </c>
      <c r="I43" s="61"/>
      <c r="J43" s="113">
        <f>SUM(J34:J41)</f>
        <v>0</v>
      </c>
      <c r="K43" s="114"/>
      <c r="L43" s="43"/>
      <c r="S43" s="33"/>
      <c r="T43" s="33"/>
      <c r="U43" s="33"/>
      <c r="V43" s="33"/>
      <c r="W43" s="33"/>
      <c r="X43" s="33"/>
      <c r="Y43" s="33"/>
      <c r="Z43" s="33"/>
      <c r="AA43" s="33"/>
      <c r="AB43" s="33"/>
      <c r="AC43" s="33"/>
      <c r="AD43" s="33"/>
      <c r="AE43" s="33"/>
      <c r="AZ43" s="99" t="s">
        <v>193</v>
      </c>
      <c r="BA43" s="99" t="s">
        <v>1</v>
      </c>
      <c r="BB43" s="99" t="s">
        <v>1</v>
      </c>
      <c r="BC43" s="99" t="s">
        <v>136</v>
      </c>
      <c r="BD43" s="99" t="s">
        <v>90</v>
      </c>
    </row>
    <row r="44" spans="1:56" s="2" customFormat="1" ht="14.4" customHeight="1">
      <c r="A44" s="33"/>
      <c r="B44" s="34"/>
      <c r="C44" s="33"/>
      <c r="D44" s="33"/>
      <c r="E44" s="33"/>
      <c r="F44" s="33"/>
      <c r="G44" s="33"/>
      <c r="H44" s="33"/>
      <c r="I44" s="33"/>
      <c r="J44" s="33"/>
      <c r="K44" s="33"/>
      <c r="L44" s="43"/>
      <c r="S44" s="33"/>
      <c r="T44" s="33"/>
      <c r="U44" s="33"/>
      <c r="V44" s="33"/>
      <c r="W44" s="33"/>
      <c r="X44" s="33"/>
      <c r="Y44" s="33"/>
      <c r="Z44" s="33"/>
      <c r="AA44" s="33"/>
      <c r="AB44" s="33"/>
      <c r="AC44" s="33"/>
      <c r="AD44" s="33"/>
      <c r="AE44" s="33"/>
      <c r="AZ44" s="99" t="s">
        <v>194</v>
      </c>
      <c r="BA44" s="99" t="s">
        <v>1</v>
      </c>
      <c r="BB44" s="99" t="s">
        <v>1</v>
      </c>
      <c r="BC44" s="99" t="s">
        <v>195</v>
      </c>
      <c r="BD44" s="99" t="s">
        <v>90</v>
      </c>
    </row>
    <row r="45" spans="2:56" s="1" customFormat="1" ht="14.4" customHeight="1">
      <c r="B45" s="21"/>
      <c r="L45" s="21"/>
      <c r="AZ45" s="99" t="s">
        <v>196</v>
      </c>
      <c r="BA45" s="99" t="s">
        <v>1</v>
      </c>
      <c r="BB45" s="99" t="s">
        <v>1</v>
      </c>
      <c r="BC45" s="99" t="s">
        <v>197</v>
      </c>
      <c r="BD45" s="99" t="s">
        <v>90</v>
      </c>
    </row>
    <row r="46" spans="2:56" s="1" customFormat="1" ht="14.4" customHeight="1">
      <c r="B46" s="21"/>
      <c r="L46" s="21"/>
      <c r="AZ46" s="99" t="s">
        <v>198</v>
      </c>
      <c r="BA46" s="99" t="s">
        <v>1</v>
      </c>
      <c r="BB46" s="99" t="s">
        <v>1</v>
      </c>
      <c r="BC46" s="99" t="s">
        <v>199</v>
      </c>
      <c r="BD46" s="99" t="s">
        <v>90</v>
      </c>
    </row>
    <row r="47" spans="2:56" s="1" customFormat="1" ht="14.4" customHeight="1">
      <c r="B47" s="21"/>
      <c r="L47" s="21"/>
      <c r="AZ47" s="99" t="s">
        <v>200</v>
      </c>
      <c r="BA47" s="99" t="s">
        <v>1</v>
      </c>
      <c r="BB47" s="99" t="s">
        <v>1</v>
      </c>
      <c r="BC47" s="99" t="s">
        <v>87</v>
      </c>
      <c r="BD47" s="99" t="s">
        <v>90</v>
      </c>
    </row>
    <row r="48" spans="2:56" s="1" customFormat="1" ht="14.4" customHeight="1">
      <c r="B48" s="21"/>
      <c r="L48" s="21"/>
      <c r="AZ48" s="99" t="s">
        <v>201</v>
      </c>
      <c r="BA48" s="99" t="s">
        <v>1</v>
      </c>
      <c r="BB48" s="99" t="s">
        <v>1</v>
      </c>
      <c r="BC48" s="99" t="s">
        <v>179</v>
      </c>
      <c r="BD48" s="99" t="s">
        <v>90</v>
      </c>
    </row>
    <row r="49" spans="2:56" s="1" customFormat="1" ht="14.4" customHeight="1">
      <c r="B49" s="21"/>
      <c r="L49" s="21"/>
      <c r="AZ49" s="99" t="s">
        <v>202</v>
      </c>
      <c r="BA49" s="99" t="s">
        <v>1</v>
      </c>
      <c r="BB49" s="99" t="s">
        <v>1</v>
      </c>
      <c r="BC49" s="99" t="s">
        <v>203</v>
      </c>
      <c r="BD49" s="99" t="s">
        <v>90</v>
      </c>
    </row>
    <row r="50" spans="2:56" s="2" customFormat="1" ht="14.4" customHeight="1">
      <c r="B50" s="43"/>
      <c r="D50" s="44" t="s">
        <v>53</v>
      </c>
      <c r="E50" s="45"/>
      <c r="F50" s="45"/>
      <c r="G50" s="44" t="s">
        <v>54</v>
      </c>
      <c r="H50" s="45"/>
      <c r="I50" s="45"/>
      <c r="J50" s="45"/>
      <c r="K50" s="45"/>
      <c r="L50" s="43"/>
      <c r="AZ50" s="99" t="s">
        <v>204</v>
      </c>
      <c r="BA50" s="99" t="s">
        <v>1</v>
      </c>
      <c r="BB50" s="99" t="s">
        <v>1</v>
      </c>
      <c r="BC50" s="99" t="s">
        <v>205</v>
      </c>
      <c r="BD50" s="99" t="s">
        <v>90</v>
      </c>
    </row>
    <row r="51" spans="2:56" ht="10.2">
      <c r="B51" s="21"/>
      <c r="L51" s="21"/>
      <c r="AZ51" s="99" t="s">
        <v>206</v>
      </c>
      <c r="BA51" s="99" t="s">
        <v>1</v>
      </c>
      <c r="BB51" s="99" t="s">
        <v>1</v>
      </c>
      <c r="BC51" s="99" t="s">
        <v>207</v>
      </c>
      <c r="BD51" s="99" t="s">
        <v>90</v>
      </c>
    </row>
    <row r="52" spans="2:56" ht="10.2">
      <c r="B52" s="21"/>
      <c r="L52" s="21"/>
      <c r="AZ52" s="99" t="s">
        <v>208</v>
      </c>
      <c r="BA52" s="99" t="s">
        <v>1</v>
      </c>
      <c r="BB52" s="99" t="s">
        <v>1</v>
      </c>
      <c r="BC52" s="99" t="s">
        <v>209</v>
      </c>
      <c r="BD52" s="99" t="s">
        <v>90</v>
      </c>
    </row>
    <row r="53" spans="2:56" ht="10.2">
      <c r="B53" s="21"/>
      <c r="L53" s="21"/>
      <c r="AZ53" s="99" t="s">
        <v>210</v>
      </c>
      <c r="BA53" s="99" t="s">
        <v>1</v>
      </c>
      <c r="BB53" s="99" t="s">
        <v>1</v>
      </c>
      <c r="BC53" s="99" t="s">
        <v>211</v>
      </c>
      <c r="BD53" s="99" t="s">
        <v>90</v>
      </c>
    </row>
    <row r="54" spans="2:56" ht="10.2">
      <c r="B54" s="21"/>
      <c r="L54" s="21"/>
      <c r="AZ54" s="99" t="s">
        <v>212</v>
      </c>
      <c r="BA54" s="99" t="s">
        <v>1</v>
      </c>
      <c r="BB54" s="99" t="s">
        <v>1</v>
      </c>
      <c r="BC54" s="99" t="s">
        <v>213</v>
      </c>
      <c r="BD54" s="99" t="s">
        <v>90</v>
      </c>
    </row>
    <row r="55" spans="2:56" ht="10.2">
      <c r="B55" s="21"/>
      <c r="L55" s="21"/>
      <c r="AZ55" s="99" t="s">
        <v>214</v>
      </c>
      <c r="BA55" s="99" t="s">
        <v>1</v>
      </c>
      <c r="BB55" s="99" t="s">
        <v>1</v>
      </c>
      <c r="BC55" s="99" t="s">
        <v>215</v>
      </c>
      <c r="BD55" s="99" t="s">
        <v>90</v>
      </c>
    </row>
    <row r="56" spans="2:56" ht="10.2">
      <c r="B56" s="21"/>
      <c r="L56" s="21"/>
      <c r="AZ56" s="99" t="s">
        <v>216</v>
      </c>
      <c r="BA56" s="99" t="s">
        <v>1</v>
      </c>
      <c r="BB56" s="99" t="s">
        <v>1</v>
      </c>
      <c r="BC56" s="99" t="s">
        <v>217</v>
      </c>
      <c r="BD56" s="99" t="s">
        <v>90</v>
      </c>
    </row>
    <row r="57" spans="2:12" ht="10.2">
      <c r="B57" s="21"/>
      <c r="L57" s="21"/>
    </row>
    <row r="58" spans="2:12" ht="10.2">
      <c r="B58" s="21"/>
      <c r="L58" s="21"/>
    </row>
    <row r="59" spans="2:12" ht="10.2">
      <c r="B59" s="21"/>
      <c r="L59" s="21"/>
    </row>
    <row r="60" spans="2:12" ht="10.2">
      <c r="B60" s="21"/>
      <c r="L60" s="21"/>
    </row>
    <row r="61" spans="1:31" s="2" customFormat="1" ht="13.2">
      <c r="A61" s="33"/>
      <c r="B61" s="34"/>
      <c r="C61" s="33"/>
      <c r="D61" s="46" t="s">
        <v>55</v>
      </c>
      <c r="E61" s="36"/>
      <c r="F61" s="115" t="s">
        <v>56</v>
      </c>
      <c r="G61" s="46" t="s">
        <v>55</v>
      </c>
      <c r="H61" s="36"/>
      <c r="I61" s="36"/>
      <c r="J61" s="116" t="s">
        <v>56</v>
      </c>
      <c r="K61" s="36"/>
      <c r="L61" s="43"/>
      <c r="S61" s="33"/>
      <c r="T61" s="33"/>
      <c r="U61" s="33"/>
      <c r="V61" s="33"/>
      <c r="W61" s="33"/>
      <c r="X61" s="33"/>
      <c r="Y61" s="33"/>
      <c r="Z61" s="33"/>
      <c r="AA61" s="33"/>
      <c r="AB61" s="33"/>
      <c r="AC61" s="33"/>
      <c r="AD61" s="33"/>
      <c r="AE61" s="33"/>
    </row>
    <row r="62" spans="2:12" ht="10.2">
      <c r="B62" s="21"/>
      <c r="L62" s="21"/>
    </row>
    <row r="63" spans="2:12" ht="10.2">
      <c r="B63" s="21"/>
      <c r="L63" s="21"/>
    </row>
    <row r="64" spans="2:12" ht="10.2">
      <c r="B64" s="21"/>
      <c r="L64" s="21"/>
    </row>
    <row r="65" spans="1:31" s="2" customFormat="1" ht="13.2">
      <c r="A65" s="33"/>
      <c r="B65" s="34"/>
      <c r="C65" s="33"/>
      <c r="D65" s="44" t="s">
        <v>57</v>
      </c>
      <c r="E65" s="47"/>
      <c r="F65" s="47"/>
      <c r="G65" s="44" t="s">
        <v>58</v>
      </c>
      <c r="H65" s="47"/>
      <c r="I65" s="47"/>
      <c r="J65" s="47"/>
      <c r="K65" s="47"/>
      <c r="L65" s="43"/>
      <c r="S65" s="33"/>
      <c r="T65" s="33"/>
      <c r="U65" s="33"/>
      <c r="V65" s="33"/>
      <c r="W65" s="33"/>
      <c r="X65" s="33"/>
      <c r="Y65" s="33"/>
      <c r="Z65" s="33"/>
      <c r="AA65" s="33"/>
      <c r="AB65" s="33"/>
      <c r="AC65" s="33"/>
      <c r="AD65" s="33"/>
      <c r="AE65" s="33"/>
    </row>
    <row r="66" spans="2:12" ht="10.2">
      <c r="B66" s="21"/>
      <c r="L66" s="21"/>
    </row>
    <row r="67" spans="2:12" ht="10.2">
      <c r="B67" s="21"/>
      <c r="L67" s="21"/>
    </row>
    <row r="68" spans="2:12" ht="10.2">
      <c r="B68" s="21"/>
      <c r="L68" s="21"/>
    </row>
    <row r="69" spans="2:12" ht="10.2">
      <c r="B69" s="21"/>
      <c r="L69" s="21"/>
    </row>
    <row r="70" spans="2:12" ht="10.2">
      <c r="B70" s="21"/>
      <c r="L70" s="21"/>
    </row>
    <row r="71" spans="2:12" ht="10.2">
      <c r="B71" s="21"/>
      <c r="L71" s="21"/>
    </row>
    <row r="72" spans="2:12" ht="10.2">
      <c r="B72" s="21"/>
      <c r="L72" s="21"/>
    </row>
    <row r="73" spans="2:12" ht="10.2">
      <c r="B73" s="21"/>
      <c r="L73" s="21"/>
    </row>
    <row r="74" spans="2:12" ht="10.2">
      <c r="B74" s="21"/>
      <c r="L74" s="21"/>
    </row>
    <row r="75" spans="2:12" ht="10.2">
      <c r="B75" s="21"/>
      <c r="L75" s="21"/>
    </row>
    <row r="76" spans="1:31" s="2" customFormat="1" ht="13.2">
      <c r="A76" s="33"/>
      <c r="B76" s="34"/>
      <c r="C76" s="33"/>
      <c r="D76" s="46" t="s">
        <v>55</v>
      </c>
      <c r="E76" s="36"/>
      <c r="F76" s="115" t="s">
        <v>56</v>
      </c>
      <c r="G76" s="46" t="s">
        <v>55</v>
      </c>
      <c r="H76" s="36"/>
      <c r="I76" s="36"/>
      <c r="J76" s="116" t="s">
        <v>56</v>
      </c>
      <c r="K76" s="36"/>
      <c r="L76" s="43"/>
      <c r="S76" s="33"/>
      <c r="T76" s="33"/>
      <c r="U76" s="33"/>
      <c r="V76" s="33"/>
      <c r="W76" s="33"/>
      <c r="X76" s="33"/>
      <c r="Y76" s="33"/>
      <c r="Z76" s="33"/>
      <c r="AA76" s="33"/>
      <c r="AB76" s="33"/>
      <c r="AC76" s="33"/>
      <c r="AD76" s="33"/>
      <c r="AE76" s="33"/>
    </row>
    <row r="77" spans="1:31" s="2" customFormat="1" ht="14.4" customHeight="1">
      <c r="A77" s="33"/>
      <c r="B77" s="48"/>
      <c r="C77" s="49"/>
      <c r="D77" s="49"/>
      <c r="E77" s="49"/>
      <c r="F77" s="49"/>
      <c r="G77" s="49"/>
      <c r="H77" s="49"/>
      <c r="I77" s="49"/>
      <c r="J77" s="49"/>
      <c r="K77" s="49"/>
      <c r="L77" s="43"/>
      <c r="S77" s="33"/>
      <c r="T77" s="33"/>
      <c r="U77" s="33"/>
      <c r="V77" s="33"/>
      <c r="W77" s="33"/>
      <c r="X77" s="33"/>
      <c r="Y77" s="33"/>
      <c r="Z77" s="33"/>
      <c r="AA77" s="33"/>
      <c r="AB77" s="33"/>
      <c r="AC77" s="33"/>
      <c r="AD77" s="33"/>
      <c r="AE77" s="33"/>
    </row>
    <row r="81" spans="1:31" s="2" customFormat="1" ht="6.9" customHeight="1">
      <c r="A81" s="33"/>
      <c r="B81" s="50"/>
      <c r="C81" s="51"/>
      <c r="D81" s="51"/>
      <c r="E81" s="51"/>
      <c r="F81" s="51"/>
      <c r="G81" s="51"/>
      <c r="H81" s="51"/>
      <c r="I81" s="51"/>
      <c r="J81" s="51"/>
      <c r="K81" s="51"/>
      <c r="L81" s="43"/>
      <c r="S81" s="33"/>
      <c r="T81" s="33"/>
      <c r="U81" s="33"/>
      <c r="V81" s="33"/>
      <c r="W81" s="33"/>
      <c r="X81" s="33"/>
      <c r="Y81" s="33"/>
      <c r="Z81" s="33"/>
      <c r="AA81" s="33"/>
      <c r="AB81" s="33"/>
      <c r="AC81" s="33"/>
      <c r="AD81" s="33"/>
      <c r="AE81" s="33"/>
    </row>
    <row r="82" spans="1:31" s="2" customFormat="1" ht="24.9" customHeight="1">
      <c r="A82" s="33"/>
      <c r="B82" s="34"/>
      <c r="C82" s="22" t="s">
        <v>218</v>
      </c>
      <c r="D82" s="33"/>
      <c r="E82" s="33"/>
      <c r="F82" s="33"/>
      <c r="G82" s="33"/>
      <c r="H82" s="33"/>
      <c r="I82" s="33"/>
      <c r="J82" s="33"/>
      <c r="K82" s="33"/>
      <c r="L82" s="43"/>
      <c r="S82" s="33"/>
      <c r="T82" s="33"/>
      <c r="U82" s="33"/>
      <c r="V82" s="33"/>
      <c r="W82" s="33"/>
      <c r="X82" s="33"/>
      <c r="Y82" s="33"/>
      <c r="Z82" s="33"/>
      <c r="AA82" s="33"/>
      <c r="AB82" s="33"/>
      <c r="AC82" s="33"/>
      <c r="AD82" s="33"/>
      <c r="AE82" s="33"/>
    </row>
    <row r="83" spans="1:31" s="2" customFormat="1" ht="6.9" customHeight="1">
      <c r="A83" s="33"/>
      <c r="B83" s="34"/>
      <c r="C83" s="33"/>
      <c r="D83" s="33"/>
      <c r="E83" s="33"/>
      <c r="F83" s="33"/>
      <c r="G83" s="33"/>
      <c r="H83" s="33"/>
      <c r="I83" s="33"/>
      <c r="J83" s="33"/>
      <c r="K83" s="33"/>
      <c r="L83" s="43"/>
      <c r="S83" s="33"/>
      <c r="T83" s="33"/>
      <c r="U83" s="33"/>
      <c r="V83" s="33"/>
      <c r="W83" s="33"/>
      <c r="X83" s="33"/>
      <c r="Y83" s="33"/>
      <c r="Z83" s="33"/>
      <c r="AA83" s="33"/>
      <c r="AB83" s="33"/>
      <c r="AC83" s="33"/>
      <c r="AD83" s="33"/>
      <c r="AE83" s="33"/>
    </row>
    <row r="84" spans="1:31" s="2" customFormat="1" ht="12" customHeight="1">
      <c r="A84" s="33"/>
      <c r="B84" s="34"/>
      <c r="C84" s="28" t="s">
        <v>16</v>
      </c>
      <c r="D84" s="33"/>
      <c r="E84" s="33"/>
      <c r="F84" s="33"/>
      <c r="G84" s="33"/>
      <c r="H84" s="33"/>
      <c r="I84" s="33"/>
      <c r="J84" s="33"/>
      <c r="K84" s="33"/>
      <c r="L84" s="43"/>
      <c r="S84" s="33"/>
      <c r="T84" s="33"/>
      <c r="U84" s="33"/>
      <c r="V84" s="33"/>
      <c r="W84" s="33"/>
      <c r="X84" s="33"/>
      <c r="Y84" s="33"/>
      <c r="Z84" s="33"/>
      <c r="AA84" s="33"/>
      <c r="AB84" s="33"/>
      <c r="AC84" s="33"/>
      <c r="AD84" s="33"/>
      <c r="AE84" s="33"/>
    </row>
    <row r="85" spans="1:31" s="2" customFormat="1" ht="16.5" customHeight="1">
      <c r="A85" s="33"/>
      <c r="B85" s="34"/>
      <c r="C85" s="33"/>
      <c r="D85" s="33"/>
      <c r="E85" s="271" t="str">
        <f>E7</f>
        <v>Hvězdárna a planetárium Hradec Králové,pozorovací domek</v>
      </c>
      <c r="F85" s="272"/>
      <c r="G85" s="272"/>
      <c r="H85" s="272"/>
      <c r="I85" s="33"/>
      <c r="J85" s="33"/>
      <c r="K85" s="33"/>
      <c r="L85" s="43"/>
      <c r="S85" s="33"/>
      <c r="T85" s="33"/>
      <c r="U85" s="33"/>
      <c r="V85" s="33"/>
      <c r="W85" s="33"/>
      <c r="X85" s="33"/>
      <c r="Y85" s="33"/>
      <c r="Z85" s="33"/>
      <c r="AA85" s="33"/>
      <c r="AB85" s="33"/>
      <c r="AC85" s="33"/>
      <c r="AD85" s="33"/>
      <c r="AE85" s="33"/>
    </row>
    <row r="86" spans="2:12" s="1" customFormat="1" ht="12" customHeight="1">
      <c r="B86" s="21"/>
      <c r="C86" s="28" t="s">
        <v>125</v>
      </c>
      <c r="L86" s="21"/>
    </row>
    <row r="87" spans="2:12" s="1" customFormat="1" ht="23.25" customHeight="1">
      <c r="B87" s="21"/>
      <c r="E87" s="271" t="s">
        <v>128</v>
      </c>
      <c r="F87" s="255"/>
      <c r="G87" s="255"/>
      <c r="H87" s="255"/>
      <c r="L87" s="21"/>
    </row>
    <row r="88" spans="2:12" s="1" customFormat="1" ht="12" customHeight="1">
      <c r="B88" s="21"/>
      <c r="C88" s="28" t="s">
        <v>131</v>
      </c>
      <c r="L88" s="21"/>
    </row>
    <row r="89" spans="1:31" s="2" customFormat="1" ht="16.5" customHeight="1">
      <c r="A89" s="33"/>
      <c r="B89" s="34"/>
      <c r="C89" s="33"/>
      <c r="D89" s="33"/>
      <c r="E89" s="273" t="s">
        <v>134</v>
      </c>
      <c r="F89" s="274"/>
      <c r="G89" s="274"/>
      <c r="H89" s="274"/>
      <c r="I89" s="33"/>
      <c r="J89" s="33"/>
      <c r="K89" s="33"/>
      <c r="L89" s="43"/>
      <c r="S89" s="33"/>
      <c r="T89" s="33"/>
      <c r="U89" s="33"/>
      <c r="V89" s="33"/>
      <c r="W89" s="33"/>
      <c r="X89" s="33"/>
      <c r="Y89" s="33"/>
      <c r="Z89" s="33"/>
      <c r="AA89" s="33"/>
      <c r="AB89" s="33"/>
      <c r="AC89" s="33"/>
      <c r="AD89" s="33"/>
      <c r="AE89" s="33"/>
    </row>
    <row r="90" spans="1:31" s="2" customFormat="1" ht="12" customHeight="1">
      <c r="A90" s="33"/>
      <c r="B90" s="34"/>
      <c r="C90" s="28" t="s">
        <v>137</v>
      </c>
      <c r="D90" s="33"/>
      <c r="E90" s="33"/>
      <c r="F90" s="33"/>
      <c r="G90" s="33"/>
      <c r="H90" s="33"/>
      <c r="I90" s="33"/>
      <c r="J90" s="33"/>
      <c r="K90" s="33"/>
      <c r="L90" s="43"/>
      <c r="S90" s="33"/>
      <c r="T90" s="33"/>
      <c r="U90" s="33"/>
      <c r="V90" s="33"/>
      <c r="W90" s="33"/>
      <c r="X90" s="33"/>
      <c r="Y90" s="33"/>
      <c r="Z90" s="33"/>
      <c r="AA90" s="33"/>
      <c r="AB90" s="33"/>
      <c r="AC90" s="33"/>
      <c r="AD90" s="33"/>
      <c r="AE90" s="33"/>
    </row>
    <row r="91" spans="1:31" s="2" customFormat="1" ht="16.5" customHeight="1">
      <c r="A91" s="33"/>
      <c r="B91" s="34"/>
      <c r="C91" s="33"/>
      <c r="D91" s="33"/>
      <c r="E91" s="227" t="str">
        <f>E13</f>
        <v>D.1.1 - Stavební a konstrukční část</v>
      </c>
      <c r="F91" s="274"/>
      <c r="G91" s="274"/>
      <c r="H91" s="274"/>
      <c r="I91" s="33"/>
      <c r="J91" s="33"/>
      <c r="K91" s="33"/>
      <c r="L91" s="43"/>
      <c r="S91" s="33"/>
      <c r="T91" s="33"/>
      <c r="U91" s="33"/>
      <c r="V91" s="33"/>
      <c r="W91" s="33"/>
      <c r="X91" s="33"/>
      <c r="Y91" s="33"/>
      <c r="Z91" s="33"/>
      <c r="AA91" s="33"/>
      <c r="AB91" s="33"/>
      <c r="AC91" s="33"/>
      <c r="AD91" s="33"/>
      <c r="AE91" s="33"/>
    </row>
    <row r="92" spans="1:31" s="2" customFormat="1" ht="6.9" customHeight="1">
      <c r="A92" s="33"/>
      <c r="B92" s="34"/>
      <c r="C92" s="33"/>
      <c r="D92" s="33"/>
      <c r="E92" s="33"/>
      <c r="F92" s="33"/>
      <c r="G92" s="33"/>
      <c r="H92" s="33"/>
      <c r="I92" s="33"/>
      <c r="J92" s="33"/>
      <c r="K92" s="33"/>
      <c r="L92" s="43"/>
      <c r="S92" s="33"/>
      <c r="T92" s="33"/>
      <c r="U92" s="33"/>
      <c r="V92" s="33"/>
      <c r="W92" s="33"/>
      <c r="X92" s="33"/>
      <c r="Y92" s="33"/>
      <c r="Z92" s="33"/>
      <c r="AA92" s="33"/>
      <c r="AB92" s="33"/>
      <c r="AC92" s="33"/>
      <c r="AD92" s="33"/>
      <c r="AE92" s="33"/>
    </row>
    <row r="93" spans="1:31" s="2" customFormat="1" ht="12" customHeight="1">
      <c r="A93" s="33"/>
      <c r="B93" s="34"/>
      <c r="C93" s="28" t="s">
        <v>20</v>
      </c>
      <c r="D93" s="33"/>
      <c r="E93" s="33"/>
      <c r="F93" s="26" t="str">
        <f>F16</f>
        <v>Hradec Králové,Kluky,p.č.st. 245</v>
      </c>
      <c r="G93" s="33"/>
      <c r="H93" s="33"/>
      <c r="I93" s="28" t="s">
        <v>22</v>
      </c>
      <c r="J93" s="56" t="str">
        <f>IF(J16="","",J16)</f>
        <v>21. 3. 2023</v>
      </c>
      <c r="K93" s="33"/>
      <c r="L93" s="43"/>
      <c r="S93" s="33"/>
      <c r="T93" s="33"/>
      <c r="U93" s="33"/>
      <c r="V93" s="33"/>
      <c r="W93" s="33"/>
      <c r="X93" s="33"/>
      <c r="Y93" s="33"/>
      <c r="Z93" s="33"/>
      <c r="AA93" s="33"/>
      <c r="AB93" s="33"/>
      <c r="AC93" s="33"/>
      <c r="AD93" s="33"/>
      <c r="AE93" s="33"/>
    </row>
    <row r="94" spans="1:31" s="2" customFormat="1" ht="6.9" customHeight="1">
      <c r="A94" s="33"/>
      <c r="B94" s="34"/>
      <c r="C94" s="33"/>
      <c r="D94" s="33"/>
      <c r="E94" s="33"/>
      <c r="F94" s="33"/>
      <c r="G94" s="33"/>
      <c r="H94" s="33"/>
      <c r="I94" s="33"/>
      <c r="J94" s="33"/>
      <c r="K94" s="33"/>
      <c r="L94" s="43"/>
      <c r="S94" s="33"/>
      <c r="T94" s="33"/>
      <c r="U94" s="33"/>
      <c r="V94" s="33"/>
      <c r="W94" s="33"/>
      <c r="X94" s="33"/>
      <c r="Y94" s="33"/>
      <c r="Z94" s="33"/>
      <c r="AA94" s="33"/>
      <c r="AB94" s="33"/>
      <c r="AC94" s="33"/>
      <c r="AD94" s="33"/>
      <c r="AE94" s="33"/>
    </row>
    <row r="95" spans="1:31" s="2" customFormat="1" ht="40.05" customHeight="1">
      <c r="A95" s="33"/>
      <c r="B95" s="34"/>
      <c r="C95" s="28" t="s">
        <v>24</v>
      </c>
      <c r="D95" s="33"/>
      <c r="E95" s="33"/>
      <c r="F95" s="26" t="str">
        <f>E19</f>
        <v>Královéhradecký kraj,Pivovarské náměstí 1254,HK</v>
      </c>
      <c r="G95" s="33"/>
      <c r="H95" s="33"/>
      <c r="I95" s="28" t="s">
        <v>32</v>
      </c>
      <c r="J95" s="31" t="str">
        <f>E25</f>
        <v>PRODIN a. s.,K Vápence 2745,530 02 Pardubice</v>
      </c>
      <c r="K95" s="33"/>
      <c r="L95" s="43"/>
      <c r="S95" s="33"/>
      <c r="T95" s="33"/>
      <c r="U95" s="33"/>
      <c r="V95" s="33"/>
      <c r="W95" s="33"/>
      <c r="X95" s="33"/>
      <c r="Y95" s="33"/>
      <c r="Z95" s="33"/>
      <c r="AA95" s="33"/>
      <c r="AB95" s="33"/>
      <c r="AC95" s="33"/>
      <c r="AD95" s="33"/>
      <c r="AE95" s="33"/>
    </row>
    <row r="96" spans="1:31" s="2" customFormat="1" ht="25.65" customHeight="1">
      <c r="A96" s="33"/>
      <c r="B96" s="34"/>
      <c r="C96" s="28" t="s">
        <v>30</v>
      </c>
      <c r="D96" s="33"/>
      <c r="E96" s="33"/>
      <c r="F96" s="26" t="str">
        <f>IF(E22="","",E22)</f>
        <v>Vyplň údaj</v>
      </c>
      <c r="G96" s="33"/>
      <c r="H96" s="33"/>
      <c r="I96" s="28" t="s">
        <v>37</v>
      </c>
      <c r="J96" s="31" t="str">
        <f>E28</f>
        <v>Ing. Alena Zahradníková</v>
      </c>
      <c r="K96" s="33"/>
      <c r="L96" s="43"/>
      <c r="S96" s="33"/>
      <c r="T96" s="33"/>
      <c r="U96" s="33"/>
      <c r="V96" s="33"/>
      <c r="W96" s="33"/>
      <c r="X96" s="33"/>
      <c r="Y96" s="33"/>
      <c r="Z96" s="33"/>
      <c r="AA96" s="33"/>
      <c r="AB96" s="33"/>
      <c r="AC96" s="33"/>
      <c r="AD96" s="33"/>
      <c r="AE96" s="33"/>
    </row>
    <row r="97" spans="1:31" s="2" customFormat="1" ht="10.35" customHeight="1">
      <c r="A97" s="33"/>
      <c r="B97" s="34"/>
      <c r="C97" s="33"/>
      <c r="D97" s="33"/>
      <c r="E97" s="33"/>
      <c r="F97" s="33"/>
      <c r="G97" s="33"/>
      <c r="H97" s="33"/>
      <c r="I97" s="33"/>
      <c r="J97" s="33"/>
      <c r="K97" s="33"/>
      <c r="L97" s="43"/>
      <c r="S97" s="33"/>
      <c r="T97" s="33"/>
      <c r="U97" s="33"/>
      <c r="V97" s="33"/>
      <c r="W97" s="33"/>
      <c r="X97" s="33"/>
      <c r="Y97" s="33"/>
      <c r="Z97" s="33"/>
      <c r="AA97" s="33"/>
      <c r="AB97" s="33"/>
      <c r="AC97" s="33"/>
      <c r="AD97" s="33"/>
      <c r="AE97" s="33"/>
    </row>
    <row r="98" spans="1:31" s="2" customFormat="1" ht="29.25" customHeight="1">
      <c r="A98" s="33"/>
      <c r="B98" s="34"/>
      <c r="C98" s="117" t="s">
        <v>219</v>
      </c>
      <c r="D98" s="109"/>
      <c r="E98" s="109"/>
      <c r="F98" s="109"/>
      <c r="G98" s="109"/>
      <c r="H98" s="109"/>
      <c r="I98" s="109"/>
      <c r="J98" s="118" t="s">
        <v>220</v>
      </c>
      <c r="K98" s="109"/>
      <c r="L98" s="43"/>
      <c r="S98" s="33"/>
      <c r="T98" s="33"/>
      <c r="U98" s="33"/>
      <c r="V98" s="33"/>
      <c r="W98" s="33"/>
      <c r="X98" s="33"/>
      <c r="Y98" s="33"/>
      <c r="Z98" s="33"/>
      <c r="AA98" s="33"/>
      <c r="AB98" s="33"/>
      <c r="AC98" s="33"/>
      <c r="AD98" s="33"/>
      <c r="AE98" s="33"/>
    </row>
    <row r="99" spans="1:31" s="2" customFormat="1" ht="10.35" customHeight="1">
      <c r="A99" s="33"/>
      <c r="B99" s="34"/>
      <c r="C99" s="33"/>
      <c r="D99" s="33"/>
      <c r="E99" s="33"/>
      <c r="F99" s="33"/>
      <c r="G99" s="33"/>
      <c r="H99" s="33"/>
      <c r="I99" s="33"/>
      <c r="J99" s="33"/>
      <c r="K99" s="33"/>
      <c r="L99" s="43"/>
      <c r="S99" s="33"/>
      <c r="T99" s="33"/>
      <c r="U99" s="33"/>
      <c r="V99" s="33"/>
      <c r="W99" s="33"/>
      <c r="X99" s="33"/>
      <c r="Y99" s="33"/>
      <c r="Z99" s="33"/>
      <c r="AA99" s="33"/>
      <c r="AB99" s="33"/>
      <c r="AC99" s="33"/>
      <c r="AD99" s="33"/>
      <c r="AE99" s="33"/>
    </row>
    <row r="100" spans="1:47" s="2" customFormat="1" ht="22.8" customHeight="1">
      <c r="A100" s="33"/>
      <c r="B100" s="34"/>
      <c r="C100" s="119" t="s">
        <v>221</v>
      </c>
      <c r="D100" s="33"/>
      <c r="E100" s="33"/>
      <c r="F100" s="33"/>
      <c r="G100" s="33"/>
      <c r="H100" s="33"/>
      <c r="I100" s="33"/>
      <c r="J100" s="72">
        <f>J151</f>
        <v>0</v>
      </c>
      <c r="K100" s="33"/>
      <c r="L100" s="43"/>
      <c r="S100" s="33"/>
      <c r="T100" s="33"/>
      <c r="U100" s="33"/>
      <c r="V100" s="33"/>
      <c r="W100" s="33"/>
      <c r="X100" s="33"/>
      <c r="Y100" s="33"/>
      <c r="Z100" s="33"/>
      <c r="AA100" s="33"/>
      <c r="AB100" s="33"/>
      <c r="AC100" s="33"/>
      <c r="AD100" s="33"/>
      <c r="AE100" s="33"/>
      <c r="AU100" s="18" t="s">
        <v>222</v>
      </c>
    </row>
    <row r="101" spans="2:12" s="9" customFormat="1" ht="24.9" customHeight="1">
      <c r="B101" s="120"/>
      <c r="D101" s="121" t="s">
        <v>223</v>
      </c>
      <c r="E101" s="122"/>
      <c r="F101" s="122"/>
      <c r="G101" s="122"/>
      <c r="H101" s="122"/>
      <c r="I101" s="122"/>
      <c r="J101" s="123">
        <f>J152</f>
        <v>0</v>
      </c>
      <c r="L101" s="120"/>
    </row>
    <row r="102" spans="2:12" s="10" customFormat="1" ht="19.95" customHeight="1">
      <c r="B102" s="124"/>
      <c r="D102" s="125" t="s">
        <v>224</v>
      </c>
      <c r="E102" s="126"/>
      <c r="F102" s="126"/>
      <c r="G102" s="126"/>
      <c r="H102" s="126"/>
      <c r="I102" s="126"/>
      <c r="J102" s="127">
        <f>J153</f>
        <v>0</v>
      </c>
      <c r="L102" s="124"/>
    </row>
    <row r="103" spans="2:12" s="10" customFormat="1" ht="19.95" customHeight="1">
      <c r="B103" s="124"/>
      <c r="D103" s="125" t="s">
        <v>225</v>
      </c>
      <c r="E103" s="126"/>
      <c r="F103" s="126"/>
      <c r="G103" s="126"/>
      <c r="H103" s="126"/>
      <c r="I103" s="126"/>
      <c r="J103" s="127">
        <f>J316</f>
        <v>0</v>
      </c>
      <c r="L103" s="124"/>
    </row>
    <row r="104" spans="2:12" s="10" customFormat="1" ht="19.95" customHeight="1">
      <c r="B104" s="124"/>
      <c r="D104" s="125" t="s">
        <v>226</v>
      </c>
      <c r="E104" s="126"/>
      <c r="F104" s="126"/>
      <c r="G104" s="126"/>
      <c r="H104" s="126"/>
      <c r="I104" s="126"/>
      <c r="J104" s="127">
        <f>J473</f>
        <v>0</v>
      </c>
      <c r="L104" s="124"/>
    </row>
    <row r="105" spans="2:12" s="10" customFormat="1" ht="19.95" customHeight="1">
      <c r="B105" s="124"/>
      <c r="D105" s="125" t="s">
        <v>227</v>
      </c>
      <c r="E105" s="126"/>
      <c r="F105" s="126"/>
      <c r="G105" s="126"/>
      <c r="H105" s="126"/>
      <c r="I105" s="126"/>
      <c r="J105" s="127">
        <f>J608</f>
        <v>0</v>
      </c>
      <c r="L105" s="124"/>
    </row>
    <row r="106" spans="2:12" s="10" customFormat="1" ht="19.95" customHeight="1">
      <c r="B106" s="124"/>
      <c r="D106" s="125" t="s">
        <v>228</v>
      </c>
      <c r="E106" s="126"/>
      <c r="F106" s="126"/>
      <c r="G106" s="126"/>
      <c r="H106" s="126"/>
      <c r="I106" s="126"/>
      <c r="J106" s="127">
        <f>J666</f>
        <v>0</v>
      </c>
      <c r="L106" s="124"/>
    </row>
    <row r="107" spans="2:12" s="10" customFormat="1" ht="19.95" customHeight="1">
      <c r="B107" s="124"/>
      <c r="D107" s="125" t="s">
        <v>229</v>
      </c>
      <c r="E107" s="126"/>
      <c r="F107" s="126"/>
      <c r="G107" s="126"/>
      <c r="H107" s="126"/>
      <c r="I107" s="126"/>
      <c r="J107" s="127">
        <f>J689</f>
        <v>0</v>
      </c>
      <c r="L107" s="124"/>
    </row>
    <row r="108" spans="2:12" s="10" customFormat="1" ht="19.95" customHeight="1">
      <c r="B108" s="124"/>
      <c r="D108" s="125" t="s">
        <v>230</v>
      </c>
      <c r="E108" s="126"/>
      <c r="F108" s="126"/>
      <c r="G108" s="126"/>
      <c r="H108" s="126"/>
      <c r="I108" s="126"/>
      <c r="J108" s="127">
        <f>J852</f>
        <v>0</v>
      </c>
      <c r="L108" s="124"/>
    </row>
    <row r="109" spans="2:12" s="10" customFormat="1" ht="19.95" customHeight="1">
      <c r="B109" s="124"/>
      <c r="D109" s="125" t="s">
        <v>231</v>
      </c>
      <c r="E109" s="126"/>
      <c r="F109" s="126"/>
      <c r="G109" s="126"/>
      <c r="H109" s="126"/>
      <c r="I109" s="126"/>
      <c r="J109" s="127">
        <f>J865</f>
        <v>0</v>
      </c>
      <c r="L109" s="124"/>
    </row>
    <row r="110" spans="2:12" s="10" customFormat="1" ht="19.95" customHeight="1">
      <c r="B110" s="124"/>
      <c r="D110" s="125" t="s">
        <v>232</v>
      </c>
      <c r="E110" s="126"/>
      <c r="F110" s="126"/>
      <c r="G110" s="126"/>
      <c r="H110" s="126"/>
      <c r="I110" s="126"/>
      <c r="J110" s="127">
        <f>J965</f>
        <v>0</v>
      </c>
      <c r="L110" s="124"/>
    </row>
    <row r="111" spans="2:12" s="10" customFormat="1" ht="19.95" customHeight="1">
      <c r="B111" s="124"/>
      <c r="D111" s="125" t="s">
        <v>233</v>
      </c>
      <c r="E111" s="126"/>
      <c r="F111" s="126"/>
      <c r="G111" s="126"/>
      <c r="H111" s="126"/>
      <c r="I111" s="126"/>
      <c r="J111" s="127">
        <f>J977</f>
        <v>0</v>
      </c>
      <c r="L111" s="124"/>
    </row>
    <row r="112" spans="2:12" s="9" customFormat="1" ht="24.9" customHeight="1">
      <c r="B112" s="120"/>
      <c r="D112" s="121" t="s">
        <v>234</v>
      </c>
      <c r="E112" s="122"/>
      <c r="F112" s="122"/>
      <c r="G112" s="122"/>
      <c r="H112" s="122"/>
      <c r="I112" s="122"/>
      <c r="J112" s="123">
        <f>J982</f>
        <v>0</v>
      </c>
      <c r="L112" s="120"/>
    </row>
    <row r="113" spans="2:12" s="10" customFormat="1" ht="19.95" customHeight="1">
      <c r="B113" s="124"/>
      <c r="D113" s="125" t="s">
        <v>235</v>
      </c>
      <c r="E113" s="126"/>
      <c r="F113" s="126"/>
      <c r="G113" s="126"/>
      <c r="H113" s="126"/>
      <c r="I113" s="126"/>
      <c r="J113" s="127">
        <f>J983</f>
        <v>0</v>
      </c>
      <c r="L113" s="124"/>
    </row>
    <row r="114" spans="2:12" s="10" customFormat="1" ht="19.95" customHeight="1">
      <c r="B114" s="124"/>
      <c r="D114" s="125" t="s">
        <v>236</v>
      </c>
      <c r="E114" s="126"/>
      <c r="F114" s="126"/>
      <c r="G114" s="126"/>
      <c r="H114" s="126"/>
      <c r="I114" s="126"/>
      <c r="J114" s="127">
        <f>J1025</f>
        <v>0</v>
      </c>
      <c r="L114" s="124"/>
    </row>
    <row r="115" spans="2:12" s="10" customFormat="1" ht="19.95" customHeight="1">
      <c r="B115" s="124"/>
      <c r="D115" s="125" t="s">
        <v>237</v>
      </c>
      <c r="E115" s="126"/>
      <c r="F115" s="126"/>
      <c r="G115" s="126"/>
      <c r="H115" s="126"/>
      <c r="I115" s="126"/>
      <c r="J115" s="127">
        <f>J1052</f>
        <v>0</v>
      </c>
      <c r="L115" s="124"/>
    </row>
    <row r="116" spans="2:12" s="10" customFormat="1" ht="19.95" customHeight="1">
      <c r="B116" s="124"/>
      <c r="D116" s="125" t="s">
        <v>238</v>
      </c>
      <c r="E116" s="126"/>
      <c r="F116" s="126"/>
      <c r="G116" s="126"/>
      <c r="H116" s="126"/>
      <c r="I116" s="126"/>
      <c r="J116" s="127">
        <f>J1062</f>
        <v>0</v>
      </c>
      <c r="L116" s="124"/>
    </row>
    <row r="117" spans="2:12" s="10" customFormat="1" ht="19.95" customHeight="1">
      <c r="B117" s="124"/>
      <c r="D117" s="125" t="s">
        <v>239</v>
      </c>
      <c r="E117" s="126"/>
      <c r="F117" s="126"/>
      <c r="G117" s="126"/>
      <c r="H117" s="126"/>
      <c r="I117" s="126"/>
      <c r="J117" s="127">
        <f>J1144</f>
        <v>0</v>
      </c>
      <c r="L117" s="124"/>
    </row>
    <row r="118" spans="2:12" s="10" customFormat="1" ht="19.95" customHeight="1">
      <c r="B118" s="124"/>
      <c r="D118" s="125" t="s">
        <v>240</v>
      </c>
      <c r="E118" s="126"/>
      <c r="F118" s="126"/>
      <c r="G118" s="126"/>
      <c r="H118" s="126"/>
      <c r="I118" s="126"/>
      <c r="J118" s="127">
        <f>J1165</f>
        <v>0</v>
      </c>
      <c r="L118" s="124"/>
    </row>
    <row r="119" spans="2:12" s="10" customFormat="1" ht="19.95" customHeight="1">
      <c r="B119" s="124"/>
      <c r="D119" s="125" t="s">
        <v>241</v>
      </c>
      <c r="E119" s="126"/>
      <c r="F119" s="126"/>
      <c r="G119" s="126"/>
      <c r="H119" s="126"/>
      <c r="I119" s="126"/>
      <c r="J119" s="127">
        <f>J1236</f>
        <v>0</v>
      </c>
      <c r="L119" s="124"/>
    </row>
    <row r="120" spans="2:12" s="10" customFormat="1" ht="19.95" customHeight="1">
      <c r="B120" s="124"/>
      <c r="D120" s="125" t="s">
        <v>242</v>
      </c>
      <c r="E120" s="126"/>
      <c r="F120" s="126"/>
      <c r="G120" s="126"/>
      <c r="H120" s="126"/>
      <c r="I120" s="126"/>
      <c r="J120" s="127">
        <f>J1353</f>
        <v>0</v>
      </c>
      <c r="L120" s="124"/>
    </row>
    <row r="121" spans="2:12" s="10" customFormat="1" ht="19.95" customHeight="1">
      <c r="B121" s="124"/>
      <c r="D121" s="125" t="s">
        <v>243</v>
      </c>
      <c r="E121" s="126"/>
      <c r="F121" s="126"/>
      <c r="G121" s="126"/>
      <c r="H121" s="126"/>
      <c r="I121" s="126"/>
      <c r="J121" s="127">
        <f>J1421</f>
        <v>0</v>
      </c>
      <c r="L121" s="124"/>
    </row>
    <row r="122" spans="2:12" s="10" customFormat="1" ht="19.95" customHeight="1">
      <c r="B122" s="124"/>
      <c r="D122" s="125" t="s">
        <v>244</v>
      </c>
      <c r="E122" s="126"/>
      <c r="F122" s="126"/>
      <c r="G122" s="126"/>
      <c r="H122" s="126"/>
      <c r="I122" s="126"/>
      <c r="J122" s="127">
        <f>J1467</f>
        <v>0</v>
      </c>
      <c r="L122" s="124"/>
    </row>
    <row r="123" spans="2:12" s="10" customFormat="1" ht="19.95" customHeight="1">
      <c r="B123" s="124"/>
      <c r="D123" s="125" t="s">
        <v>245</v>
      </c>
      <c r="E123" s="126"/>
      <c r="F123" s="126"/>
      <c r="G123" s="126"/>
      <c r="H123" s="126"/>
      <c r="I123" s="126"/>
      <c r="J123" s="127">
        <f>J1483</f>
        <v>0</v>
      </c>
      <c r="L123" s="124"/>
    </row>
    <row r="124" spans="2:12" s="10" customFormat="1" ht="19.95" customHeight="1">
      <c r="B124" s="124"/>
      <c r="D124" s="125" t="s">
        <v>246</v>
      </c>
      <c r="E124" s="126"/>
      <c r="F124" s="126"/>
      <c r="G124" s="126"/>
      <c r="H124" s="126"/>
      <c r="I124" s="126"/>
      <c r="J124" s="127">
        <f>J1526</f>
        <v>0</v>
      </c>
      <c r="L124" s="124"/>
    </row>
    <row r="125" spans="2:12" s="9" customFormat="1" ht="24.9" customHeight="1">
      <c r="B125" s="120"/>
      <c r="D125" s="121" t="s">
        <v>247</v>
      </c>
      <c r="E125" s="122"/>
      <c r="F125" s="122"/>
      <c r="G125" s="122"/>
      <c r="H125" s="122"/>
      <c r="I125" s="122"/>
      <c r="J125" s="123">
        <f>J1563</f>
        <v>0</v>
      </c>
      <c r="L125" s="120"/>
    </row>
    <row r="126" spans="2:12" s="10" customFormat="1" ht="19.95" customHeight="1">
      <c r="B126" s="124"/>
      <c r="D126" s="125" t="s">
        <v>248</v>
      </c>
      <c r="E126" s="126"/>
      <c r="F126" s="126"/>
      <c r="G126" s="126"/>
      <c r="H126" s="126"/>
      <c r="I126" s="126"/>
      <c r="J126" s="127">
        <f>J1564</f>
        <v>0</v>
      </c>
      <c r="L126" s="124"/>
    </row>
    <row r="127" spans="2:12" s="9" customFormat="1" ht="24.9" customHeight="1">
      <c r="B127" s="120"/>
      <c r="D127" s="121" t="s">
        <v>249</v>
      </c>
      <c r="E127" s="122"/>
      <c r="F127" s="122"/>
      <c r="G127" s="122"/>
      <c r="H127" s="122"/>
      <c r="I127" s="122"/>
      <c r="J127" s="123">
        <f>J1577</f>
        <v>0</v>
      </c>
      <c r="L127" s="120"/>
    </row>
    <row r="128" spans="1:31" s="2" customFormat="1" ht="21.75" customHeight="1">
      <c r="A128" s="33"/>
      <c r="B128" s="34"/>
      <c r="C128" s="33"/>
      <c r="D128" s="33"/>
      <c r="E128" s="33"/>
      <c r="F128" s="33"/>
      <c r="G128" s="33"/>
      <c r="H128" s="33"/>
      <c r="I128" s="33"/>
      <c r="J128" s="33"/>
      <c r="K128" s="33"/>
      <c r="L128" s="43"/>
      <c r="S128" s="33"/>
      <c r="T128" s="33"/>
      <c r="U128" s="33"/>
      <c r="V128" s="33"/>
      <c r="W128" s="33"/>
      <c r="X128" s="33"/>
      <c r="Y128" s="33"/>
      <c r="Z128" s="33"/>
      <c r="AA128" s="33"/>
      <c r="AB128" s="33"/>
      <c r="AC128" s="33"/>
      <c r="AD128" s="33"/>
      <c r="AE128" s="33"/>
    </row>
    <row r="129" spans="1:31" s="2" customFormat="1" ht="6.9" customHeight="1">
      <c r="A129" s="33"/>
      <c r="B129" s="48"/>
      <c r="C129" s="49"/>
      <c r="D129" s="49"/>
      <c r="E129" s="49"/>
      <c r="F129" s="49"/>
      <c r="G129" s="49"/>
      <c r="H129" s="49"/>
      <c r="I129" s="49"/>
      <c r="J129" s="49"/>
      <c r="K129" s="49"/>
      <c r="L129" s="43"/>
      <c r="S129" s="33"/>
      <c r="T129" s="33"/>
      <c r="U129" s="33"/>
      <c r="V129" s="33"/>
      <c r="W129" s="33"/>
      <c r="X129" s="33"/>
      <c r="Y129" s="33"/>
      <c r="Z129" s="33"/>
      <c r="AA129" s="33"/>
      <c r="AB129" s="33"/>
      <c r="AC129" s="33"/>
      <c r="AD129" s="33"/>
      <c r="AE129" s="33"/>
    </row>
    <row r="133" spans="1:31" s="2" customFormat="1" ht="6.9" customHeight="1">
      <c r="A133" s="33"/>
      <c r="B133" s="50"/>
      <c r="C133" s="51"/>
      <c r="D133" s="51"/>
      <c r="E133" s="51"/>
      <c r="F133" s="51"/>
      <c r="G133" s="51"/>
      <c r="H133" s="51"/>
      <c r="I133" s="51"/>
      <c r="J133" s="51"/>
      <c r="K133" s="51"/>
      <c r="L133" s="43"/>
      <c r="S133" s="33"/>
      <c r="T133" s="33"/>
      <c r="U133" s="33"/>
      <c r="V133" s="33"/>
      <c r="W133" s="33"/>
      <c r="X133" s="33"/>
      <c r="Y133" s="33"/>
      <c r="Z133" s="33"/>
      <c r="AA133" s="33"/>
      <c r="AB133" s="33"/>
      <c r="AC133" s="33"/>
      <c r="AD133" s="33"/>
      <c r="AE133" s="33"/>
    </row>
    <row r="134" spans="1:31" s="2" customFormat="1" ht="24.9" customHeight="1">
      <c r="A134" s="33"/>
      <c r="B134" s="34"/>
      <c r="C134" s="22" t="s">
        <v>250</v>
      </c>
      <c r="D134" s="33"/>
      <c r="E134" s="33"/>
      <c r="F134" s="33"/>
      <c r="G134" s="33"/>
      <c r="H134" s="33"/>
      <c r="I134" s="33"/>
      <c r="J134" s="33"/>
      <c r="K134" s="33"/>
      <c r="L134" s="43"/>
      <c r="S134" s="33"/>
      <c r="T134" s="33"/>
      <c r="U134" s="33"/>
      <c r="V134" s="33"/>
      <c r="W134" s="33"/>
      <c r="X134" s="33"/>
      <c r="Y134" s="33"/>
      <c r="Z134" s="33"/>
      <c r="AA134" s="33"/>
      <c r="AB134" s="33"/>
      <c r="AC134" s="33"/>
      <c r="AD134" s="33"/>
      <c r="AE134" s="33"/>
    </row>
    <row r="135" spans="1:31" s="2" customFormat="1" ht="6.9" customHeight="1">
      <c r="A135" s="33"/>
      <c r="B135" s="34"/>
      <c r="C135" s="33"/>
      <c r="D135" s="33"/>
      <c r="E135" s="33"/>
      <c r="F135" s="33"/>
      <c r="G135" s="33"/>
      <c r="H135" s="33"/>
      <c r="I135" s="33"/>
      <c r="J135" s="33"/>
      <c r="K135" s="33"/>
      <c r="L135" s="43"/>
      <c r="S135" s="33"/>
      <c r="T135" s="33"/>
      <c r="U135" s="33"/>
      <c r="V135" s="33"/>
      <c r="W135" s="33"/>
      <c r="X135" s="33"/>
      <c r="Y135" s="33"/>
      <c r="Z135" s="33"/>
      <c r="AA135" s="33"/>
      <c r="AB135" s="33"/>
      <c r="AC135" s="33"/>
      <c r="AD135" s="33"/>
      <c r="AE135" s="33"/>
    </row>
    <row r="136" spans="1:31" s="2" customFormat="1" ht="12" customHeight="1">
      <c r="A136" s="33"/>
      <c r="B136" s="34"/>
      <c r="C136" s="28" t="s">
        <v>16</v>
      </c>
      <c r="D136" s="33"/>
      <c r="E136" s="33"/>
      <c r="F136" s="33"/>
      <c r="G136" s="33"/>
      <c r="H136" s="33"/>
      <c r="I136" s="33"/>
      <c r="J136" s="33"/>
      <c r="K136" s="33"/>
      <c r="L136" s="43"/>
      <c r="S136" s="33"/>
      <c r="T136" s="33"/>
      <c r="U136" s="33"/>
      <c r="V136" s="33"/>
      <c r="W136" s="33"/>
      <c r="X136" s="33"/>
      <c r="Y136" s="33"/>
      <c r="Z136" s="33"/>
      <c r="AA136" s="33"/>
      <c r="AB136" s="33"/>
      <c r="AC136" s="33"/>
      <c r="AD136" s="33"/>
      <c r="AE136" s="33"/>
    </row>
    <row r="137" spans="1:31" s="2" customFormat="1" ht="16.5" customHeight="1">
      <c r="A137" s="33"/>
      <c r="B137" s="34"/>
      <c r="C137" s="33"/>
      <c r="D137" s="33"/>
      <c r="E137" s="271" t="str">
        <f>E7</f>
        <v>Hvězdárna a planetárium Hradec Králové,pozorovací domek</v>
      </c>
      <c r="F137" s="272"/>
      <c r="G137" s="272"/>
      <c r="H137" s="272"/>
      <c r="I137" s="33"/>
      <c r="J137" s="33"/>
      <c r="K137" s="33"/>
      <c r="L137" s="43"/>
      <c r="S137" s="33"/>
      <c r="T137" s="33"/>
      <c r="U137" s="33"/>
      <c r="V137" s="33"/>
      <c r="W137" s="33"/>
      <c r="X137" s="33"/>
      <c r="Y137" s="33"/>
      <c r="Z137" s="33"/>
      <c r="AA137" s="33"/>
      <c r="AB137" s="33"/>
      <c r="AC137" s="33"/>
      <c r="AD137" s="33"/>
      <c r="AE137" s="33"/>
    </row>
    <row r="138" spans="2:12" s="1" customFormat="1" ht="12" customHeight="1">
      <c r="B138" s="21"/>
      <c r="C138" s="28" t="s">
        <v>125</v>
      </c>
      <c r="L138" s="21"/>
    </row>
    <row r="139" spans="2:12" s="1" customFormat="1" ht="23.25" customHeight="1">
      <c r="B139" s="21"/>
      <c r="E139" s="271" t="s">
        <v>128</v>
      </c>
      <c r="F139" s="255"/>
      <c r="G139" s="255"/>
      <c r="H139" s="255"/>
      <c r="L139" s="21"/>
    </row>
    <row r="140" spans="2:12" s="1" customFormat="1" ht="12" customHeight="1">
      <c r="B140" s="21"/>
      <c r="C140" s="28" t="s">
        <v>131</v>
      </c>
      <c r="L140" s="21"/>
    </row>
    <row r="141" spans="1:31" s="2" customFormat="1" ht="16.5" customHeight="1">
      <c r="A141" s="33"/>
      <c r="B141" s="34"/>
      <c r="C141" s="33"/>
      <c r="D141" s="33"/>
      <c r="E141" s="273" t="s">
        <v>134</v>
      </c>
      <c r="F141" s="274"/>
      <c r="G141" s="274"/>
      <c r="H141" s="274"/>
      <c r="I141" s="33"/>
      <c r="J141" s="33"/>
      <c r="K141" s="33"/>
      <c r="L141" s="43"/>
      <c r="S141" s="33"/>
      <c r="T141" s="33"/>
      <c r="U141" s="33"/>
      <c r="V141" s="33"/>
      <c r="W141" s="33"/>
      <c r="X141" s="33"/>
      <c r="Y141" s="33"/>
      <c r="Z141" s="33"/>
      <c r="AA141" s="33"/>
      <c r="AB141" s="33"/>
      <c r="AC141" s="33"/>
      <c r="AD141" s="33"/>
      <c r="AE141" s="33"/>
    </row>
    <row r="142" spans="1:31" s="2" customFormat="1" ht="12" customHeight="1">
      <c r="A142" s="33"/>
      <c r="B142" s="34"/>
      <c r="C142" s="28" t="s">
        <v>137</v>
      </c>
      <c r="D142" s="33"/>
      <c r="E142" s="33"/>
      <c r="F142" s="33"/>
      <c r="G142" s="33"/>
      <c r="H142" s="33"/>
      <c r="I142" s="33"/>
      <c r="J142" s="33"/>
      <c r="K142" s="33"/>
      <c r="L142" s="43"/>
      <c r="S142" s="33"/>
      <c r="T142" s="33"/>
      <c r="U142" s="33"/>
      <c r="V142" s="33"/>
      <c r="W142" s="33"/>
      <c r="X142" s="33"/>
      <c r="Y142" s="33"/>
      <c r="Z142" s="33"/>
      <c r="AA142" s="33"/>
      <c r="AB142" s="33"/>
      <c r="AC142" s="33"/>
      <c r="AD142" s="33"/>
      <c r="AE142" s="33"/>
    </row>
    <row r="143" spans="1:31" s="2" customFormat="1" ht="16.5" customHeight="1">
      <c r="A143" s="33"/>
      <c r="B143" s="34"/>
      <c r="C143" s="33"/>
      <c r="D143" s="33"/>
      <c r="E143" s="227" t="str">
        <f>E13</f>
        <v>D.1.1 - Stavební a konstrukční část</v>
      </c>
      <c r="F143" s="274"/>
      <c r="G143" s="274"/>
      <c r="H143" s="274"/>
      <c r="I143" s="33"/>
      <c r="J143" s="33"/>
      <c r="K143" s="33"/>
      <c r="L143" s="43"/>
      <c r="S143" s="33"/>
      <c r="T143" s="33"/>
      <c r="U143" s="33"/>
      <c r="V143" s="33"/>
      <c r="W143" s="33"/>
      <c r="X143" s="33"/>
      <c r="Y143" s="33"/>
      <c r="Z143" s="33"/>
      <c r="AA143" s="33"/>
      <c r="AB143" s="33"/>
      <c r="AC143" s="33"/>
      <c r="AD143" s="33"/>
      <c r="AE143" s="33"/>
    </row>
    <row r="144" spans="1:31" s="2" customFormat="1" ht="6.9" customHeight="1">
      <c r="A144" s="33"/>
      <c r="B144" s="34"/>
      <c r="C144" s="33"/>
      <c r="D144" s="33"/>
      <c r="E144" s="33"/>
      <c r="F144" s="33"/>
      <c r="G144" s="33"/>
      <c r="H144" s="33"/>
      <c r="I144" s="33"/>
      <c r="J144" s="33"/>
      <c r="K144" s="33"/>
      <c r="L144" s="43"/>
      <c r="S144" s="33"/>
      <c r="T144" s="33"/>
      <c r="U144" s="33"/>
      <c r="V144" s="33"/>
      <c r="W144" s="33"/>
      <c r="X144" s="33"/>
      <c r="Y144" s="33"/>
      <c r="Z144" s="33"/>
      <c r="AA144" s="33"/>
      <c r="AB144" s="33"/>
      <c r="AC144" s="33"/>
      <c r="AD144" s="33"/>
      <c r="AE144" s="33"/>
    </row>
    <row r="145" spans="1:31" s="2" customFormat="1" ht="12" customHeight="1">
      <c r="A145" s="33"/>
      <c r="B145" s="34"/>
      <c r="C145" s="28" t="s">
        <v>20</v>
      </c>
      <c r="D145" s="33"/>
      <c r="E145" s="33"/>
      <c r="F145" s="26" t="str">
        <f>F16</f>
        <v>Hradec Králové,Kluky,p.č.st. 245</v>
      </c>
      <c r="G145" s="33"/>
      <c r="H145" s="33"/>
      <c r="I145" s="28" t="s">
        <v>22</v>
      </c>
      <c r="J145" s="56" t="str">
        <f>IF(J16="","",J16)</f>
        <v>21. 3. 2023</v>
      </c>
      <c r="K145" s="33"/>
      <c r="L145" s="43"/>
      <c r="S145" s="33"/>
      <c r="T145" s="33"/>
      <c r="U145" s="33"/>
      <c r="V145" s="33"/>
      <c r="W145" s="33"/>
      <c r="X145" s="33"/>
      <c r="Y145" s="33"/>
      <c r="Z145" s="33"/>
      <c r="AA145" s="33"/>
      <c r="AB145" s="33"/>
      <c r="AC145" s="33"/>
      <c r="AD145" s="33"/>
      <c r="AE145" s="33"/>
    </row>
    <row r="146" spans="1:31" s="2" customFormat="1" ht="6.9" customHeight="1">
      <c r="A146" s="33"/>
      <c r="B146" s="34"/>
      <c r="C146" s="33"/>
      <c r="D146" s="33"/>
      <c r="E146" s="33"/>
      <c r="F146" s="33"/>
      <c r="G146" s="33"/>
      <c r="H146" s="33"/>
      <c r="I146" s="33"/>
      <c r="J146" s="33"/>
      <c r="K146" s="33"/>
      <c r="L146" s="43"/>
      <c r="S146" s="33"/>
      <c r="T146" s="33"/>
      <c r="U146" s="33"/>
      <c r="V146" s="33"/>
      <c r="W146" s="33"/>
      <c r="X146" s="33"/>
      <c r="Y146" s="33"/>
      <c r="Z146" s="33"/>
      <c r="AA146" s="33"/>
      <c r="AB146" s="33"/>
      <c r="AC146" s="33"/>
      <c r="AD146" s="33"/>
      <c r="AE146" s="33"/>
    </row>
    <row r="147" spans="1:31" s="2" customFormat="1" ht="40.05" customHeight="1">
      <c r="A147" s="33"/>
      <c r="B147" s="34"/>
      <c r="C147" s="28" t="s">
        <v>24</v>
      </c>
      <c r="D147" s="33"/>
      <c r="E147" s="33"/>
      <c r="F147" s="26" t="str">
        <f>E19</f>
        <v>Královéhradecký kraj,Pivovarské náměstí 1254,HK</v>
      </c>
      <c r="G147" s="33"/>
      <c r="H147" s="33"/>
      <c r="I147" s="28" t="s">
        <v>32</v>
      </c>
      <c r="J147" s="31" t="str">
        <f>E25</f>
        <v>PRODIN a. s.,K Vápence 2745,530 02 Pardubice</v>
      </c>
      <c r="K147" s="33"/>
      <c r="L147" s="43"/>
      <c r="S147" s="33"/>
      <c r="T147" s="33"/>
      <c r="U147" s="33"/>
      <c r="V147" s="33"/>
      <c r="W147" s="33"/>
      <c r="X147" s="33"/>
      <c r="Y147" s="33"/>
      <c r="Z147" s="33"/>
      <c r="AA147" s="33"/>
      <c r="AB147" s="33"/>
      <c r="AC147" s="33"/>
      <c r="AD147" s="33"/>
      <c r="AE147" s="33"/>
    </row>
    <row r="148" spans="1:31" s="2" customFormat="1" ht="25.65" customHeight="1">
      <c r="A148" s="33"/>
      <c r="B148" s="34"/>
      <c r="C148" s="28" t="s">
        <v>30</v>
      </c>
      <c r="D148" s="33"/>
      <c r="E148" s="33"/>
      <c r="F148" s="26" t="str">
        <f>IF(E22="","",E22)</f>
        <v>Vyplň údaj</v>
      </c>
      <c r="G148" s="33"/>
      <c r="H148" s="33"/>
      <c r="I148" s="28" t="s">
        <v>37</v>
      </c>
      <c r="J148" s="31" t="str">
        <f>E28</f>
        <v>Ing. Alena Zahradníková</v>
      </c>
      <c r="K148" s="33"/>
      <c r="L148" s="43"/>
      <c r="S148" s="33"/>
      <c r="T148" s="33"/>
      <c r="U148" s="33"/>
      <c r="V148" s="33"/>
      <c r="W148" s="33"/>
      <c r="X148" s="33"/>
      <c r="Y148" s="33"/>
      <c r="Z148" s="33"/>
      <c r="AA148" s="33"/>
      <c r="AB148" s="33"/>
      <c r="AC148" s="33"/>
      <c r="AD148" s="33"/>
      <c r="AE148" s="33"/>
    </row>
    <row r="149" spans="1:31" s="2" customFormat="1" ht="10.35" customHeight="1">
      <c r="A149" s="33"/>
      <c r="B149" s="34"/>
      <c r="C149" s="33"/>
      <c r="D149" s="33"/>
      <c r="E149" s="33"/>
      <c r="F149" s="33"/>
      <c r="G149" s="33"/>
      <c r="H149" s="33"/>
      <c r="I149" s="33"/>
      <c r="J149" s="33"/>
      <c r="K149" s="33"/>
      <c r="L149" s="43"/>
      <c r="S149" s="33"/>
      <c r="T149" s="33"/>
      <c r="U149" s="33"/>
      <c r="V149" s="33"/>
      <c r="W149" s="33"/>
      <c r="X149" s="33"/>
      <c r="Y149" s="33"/>
      <c r="Z149" s="33"/>
      <c r="AA149" s="33"/>
      <c r="AB149" s="33"/>
      <c r="AC149" s="33"/>
      <c r="AD149" s="33"/>
      <c r="AE149" s="33"/>
    </row>
    <row r="150" spans="1:31" s="11" customFormat="1" ht="29.25" customHeight="1">
      <c r="A150" s="128"/>
      <c r="B150" s="129"/>
      <c r="C150" s="130" t="s">
        <v>251</v>
      </c>
      <c r="D150" s="131" t="s">
        <v>65</v>
      </c>
      <c r="E150" s="131" t="s">
        <v>61</v>
      </c>
      <c r="F150" s="131" t="s">
        <v>62</v>
      </c>
      <c r="G150" s="131" t="s">
        <v>252</v>
      </c>
      <c r="H150" s="131" t="s">
        <v>253</v>
      </c>
      <c r="I150" s="131" t="s">
        <v>254</v>
      </c>
      <c r="J150" s="131" t="s">
        <v>220</v>
      </c>
      <c r="K150" s="132" t="s">
        <v>255</v>
      </c>
      <c r="L150" s="133"/>
      <c r="M150" s="63" t="s">
        <v>1</v>
      </c>
      <c r="N150" s="64" t="s">
        <v>44</v>
      </c>
      <c r="O150" s="64" t="s">
        <v>256</v>
      </c>
      <c r="P150" s="64" t="s">
        <v>257</v>
      </c>
      <c r="Q150" s="64" t="s">
        <v>258</v>
      </c>
      <c r="R150" s="64" t="s">
        <v>259</v>
      </c>
      <c r="S150" s="64" t="s">
        <v>260</v>
      </c>
      <c r="T150" s="65" t="s">
        <v>261</v>
      </c>
      <c r="U150" s="128"/>
      <c r="V150" s="128"/>
      <c r="W150" s="128"/>
      <c r="X150" s="128"/>
      <c r="Y150" s="128"/>
      <c r="Z150" s="128"/>
      <c r="AA150" s="128"/>
      <c r="AB150" s="128"/>
      <c r="AC150" s="128"/>
      <c r="AD150" s="128"/>
      <c r="AE150" s="128"/>
    </row>
    <row r="151" spans="1:63" s="2" customFormat="1" ht="22.8" customHeight="1">
      <c r="A151" s="33"/>
      <c r="B151" s="34"/>
      <c r="C151" s="70" t="s">
        <v>262</v>
      </c>
      <c r="D151" s="33"/>
      <c r="E151" s="33"/>
      <c r="F151" s="33"/>
      <c r="G151" s="33"/>
      <c r="H151" s="33"/>
      <c r="I151" s="33"/>
      <c r="J151" s="134">
        <f>BK151</f>
        <v>0</v>
      </c>
      <c r="K151" s="33"/>
      <c r="L151" s="34"/>
      <c r="M151" s="66"/>
      <c r="N151" s="57"/>
      <c r="O151" s="67"/>
      <c r="P151" s="135">
        <f>P152+P982+P1563+P1577</f>
        <v>0</v>
      </c>
      <c r="Q151" s="67"/>
      <c r="R151" s="135">
        <f>R152+R982+R1563+R1577</f>
        <v>123.25744471999998</v>
      </c>
      <c r="S151" s="67"/>
      <c r="T151" s="136">
        <f>T152+T982+T1563+T1577</f>
        <v>13.5</v>
      </c>
      <c r="U151" s="33"/>
      <c r="V151" s="33"/>
      <c r="W151" s="33"/>
      <c r="X151" s="33"/>
      <c r="Y151" s="33"/>
      <c r="Z151" s="33"/>
      <c r="AA151" s="33"/>
      <c r="AB151" s="33"/>
      <c r="AC151" s="33"/>
      <c r="AD151" s="33"/>
      <c r="AE151" s="33"/>
      <c r="AT151" s="18" t="s">
        <v>79</v>
      </c>
      <c r="AU151" s="18" t="s">
        <v>222</v>
      </c>
      <c r="BK151" s="137">
        <f>BK152+BK982+BK1563+BK1577</f>
        <v>0</v>
      </c>
    </row>
    <row r="152" spans="2:63" s="12" customFormat="1" ht="25.95" customHeight="1">
      <c r="B152" s="138"/>
      <c r="D152" s="139" t="s">
        <v>79</v>
      </c>
      <c r="E152" s="140" t="s">
        <v>263</v>
      </c>
      <c r="F152" s="140" t="s">
        <v>264</v>
      </c>
      <c r="I152" s="141"/>
      <c r="J152" s="142">
        <f>BK152</f>
        <v>0</v>
      </c>
      <c r="L152" s="138"/>
      <c r="M152" s="143"/>
      <c r="N152" s="144"/>
      <c r="O152" s="144"/>
      <c r="P152" s="145">
        <f>P153+P316+P473+P608+P666+P689+P852+P865+P965+P977</f>
        <v>0</v>
      </c>
      <c r="Q152" s="144"/>
      <c r="R152" s="145">
        <f>R153+R316+R473+R608+R666+R689+R852+R865+R965+R977</f>
        <v>118.91281465999998</v>
      </c>
      <c r="S152" s="144"/>
      <c r="T152" s="146">
        <f>T153+T316+T473+T608+T666+T689+T852+T865+T965+T977</f>
        <v>13.5</v>
      </c>
      <c r="AR152" s="139" t="s">
        <v>87</v>
      </c>
      <c r="AT152" s="147" t="s">
        <v>79</v>
      </c>
      <c r="AU152" s="147" t="s">
        <v>80</v>
      </c>
      <c r="AY152" s="139" t="s">
        <v>265</v>
      </c>
      <c r="BK152" s="148">
        <f>BK153+BK316+BK473+BK608+BK666+BK689+BK852+BK865+BK965+BK977</f>
        <v>0</v>
      </c>
    </row>
    <row r="153" spans="2:63" s="12" customFormat="1" ht="22.8" customHeight="1">
      <c r="B153" s="138"/>
      <c r="D153" s="139" t="s">
        <v>79</v>
      </c>
      <c r="E153" s="149" t="s">
        <v>87</v>
      </c>
      <c r="F153" s="149" t="s">
        <v>266</v>
      </c>
      <c r="I153" s="141"/>
      <c r="J153" s="150">
        <f>BK153</f>
        <v>0</v>
      </c>
      <c r="L153" s="138"/>
      <c r="M153" s="143"/>
      <c r="N153" s="144"/>
      <c r="O153" s="144"/>
      <c r="P153" s="145">
        <f>SUM(P154:P315)</f>
        <v>0</v>
      </c>
      <c r="Q153" s="144"/>
      <c r="R153" s="145">
        <f>SUM(R154:R315)</f>
        <v>11.26469</v>
      </c>
      <c r="S153" s="144"/>
      <c r="T153" s="146">
        <f>SUM(T154:T315)</f>
        <v>13.5</v>
      </c>
      <c r="AR153" s="139" t="s">
        <v>87</v>
      </c>
      <c r="AT153" s="147" t="s">
        <v>79</v>
      </c>
      <c r="AU153" s="147" t="s">
        <v>87</v>
      </c>
      <c r="AY153" s="139" t="s">
        <v>265</v>
      </c>
      <c r="BK153" s="148">
        <f>SUM(BK154:BK315)</f>
        <v>0</v>
      </c>
    </row>
    <row r="154" spans="1:65" s="2" customFormat="1" ht="44.25" customHeight="1">
      <c r="A154" s="33"/>
      <c r="B154" s="151"/>
      <c r="C154" s="152" t="s">
        <v>87</v>
      </c>
      <c r="D154" s="152" t="s">
        <v>267</v>
      </c>
      <c r="E154" s="153" t="s">
        <v>268</v>
      </c>
      <c r="F154" s="154" t="s">
        <v>269</v>
      </c>
      <c r="G154" s="155" t="s">
        <v>270</v>
      </c>
      <c r="H154" s="156">
        <v>10</v>
      </c>
      <c r="I154" s="157"/>
      <c r="J154" s="158">
        <f>ROUND(I154*H154,2)</f>
        <v>0</v>
      </c>
      <c r="K154" s="154" t="s">
        <v>271</v>
      </c>
      <c r="L154" s="34"/>
      <c r="M154" s="159" t="s">
        <v>1</v>
      </c>
      <c r="N154" s="160" t="s">
        <v>45</v>
      </c>
      <c r="O154" s="59"/>
      <c r="P154" s="161">
        <f>O154*H154</f>
        <v>0</v>
      </c>
      <c r="Q154" s="161">
        <v>0</v>
      </c>
      <c r="R154" s="161">
        <f>Q154*H154</f>
        <v>0</v>
      </c>
      <c r="S154" s="161">
        <v>0</v>
      </c>
      <c r="T154" s="162">
        <f>S154*H154</f>
        <v>0</v>
      </c>
      <c r="U154" s="33"/>
      <c r="V154" s="33"/>
      <c r="W154" s="33"/>
      <c r="X154" s="33"/>
      <c r="Y154" s="33"/>
      <c r="Z154" s="33"/>
      <c r="AA154" s="33"/>
      <c r="AB154" s="33"/>
      <c r="AC154" s="33"/>
      <c r="AD154" s="33"/>
      <c r="AE154" s="33"/>
      <c r="AR154" s="163" t="s">
        <v>179</v>
      </c>
      <c r="AT154" s="163" t="s">
        <v>267</v>
      </c>
      <c r="AU154" s="163" t="s">
        <v>90</v>
      </c>
      <c r="AY154" s="18" t="s">
        <v>265</v>
      </c>
      <c r="BE154" s="164">
        <f>IF(N154="základní",J154,0)</f>
        <v>0</v>
      </c>
      <c r="BF154" s="164">
        <f>IF(N154="snížená",J154,0)</f>
        <v>0</v>
      </c>
      <c r="BG154" s="164">
        <f>IF(N154="zákl. přenesená",J154,0)</f>
        <v>0</v>
      </c>
      <c r="BH154" s="164">
        <f>IF(N154="sníž. přenesená",J154,0)</f>
        <v>0</v>
      </c>
      <c r="BI154" s="164">
        <f>IF(N154="nulová",J154,0)</f>
        <v>0</v>
      </c>
      <c r="BJ154" s="18" t="s">
        <v>87</v>
      </c>
      <c r="BK154" s="164">
        <f>ROUND(I154*H154,2)</f>
        <v>0</v>
      </c>
      <c r="BL154" s="18" t="s">
        <v>179</v>
      </c>
      <c r="BM154" s="163" t="s">
        <v>272</v>
      </c>
    </row>
    <row r="155" spans="1:47" s="2" customFormat="1" ht="28.8">
      <c r="A155" s="33"/>
      <c r="B155" s="34"/>
      <c r="C155" s="33"/>
      <c r="D155" s="165" t="s">
        <v>273</v>
      </c>
      <c r="E155" s="33"/>
      <c r="F155" s="166" t="s">
        <v>269</v>
      </c>
      <c r="G155" s="33"/>
      <c r="H155" s="33"/>
      <c r="I155" s="167"/>
      <c r="J155" s="33"/>
      <c r="K155" s="33"/>
      <c r="L155" s="34"/>
      <c r="M155" s="168"/>
      <c r="N155" s="169"/>
      <c r="O155" s="59"/>
      <c r="P155" s="59"/>
      <c r="Q155" s="59"/>
      <c r="R155" s="59"/>
      <c r="S155" s="59"/>
      <c r="T155" s="60"/>
      <c r="U155" s="33"/>
      <c r="V155" s="33"/>
      <c r="W155" s="33"/>
      <c r="X155" s="33"/>
      <c r="Y155" s="33"/>
      <c r="Z155" s="33"/>
      <c r="AA155" s="33"/>
      <c r="AB155" s="33"/>
      <c r="AC155" s="33"/>
      <c r="AD155" s="33"/>
      <c r="AE155" s="33"/>
      <c r="AT155" s="18" t="s">
        <v>273</v>
      </c>
      <c r="AU155" s="18" t="s">
        <v>90</v>
      </c>
    </row>
    <row r="156" spans="2:51" s="13" customFormat="1" ht="10.2">
      <c r="B156" s="170"/>
      <c r="D156" s="165" t="s">
        <v>274</v>
      </c>
      <c r="E156" s="171" t="s">
        <v>1</v>
      </c>
      <c r="F156" s="172" t="s">
        <v>275</v>
      </c>
      <c r="H156" s="171" t="s">
        <v>1</v>
      </c>
      <c r="I156" s="173"/>
      <c r="L156" s="170"/>
      <c r="M156" s="174"/>
      <c r="N156" s="175"/>
      <c r="O156" s="175"/>
      <c r="P156" s="175"/>
      <c r="Q156" s="175"/>
      <c r="R156" s="175"/>
      <c r="S156" s="175"/>
      <c r="T156" s="176"/>
      <c r="AT156" s="171" t="s">
        <v>274</v>
      </c>
      <c r="AU156" s="171" t="s">
        <v>90</v>
      </c>
      <c r="AV156" s="13" t="s">
        <v>87</v>
      </c>
      <c r="AW156" s="13" t="s">
        <v>36</v>
      </c>
      <c r="AX156" s="13" t="s">
        <v>80</v>
      </c>
      <c r="AY156" s="171" t="s">
        <v>265</v>
      </c>
    </row>
    <row r="157" spans="2:51" s="14" customFormat="1" ht="10.2">
      <c r="B157" s="177"/>
      <c r="D157" s="165" t="s">
        <v>274</v>
      </c>
      <c r="E157" s="178" t="s">
        <v>1</v>
      </c>
      <c r="F157" s="179" t="s">
        <v>276</v>
      </c>
      <c r="H157" s="180">
        <v>10</v>
      </c>
      <c r="I157" s="181"/>
      <c r="L157" s="177"/>
      <c r="M157" s="182"/>
      <c r="N157" s="183"/>
      <c r="O157" s="183"/>
      <c r="P157" s="183"/>
      <c r="Q157" s="183"/>
      <c r="R157" s="183"/>
      <c r="S157" s="183"/>
      <c r="T157" s="184"/>
      <c r="AT157" s="178" t="s">
        <v>274</v>
      </c>
      <c r="AU157" s="178" t="s">
        <v>90</v>
      </c>
      <c r="AV157" s="14" t="s">
        <v>90</v>
      </c>
      <c r="AW157" s="14" t="s">
        <v>36</v>
      </c>
      <c r="AX157" s="14" t="s">
        <v>80</v>
      </c>
      <c r="AY157" s="178" t="s">
        <v>265</v>
      </c>
    </row>
    <row r="158" spans="2:51" s="15" customFormat="1" ht="10.2">
      <c r="B158" s="185"/>
      <c r="D158" s="165" t="s">
        <v>274</v>
      </c>
      <c r="E158" s="186" t="s">
        <v>1</v>
      </c>
      <c r="F158" s="187" t="s">
        <v>277</v>
      </c>
      <c r="H158" s="188">
        <v>10</v>
      </c>
      <c r="I158" s="189"/>
      <c r="L158" s="185"/>
      <c r="M158" s="190"/>
      <c r="N158" s="191"/>
      <c r="O158" s="191"/>
      <c r="P158" s="191"/>
      <c r="Q158" s="191"/>
      <c r="R158" s="191"/>
      <c r="S158" s="191"/>
      <c r="T158" s="192"/>
      <c r="AT158" s="186" t="s">
        <v>274</v>
      </c>
      <c r="AU158" s="186" t="s">
        <v>90</v>
      </c>
      <c r="AV158" s="15" t="s">
        <v>179</v>
      </c>
      <c r="AW158" s="15" t="s">
        <v>36</v>
      </c>
      <c r="AX158" s="15" t="s">
        <v>87</v>
      </c>
      <c r="AY158" s="186" t="s">
        <v>265</v>
      </c>
    </row>
    <row r="159" spans="1:65" s="2" customFormat="1" ht="33" customHeight="1">
      <c r="A159" s="33"/>
      <c r="B159" s="151"/>
      <c r="C159" s="152" t="s">
        <v>90</v>
      </c>
      <c r="D159" s="152" t="s">
        <v>267</v>
      </c>
      <c r="E159" s="153" t="s">
        <v>278</v>
      </c>
      <c r="F159" s="154" t="s">
        <v>279</v>
      </c>
      <c r="G159" s="155" t="s">
        <v>280</v>
      </c>
      <c r="H159" s="156">
        <v>2</v>
      </c>
      <c r="I159" s="157"/>
      <c r="J159" s="158">
        <f>ROUND(I159*H159,2)</f>
        <v>0</v>
      </c>
      <c r="K159" s="154" t="s">
        <v>271</v>
      </c>
      <c r="L159" s="34"/>
      <c r="M159" s="159" t="s">
        <v>1</v>
      </c>
      <c r="N159" s="160" t="s">
        <v>45</v>
      </c>
      <c r="O159" s="59"/>
      <c r="P159" s="161">
        <f>O159*H159</f>
        <v>0</v>
      </c>
      <c r="Q159" s="161">
        <v>0</v>
      </c>
      <c r="R159" s="161">
        <f>Q159*H159</f>
        <v>0</v>
      </c>
      <c r="S159" s="161">
        <v>0</v>
      </c>
      <c r="T159" s="162">
        <f>S159*H159</f>
        <v>0</v>
      </c>
      <c r="U159" s="33"/>
      <c r="V159" s="33"/>
      <c r="W159" s="33"/>
      <c r="X159" s="33"/>
      <c r="Y159" s="33"/>
      <c r="Z159" s="33"/>
      <c r="AA159" s="33"/>
      <c r="AB159" s="33"/>
      <c r="AC159" s="33"/>
      <c r="AD159" s="33"/>
      <c r="AE159" s="33"/>
      <c r="AR159" s="163" t="s">
        <v>179</v>
      </c>
      <c r="AT159" s="163" t="s">
        <v>267</v>
      </c>
      <c r="AU159" s="163" t="s">
        <v>90</v>
      </c>
      <c r="AY159" s="18" t="s">
        <v>265</v>
      </c>
      <c r="BE159" s="164">
        <f>IF(N159="základní",J159,0)</f>
        <v>0</v>
      </c>
      <c r="BF159" s="164">
        <f>IF(N159="snížená",J159,0)</f>
        <v>0</v>
      </c>
      <c r="BG159" s="164">
        <f>IF(N159="zákl. přenesená",J159,0)</f>
        <v>0</v>
      </c>
      <c r="BH159" s="164">
        <f>IF(N159="sníž. přenesená",J159,0)</f>
        <v>0</v>
      </c>
      <c r="BI159" s="164">
        <f>IF(N159="nulová",J159,0)</f>
        <v>0</v>
      </c>
      <c r="BJ159" s="18" t="s">
        <v>87</v>
      </c>
      <c r="BK159" s="164">
        <f>ROUND(I159*H159,2)</f>
        <v>0</v>
      </c>
      <c r="BL159" s="18" t="s">
        <v>179</v>
      </c>
      <c r="BM159" s="163" t="s">
        <v>281</v>
      </c>
    </row>
    <row r="160" spans="1:47" s="2" customFormat="1" ht="19.2">
      <c r="A160" s="33"/>
      <c r="B160" s="34"/>
      <c r="C160" s="33"/>
      <c r="D160" s="165" t="s">
        <v>273</v>
      </c>
      <c r="E160" s="33"/>
      <c r="F160" s="166" t="s">
        <v>279</v>
      </c>
      <c r="G160" s="33"/>
      <c r="H160" s="33"/>
      <c r="I160" s="167"/>
      <c r="J160" s="33"/>
      <c r="K160" s="33"/>
      <c r="L160" s="34"/>
      <c r="M160" s="168"/>
      <c r="N160" s="169"/>
      <c r="O160" s="59"/>
      <c r="P160" s="59"/>
      <c r="Q160" s="59"/>
      <c r="R160" s="59"/>
      <c r="S160" s="59"/>
      <c r="T160" s="60"/>
      <c r="U160" s="33"/>
      <c r="V160" s="33"/>
      <c r="W160" s="33"/>
      <c r="X160" s="33"/>
      <c r="Y160" s="33"/>
      <c r="Z160" s="33"/>
      <c r="AA160" s="33"/>
      <c r="AB160" s="33"/>
      <c r="AC160" s="33"/>
      <c r="AD160" s="33"/>
      <c r="AE160" s="33"/>
      <c r="AT160" s="18" t="s">
        <v>273</v>
      </c>
      <c r="AU160" s="18" t="s">
        <v>90</v>
      </c>
    </row>
    <row r="161" spans="2:51" s="13" customFormat="1" ht="10.2">
      <c r="B161" s="170"/>
      <c r="D161" s="165" t="s">
        <v>274</v>
      </c>
      <c r="E161" s="171" t="s">
        <v>1</v>
      </c>
      <c r="F161" s="172" t="s">
        <v>282</v>
      </c>
      <c r="H161" s="171" t="s">
        <v>1</v>
      </c>
      <c r="I161" s="173"/>
      <c r="L161" s="170"/>
      <c r="M161" s="174"/>
      <c r="N161" s="175"/>
      <c r="O161" s="175"/>
      <c r="P161" s="175"/>
      <c r="Q161" s="175"/>
      <c r="R161" s="175"/>
      <c r="S161" s="175"/>
      <c r="T161" s="176"/>
      <c r="AT161" s="171" t="s">
        <v>274</v>
      </c>
      <c r="AU161" s="171" t="s">
        <v>90</v>
      </c>
      <c r="AV161" s="13" t="s">
        <v>87</v>
      </c>
      <c r="AW161" s="13" t="s">
        <v>36</v>
      </c>
      <c r="AX161" s="13" t="s">
        <v>80</v>
      </c>
      <c r="AY161" s="171" t="s">
        <v>265</v>
      </c>
    </row>
    <row r="162" spans="2:51" s="14" customFormat="1" ht="10.2">
      <c r="B162" s="177"/>
      <c r="D162" s="165" t="s">
        <v>274</v>
      </c>
      <c r="E162" s="178" t="s">
        <v>1</v>
      </c>
      <c r="F162" s="179" t="s">
        <v>90</v>
      </c>
      <c r="H162" s="180">
        <v>2</v>
      </c>
      <c r="I162" s="181"/>
      <c r="L162" s="177"/>
      <c r="M162" s="182"/>
      <c r="N162" s="183"/>
      <c r="O162" s="183"/>
      <c r="P162" s="183"/>
      <c r="Q162" s="183"/>
      <c r="R162" s="183"/>
      <c r="S162" s="183"/>
      <c r="T162" s="184"/>
      <c r="AT162" s="178" t="s">
        <v>274</v>
      </c>
      <c r="AU162" s="178" t="s">
        <v>90</v>
      </c>
      <c r="AV162" s="14" t="s">
        <v>90</v>
      </c>
      <c r="AW162" s="14" t="s">
        <v>36</v>
      </c>
      <c r="AX162" s="14" t="s">
        <v>80</v>
      </c>
      <c r="AY162" s="178" t="s">
        <v>265</v>
      </c>
    </row>
    <row r="163" spans="2:51" s="15" customFormat="1" ht="10.2">
      <c r="B163" s="185"/>
      <c r="D163" s="165" t="s">
        <v>274</v>
      </c>
      <c r="E163" s="186" t="s">
        <v>1</v>
      </c>
      <c r="F163" s="187" t="s">
        <v>277</v>
      </c>
      <c r="H163" s="188">
        <v>2</v>
      </c>
      <c r="I163" s="189"/>
      <c r="L163" s="185"/>
      <c r="M163" s="190"/>
      <c r="N163" s="191"/>
      <c r="O163" s="191"/>
      <c r="P163" s="191"/>
      <c r="Q163" s="191"/>
      <c r="R163" s="191"/>
      <c r="S163" s="191"/>
      <c r="T163" s="192"/>
      <c r="AT163" s="186" t="s">
        <v>274</v>
      </c>
      <c r="AU163" s="186" t="s">
        <v>90</v>
      </c>
      <c r="AV163" s="15" t="s">
        <v>179</v>
      </c>
      <c r="AW163" s="15" t="s">
        <v>36</v>
      </c>
      <c r="AX163" s="15" t="s">
        <v>87</v>
      </c>
      <c r="AY163" s="186" t="s">
        <v>265</v>
      </c>
    </row>
    <row r="164" spans="1:65" s="2" customFormat="1" ht="24.15" customHeight="1">
      <c r="A164" s="33"/>
      <c r="B164" s="151"/>
      <c r="C164" s="152" t="s">
        <v>95</v>
      </c>
      <c r="D164" s="152" t="s">
        <v>267</v>
      </c>
      <c r="E164" s="153" t="s">
        <v>283</v>
      </c>
      <c r="F164" s="154" t="s">
        <v>284</v>
      </c>
      <c r="G164" s="155" t="s">
        <v>280</v>
      </c>
      <c r="H164" s="156">
        <v>2</v>
      </c>
      <c r="I164" s="157"/>
      <c r="J164" s="158">
        <f>ROUND(I164*H164,2)</f>
        <v>0</v>
      </c>
      <c r="K164" s="154" t="s">
        <v>271</v>
      </c>
      <c r="L164" s="34"/>
      <c r="M164" s="159" t="s">
        <v>1</v>
      </c>
      <c r="N164" s="160" t="s">
        <v>45</v>
      </c>
      <c r="O164" s="59"/>
      <c r="P164" s="161">
        <f>O164*H164</f>
        <v>0</v>
      </c>
      <c r="Q164" s="161">
        <v>0</v>
      </c>
      <c r="R164" s="161">
        <f>Q164*H164</f>
        <v>0</v>
      </c>
      <c r="S164" s="161">
        <v>0</v>
      </c>
      <c r="T164" s="162">
        <f>S164*H164</f>
        <v>0</v>
      </c>
      <c r="U164" s="33"/>
      <c r="V164" s="33"/>
      <c r="W164" s="33"/>
      <c r="X164" s="33"/>
      <c r="Y164" s="33"/>
      <c r="Z164" s="33"/>
      <c r="AA164" s="33"/>
      <c r="AB164" s="33"/>
      <c r="AC164" s="33"/>
      <c r="AD164" s="33"/>
      <c r="AE164" s="33"/>
      <c r="AR164" s="163" t="s">
        <v>179</v>
      </c>
      <c r="AT164" s="163" t="s">
        <v>267</v>
      </c>
      <c r="AU164" s="163" t="s">
        <v>90</v>
      </c>
      <c r="AY164" s="18" t="s">
        <v>265</v>
      </c>
      <c r="BE164" s="164">
        <f>IF(N164="základní",J164,0)</f>
        <v>0</v>
      </c>
      <c r="BF164" s="164">
        <f>IF(N164="snížená",J164,0)</f>
        <v>0</v>
      </c>
      <c r="BG164" s="164">
        <f>IF(N164="zákl. přenesená",J164,0)</f>
        <v>0</v>
      </c>
      <c r="BH164" s="164">
        <f>IF(N164="sníž. přenesená",J164,0)</f>
        <v>0</v>
      </c>
      <c r="BI164" s="164">
        <f>IF(N164="nulová",J164,0)</f>
        <v>0</v>
      </c>
      <c r="BJ164" s="18" t="s">
        <v>87</v>
      </c>
      <c r="BK164" s="164">
        <f>ROUND(I164*H164,2)</f>
        <v>0</v>
      </c>
      <c r="BL164" s="18" t="s">
        <v>179</v>
      </c>
      <c r="BM164" s="163" t="s">
        <v>285</v>
      </c>
    </row>
    <row r="165" spans="1:47" s="2" customFormat="1" ht="19.2">
      <c r="A165" s="33"/>
      <c r="B165" s="34"/>
      <c r="C165" s="33"/>
      <c r="D165" s="165" t="s">
        <v>273</v>
      </c>
      <c r="E165" s="33"/>
      <c r="F165" s="166" t="s">
        <v>284</v>
      </c>
      <c r="G165" s="33"/>
      <c r="H165" s="33"/>
      <c r="I165" s="167"/>
      <c r="J165" s="33"/>
      <c r="K165" s="33"/>
      <c r="L165" s="34"/>
      <c r="M165" s="168"/>
      <c r="N165" s="169"/>
      <c r="O165" s="59"/>
      <c r="P165" s="59"/>
      <c r="Q165" s="59"/>
      <c r="R165" s="59"/>
      <c r="S165" s="59"/>
      <c r="T165" s="60"/>
      <c r="U165" s="33"/>
      <c r="V165" s="33"/>
      <c r="W165" s="33"/>
      <c r="X165" s="33"/>
      <c r="Y165" s="33"/>
      <c r="Z165" s="33"/>
      <c r="AA165" s="33"/>
      <c r="AB165" s="33"/>
      <c r="AC165" s="33"/>
      <c r="AD165" s="33"/>
      <c r="AE165" s="33"/>
      <c r="AT165" s="18" t="s">
        <v>273</v>
      </c>
      <c r="AU165" s="18" t="s">
        <v>90</v>
      </c>
    </row>
    <row r="166" spans="1:65" s="2" customFormat="1" ht="62.7" customHeight="1">
      <c r="A166" s="33"/>
      <c r="B166" s="151"/>
      <c r="C166" s="152" t="s">
        <v>179</v>
      </c>
      <c r="D166" s="152" t="s">
        <v>267</v>
      </c>
      <c r="E166" s="153" t="s">
        <v>286</v>
      </c>
      <c r="F166" s="154" t="s">
        <v>287</v>
      </c>
      <c r="G166" s="155" t="s">
        <v>270</v>
      </c>
      <c r="H166" s="156">
        <v>21.6</v>
      </c>
      <c r="I166" s="157"/>
      <c r="J166" s="158">
        <f>ROUND(I166*H166,2)</f>
        <v>0</v>
      </c>
      <c r="K166" s="154" t="s">
        <v>271</v>
      </c>
      <c r="L166" s="34"/>
      <c r="M166" s="159" t="s">
        <v>1</v>
      </c>
      <c r="N166" s="160" t="s">
        <v>45</v>
      </c>
      <c r="O166" s="59"/>
      <c r="P166" s="161">
        <f>O166*H166</f>
        <v>0</v>
      </c>
      <c r="Q166" s="161">
        <v>0</v>
      </c>
      <c r="R166" s="161">
        <f>Q166*H166</f>
        <v>0</v>
      </c>
      <c r="S166" s="161">
        <v>0.625</v>
      </c>
      <c r="T166" s="162">
        <f>S166*H166</f>
        <v>13.5</v>
      </c>
      <c r="U166" s="33"/>
      <c r="V166" s="33"/>
      <c r="W166" s="33"/>
      <c r="X166" s="33"/>
      <c r="Y166" s="33"/>
      <c r="Z166" s="33"/>
      <c r="AA166" s="33"/>
      <c r="AB166" s="33"/>
      <c r="AC166" s="33"/>
      <c r="AD166" s="33"/>
      <c r="AE166" s="33"/>
      <c r="AR166" s="163" t="s">
        <v>179</v>
      </c>
      <c r="AT166" s="163" t="s">
        <v>267</v>
      </c>
      <c r="AU166" s="163" t="s">
        <v>90</v>
      </c>
      <c r="AY166" s="18" t="s">
        <v>265</v>
      </c>
      <c r="BE166" s="164">
        <f>IF(N166="základní",J166,0)</f>
        <v>0</v>
      </c>
      <c r="BF166" s="164">
        <f>IF(N166="snížená",J166,0)</f>
        <v>0</v>
      </c>
      <c r="BG166" s="164">
        <f>IF(N166="zákl. přenesená",J166,0)</f>
        <v>0</v>
      </c>
      <c r="BH166" s="164">
        <f>IF(N166="sníž. přenesená",J166,0)</f>
        <v>0</v>
      </c>
      <c r="BI166" s="164">
        <f>IF(N166="nulová",J166,0)</f>
        <v>0</v>
      </c>
      <c r="BJ166" s="18" t="s">
        <v>87</v>
      </c>
      <c r="BK166" s="164">
        <f>ROUND(I166*H166,2)</f>
        <v>0</v>
      </c>
      <c r="BL166" s="18" t="s">
        <v>179</v>
      </c>
      <c r="BM166" s="163" t="s">
        <v>288</v>
      </c>
    </row>
    <row r="167" spans="1:47" s="2" customFormat="1" ht="38.4">
      <c r="A167" s="33"/>
      <c r="B167" s="34"/>
      <c r="C167" s="33"/>
      <c r="D167" s="165" t="s">
        <v>273</v>
      </c>
      <c r="E167" s="33"/>
      <c r="F167" s="166" t="s">
        <v>287</v>
      </c>
      <c r="G167" s="33"/>
      <c r="H167" s="33"/>
      <c r="I167" s="167"/>
      <c r="J167" s="33"/>
      <c r="K167" s="33"/>
      <c r="L167" s="34"/>
      <c r="M167" s="168"/>
      <c r="N167" s="169"/>
      <c r="O167" s="59"/>
      <c r="P167" s="59"/>
      <c r="Q167" s="59"/>
      <c r="R167" s="59"/>
      <c r="S167" s="59"/>
      <c r="T167" s="60"/>
      <c r="U167" s="33"/>
      <c r="V167" s="33"/>
      <c r="W167" s="33"/>
      <c r="X167" s="33"/>
      <c r="Y167" s="33"/>
      <c r="Z167" s="33"/>
      <c r="AA167" s="33"/>
      <c r="AB167" s="33"/>
      <c r="AC167" s="33"/>
      <c r="AD167" s="33"/>
      <c r="AE167" s="33"/>
      <c r="AT167" s="18" t="s">
        <v>273</v>
      </c>
      <c r="AU167" s="18" t="s">
        <v>90</v>
      </c>
    </row>
    <row r="168" spans="2:51" s="13" customFormat="1" ht="10.2">
      <c r="B168" s="170"/>
      <c r="D168" s="165" t="s">
        <v>274</v>
      </c>
      <c r="E168" s="171" t="s">
        <v>1</v>
      </c>
      <c r="F168" s="172" t="s">
        <v>289</v>
      </c>
      <c r="H168" s="171" t="s">
        <v>1</v>
      </c>
      <c r="I168" s="173"/>
      <c r="L168" s="170"/>
      <c r="M168" s="174"/>
      <c r="N168" s="175"/>
      <c r="O168" s="175"/>
      <c r="P168" s="175"/>
      <c r="Q168" s="175"/>
      <c r="R168" s="175"/>
      <c r="S168" s="175"/>
      <c r="T168" s="176"/>
      <c r="AT168" s="171" t="s">
        <v>274</v>
      </c>
      <c r="AU168" s="171" t="s">
        <v>90</v>
      </c>
      <c r="AV168" s="13" t="s">
        <v>87</v>
      </c>
      <c r="AW168" s="13" t="s">
        <v>36</v>
      </c>
      <c r="AX168" s="13" t="s">
        <v>80</v>
      </c>
      <c r="AY168" s="171" t="s">
        <v>265</v>
      </c>
    </row>
    <row r="169" spans="2:51" s="14" customFormat="1" ht="10.2">
      <c r="B169" s="177"/>
      <c r="D169" s="165" t="s">
        <v>274</v>
      </c>
      <c r="E169" s="178" t="s">
        <v>1</v>
      </c>
      <c r="F169" s="179" t="s">
        <v>290</v>
      </c>
      <c r="H169" s="180">
        <v>21.6</v>
      </c>
      <c r="I169" s="181"/>
      <c r="L169" s="177"/>
      <c r="M169" s="182"/>
      <c r="N169" s="183"/>
      <c r="O169" s="183"/>
      <c r="P169" s="183"/>
      <c r="Q169" s="183"/>
      <c r="R169" s="183"/>
      <c r="S169" s="183"/>
      <c r="T169" s="184"/>
      <c r="AT169" s="178" t="s">
        <v>274</v>
      </c>
      <c r="AU169" s="178" t="s">
        <v>90</v>
      </c>
      <c r="AV169" s="14" t="s">
        <v>90</v>
      </c>
      <c r="AW169" s="14" t="s">
        <v>36</v>
      </c>
      <c r="AX169" s="14" t="s">
        <v>80</v>
      </c>
      <c r="AY169" s="178" t="s">
        <v>265</v>
      </c>
    </row>
    <row r="170" spans="2:51" s="15" customFormat="1" ht="10.2">
      <c r="B170" s="185"/>
      <c r="D170" s="165" t="s">
        <v>274</v>
      </c>
      <c r="E170" s="186" t="s">
        <v>1</v>
      </c>
      <c r="F170" s="187" t="s">
        <v>277</v>
      </c>
      <c r="H170" s="188">
        <v>21.6</v>
      </c>
      <c r="I170" s="189"/>
      <c r="L170" s="185"/>
      <c r="M170" s="190"/>
      <c r="N170" s="191"/>
      <c r="O170" s="191"/>
      <c r="P170" s="191"/>
      <c r="Q170" s="191"/>
      <c r="R170" s="191"/>
      <c r="S170" s="191"/>
      <c r="T170" s="192"/>
      <c r="AT170" s="186" t="s">
        <v>274</v>
      </c>
      <c r="AU170" s="186" t="s">
        <v>90</v>
      </c>
      <c r="AV170" s="15" t="s">
        <v>179</v>
      </c>
      <c r="AW170" s="15" t="s">
        <v>36</v>
      </c>
      <c r="AX170" s="15" t="s">
        <v>87</v>
      </c>
      <c r="AY170" s="186" t="s">
        <v>265</v>
      </c>
    </row>
    <row r="171" spans="1:65" s="2" customFormat="1" ht="21.75" customHeight="1">
      <c r="A171" s="33"/>
      <c r="B171" s="151"/>
      <c r="C171" s="152" t="s">
        <v>291</v>
      </c>
      <c r="D171" s="152" t="s">
        <v>267</v>
      </c>
      <c r="E171" s="153" t="s">
        <v>292</v>
      </c>
      <c r="F171" s="154" t="s">
        <v>293</v>
      </c>
      <c r="G171" s="155" t="s">
        <v>294</v>
      </c>
      <c r="H171" s="156">
        <v>86.15</v>
      </c>
      <c r="I171" s="157"/>
      <c r="J171" s="158">
        <f>ROUND(I171*H171,2)</f>
        <v>0</v>
      </c>
      <c r="K171" s="154" t="s">
        <v>271</v>
      </c>
      <c r="L171" s="34"/>
      <c r="M171" s="159" t="s">
        <v>1</v>
      </c>
      <c r="N171" s="160" t="s">
        <v>45</v>
      </c>
      <c r="O171" s="59"/>
      <c r="P171" s="161">
        <f>O171*H171</f>
        <v>0</v>
      </c>
      <c r="Q171" s="161">
        <v>0</v>
      </c>
      <c r="R171" s="161">
        <f>Q171*H171</f>
        <v>0</v>
      </c>
      <c r="S171" s="161">
        <v>0</v>
      </c>
      <c r="T171" s="162">
        <f>S171*H171</f>
        <v>0</v>
      </c>
      <c r="U171" s="33"/>
      <c r="V171" s="33"/>
      <c r="W171" s="33"/>
      <c r="X171" s="33"/>
      <c r="Y171" s="33"/>
      <c r="Z171" s="33"/>
      <c r="AA171" s="33"/>
      <c r="AB171" s="33"/>
      <c r="AC171" s="33"/>
      <c r="AD171" s="33"/>
      <c r="AE171" s="33"/>
      <c r="AR171" s="163" t="s">
        <v>179</v>
      </c>
      <c r="AT171" s="163" t="s">
        <v>267</v>
      </c>
      <c r="AU171" s="163" t="s">
        <v>90</v>
      </c>
      <c r="AY171" s="18" t="s">
        <v>265</v>
      </c>
      <c r="BE171" s="164">
        <f>IF(N171="základní",J171,0)</f>
        <v>0</v>
      </c>
      <c r="BF171" s="164">
        <f>IF(N171="snížená",J171,0)</f>
        <v>0</v>
      </c>
      <c r="BG171" s="164">
        <f>IF(N171="zákl. přenesená",J171,0)</f>
        <v>0</v>
      </c>
      <c r="BH171" s="164">
        <f>IF(N171="sníž. přenesená",J171,0)</f>
        <v>0</v>
      </c>
      <c r="BI171" s="164">
        <f>IF(N171="nulová",J171,0)</f>
        <v>0</v>
      </c>
      <c r="BJ171" s="18" t="s">
        <v>87</v>
      </c>
      <c r="BK171" s="164">
        <f>ROUND(I171*H171,2)</f>
        <v>0</v>
      </c>
      <c r="BL171" s="18" t="s">
        <v>179</v>
      </c>
      <c r="BM171" s="163" t="s">
        <v>295</v>
      </c>
    </row>
    <row r="172" spans="1:47" s="2" customFormat="1" ht="10.2">
      <c r="A172" s="33"/>
      <c r="B172" s="34"/>
      <c r="C172" s="33"/>
      <c r="D172" s="165" t="s">
        <v>273</v>
      </c>
      <c r="E172" s="33"/>
      <c r="F172" s="166" t="s">
        <v>293</v>
      </c>
      <c r="G172" s="33"/>
      <c r="H172" s="33"/>
      <c r="I172" s="167"/>
      <c r="J172" s="33"/>
      <c r="K172" s="33"/>
      <c r="L172" s="34"/>
      <c r="M172" s="168"/>
      <c r="N172" s="169"/>
      <c r="O172" s="59"/>
      <c r="P172" s="59"/>
      <c r="Q172" s="59"/>
      <c r="R172" s="59"/>
      <c r="S172" s="59"/>
      <c r="T172" s="60"/>
      <c r="U172" s="33"/>
      <c r="V172" s="33"/>
      <c r="W172" s="33"/>
      <c r="X172" s="33"/>
      <c r="Y172" s="33"/>
      <c r="Z172" s="33"/>
      <c r="AA172" s="33"/>
      <c r="AB172" s="33"/>
      <c r="AC172" s="33"/>
      <c r="AD172" s="33"/>
      <c r="AE172" s="33"/>
      <c r="AT172" s="18" t="s">
        <v>273</v>
      </c>
      <c r="AU172" s="18" t="s">
        <v>90</v>
      </c>
    </row>
    <row r="173" spans="2:51" s="13" customFormat="1" ht="10.2">
      <c r="B173" s="170"/>
      <c r="D173" s="165" t="s">
        <v>274</v>
      </c>
      <c r="E173" s="171" t="s">
        <v>1</v>
      </c>
      <c r="F173" s="172" t="s">
        <v>296</v>
      </c>
      <c r="H173" s="171" t="s">
        <v>1</v>
      </c>
      <c r="I173" s="173"/>
      <c r="L173" s="170"/>
      <c r="M173" s="174"/>
      <c r="N173" s="175"/>
      <c r="O173" s="175"/>
      <c r="P173" s="175"/>
      <c r="Q173" s="175"/>
      <c r="R173" s="175"/>
      <c r="S173" s="175"/>
      <c r="T173" s="176"/>
      <c r="AT173" s="171" t="s">
        <v>274</v>
      </c>
      <c r="AU173" s="171" t="s">
        <v>90</v>
      </c>
      <c r="AV173" s="13" t="s">
        <v>87</v>
      </c>
      <c r="AW173" s="13" t="s">
        <v>36</v>
      </c>
      <c r="AX173" s="13" t="s">
        <v>80</v>
      </c>
      <c r="AY173" s="171" t="s">
        <v>265</v>
      </c>
    </row>
    <row r="174" spans="2:51" s="13" customFormat="1" ht="10.2">
      <c r="B174" s="170"/>
      <c r="D174" s="165" t="s">
        <v>274</v>
      </c>
      <c r="E174" s="171" t="s">
        <v>1</v>
      </c>
      <c r="F174" s="172" t="s">
        <v>297</v>
      </c>
      <c r="H174" s="171" t="s">
        <v>1</v>
      </c>
      <c r="I174" s="173"/>
      <c r="L174" s="170"/>
      <c r="M174" s="174"/>
      <c r="N174" s="175"/>
      <c r="O174" s="175"/>
      <c r="P174" s="175"/>
      <c r="Q174" s="175"/>
      <c r="R174" s="175"/>
      <c r="S174" s="175"/>
      <c r="T174" s="176"/>
      <c r="AT174" s="171" t="s">
        <v>274</v>
      </c>
      <c r="AU174" s="171" t="s">
        <v>90</v>
      </c>
      <c r="AV174" s="13" t="s">
        <v>87</v>
      </c>
      <c r="AW174" s="13" t="s">
        <v>36</v>
      </c>
      <c r="AX174" s="13" t="s">
        <v>80</v>
      </c>
      <c r="AY174" s="171" t="s">
        <v>265</v>
      </c>
    </row>
    <row r="175" spans="2:51" s="14" customFormat="1" ht="10.2">
      <c r="B175" s="177"/>
      <c r="D175" s="165" t="s">
        <v>274</v>
      </c>
      <c r="E175" s="178" t="s">
        <v>1</v>
      </c>
      <c r="F175" s="179" t="s">
        <v>298</v>
      </c>
      <c r="H175" s="180">
        <v>29.6</v>
      </c>
      <c r="I175" s="181"/>
      <c r="L175" s="177"/>
      <c r="M175" s="182"/>
      <c r="N175" s="183"/>
      <c r="O175" s="183"/>
      <c r="P175" s="183"/>
      <c r="Q175" s="183"/>
      <c r="R175" s="183"/>
      <c r="S175" s="183"/>
      <c r="T175" s="184"/>
      <c r="AT175" s="178" t="s">
        <v>274</v>
      </c>
      <c r="AU175" s="178" t="s">
        <v>90</v>
      </c>
      <c r="AV175" s="14" t="s">
        <v>90</v>
      </c>
      <c r="AW175" s="14" t="s">
        <v>36</v>
      </c>
      <c r="AX175" s="14" t="s">
        <v>80</v>
      </c>
      <c r="AY175" s="178" t="s">
        <v>265</v>
      </c>
    </row>
    <row r="176" spans="2:51" s="13" customFormat="1" ht="10.2">
      <c r="B176" s="170"/>
      <c r="D176" s="165" t="s">
        <v>274</v>
      </c>
      <c r="E176" s="171" t="s">
        <v>1</v>
      </c>
      <c r="F176" s="172" t="s">
        <v>299</v>
      </c>
      <c r="H176" s="171" t="s">
        <v>1</v>
      </c>
      <c r="I176" s="173"/>
      <c r="L176" s="170"/>
      <c r="M176" s="174"/>
      <c r="N176" s="175"/>
      <c r="O176" s="175"/>
      <c r="P176" s="175"/>
      <c r="Q176" s="175"/>
      <c r="R176" s="175"/>
      <c r="S176" s="175"/>
      <c r="T176" s="176"/>
      <c r="AT176" s="171" t="s">
        <v>274</v>
      </c>
      <c r="AU176" s="171" t="s">
        <v>90</v>
      </c>
      <c r="AV176" s="13" t="s">
        <v>87</v>
      </c>
      <c r="AW176" s="13" t="s">
        <v>36</v>
      </c>
      <c r="AX176" s="13" t="s">
        <v>80</v>
      </c>
      <c r="AY176" s="171" t="s">
        <v>265</v>
      </c>
    </row>
    <row r="177" spans="2:51" s="14" customFormat="1" ht="10.2">
      <c r="B177" s="177"/>
      <c r="D177" s="165" t="s">
        <v>274</v>
      </c>
      <c r="E177" s="178" t="s">
        <v>1</v>
      </c>
      <c r="F177" s="179" t="s">
        <v>300</v>
      </c>
      <c r="H177" s="180">
        <v>3.6</v>
      </c>
      <c r="I177" s="181"/>
      <c r="L177" s="177"/>
      <c r="M177" s="182"/>
      <c r="N177" s="183"/>
      <c r="O177" s="183"/>
      <c r="P177" s="183"/>
      <c r="Q177" s="183"/>
      <c r="R177" s="183"/>
      <c r="S177" s="183"/>
      <c r="T177" s="184"/>
      <c r="AT177" s="178" t="s">
        <v>274</v>
      </c>
      <c r="AU177" s="178" t="s">
        <v>90</v>
      </c>
      <c r="AV177" s="14" t="s">
        <v>90</v>
      </c>
      <c r="AW177" s="14" t="s">
        <v>36</v>
      </c>
      <c r="AX177" s="14" t="s">
        <v>80</v>
      </c>
      <c r="AY177" s="178" t="s">
        <v>265</v>
      </c>
    </row>
    <row r="178" spans="2:51" s="13" customFormat="1" ht="10.2">
      <c r="B178" s="170"/>
      <c r="D178" s="165" t="s">
        <v>274</v>
      </c>
      <c r="E178" s="171" t="s">
        <v>1</v>
      </c>
      <c r="F178" s="172" t="s">
        <v>301</v>
      </c>
      <c r="H178" s="171" t="s">
        <v>1</v>
      </c>
      <c r="I178" s="173"/>
      <c r="L178" s="170"/>
      <c r="M178" s="174"/>
      <c r="N178" s="175"/>
      <c r="O178" s="175"/>
      <c r="P178" s="175"/>
      <c r="Q178" s="175"/>
      <c r="R178" s="175"/>
      <c r="S178" s="175"/>
      <c r="T178" s="176"/>
      <c r="AT178" s="171" t="s">
        <v>274</v>
      </c>
      <c r="AU178" s="171" t="s">
        <v>90</v>
      </c>
      <c r="AV178" s="13" t="s">
        <v>87</v>
      </c>
      <c r="AW178" s="13" t="s">
        <v>36</v>
      </c>
      <c r="AX178" s="13" t="s">
        <v>80</v>
      </c>
      <c r="AY178" s="171" t="s">
        <v>265</v>
      </c>
    </row>
    <row r="179" spans="2:51" s="14" customFormat="1" ht="10.2">
      <c r="B179" s="177"/>
      <c r="D179" s="165" t="s">
        <v>274</v>
      </c>
      <c r="E179" s="178" t="s">
        <v>1</v>
      </c>
      <c r="F179" s="179" t="s">
        <v>300</v>
      </c>
      <c r="H179" s="180">
        <v>3.6</v>
      </c>
      <c r="I179" s="181"/>
      <c r="L179" s="177"/>
      <c r="M179" s="182"/>
      <c r="N179" s="183"/>
      <c r="O179" s="183"/>
      <c r="P179" s="183"/>
      <c r="Q179" s="183"/>
      <c r="R179" s="183"/>
      <c r="S179" s="183"/>
      <c r="T179" s="184"/>
      <c r="AT179" s="178" t="s">
        <v>274</v>
      </c>
      <c r="AU179" s="178" t="s">
        <v>90</v>
      </c>
      <c r="AV179" s="14" t="s">
        <v>90</v>
      </c>
      <c r="AW179" s="14" t="s">
        <v>36</v>
      </c>
      <c r="AX179" s="14" t="s">
        <v>80</v>
      </c>
      <c r="AY179" s="178" t="s">
        <v>265</v>
      </c>
    </row>
    <row r="180" spans="2:51" s="13" customFormat="1" ht="10.2">
      <c r="B180" s="170"/>
      <c r="D180" s="165" t="s">
        <v>274</v>
      </c>
      <c r="E180" s="171" t="s">
        <v>1</v>
      </c>
      <c r="F180" s="172" t="s">
        <v>302</v>
      </c>
      <c r="H180" s="171" t="s">
        <v>1</v>
      </c>
      <c r="I180" s="173"/>
      <c r="L180" s="170"/>
      <c r="M180" s="174"/>
      <c r="N180" s="175"/>
      <c r="O180" s="175"/>
      <c r="P180" s="175"/>
      <c r="Q180" s="175"/>
      <c r="R180" s="175"/>
      <c r="S180" s="175"/>
      <c r="T180" s="176"/>
      <c r="AT180" s="171" t="s">
        <v>274</v>
      </c>
      <c r="AU180" s="171" t="s">
        <v>90</v>
      </c>
      <c r="AV180" s="13" t="s">
        <v>87</v>
      </c>
      <c r="AW180" s="13" t="s">
        <v>36</v>
      </c>
      <c r="AX180" s="13" t="s">
        <v>80</v>
      </c>
      <c r="AY180" s="171" t="s">
        <v>265</v>
      </c>
    </row>
    <row r="181" spans="2:51" s="14" customFormat="1" ht="10.2">
      <c r="B181" s="177"/>
      <c r="D181" s="165" t="s">
        <v>274</v>
      </c>
      <c r="E181" s="178" t="s">
        <v>1</v>
      </c>
      <c r="F181" s="179" t="s">
        <v>303</v>
      </c>
      <c r="H181" s="180">
        <v>49.35</v>
      </c>
      <c r="I181" s="181"/>
      <c r="L181" s="177"/>
      <c r="M181" s="182"/>
      <c r="N181" s="183"/>
      <c r="O181" s="183"/>
      <c r="P181" s="183"/>
      <c r="Q181" s="183"/>
      <c r="R181" s="183"/>
      <c r="S181" s="183"/>
      <c r="T181" s="184"/>
      <c r="AT181" s="178" t="s">
        <v>274</v>
      </c>
      <c r="AU181" s="178" t="s">
        <v>90</v>
      </c>
      <c r="AV181" s="14" t="s">
        <v>90</v>
      </c>
      <c r="AW181" s="14" t="s">
        <v>36</v>
      </c>
      <c r="AX181" s="14" t="s">
        <v>80</v>
      </c>
      <c r="AY181" s="178" t="s">
        <v>265</v>
      </c>
    </row>
    <row r="182" spans="2:51" s="16" customFormat="1" ht="10.2">
      <c r="B182" s="193"/>
      <c r="D182" s="165" t="s">
        <v>274</v>
      </c>
      <c r="E182" s="194" t="s">
        <v>182</v>
      </c>
      <c r="F182" s="195" t="s">
        <v>304</v>
      </c>
      <c r="H182" s="196">
        <v>86.15</v>
      </c>
      <c r="I182" s="197"/>
      <c r="L182" s="193"/>
      <c r="M182" s="198"/>
      <c r="N182" s="199"/>
      <c r="O182" s="199"/>
      <c r="P182" s="199"/>
      <c r="Q182" s="199"/>
      <c r="R182" s="199"/>
      <c r="S182" s="199"/>
      <c r="T182" s="200"/>
      <c r="AT182" s="194" t="s">
        <v>274</v>
      </c>
      <c r="AU182" s="194" t="s">
        <v>90</v>
      </c>
      <c r="AV182" s="16" t="s">
        <v>95</v>
      </c>
      <c r="AW182" s="16" t="s">
        <v>36</v>
      </c>
      <c r="AX182" s="16" t="s">
        <v>80</v>
      </c>
      <c r="AY182" s="194" t="s">
        <v>265</v>
      </c>
    </row>
    <row r="183" spans="2:51" s="15" customFormat="1" ht="10.2">
      <c r="B183" s="185"/>
      <c r="D183" s="165" t="s">
        <v>274</v>
      </c>
      <c r="E183" s="186" t="s">
        <v>1</v>
      </c>
      <c r="F183" s="187" t="s">
        <v>277</v>
      </c>
      <c r="H183" s="188">
        <v>86.15</v>
      </c>
      <c r="I183" s="189"/>
      <c r="L183" s="185"/>
      <c r="M183" s="190"/>
      <c r="N183" s="191"/>
      <c r="O183" s="191"/>
      <c r="P183" s="191"/>
      <c r="Q183" s="191"/>
      <c r="R183" s="191"/>
      <c r="S183" s="191"/>
      <c r="T183" s="192"/>
      <c r="AT183" s="186" t="s">
        <v>274</v>
      </c>
      <c r="AU183" s="186" t="s">
        <v>90</v>
      </c>
      <c r="AV183" s="15" t="s">
        <v>179</v>
      </c>
      <c r="AW183" s="15" t="s">
        <v>36</v>
      </c>
      <c r="AX183" s="15" t="s">
        <v>87</v>
      </c>
      <c r="AY183" s="186" t="s">
        <v>265</v>
      </c>
    </row>
    <row r="184" spans="1:65" s="2" customFormat="1" ht="33" customHeight="1">
      <c r="A184" s="33"/>
      <c r="B184" s="151"/>
      <c r="C184" s="152" t="s">
        <v>305</v>
      </c>
      <c r="D184" s="152" t="s">
        <v>267</v>
      </c>
      <c r="E184" s="153" t="s">
        <v>306</v>
      </c>
      <c r="F184" s="154" t="s">
        <v>307</v>
      </c>
      <c r="G184" s="155" t="s">
        <v>294</v>
      </c>
      <c r="H184" s="156">
        <v>86.15</v>
      </c>
      <c r="I184" s="157"/>
      <c r="J184" s="158">
        <f>ROUND(I184*H184,2)</f>
        <v>0</v>
      </c>
      <c r="K184" s="154" t="s">
        <v>271</v>
      </c>
      <c r="L184" s="34"/>
      <c r="M184" s="159" t="s">
        <v>1</v>
      </c>
      <c r="N184" s="160" t="s">
        <v>45</v>
      </c>
      <c r="O184" s="59"/>
      <c r="P184" s="161">
        <f>O184*H184</f>
        <v>0</v>
      </c>
      <c r="Q184" s="161">
        <v>0</v>
      </c>
      <c r="R184" s="161">
        <f>Q184*H184</f>
        <v>0</v>
      </c>
      <c r="S184" s="161">
        <v>0</v>
      </c>
      <c r="T184" s="162">
        <f>S184*H184</f>
        <v>0</v>
      </c>
      <c r="U184" s="33"/>
      <c r="V184" s="33"/>
      <c r="W184" s="33"/>
      <c r="X184" s="33"/>
      <c r="Y184" s="33"/>
      <c r="Z184" s="33"/>
      <c r="AA184" s="33"/>
      <c r="AB184" s="33"/>
      <c r="AC184" s="33"/>
      <c r="AD184" s="33"/>
      <c r="AE184" s="33"/>
      <c r="AR184" s="163" t="s">
        <v>179</v>
      </c>
      <c r="AT184" s="163" t="s">
        <v>267</v>
      </c>
      <c r="AU184" s="163" t="s">
        <v>90</v>
      </c>
      <c r="AY184" s="18" t="s">
        <v>265</v>
      </c>
      <c r="BE184" s="164">
        <f>IF(N184="základní",J184,0)</f>
        <v>0</v>
      </c>
      <c r="BF184" s="164">
        <f>IF(N184="snížená",J184,0)</f>
        <v>0</v>
      </c>
      <c r="BG184" s="164">
        <f>IF(N184="zákl. přenesená",J184,0)</f>
        <v>0</v>
      </c>
      <c r="BH184" s="164">
        <f>IF(N184="sníž. přenesená",J184,0)</f>
        <v>0</v>
      </c>
      <c r="BI184" s="164">
        <f>IF(N184="nulová",J184,0)</f>
        <v>0</v>
      </c>
      <c r="BJ184" s="18" t="s">
        <v>87</v>
      </c>
      <c r="BK184" s="164">
        <f>ROUND(I184*H184,2)</f>
        <v>0</v>
      </c>
      <c r="BL184" s="18" t="s">
        <v>179</v>
      </c>
      <c r="BM184" s="163" t="s">
        <v>308</v>
      </c>
    </row>
    <row r="185" spans="1:47" s="2" customFormat="1" ht="19.2">
      <c r="A185" s="33"/>
      <c r="B185" s="34"/>
      <c r="C185" s="33"/>
      <c r="D185" s="165" t="s">
        <v>273</v>
      </c>
      <c r="E185" s="33"/>
      <c r="F185" s="166" t="s">
        <v>307</v>
      </c>
      <c r="G185" s="33"/>
      <c r="H185" s="33"/>
      <c r="I185" s="167"/>
      <c r="J185" s="33"/>
      <c r="K185" s="33"/>
      <c r="L185" s="34"/>
      <c r="M185" s="168"/>
      <c r="N185" s="169"/>
      <c r="O185" s="59"/>
      <c r="P185" s="59"/>
      <c r="Q185" s="59"/>
      <c r="R185" s="59"/>
      <c r="S185" s="59"/>
      <c r="T185" s="60"/>
      <c r="U185" s="33"/>
      <c r="V185" s="33"/>
      <c r="W185" s="33"/>
      <c r="X185" s="33"/>
      <c r="Y185" s="33"/>
      <c r="Z185" s="33"/>
      <c r="AA185" s="33"/>
      <c r="AB185" s="33"/>
      <c r="AC185" s="33"/>
      <c r="AD185" s="33"/>
      <c r="AE185" s="33"/>
      <c r="AT185" s="18" t="s">
        <v>273</v>
      </c>
      <c r="AU185" s="18" t="s">
        <v>90</v>
      </c>
    </row>
    <row r="186" spans="2:51" s="14" customFormat="1" ht="10.2">
      <c r="B186" s="177"/>
      <c r="D186" s="165" t="s">
        <v>274</v>
      </c>
      <c r="E186" s="178" t="s">
        <v>1</v>
      </c>
      <c r="F186" s="179" t="s">
        <v>182</v>
      </c>
      <c r="H186" s="180">
        <v>86.15</v>
      </c>
      <c r="I186" s="181"/>
      <c r="L186" s="177"/>
      <c r="M186" s="182"/>
      <c r="N186" s="183"/>
      <c r="O186" s="183"/>
      <c r="P186" s="183"/>
      <c r="Q186" s="183"/>
      <c r="R186" s="183"/>
      <c r="S186" s="183"/>
      <c r="T186" s="184"/>
      <c r="AT186" s="178" t="s">
        <v>274</v>
      </c>
      <c r="AU186" s="178" t="s">
        <v>90</v>
      </c>
      <c r="AV186" s="14" t="s">
        <v>90</v>
      </c>
      <c r="AW186" s="14" t="s">
        <v>36</v>
      </c>
      <c r="AX186" s="14" t="s">
        <v>80</v>
      </c>
      <c r="AY186" s="178" t="s">
        <v>265</v>
      </c>
    </row>
    <row r="187" spans="2:51" s="15" customFormat="1" ht="10.2">
      <c r="B187" s="185"/>
      <c r="D187" s="165" t="s">
        <v>274</v>
      </c>
      <c r="E187" s="186" t="s">
        <v>1</v>
      </c>
      <c r="F187" s="187" t="s">
        <v>277</v>
      </c>
      <c r="H187" s="188">
        <v>86.15</v>
      </c>
      <c r="I187" s="189"/>
      <c r="L187" s="185"/>
      <c r="M187" s="190"/>
      <c r="N187" s="191"/>
      <c r="O187" s="191"/>
      <c r="P187" s="191"/>
      <c r="Q187" s="191"/>
      <c r="R187" s="191"/>
      <c r="S187" s="191"/>
      <c r="T187" s="192"/>
      <c r="AT187" s="186" t="s">
        <v>274</v>
      </c>
      <c r="AU187" s="186" t="s">
        <v>90</v>
      </c>
      <c r="AV187" s="15" t="s">
        <v>179</v>
      </c>
      <c r="AW187" s="15" t="s">
        <v>36</v>
      </c>
      <c r="AX187" s="15" t="s">
        <v>87</v>
      </c>
      <c r="AY187" s="186" t="s">
        <v>265</v>
      </c>
    </row>
    <row r="188" spans="1:65" s="2" customFormat="1" ht="44.25" customHeight="1">
      <c r="A188" s="33"/>
      <c r="B188" s="151"/>
      <c r="C188" s="152" t="s">
        <v>309</v>
      </c>
      <c r="D188" s="152" t="s">
        <v>267</v>
      </c>
      <c r="E188" s="153" t="s">
        <v>310</v>
      </c>
      <c r="F188" s="154" t="s">
        <v>311</v>
      </c>
      <c r="G188" s="155" t="s">
        <v>312</v>
      </c>
      <c r="H188" s="156">
        <v>38.853</v>
      </c>
      <c r="I188" s="157"/>
      <c r="J188" s="158">
        <f>ROUND(I188*H188,2)</f>
        <v>0</v>
      </c>
      <c r="K188" s="154" t="s">
        <v>271</v>
      </c>
      <c r="L188" s="34"/>
      <c r="M188" s="159" t="s">
        <v>1</v>
      </c>
      <c r="N188" s="160" t="s">
        <v>45</v>
      </c>
      <c r="O188" s="59"/>
      <c r="P188" s="161">
        <f>O188*H188</f>
        <v>0</v>
      </c>
      <c r="Q188" s="161">
        <v>0</v>
      </c>
      <c r="R188" s="161">
        <f>Q188*H188</f>
        <v>0</v>
      </c>
      <c r="S188" s="161">
        <v>0</v>
      </c>
      <c r="T188" s="162">
        <f>S188*H188</f>
        <v>0</v>
      </c>
      <c r="U188" s="33"/>
      <c r="V188" s="33"/>
      <c r="W188" s="33"/>
      <c r="X188" s="33"/>
      <c r="Y188" s="33"/>
      <c r="Z188" s="33"/>
      <c r="AA188" s="33"/>
      <c r="AB188" s="33"/>
      <c r="AC188" s="33"/>
      <c r="AD188" s="33"/>
      <c r="AE188" s="33"/>
      <c r="AR188" s="163" t="s">
        <v>179</v>
      </c>
      <c r="AT188" s="163" t="s">
        <v>267</v>
      </c>
      <c r="AU188" s="163" t="s">
        <v>90</v>
      </c>
      <c r="AY188" s="18" t="s">
        <v>265</v>
      </c>
      <c r="BE188" s="164">
        <f>IF(N188="základní",J188,0)</f>
        <v>0</v>
      </c>
      <c r="BF188" s="164">
        <f>IF(N188="snížená",J188,0)</f>
        <v>0</v>
      </c>
      <c r="BG188" s="164">
        <f>IF(N188="zákl. přenesená",J188,0)</f>
        <v>0</v>
      </c>
      <c r="BH188" s="164">
        <f>IF(N188="sníž. přenesená",J188,0)</f>
        <v>0</v>
      </c>
      <c r="BI188" s="164">
        <f>IF(N188="nulová",J188,0)</f>
        <v>0</v>
      </c>
      <c r="BJ188" s="18" t="s">
        <v>87</v>
      </c>
      <c r="BK188" s="164">
        <f>ROUND(I188*H188,2)</f>
        <v>0</v>
      </c>
      <c r="BL188" s="18" t="s">
        <v>179</v>
      </c>
      <c r="BM188" s="163" t="s">
        <v>313</v>
      </c>
    </row>
    <row r="189" spans="1:47" s="2" customFormat="1" ht="28.8">
      <c r="A189" s="33"/>
      <c r="B189" s="34"/>
      <c r="C189" s="33"/>
      <c r="D189" s="165" t="s">
        <v>273</v>
      </c>
      <c r="E189" s="33"/>
      <c r="F189" s="166" t="s">
        <v>311</v>
      </c>
      <c r="G189" s="33"/>
      <c r="H189" s="33"/>
      <c r="I189" s="167"/>
      <c r="J189" s="33"/>
      <c r="K189" s="33"/>
      <c r="L189" s="34"/>
      <c r="M189" s="168"/>
      <c r="N189" s="169"/>
      <c r="O189" s="59"/>
      <c r="P189" s="59"/>
      <c r="Q189" s="59"/>
      <c r="R189" s="59"/>
      <c r="S189" s="59"/>
      <c r="T189" s="60"/>
      <c r="U189" s="33"/>
      <c r="V189" s="33"/>
      <c r="W189" s="33"/>
      <c r="X189" s="33"/>
      <c r="Y189" s="33"/>
      <c r="Z189" s="33"/>
      <c r="AA189" s="33"/>
      <c r="AB189" s="33"/>
      <c r="AC189" s="33"/>
      <c r="AD189" s="33"/>
      <c r="AE189" s="33"/>
      <c r="AT189" s="18" t="s">
        <v>273</v>
      </c>
      <c r="AU189" s="18" t="s">
        <v>90</v>
      </c>
    </row>
    <row r="190" spans="2:51" s="13" customFormat="1" ht="10.2">
      <c r="B190" s="170"/>
      <c r="D190" s="165" t="s">
        <v>274</v>
      </c>
      <c r="E190" s="171" t="s">
        <v>1</v>
      </c>
      <c r="F190" s="172" t="s">
        <v>314</v>
      </c>
      <c r="H190" s="171" t="s">
        <v>1</v>
      </c>
      <c r="I190" s="173"/>
      <c r="L190" s="170"/>
      <c r="M190" s="174"/>
      <c r="N190" s="175"/>
      <c r="O190" s="175"/>
      <c r="P190" s="175"/>
      <c r="Q190" s="175"/>
      <c r="R190" s="175"/>
      <c r="S190" s="175"/>
      <c r="T190" s="176"/>
      <c r="AT190" s="171" t="s">
        <v>274</v>
      </c>
      <c r="AU190" s="171" t="s">
        <v>90</v>
      </c>
      <c r="AV190" s="13" t="s">
        <v>87</v>
      </c>
      <c r="AW190" s="13" t="s">
        <v>36</v>
      </c>
      <c r="AX190" s="13" t="s">
        <v>80</v>
      </c>
      <c r="AY190" s="171" t="s">
        <v>265</v>
      </c>
    </row>
    <row r="191" spans="2:51" s="13" customFormat="1" ht="10.2">
      <c r="B191" s="170"/>
      <c r="D191" s="165" t="s">
        <v>274</v>
      </c>
      <c r="E191" s="171" t="s">
        <v>1</v>
      </c>
      <c r="F191" s="172" t="s">
        <v>315</v>
      </c>
      <c r="H191" s="171" t="s">
        <v>1</v>
      </c>
      <c r="I191" s="173"/>
      <c r="L191" s="170"/>
      <c r="M191" s="174"/>
      <c r="N191" s="175"/>
      <c r="O191" s="175"/>
      <c r="P191" s="175"/>
      <c r="Q191" s="175"/>
      <c r="R191" s="175"/>
      <c r="S191" s="175"/>
      <c r="T191" s="176"/>
      <c r="AT191" s="171" t="s">
        <v>274</v>
      </c>
      <c r="AU191" s="171" t="s">
        <v>90</v>
      </c>
      <c r="AV191" s="13" t="s">
        <v>87</v>
      </c>
      <c r="AW191" s="13" t="s">
        <v>36</v>
      </c>
      <c r="AX191" s="13" t="s">
        <v>80</v>
      </c>
      <c r="AY191" s="171" t="s">
        <v>265</v>
      </c>
    </row>
    <row r="192" spans="2:51" s="13" customFormat="1" ht="10.2">
      <c r="B192" s="170"/>
      <c r="D192" s="165" t="s">
        <v>274</v>
      </c>
      <c r="E192" s="171" t="s">
        <v>1</v>
      </c>
      <c r="F192" s="172" t="s">
        <v>316</v>
      </c>
      <c r="H192" s="171" t="s">
        <v>1</v>
      </c>
      <c r="I192" s="173"/>
      <c r="L192" s="170"/>
      <c r="M192" s="174"/>
      <c r="N192" s="175"/>
      <c r="O192" s="175"/>
      <c r="P192" s="175"/>
      <c r="Q192" s="175"/>
      <c r="R192" s="175"/>
      <c r="S192" s="175"/>
      <c r="T192" s="176"/>
      <c r="AT192" s="171" t="s">
        <v>274</v>
      </c>
      <c r="AU192" s="171" t="s">
        <v>90</v>
      </c>
      <c r="AV192" s="13" t="s">
        <v>87</v>
      </c>
      <c r="AW192" s="13" t="s">
        <v>36</v>
      </c>
      <c r="AX192" s="13" t="s">
        <v>80</v>
      </c>
      <c r="AY192" s="171" t="s">
        <v>265</v>
      </c>
    </row>
    <row r="193" spans="2:51" s="13" customFormat="1" ht="10.2">
      <c r="B193" s="170"/>
      <c r="D193" s="165" t="s">
        <v>274</v>
      </c>
      <c r="E193" s="171" t="s">
        <v>1</v>
      </c>
      <c r="F193" s="172" t="s">
        <v>317</v>
      </c>
      <c r="H193" s="171" t="s">
        <v>1</v>
      </c>
      <c r="I193" s="173"/>
      <c r="L193" s="170"/>
      <c r="M193" s="174"/>
      <c r="N193" s="175"/>
      <c r="O193" s="175"/>
      <c r="P193" s="175"/>
      <c r="Q193" s="175"/>
      <c r="R193" s="175"/>
      <c r="S193" s="175"/>
      <c r="T193" s="176"/>
      <c r="AT193" s="171" t="s">
        <v>274</v>
      </c>
      <c r="AU193" s="171" t="s">
        <v>90</v>
      </c>
      <c r="AV193" s="13" t="s">
        <v>87</v>
      </c>
      <c r="AW193" s="13" t="s">
        <v>36</v>
      </c>
      <c r="AX193" s="13" t="s">
        <v>80</v>
      </c>
      <c r="AY193" s="171" t="s">
        <v>265</v>
      </c>
    </row>
    <row r="194" spans="2:51" s="13" customFormat="1" ht="10.2">
      <c r="B194" s="170"/>
      <c r="D194" s="165" t="s">
        <v>274</v>
      </c>
      <c r="E194" s="171" t="s">
        <v>1</v>
      </c>
      <c r="F194" s="172" t="s">
        <v>318</v>
      </c>
      <c r="H194" s="171" t="s">
        <v>1</v>
      </c>
      <c r="I194" s="173"/>
      <c r="L194" s="170"/>
      <c r="M194" s="174"/>
      <c r="N194" s="175"/>
      <c r="O194" s="175"/>
      <c r="P194" s="175"/>
      <c r="Q194" s="175"/>
      <c r="R194" s="175"/>
      <c r="S194" s="175"/>
      <c r="T194" s="176"/>
      <c r="AT194" s="171" t="s">
        <v>274</v>
      </c>
      <c r="AU194" s="171" t="s">
        <v>90</v>
      </c>
      <c r="AV194" s="13" t="s">
        <v>87</v>
      </c>
      <c r="AW194" s="13" t="s">
        <v>36</v>
      </c>
      <c r="AX194" s="13" t="s">
        <v>80</v>
      </c>
      <c r="AY194" s="171" t="s">
        <v>265</v>
      </c>
    </row>
    <row r="195" spans="2:51" s="13" customFormat="1" ht="10.2">
      <c r="B195" s="170"/>
      <c r="D195" s="165" t="s">
        <v>274</v>
      </c>
      <c r="E195" s="171" t="s">
        <v>1</v>
      </c>
      <c r="F195" s="172" t="s">
        <v>319</v>
      </c>
      <c r="H195" s="171" t="s">
        <v>1</v>
      </c>
      <c r="I195" s="173"/>
      <c r="L195" s="170"/>
      <c r="M195" s="174"/>
      <c r="N195" s="175"/>
      <c r="O195" s="175"/>
      <c r="P195" s="175"/>
      <c r="Q195" s="175"/>
      <c r="R195" s="175"/>
      <c r="S195" s="175"/>
      <c r="T195" s="176"/>
      <c r="AT195" s="171" t="s">
        <v>274</v>
      </c>
      <c r="AU195" s="171" t="s">
        <v>90</v>
      </c>
      <c r="AV195" s="13" t="s">
        <v>87</v>
      </c>
      <c r="AW195" s="13" t="s">
        <v>36</v>
      </c>
      <c r="AX195" s="13" t="s">
        <v>80</v>
      </c>
      <c r="AY195" s="171" t="s">
        <v>265</v>
      </c>
    </row>
    <row r="196" spans="2:51" s="14" customFormat="1" ht="10.2">
      <c r="B196" s="177"/>
      <c r="D196" s="165" t="s">
        <v>274</v>
      </c>
      <c r="E196" s="178" t="s">
        <v>1</v>
      </c>
      <c r="F196" s="179" t="s">
        <v>320</v>
      </c>
      <c r="H196" s="180">
        <v>38.853</v>
      </c>
      <c r="I196" s="181"/>
      <c r="L196" s="177"/>
      <c r="M196" s="182"/>
      <c r="N196" s="183"/>
      <c r="O196" s="183"/>
      <c r="P196" s="183"/>
      <c r="Q196" s="183"/>
      <c r="R196" s="183"/>
      <c r="S196" s="183"/>
      <c r="T196" s="184"/>
      <c r="AT196" s="178" t="s">
        <v>274</v>
      </c>
      <c r="AU196" s="178" t="s">
        <v>90</v>
      </c>
      <c r="AV196" s="14" t="s">
        <v>90</v>
      </c>
      <c r="AW196" s="14" t="s">
        <v>36</v>
      </c>
      <c r="AX196" s="14" t="s">
        <v>80</v>
      </c>
      <c r="AY196" s="178" t="s">
        <v>265</v>
      </c>
    </row>
    <row r="197" spans="2:51" s="16" customFormat="1" ht="10.2">
      <c r="B197" s="193"/>
      <c r="D197" s="165" t="s">
        <v>274</v>
      </c>
      <c r="E197" s="194" t="s">
        <v>176</v>
      </c>
      <c r="F197" s="195" t="s">
        <v>304</v>
      </c>
      <c r="H197" s="196">
        <v>38.853</v>
      </c>
      <c r="I197" s="197"/>
      <c r="L197" s="193"/>
      <c r="M197" s="198"/>
      <c r="N197" s="199"/>
      <c r="O197" s="199"/>
      <c r="P197" s="199"/>
      <c r="Q197" s="199"/>
      <c r="R197" s="199"/>
      <c r="S197" s="199"/>
      <c r="T197" s="200"/>
      <c r="AT197" s="194" t="s">
        <v>274</v>
      </c>
      <c r="AU197" s="194" t="s">
        <v>90</v>
      </c>
      <c r="AV197" s="16" t="s">
        <v>95</v>
      </c>
      <c r="AW197" s="16" t="s">
        <v>36</v>
      </c>
      <c r="AX197" s="16" t="s">
        <v>80</v>
      </c>
      <c r="AY197" s="194" t="s">
        <v>265</v>
      </c>
    </row>
    <row r="198" spans="2:51" s="15" customFormat="1" ht="10.2">
      <c r="B198" s="185"/>
      <c r="D198" s="165" t="s">
        <v>274</v>
      </c>
      <c r="E198" s="186" t="s">
        <v>1</v>
      </c>
      <c r="F198" s="187" t="s">
        <v>277</v>
      </c>
      <c r="H198" s="188">
        <v>38.853</v>
      </c>
      <c r="I198" s="189"/>
      <c r="L198" s="185"/>
      <c r="M198" s="190"/>
      <c r="N198" s="191"/>
      <c r="O198" s="191"/>
      <c r="P198" s="191"/>
      <c r="Q198" s="191"/>
      <c r="R198" s="191"/>
      <c r="S198" s="191"/>
      <c r="T198" s="192"/>
      <c r="AT198" s="186" t="s">
        <v>274</v>
      </c>
      <c r="AU198" s="186" t="s">
        <v>90</v>
      </c>
      <c r="AV198" s="15" t="s">
        <v>179</v>
      </c>
      <c r="AW198" s="15" t="s">
        <v>36</v>
      </c>
      <c r="AX198" s="15" t="s">
        <v>87</v>
      </c>
      <c r="AY198" s="186" t="s">
        <v>265</v>
      </c>
    </row>
    <row r="199" spans="1:65" s="2" customFormat="1" ht="44.25" customHeight="1">
      <c r="A199" s="33"/>
      <c r="B199" s="151"/>
      <c r="C199" s="152" t="s">
        <v>321</v>
      </c>
      <c r="D199" s="152" t="s">
        <v>267</v>
      </c>
      <c r="E199" s="153" t="s">
        <v>322</v>
      </c>
      <c r="F199" s="154" t="s">
        <v>323</v>
      </c>
      <c r="G199" s="155" t="s">
        <v>312</v>
      </c>
      <c r="H199" s="156">
        <v>2.4</v>
      </c>
      <c r="I199" s="157"/>
      <c r="J199" s="158">
        <f>ROUND(I199*H199,2)</f>
        <v>0</v>
      </c>
      <c r="K199" s="154" t="s">
        <v>271</v>
      </c>
      <c r="L199" s="34"/>
      <c r="M199" s="159" t="s">
        <v>1</v>
      </c>
      <c r="N199" s="160" t="s">
        <v>45</v>
      </c>
      <c r="O199" s="59"/>
      <c r="P199" s="161">
        <f>O199*H199</f>
        <v>0</v>
      </c>
      <c r="Q199" s="161">
        <v>0</v>
      </c>
      <c r="R199" s="161">
        <f>Q199*H199</f>
        <v>0</v>
      </c>
      <c r="S199" s="161">
        <v>0</v>
      </c>
      <c r="T199" s="162">
        <f>S199*H199</f>
        <v>0</v>
      </c>
      <c r="U199" s="33"/>
      <c r="V199" s="33"/>
      <c r="W199" s="33"/>
      <c r="X199" s="33"/>
      <c r="Y199" s="33"/>
      <c r="Z199" s="33"/>
      <c r="AA199" s="33"/>
      <c r="AB199" s="33"/>
      <c r="AC199" s="33"/>
      <c r="AD199" s="33"/>
      <c r="AE199" s="33"/>
      <c r="AR199" s="163" t="s">
        <v>179</v>
      </c>
      <c r="AT199" s="163" t="s">
        <v>267</v>
      </c>
      <c r="AU199" s="163" t="s">
        <v>90</v>
      </c>
      <c r="AY199" s="18" t="s">
        <v>265</v>
      </c>
      <c r="BE199" s="164">
        <f>IF(N199="základní",J199,0)</f>
        <v>0</v>
      </c>
      <c r="BF199" s="164">
        <f>IF(N199="snížená",J199,0)</f>
        <v>0</v>
      </c>
      <c r="BG199" s="164">
        <f>IF(N199="zákl. přenesená",J199,0)</f>
        <v>0</v>
      </c>
      <c r="BH199" s="164">
        <f>IF(N199="sníž. přenesená",J199,0)</f>
        <v>0</v>
      </c>
      <c r="BI199" s="164">
        <f>IF(N199="nulová",J199,0)</f>
        <v>0</v>
      </c>
      <c r="BJ199" s="18" t="s">
        <v>87</v>
      </c>
      <c r="BK199" s="164">
        <f>ROUND(I199*H199,2)</f>
        <v>0</v>
      </c>
      <c r="BL199" s="18" t="s">
        <v>179</v>
      </c>
      <c r="BM199" s="163" t="s">
        <v>324</v>
      </c>
    </row>
    <row r="200" spans="1:47" s="2" customFormat="1" ht="28.8">
      <c r="A200" s="33"/>
      <c r="B200" s="34"/>
      <c r="C200" s="33"/>
      <c r="D200" s="165" t="s">
        <v>273</v>
      </c>
      <c r="E200" s="33"/>
      <c r="F200" s="166" t="s">
        <v>323</v>
      </c>
      <c r="G200" s="33"/>
      <c r="H200" s="33"/>
      <c r="I200" s="167"/>
      <c r="J200" s="33"/>
      <c r="K200" s="33"/>
      <c r="L200" s="34"/>
      <c r="M200" s="168"/>
      <c r="N200" s="169"/>
      <c r="O200" s="59"/>
      <c r="P200" s="59"/>
      <c r="Q200" s="59"/>
      <c r="R200" s="59"/>
      <c r="S200" s="59"/>
      <c r="T200" s="60"/>
      <c r="U200" s="33"/>
      <c r="V200" s="33"/>
      <c r="W200" s="33"/>
      <c r="X200" s="33"/>
      <c r="Y200" s="33"/>
      <c r="Z200" s="33"/>
      <c r="AA200" s="33"/>
      <c r="AB200" s="33"/>
      <c r="AC200" s="33"/>
      <c r="AD200" s="33"/>
      <c r="AE200" s="33"/>
      <c r="AT200" s="18" t="s">
        <v>273</v>
      </c>
      <c r="AU200" s="18" t="s">
        <v>90</v>
      </c>
    </row>
    <row r="201" spans="2:51" s="13" customFormat="1" ht="10.2">
      <c r="B201" s="170"/>
      <c r="D201" s="165" t="s">
        <v>274</v>
      </c>
      <c r="E201" s="171" t="s">
        <v>1</v>
      </c>
      <c r="F201" s="172" t="s">
        <v>314</v>
      </c>
      <c r="H201" s="171" t="s">
        <v>1</v>
      </c>
      <c r="I201" s="173"/>
      <c r="L201" s="170"/>
      <c r="M201" s="174"/>
      <c r="N201" s="175"/>
      <c r="O201" s="175"/>
      <c r="P201" s="175"/>
      <c r="Q201" s="175"/>
      <c r="R201" s="175"/>
      <c r="S201" s="175"/>
      <c r="T201" s="176"/>
      <c r="AT201" s="171" t="s">
        <v>274</v>
      </c>
      <c r="AU201" s="171" t="s">
        <v>90</v>
      </c>
      <c r="AV201" s="13" t="s">
        <v>87</v>
      </c>
      <c r="AW201" s="13" t="s">
        <v>36</v>
      </c>
      <c r="AX201" s="13" t="s">
        <v>80</v>
      </c>
      <c r="AY201" s="171" t="s">
        <v>265</v>
      </c>
    </row>
    <row r="202" spans="2:51" s="14" customFormat="1" ht="10.2">
      <c r="B202" s="177"/>
      <c r="D202" s="165" t="s">
        <v>274</v>
      </c>
      <c r="E202" s="178" t="s">
        <v>1</v>
      </c>
      <c r="F202" s="179" t="s">
        <v>325</v>
      </c>
      <c r="H202" s="180">
        <v>2.4</v>
      </c>
      <c r="I202" s="181"/>
      <c r="L202" s="177"/>
      <c r="M202" s="182"/>
      <c r="N202" s="183"/>
      <c r="O202" s="183"/>
      <c r="P202" s="183"/>
      <c r="Q202" s="183"/>
      <c r="R202" s="183"/>
      <c r="S202" s="183"/>
      <c r="T202" s="184"/>
      <c r="AT202" s="178" t="s">
        <v>274</v>
      </c>
      <c r="AU202" s="178" t="s">
        <v>90</v>
      </c>
      <c r="AV202" s="14" t="s">
        <v>90</v>
      </c>
      <c r="AW202" s="14" t="s">
        <v>36</v>
      </c>
      <c r="AX202" s="14" t="s">
        <v>80</v>
      </c>
      <c r="AY202" s="178" t="s">
        <v>265</v>
      </c>
    </row>
    <row r="203" spans="2:51" s="16" customFormat="1" ht="10.2">
      <c r="B203" s="193"/>
      <c r="D203" s="165" t="s">
        <v>274</v>
      </c>
      <c r="E203" s="194" t="s">
        <v>180</v>
      </c>
      <c r="F203" s="195" t="s">
        <v>304</v>
      </c>
      <c r="H203" s="196">
        <v>2.4</v>
      </c>
      <c r="I203" s="197"/>
      <c r="L203" s="193"/>
      <c r="M203" s="198"/>
      <c r="N203" s="199"/>
      <c r="O203" s="199"/>
      <c r="P203" s="199"/>
      <c r="Q203" s="199"/>
      <c r="R203" s="199"/>
      <c r="S203" s="199"/>
      <c r="T203" s="200"/>
      <c r="AT203" s="194" t="s">
        <v>274</v>
      </c>
      <c r="AU203" s="194" t="s">
        <v>90</v>
      </c>
      <c r="AV203" s="16" t="s">
        <v>95</v>
      </c>
      <c r="AW203" s="16" t="s">
        <v>36</v>
      </c>
      <c r="AX203" s="16" t="s">
        <v>80</v>
      </c>
      <c r="AY203" s="194" t="s">
        <v>265</v>
      </c>
    </row>
    <row r="204" spans="2:51" s="15" customFormat="1" ht="10.2">
      <c r="B204" s="185"/>
      <c r="D204" s="165" t="s">
        <v>274</v>
      </c>
      <c r="E204" s="186" t="s">
        <v>1</v>
      </c>
      <c r="F204" s="187" t="s">
        <v>277</v>
      </c>
      <c r="H204" s="188">
        <v>2.4</v>
      </c>
      <c r="I204" s="189"/>
      <c r="L204" s="185"/>
      <c r="M204" s="190"/>
      <c r="N204" s="191"/>
      <c r="O204" s="191"/>
      <c r="P204" s="191"/>
      <c r="Q204" s="191"/>
      <c r="R204" s="191"/>
      <c r="S204" s="191"/>
      <c r="T204" s="192"/>
      <c r="AT204" s="186" t="s">
        <v>274</v>
      </c>
      <c r="AU204" s="186" t="s">
        <v>90</v>
      </c>
      <c r="AV204" s="15" t="s">
        <v>179</v>
      </c>
      <c r="AW204" s="15" t="s">
        <v>36</v>
      </c>
      <c r="AX204" s="15" t="s">
        <v>87</v>
      </c>
      <c r="AY204" s="186" t="s">
        <v>265</v>
      </c>
    </row>
    <row r="205" spans="1:65" s="2" customFormat="1" ht="24.15" customHeight="1">
      <c r="A205" s="33"/>
      <c r="B205" s="151"/>
      <c r="C205" s="152" t="s">
        <v>326</v>
      </c>
      <c r="D205" s="152" t="s">
        <v>267</v>
      </c>
      <c r="E205" s="153" t="s">
        <v>327</v>
      </c>
      <c r="F205" s="154" t="s">
        <v>328</v>
      </c>
      <c r="G205" s="155" t="s">
        <v>312</v>
      </c>
      <c r="H205" s="156">
        <v>4</v>
      </c>
      <c r="I205" s="157"/>
      <c r="J205" s="158">
        <f>ROUND(I205*H205,2)</f>
        <v>0</v>
      </c>
      <c r="K205" s="154" t="s">
        <v>271</v>
      </c>
      <c r="L205" s="34"/>
      <c r="M205" s="159" t="s">
        <v>1</v>
      </c>
      <c r="N205" s="160" t="s">
        <v>45</v>
      </c>
      <c r="O205" s="59"/>
      <c r="P205" s="161">
        <f>O205*H205</f>
        <v>0</v>
      </c>
      <c r="Q205" s="161">
        <v>0</v>
      </c>
      <c r="R205" s="161">
        <f>Q205*H205</f>
        <v>0</v>
      </c>
      <c r="S205" s="161">
        <v>0</v>
      </c>
      <c r="T205" s="162">
        <f>S205*H205</f>
        <v>0</v>
      </c>
      <c r="U205" s="33"/>
      <c r="V205" s="33"/>
      <c r="W205" s="33"/>
      <c r="X205" s="33"/>
      <c r="Y205" s="33"/>
      <c r="Z205" s="33"/>
      <c r="AA205" s="33"/>
      <c r="AB205" s="33"/>
      <c r="AC205" s="33"/>
      <c r="AD205" s="33"/>
      <c r="AE205" s="33"/>
      <c r="AR205" s="163" t="s">
        <v>179</v>
      </c>
      <c r="AT205" s="163" t="s">
        <v>267</v>
      </c>
      <c r="AU205" s="163" t="s">
        <v>90</v>
      </c>
      <c r="AY205" s="18" t="s">
        <v>265</v>
      </c>
      <c r="BE205" s="164">
        <f>IF(N205="základní",J205,0)</f>
        <v>0</v>
      </c>
      <c r="BF205" s="164">
        <f>IF(N205="snížená",J205,0)</f>
        <v>0</v>
      </c>
      <c r="BG205" s="164">
        <f>IF(N205="zákl. přenesená",J205,0)</f>
        <v>0</v>
      </c>
      <c r="BH205" s="164">
        <f>IF(N205="sníž. přenesená",J205,0)</f>
        <v>0</v>
      </c>
      <c r="BI205" s="164">
        <f>IF(N205="nulová",J205,0)</f>
        <v>0</v>
      </c>
      <c r="BJ205" s="18" t="s">
        <v>87</v>
      </c>
      <c r="BK205" s="164">
        <f>ROUND(I205*H205,2)</f>
        <v>0</v>
      </c>
      <c r="BL205" s="18" t="s">
        <v>179</v>
      </c>
      <c r="BM205" s="163" t="s">
        <v>329</v>
      </c>
    </row>
    <row r="206" spans="1:47" s="2" customFormat="1" ht="19.2">
      <c r="A206" s="33"/>
      <c r="B206" s="34"/>
      <c r="C206" s="33"/>
      <c r="D206" s="165" t="s">
        <v>273</v>
      </c>
      <c r="E206" s="33"/>
      <c r="F206" s="166" t="s">
        <v>328</v>
      </c>
      <c r="G206" s="33"/>
      <c r="H206" s="33"/>
      <c r="I206" s="167"/>
      <c r="J206" s="33"/>
      <c r="K206" s="33"/>
      <c r="L206" s="34"/>
      <c r="M206" s="168"/>
      <c r="N206" s="169"/>
      <c r="O206" s="59"/>
      <c r="P206" s="59"/>
      <c r="Q206" s="59"/>
      <c r="R206" s="59"/>
      <c r="S206" s="59"/>
      <c r="T206" s="60"/>
      <c r="U206" s="33"/>
      <c r="V206" s="33"/>
      <c r="W206" s="33"/>
      <c r="X206" s="33"/>
      <c r="Y206" s="33"/>
      <c r="Z206" s="33"/>
      <c r="AA206" s="33"/>
      <c r="AB206" s="33"/>
      <c r="AC206" s="33"/>
      <c r="AD206" s="33"/>
      <c r="AE206" s="33"/>
      <c r="AT206" s="18" t="s">
        <v>273</v>
      </c>
      <c r="AU206" s="18" t="s">
        <v>90</v>
      </c>
    </row>
    <row r="207" spans="2:51" s="13" customFormat="1" ht="10.2">
      <c r="B207" s="170"/>
      <c r="D207" s="165" t="s">
        <v>274</v>
      </c>
      <c r="E207" s="171" t="s">
        <v>1</v>
      </c>
      <c r="F207" s="172" t="s">
        <v>330</v>
      </c>
      <c r="H207" s="171" t="s">
        <v>1</v>
      </c>
      <c r="I207" s="173"/>
      <c r="L207" s="170"/>
      <c r="M207" s="174"/>
      <c r="N207" s="175"/>
      <c r="O207" s="175"/>
      <c r="P207" s="175"/>
      <c r="Q207" s="175"/>
      <c r="R207" s="175"/>
      <c r="S207" s="175"/>
      <c r="T207" s="176"/>
      <c r="AT207" s="171" t="s">
        <v>274</v>
      </c>
      <c r="AU207" s="171" t="s">
        <v>90</v>
      </c>
      <c r="AV207" s="13" t="s">
        <v>87</v>
      </c>
      <c r="AW207" s="13" t="s">
        <v>36</v>
      </c>
      <c r="AX207" s="13" t="s">
        <v>80</v>
      </c>
      <c r="AY207" s="171" t="s">
        <v>265</v>
      </c>
    </row>
    <row r="208" spans="2:51" s="13" customFormat="1" ht="10.2">
      <c r="B208" s="170"/>
      <c r="D208" s="165" t="s">
        <v>274</v>
      </c>
      <c r="E208" s="171" t="s">
        <v>1</v>
      </c>
      <c r="F208" s="172" t="s">
        <v>331</v>
      </c>
      <c r="H208" s="171" t="s">
        <v>1</v>
      </c>
      <c r="I208" s="173"/>
      <c r="L208" s="170"/>
      <c r="M208" s="174"/>
      <c r="N208" s="175"/>
      <c r="O208" s="175"/>
      <c r="P208" s="175"/>
      <c r="Q208" s="175"/>
      <c r="R208" s="175"/>
      <c r="S208" s="175"/>
      <c r="T208" s="176"/>
      <c r="AT208" s="171" t="s">
        <v>274</v>
      </c>
      <c r="AU208" s="171" t="s">
        <v>90</v>
      </c>
      <c r="AV208" s="13" t="s">
        <v>87</v>
      </c>
      <c r="AW208" s="13" t="s">
        <v>36</v>
      </c>
      <c r="AX208" s="13" t="s">
        <v>80</v>
      </c>
      <c r="AY208" s="171" t="s">
        <v>265</v>
      </c>
    </row>
    <row r="209" spans="2:51" s="14" customFormat="1" ht="10.2">
      <c r="B209" s="177"/>
      <c r="D209" s="165" t="s">
        <v>274</v>
      </c>
      <c r="E209" s="178" t="s">
        <v>1</v>
      </c>
      <c r="F209" s="179" t="s">
        <v>332</v>
      </c>
      <c r="H209" s="180">
        <v>4</v>
      </c>
      <c r="I209" s="181"/>
      <c r="L209" s="177"/>
      <c r="M209" s="182"/>
      <c r="N209" s="183"/>
      <c r="O209" s="183"/>
      <c r="P209" s="183"/>
      <c r="Q209" s="183"/>
      <c r="R209" s="183"/>
      <c r="S209" s="183"/>
      <c r="T209" s="184"/>
      <c r="AT209" s="178" t="s">
        <v>274</v>
      </c>
      <c r="AU209" s="178" t="s">
        <v>90</v>
      </c>
      <c r="AV209" s="14" t="s">
        <v>90</v>
      </c>
      <c r="AW209" s="14" t="s">
        <v>36</v>
      </c>
      <c r="AX209" s="14" t="s">
        <v>80</v>
      </c>
      <c r="AY209" s="178" t="s">
        <v>265</v>
      </c>
    </row>
    <row r="210" spans="2:51" s="16" customFormat="1" ht="10.2">
      <c r="B210" s="193"/>
      <c r="D210" s="165" t="s">
        <v>274</v>
      </c>
      <c r="E210" s="194" t="s">
        <v>178</v>
      </c>
      <c r="F210" s="195" t="s">
        <v>304</v>
      </c>
      <c r="H210" s="196">
        <v>4</v>
      </c>
      <c r="I210" s="197"/>
      <c r="L210" s="193"/>
      <c r="M210" s="198"/>
      <c r="N210" s="199"/>
      <c r="O210" s="199"/>
      <c r="P210" s="199"/>
      <c r="Q210" s="199"/>
      <c r="R210" s="199"/>
      <c r="S210" s="199"/>
      <c r="T210" s="200"/>
      <c r="AT210" s="194" t="s">
        <v>274</v>
      </c>
      <c r="AU210" s="194" t="s">
        <v>90</v>
      </c>
      <c r="AV210" s="16" t="s">
        <v>95</v>
      </c>
      <c r="AW210" s="16" t="s">
        <v>36</v>
      </c>
      <c r="AX210" s="16" t="s">
        <v>80</v>
      </c>
      <c r="AY210" s="194" t="s">
        <v>265</v>
      </c>
    </row>
    <row r="211" spans="2:51" s="15" customFormat="1" ht="10.2">
      <c r="B211" s="185"/>
      <c r="D211" s="165" t="s">
        <v>274</v>
      </c>
      <c r="E211" s="186" t="s">
        <v>1</v>
      </c>
      <c r="F211" s="187" t="s">
        <v>277</v>
      </c>
      <c r="H211" s="188">
        <v>4</v>
      </c>
      <c r="I211" s="189"/>
      <c r="L211" s="185"/>
      <c r="M211" s="190"/>
      <c r="N211" s="191"/>
      <c r="O211" s="191"/>
      <c r="P211" s="191"/>
      <c r="Q211" s="191"/>
      <c r="R211" s="191"/>
      <c r="S211" s="191"/>
      <c r="T211" s="192"/>
      <c r="AT211" s="186" t="s">
        <v>274</v>
      </c>
      <c r="AU211" s="186" t="s">
        <v>90</v>
      </c>
      <c r="AV211" s="15" t="s">
        <v>179</v>
      </c>
      <c r="AW211" s="15" t="s">
        <v>36</v>
      </c>
      <c r="AX211" s="15" t="s">
        <v>87</v>
      </c>
      <c r="AY211" s="186" t="s">
        <v>265</v>
      </c>
    </row>
    <row r="212" spans="1:65" s="2" customFormat="1" ht="62.7" customHeight="1">
      <c r="A212" s="33"/>
      <c r="B212" s="151"/>
      <c r="C212" s="152" t="s">
        <v>333</v>
      </c>
      <c r="D212" s="152" t="s">
        <v>267</v>
      </c>
      <c r="E212" s="153" t="s">
        <v>334</v>
      </c>
      <c r="F212" s="154" t="s">
        <v>335</v>
      </c>
      <c r="G212" s="155" t="s">
        <v>312</v>
      </c>
      <c r="H212" s="156">
        <v>71.633</v>
      </c>
      <c r="I212" s="157"/>
      <c r="J212" s="158">
        <f>ROUND(I212*H212,2)</f>
        <v>0</v>
      </c>
      <c r="K212" s="154" t="s">
        <v>271</v>
      </c>
      <c r="L212" s="34"/>
      <c r="M212" s="159" t="s">
        <v>1</v>
      </c>
      <c r="N212" s="160" t="s">
        <v>45</v>
      </c>
      <c r="O212" s="59"/>
      <c r="P212" s="161">
        <f>O212*H212</f>
        <v>0</v>
      </c>
      <c r="Q212" s="161">
        <v>0</v>
      </c>
      <c r="R212" s="161">
        <f>Q212*H212</f>
        <v>0</v>
      </c>
      <c r="S212" s="161">
        <v>0</v>
      </c>
      <c r="T212" s="162">
        <f>S212*H212</f>
        <v>0</v>
      </c>
      <c r="U212" s="33"/>
      <c r="V212" s="33"/>
      <c r="W212" s="33"/>
      <c r="X212" s="33"/>
      <c r="Y212" s="33"/>
      <c r="Z212" s="33"/>
      <c r="AA212" s="33"/>
      <c r="AB212" s="33"/>
      <c r="AC212" s="33"/>
      <c r="AD212" s="33"/>
      <c r="AE212" s="33"/>
      <c r="AR212" s="163" t="s">
        <v>179</v>
      </c>
      <c r="AT212" s="163" t="s">
        <v>267</v>
      </c>
      <c r="AU212" s="163" t="s">
        <v>90</v>
      </c>
      <c r="AY212" s="18" t="s">
        <v>265</v>
      </c>
      <c r="BE212" s="164">
        <f>IF(N212="základní",J212,0)</f>
        <v>0</v>
      </c>
      <c r="BF212" s="164">
        <f>IF(N212="snížená",J212,0)</f>
        <v>0</v>
      </c>
      <c r="BG212" s="164">
        <f>IF(N212="zákl. přenesená",J212,0)</f>
        <v>0</v>
      </c>
      <c r="BH212" s="164">
        <f>IF(N212="sníž. přenesená",J212,0)</f>
        <v>0</v>
      </c>
      <c r="BI212" s="164">
        <f>IF(N212="nulová",J212,0)</f>
        <v>0</v>
      </c>
      <c r="BJ212" s="18" t="s">
        <v>87</v>
      </c>
      <c r="BK212" s="164">
        <f>ROUND(I212*H212,2)</f>
        <v>0</v>
      </c>
      <c r="BL212" s="18" t="s">
        <v>179</v>
      </c>
      <c r="BM212" s="163" t="s">
        <v>336</v>
      </c>
    </row>
    <row r="213" spans="1:47" s="2" customFormat="1" ht="38.4">
      <c r="A213" s="33"/>
      <c r="B213" s="34"/>
      <c r="C213" s="33"/>
      <c r="D213" s="165" t="s">
        <v>273</v>
      </c>
      <c r="E213" s="33"/>
      <c r="F213" s="166" t="s">
        <v>335</v>
      </c>
      <c r="G213" s="33"/>
      <c r="H213" s="33"/>
      <c r="I213" s="167"/>
      <c r="J213" s="33"/>
      <c r="K213" s="33"/>
      <c r="L213" s="34"/>
      <c r="M213" s="168"/>
      <c r="N213" s="169"/>
      <c r="O213" s="59"/>
      <c r="P213" s="59"/>
      <c r="Q213" s="59"/>
      <c r="R213" s="59"/>
      <c r="S213" s="59"/>
      <c r="T213" s="60"/>
      <c r="U213" s="33"/>
      <c r="V213" s="33"/>
      <c r="W213" s="33"/>
      <c r="X213" s="33"/>
      <c r="Y213" s="33"/>
      <c r="Z213" s="33"/>
      <c r="AA213" s="33"/>
      <c r="AB213" s="33"/>
      <c r="AC213" s="33"/>
      <c r="AD213" s="33"/>
      <c r="AE213" s="33"/>
      <c r="AT213" s="18" t="s">
        <v>273</v>
      </c>
      <c r="AU213" s="18" t="s">
        <v>90</v>
      </c>
    </row>
    <row r="214" spans="2:51" s="13" customFormat="1" ht="10.2">
      <c r="B214" s="170"/>
      <c r="D214" s="165" t="s">
        <v>274</v>
      </c>
      <c r="E214" s="171" t="s">
        <v>1</v>
      </c>
      <c r="F214" s="172" t="s">
        <v>337</v>
      </c>
      <c r="H214" s="171" t="s">
        <v>1</v>
      </c>
      <c r="I214" s="173"/>
      <c r="L214" s="170"/>
      <c r="M214" s="174"/>
      <c r="N214" s="175"/>
      <c r="O214" s="175"/>
      <c r="P214" s="175"/>
      <c r="Q214" s="175"/>
      <c r="R214" s="175"/>
      <c r="S214" s="175"/>
      <c r="T214" s="176"/>
      <c r="AT214" s="171" t="s">
        <v>274</v>
      </c>
      <c r="AU214" s="171" t="s">
        <v>90</v>
      </c>
      <c r="AV214" s="13" t="s">
        <v>87</v>
      </c>
      <c r="AW214" s="13" t="s">
        <v>36</v>
      </c>
      <c r="AX214" s="13" t="s">
        <v>80</v>
      </c>
      <c r="AY214" s="171" t="s">
        <v>265</v>
      </c>
    </row>
    <row r="215" spans="2:51" s="14" customFormat="1" ht="10.2">
      <c r="B215" s="177"/>
      <c r="D215" s="165" t="s">
        <v>274</v>
      </c>
      <c r="E215" s="178" t="s">
        <v>1</v>
      </c>
      <c r="F215" s="179" t="s">
        <v>176</v>
      </c>
      <c r="H215" s="180">
        <v>38.853</v>
      </c>
      <c r="I215" s="181"/>
      <c r="L215" s="177"/>
      <c r="M215" s="182"/>
      <c r="N215" s="183"/>
      <c r="O215" s="183"/>
      <c r="P215" s="183"/>
      <c r="Q215" s="183"/>
      <c r="R215" s="183"/>
      <c r="S215" s="183"/>
      <c r="T215" s="184"/>
      <c r="AT215" s="178" t="s">
        <v>274</v>
      </c>
      <c r="AU215" s="178" t="s">
        <v>90</v>
      </c>
      <c r="AV215" s="14" t="s">
        <v>90</v>
      </c>
      <c r="AW215" s="14" t="s">
        <v>36</v>
      </c>
      <c r="AX215" s="14" t="s">
        <v>80</v>
      </c>
      <c r="AY215" s="178" t="s">
        <v>265</v>
      </c>
    </row>
    <row r="216" spans="2:51" s="14" customFormat="1" ht="10.2">
      <c r="B216" s="177"/>
      <c r="D216" s="165" t="s">
        <v>274</v>
      </c>
      <c r="E216" s="178" t="s">
        <v>1</v>
      </c>
      <c r="F216" s="179" t="s">
        <v>178</v>
      </c>
      <c r="H216" s="180">
        <v>4</v>
      </c>
      <c r="I216" s="181"/>
      <c r="L216" s="177"/>
      <c r="M216" s="182"/>
      <c r="N216" s="183"/>
      <c r="O216" s="183"/>
      <c r="P216" s="183"/>
      <c r="Q216" s="183"/>
      <c r="R216" s="183"/>
      <c r="S216" s="183"/>
      <c r="T216" s="184"/>
      <c r="AT216" s="178" t="s">
        <v>274</v>
      </c>
      <c r="AU216" s="178" t="s">
        <v>90</v>
      </c>
      <c r="AV216" s="14" t="s">
        <v>90</v>
      </c>
      <c r="AW216" s="14" t="s">
        <v>36</v>
      </c>
      <c r="AX216" s="14" t="s">
        <v>80</v>
      </c>
      <c r="AY216" s="178" t="s">
        <v>265</v>
      </c>
    </row>
    <row r="217" spans="2:51" s="14" customFormat="1" ht="10.2">
      <c r="B217" s="177"/>
      <c r="D217" s="165" t="s">
        <v>274</v>
      </c>
      <c r="E217" s="178" t="s">
        <v>1</v>
      </c>
      <c r="F217" s="179" t="s">
        <v>180</v>
      </c>
      <c r="H217" s="180">
        <v>2.4</v>
      </c>
      <c r="I217" s="181"/>
      <c r="L217" s="177"/>
      <c r="M217" s="182"/>
      <c r="N217" s="183"/>
      <c r="O217" s="183"/>
      <c r="P217" s="183"/>
      <c r="Q217" s="183"/>
      <c r="R217" s="183"/>
      <c r="S217" s="183"/>
      <c r="T217" s="184"/>
      <c r="AT217" s="178" t="s">
        <v>274</v>
      </c>
      <c r="AU217" s="178" t="s">
        <v>90</v>
      </c>
      <c r="AV217" s="14" t="s">
        <v>90</v>
      </c>
      <c r="AW217" s="14" t="s">
        <v>36</v>
      </c>
      <c r="AX217" s="14" t="s">
        <v>80</v>
      </c>
      <c r="AY217" s="178" t="s">
        <v>265</v>
      </c>
    </row>
    <row r="218" spans="2:51" s="14" customFormat="1" ht="10.2">
      <c r="B218" s="177"/>
      <c r="D218" s="165" t="s">
        <v>274</v>
      </c>
      <c r="E218" s="178" t="s">
        <v>1</v>
      </c>
      <c r="F218" s="179" t="s">
        <v>338</v>
      </c>
      <c r="H218" s="180">
        <v>6.086</v>
      </c>
      <c r="I218" s="181"/>
      <c r="L218" s="177"/>
      <c r="M218" s="182"/>
      <c r="N218" s="183"/>
      <c r="O218" s="183"/>
      <c r="P218" s="183"/>
      <c r="Q218" s="183"/>
      <c r="R218" s="183"/>
      <c r="S218" s="183"/>
      <c r="T218" s="184"/>
      <c r="AT218" s="178" t="s">
        <v>274</v>
      </c>
      <c r="AU218" s="178" t="s">
        <v>90</v>
      </c>
      <c r="AV218" s="14" t="s">
        <v>90</v>
      </c>
      <c r="AW218" s="14" t="s">
        <v>36</v>
      </c>
      <c r="AX218" s="14" t="s">
        <v>80</v>
      </c>
      <c r="AY218" s="178" t="s">
        <v>265</v>
      </c>
    </row>
    <row r="219" spans="2:51" s="13" customFormat="1" ht="10.2">
      <c r="B219" s="170"/>
      <c r="D219" s="165" t="s">
        <v>274</v>
      </c>
      <c r="E219" s="171" t="s">
        <v>1</v>
      </c>
      <c r="F219" s="172" t="s">
        <v>339</v>
      </c>
      <c r="H219" s="171" t="s">
        <v>1</v>
      </c>
      <c r="I219" s="173"/>
      <c r="L219" s="170"/>
      <c r="M219" s="174"/>
      <c r="N219" s="175"/>
      <c r="O219" s="175"/>
      <c r="P219" s="175"/>
      <c r="Q219" s="175"/>
      <c r="R219" s="175"/>
      <c r="S219" s="175"/>
      <c r="T219" s="176"/>
      <c r="AT219" s="171" t="s">
        <v>274</v>
      </c>
      <c r="AU219" s="171" t="s">
        <v>90</v>
      </c>
      <c r="AV219" s="13" t="s">
        <v>87</v>
      </c>
      <c r="AW219" s="13" t="s">
        <v>36</v>
      </c>
      <c r="AX219" s="13" t="s">
        <v>80</v>
      </c>
      <c r="AY219" s="171" t="s">
        <v>265</v>
      </c>
    </row>
    <row r="220" spans="2:51" s="14" customFormat="1" ht="10.2">
      <c r="B220" s="177"/>
      <c r="D220" s="165" t="s">
        <v>274</v>
      </c>
      <c r="E220" s="178" t="s">
        <v>1</v>
      </c>
      <c r="F220" s="179" t="s">
        <v>214</v>
      </c>
      <c r="H220" s="180">
        <v>20.294</v>
      </c>
      <c r="I220" s="181"/>
      <c r="L220" s="177"/>
      <c r="M220" s="182"/>
      <c r="N220" s="183"/>
      <c r="O220" s="183"/>
      <c r="P220" s="183"/>
      <c r="Q220" s="183"/>
      <c r="R220" s="183"/>
      <c r="S220" s="183"/>
      <c r="T220" s="184"/>
      <c r="AT220" s="178" t="s">
        <v>274</v>
      </c>
      <c r="AU220" s="178" t="s">
        <v>90</v>
      </c>
      <c r="AV220" s="14" t="s">
        <v>90</v>
      </c>
      <c r="AW220" s="14" t="s">
        <v>36</v>
      </c>
      <c r="AX220" s="14" t="s">
        <v>80</v>
      </c>
      <c r="AY220" s="178" t="s">
        <v>265</v>
      </c>
    </row>
    <row r="221" spans="2:51" s="15" customFormat="1" ht="10.2">
      <c r="B221" s="185"/>
      <c r="D221" s="165" t="s">
        <v>274</v>
      </c>
      <c r="E221" s="186" t="s">
        <v>1</v>
      </c>
      <c r="F221" s="187" t="s">
        <v>277</v>
      </c>
      <c r="H221" s="188">
        <v>71.633</v>
      </c>
      <c r="I221" s="189"/>
      <c r="L221" s="185"/>
      <c r="M221" s="190"/>
      <c r="N221" s="191"/>
      <c r="O221" s="191"/>
      <c r="P221" s="191"/>
      <c r="Q221" s="191"/>
      <c r="R221" s="191"/>
      <c r="S221" s="191"/>
      <c r="T221" s="192"/>
      <c r="AT221" s="186" t="s">
        <v>274</v>
      </c>
      <c r="AU221" s="186" t="s">
        <v>90</v>
      </c>
      <c r="AV221" s="15" t="s">
        <v>179</v>
      </c>
      <c r="AW221" s="15" t="s">
        <v>36</v>
      </c>
      <c r="AX221" s="15" t="s">
        <v>87</v>
      </c>
      <c r="AY221" s="186" t="s">
        <v>265</v>
      </c>
    </row>
    <row r="222" spans="1:65" s="2" customFormat="1" ht="62.7" customHeight="1">
      <c r="A222" s="33"/>
      <c r="B222" s="151"/>
      <c r="C222" s="152" t="s">
        <v>340</v>
      </c>
      <c r="D222" s="152" t="s">
        <v>267</v>
      </c>
      <c r="E222" s="153" t="s">
        <v>341</v>
      </c>
      <c r="F222" s="154" t="s">
        <v>342</v>
      </c>
      <c r="G222" s="155" t="s">
        <v>312</v>
      </c>
      <c r="H222" s="156">
        <v>31.045</v>
      </c>
      <c r="I222" s="157"/>
      <c r="J222" s="158">
        <f>ROUND(I222*H222,2)</f>
        <v>0</v>
      </c>
      <c r="K222" s="154" t="s">
        <v>271</v>
      </c>
      <c r="L222" s="34"/>
      <c r="M222" s="159" t="s">
        <v>1</v>
      </c>
      <c r="N222" s="160" t="s">
        <v>45</v>
      </c>
      <c r="O222" s="59"/>
      <c r="P222" s="161">
        <f>O222*H222</f>
        <v>0</v>
      </c>
      <c r="Q222" s="161">
        <v>0</v>
      </c>
      <c r="R222" s="161">
        <f>Q222*H222</f>
        <v>0</v>
      </c>
      <c r="S222" s="161">
        <v>0</v>
      </c>
      <c r="T222" s="162">
        <f>S222*H222</f>
        <v>0</v>
      </c>
      <c r="U222" s="33"/>
      <c r="V222" s="33"/>
      <c r="W222" s="33"/>
      <c r="X222" s="33"/>
      <c r="Y222" s="33"/>
      <c r="Z222" s="33"/>
      <c r="AA222" s="33"/>
      <c r="AB222" s="33"/>
      <c r="AC222" s="33"/>
      <c r="AD222" s="33"/>
      <c r="AE222" s="33"/>
      <c r="AR222" s="163" t="s">
        <v>179</v>
      </c>
      <c r="AT222" s="163" t="s">
        <v>267</v>
      </c>
      <c r="AU222" s="163" t="s">
        <v>90</v>
      </c>
      <c r="AY222" s="18" t="s">
        <v>265</v>
      </c>
      <c r="BE222" s="164">
        <f>IF(N222="základní",J222,0)</f>
        <v>0</v>
      </c>
      <c r="BF222" s="164">
        <f>IF(N222="snížená",J222,0)</f>
        <v>0</v>
      </c>
      <c r="BG222" s="164">
        <f>IF(N222="zákl. přenesená",J222,0)</f>
        <v>0</v>
      </c>
      <c r="BH222" s="164">
        <f>IF(N222="sníž. přenesená",J222,0)</f>
        <v>0</v>
      </c>
      <c r="BI222" s="164">
        <f>IF(N222="nulová",J222,0)</f>
        <v>0</v>
      </c>
      <c r="BJ222" s="18" t="s">
        <v>87</v>
      </c>
      <c r="BK222" s="164">
        <f>ROUND(I222*H222,2)</f>
        <v>0</v>
      </c>
      <c r="BL222" s="18" t="s">
        <v>179</v>
      </c>
      <c r="BM222" s="163" t="s">
        <v>343</v>
      </c>
    </row>
    <row r="223" spans="1:47" s="2" customFormat="1" ht="38.4">
      <c r="A223" s="33"/>
      <c r="B223" s="34"/>
      <c r="C223" s="33"/>
      <c r="D223" s="165" t="s">
        <v>273</v>
      </c>
      <c r="E223" s="33"/>
      <c r="F223" s="166" t="s">
        <v>342</v>
      </c>
      <c r="G223" s="33"/>
      <c r="H223" s="33"/>
      <c r="I223" s="167"/>
      <c r="J223" s="33"/>
      <c r="K223" s="33"/>
      <c r="L223" s="34"/>
      <c r="M223" s="168"/>
      <c r="N223" s="169"/>
      <c r="O223" s="59"/>
      <c r="P223" s="59"/>
      <c r="Q223" s="59"/>
      <c r="R223" s="59"/>
      <c r="S223" s="59"/>
      <c r="T223" s="60"/>
      <c r="U223" s="33"/>
      <c r="V223" s="33"/>
      <c r="W223" s="33"/>
      <c r="X223" s="33"/>
      <c r="Y223" s="33"/>
      <c r="Z223" s="33"/>
      <c r="AA223" s="33"/>
      <c r="AB223" s="33"/>
      <c r="AC223" s="33"/>
      <c r="AD223" s="33"/>
      <c r="AE223" s="33"/>
      <c r="AT223" s="18" t="s">
        <v>273</v>
      </c>
      <c r="AU223" s="18" t="s">
        <v>90</v>
      </c>
    </row>
    <row r="224" spans="2:51" s="13" customFormat="1" ht="10.2">
      <c r="B224" s="170"/>
      <c r="D224" s="165" t="s">
        <v>274</v>
      </c>
      <c r="E224" s="171" t="s">
        <v>1</v>
      </c>
      <c r="F224" s="172" t="s">
        <v>344</v>
      </c>
      <c r="H224" s="171" t="s">
        <v>1</v>
      </c>
      <c r="I224" s="173"/>
      <c r="L224" s="170"/>
      <c r="M224" s="174"/>
      <c r="N224" s="175"/>
      <c r="O224" s="175"/>
      <c r="P224" s="175"/>
      <c r="Q224" s="175"/>
      <c r="R224" s="175"/>
      <c r="S224" s="175"/>
      <c r="T224" s="176"/>
      <c r="AT224" s="171" t="s">
        <v>274</v>
      </c>
      <c r="AU224" s="171" t="s">
        <v>90</v>
      </c>
      <c r="AV224" s="13" t="s">
        <v>87</v>
      </c>
      <c r="AW224" s="13" t="s">
        <v>36</v>
      </c>
      <c r="AX224" s="13" t="s">
        <v>80</v>
      </c>
      <c r="AY224" s="171" t="s">
        <v>265</v>
      </c>
    </row>
    <row r="225" spans="2:51" s="14" customFormat="1" ht="10.2">
      <c r="B225" s="177"/>
      <c r="D225" s="165" t="s">
        <v>274</v>
      </c>
      <c r="E225" s="178" t="s">
        <v>1</v>
      </c>
      <c r="F225" s="179" t="s">
        <v>176</v>
      </c>
      <c r="H225" s="180">
        <v>38.853</v>
      </c>
      <c r="I225" s="181"/>
      <c r="L225" s="177"/>
      <c r="M225" s="182"/>
      <c r="N225" s="183"/>
      <c r="O225" s="183"/>
      <c r="P225" s="183"/>
      <c r="Q225" s="183"/>
      <c r="R225" s="183"/>
      <c r="S225" s="183"/>
      <c r="T225" s="184"/>
      <c r="AT225" s="178" t="s">
        <v>274</v>
      </c>
      <c r="AU225" s="178" t="s">
        <v>90</v>
      </c>
      <c r="AV225" s="14" t="s">
        <v>90</v>
      </c>
      <c r="AW225" s="14" t="s">
        <v>36</v>
      </c>
      <c r="AX225" s="14" t="s">
        <v>80</v>
      </c>
      <c r="AY225" s="178" t="s">
        <v>265</v>
      </c>
    </row>
    <row r="226" spans="2:51" s="14" customFormat="1" ht="10.2">
      <c r="B226" s="177"/>
      <c r="D226" s="165" t="s">
        <v>274</v>
      </c>
      <c r="E226" s="178" t="s">
        <v>1</v>
      </c>
      <c r="F226" s="179" t="s">
        <v>178</v>
      </c>
      <c r="H226" s="180">
        <v>4</v>
      </c>
      <c r="I226" s="181"/>
      <c r="L226" s="177"/>
      <c r="M226" s="182"/>
      <c r="N226" s="183"/>
      <c r="O226" s="183"/>
      <c r="P226" s="183"/>
      <c r="Q226" s="183"/>
      <c r="R226" s="183"/>
      <c r="S226" s="183"/>
      <c r="T226" s="184"/>
      <c r="AT226" s="178" t="s">
        <v>274</v>
      </c>
      <c r="AU226" s="178" t="s">
        <v>90</v>
      </c>
      <c r="AV226" s="14" t="s">
        <v>90</v>
      </c>
      <c r="AW226" s="14" t="s">
        <v>36</v>
      </c>
      <c r="AX226" s="14" t="s">
        <v>80</v>
      </c>
      <c r="AY226" s="178" t="s">
        <v>265</v>
      </c>
    </row>
    <row r="227" spans="2:51" s="14" customFormat="1" ht="10.2">
      <c r="B227" s="177"/>
      <c r="D227" s="165" t="s">
        <v>274</v>
      </c>
      <c r="E227" s="178" t="s">
        <v>1</v>
      </c>
      <c r="F227" s="179" t="s">
        <v>180</v>
      </c>
      <c r="H227" s="180">
        <v>2.4</v>
      </c>
      <c r="I227" s="181"/>
      <c r="L227" s="177"/>
      <c r="M227" s="182"/>
      <c r="N227" s="183"/>
      <c r="O227" s="183"/>
      <c r="P227" s="183"/>
      <c r="Q227" s="183"/>
      <c r="R227" s="183"/>
      <c r="S227" s="183"/>
      <c r="T227" s="184"/>
      <c r="AT227" s="178" t="s">
        <v>274</v>
      </c>
      <c r="AU227" s="178" t="s">
        <v>90</v>
      </c>
      <c r="AV227" s="14" t="s">
        <v>90</v>
      </c>
      <c r="AW227" s="14" t="s">
        <v>36</v>
      </c>
      <c r="AX227" s="14" t="s">
        <v>80</v>
      </c>
      <c r="AY227" s="178" t="s">
        <v>265</v>
      </c>
    </row>
    <row r="228" spans="2:51" s="14" customFormat="1" ht="10.2">
      <c r="B228" s="177"/>
      <c r="D228" s="165" t="s">
        <v>274</v>
      </c>
      <c r="E228" s="178" t="s">
        <v>1</v>
      </c>
      <c r="F228" s="179" t="s">
        <v>338</v>
      </c>
      <c r="H228" s="180">
        <v>6.086</v>
      </c>
      <c r="I228" s="181"/>
      <c r="L228" s="177"/>
      <c r="M228" s="182"/>
      <c r="N228" s="183"/>
      <c r="O228" s="183"/>
      <c r="P228" s="183"/>
      <c r="Q228" s="183"/>
      <c r="R228" s="183"/>
      <c r="S228" s="183"/>
      <c r="T228" s="184"/>
      <c r="AT228" s="178" t="s">
        <v>274</v>
      </c>
      <c r="AU228" s="178" t="s">
        <v>90</v>
      </c>
      <c r="AV228" s="14" t="s">
        <v>90</v>
      </c>
      <c r="AW228" s="14" t="s">
        <v>36</v>
      </c>
      <c r="AX228" s="14" t="s">
        <v>80</v>
      </c>
      <c r="AY228" s="178" t="s">
        <v>265</v>
      </c>
    </row>
    <row r="229" spans="2:51" s="13" customFormat="1" ht="10.2">
      <c r="B229" s="170"/>
      <c r="D229" s="165" t="s">
        <v>274</v>
      </c>
      <c r="E229" s="171" t="s">
        <v>1</v>
      </c>
      <c r="F229" s="172" t="s">
        <v>345</v>
      </c>
      <c r="H229" s="171" t="s">
        <v>1</v>
      </c>
      <c r="I229" s="173"/>
      <c r="L229" s="170"/>
      <c r="M229" s="174"/>
      <c r="N229" s="175"/>
      <c r="O229" s="175"/>
      <c r="P229" s="175"/>
      <c r="Q229" s="175"/>
      <c r="R229" s="175"/>
      <c r="S229" s="175"/>
      <c r="T229" s="176"/>
      <c r="AT229" s="171" t="s">
        <v>274</v>
      </c>
      <c r="AU229" s="171" t="s">
        <v>90</v>
      </c>
      <c r="AV229" s="13" t="s">
        <v>87</v>
      </c>
      <c r="AW229" s="13" t="s">
        <v>36</v>
      </c>
      <c r="AX229" s="13" t="s">
        <v>80</v>
      </c>
      <c r="AY229" s="171" t="s">
        <v>265</v>
      </c>
    </row>
    <row r="230" spans="2:51" s="14" customFormat="1" ht="10.2">
      <c r="B230" s="177"/>
      <c r="D230" s="165" t="s">
        <v>274</v>
      </c>
      <c r="E230" s="178" t="s">
        <v>1</v>
      </c>
      <c r="F230" s="179" t="s">
        <v>346</v>
      </c>
      <c r="H230" s="180">
        <v>-20.294</v>
      </c>
      <c r="I230" s="181"/>
      <c r="L230" s="177"/>
      <c r="M230" s="182"/>
      <c r="N230" s="183"/>
      <c r="O230" s="183"/>
      <c r="P230" s="183"/>
      <c r="Q230" s="183"/>
      <c r="R230" s="183"/>
      <c r="S230" s="183"/>
      <c r="T230" s="184"/>
      <c r="AT230" s="178" t="s">
        <v>274</v>
      </c>
      <c r="AU230" s="178" t="s">
        <v>90</v>
      </c>
      <c r="AV230" s="14" t="s">
        <v>90</v>
      </c>
      <c r="AW230" s="14" t="s">
        <v>36</v>
      </c>
      <c r="AX230" s="14" t="s">
        <v>80</v>
      </c>
      <c r="AY230" s="178" t="s">
        <v>265</v>
      </c>
    </row>
    <row r="231" spans="2:51" s="16" customFormat="1" ht="10.2">
      <c r="B231" s="193"/>
      <c r="D231" s="165" t="s">
        <v>274</v>
      </c>
      <c r="E231" s="194" t="s">
        <v>169</v>
      </c>
      <c r="F231" s="195" t="s">
        <v>304</v>
      </c>
      <c r="H231" s="196">
        <v>31.044999999999998</v>
      </c>
      <c r="I231" s="197"/>
      <c r="L231" s="193"/>
      <c r="M231" s="198"/>
      <c r="N231" s="199"/>
      <c r="O231" s="199"/>
      <c r="P231" s="199"/>
      <c r="Q231" s="199"/>
      <c r="R231" s="199"/>
      <c r="S231" s="199"/>
      <c r="T231" s="200"/>
      <c r="AT231" s="194" t="s">
        <v>274</v>
      </c>
      <c r="AU231" s="194" t="s">
        <v>90</v>
      </c>
      <c r="AV231" s="16" t="s">
        <v>95</v>
      </c>
      <c r="AW231" s="16" t="s">
        <v>36</v>
      </c>
      <c r="AX231" s="16" t="s">
        <v>80</v>
      </c>
      <c r="AY231" s="194" t="s">
        <v>265</v>
      </c>
    </row>
    <row r="232" spans="2:51" s="15" customFormat="1" ht="10.2">
      <c r="B232" s="185"/>
      <c r="D232" s="165" t="s">
        <v>274</v>
      </c>
      <c r="E232" s="186" t="s">
        <v>1</v>
      </c>
      <c r="F232" s="187" t="s">
        <v>277</v>
      </c>
      <c r="H232" s="188">
        <v>31.044999999999998</v>
      </c>
      <c r="I232" s="189"/>
      <c r="L232" s="185"/>
      <c r="M232" s="190"/>
      <c r="N232" s="191"/>
      <c r="O232" s="191"/>
      <c r="P232" s="191"/>
      <c r="Q232" s="191"/>
      <c r="R232" s="191"/>
      <c r="S232" s="191"/>
      <c r="T232" s="192"/>
      <c r="AT232" s="186" t="s">
        <v>274</v>
      </c>
      <c r="AU232" s="186" t="s">
        <v>90</v>
      </c>
      <c r="AV232" s="15" t="s">
        <v>179</v>
      </c>
      <c r="AW232" s="15" t="s">
        <v>36</v>
      </c>
      <c r="AX232" s="15" t="s">
        <v>87</v>
      </c>
      <c r="AY232" s="186" t="s">
        <v>265</v>
      </c>
    </row>
    <row r="233" spans="1:65" s="2" customFormat="1" ht="44.25" customHeight="1">
      <c r="A233" s="33"/>
      <c r="B233" s="151"/>
      <c r="C233" s="152" t="s">
        <v>347</v>
      </c>
      <c r="D233" s="152" t="s">
        <v>267</v>
      </c>
      <c r="E233" s="153" t="s">
        <v>348</v>
      </c>
      <c r="F233" s="154" t="s">
        <v>349</v>
      </c>
      <c r="G233" s="155" t="s">
        <v>312</v>
      </c>
      <c r="H233" s="156">
        <v>31.045</v>
      </c>
      <c r="I233" s="157"/>
      <c r="J233" s="158">
        <f>ROUND(I233*H233,2)</f>
        <v>0</v>
      </c>
      <c r="K233" s="154" t="s">
        <v>271</v>
      </c>
      <c r="L233" s="34"/>
      <c r="M233" s="159" t="s">
        <v>1</v>
      </c>
      <c r="N233" s="160" t="s">
        <v>45</v>
      </c>
      <c r="O233" s="59"/>
      <c r="P233" s="161">
        <f>O233*H233</f>
        <v>0</v>
      </c>
      <c r="Q233" s="161">
        <v>0</v>
      </c>
      <c r="R233" s="161">
        <f>Q233*H233</f>
        <v>0</v>
      </c>
      <c r="S233" s="161">
        <v>0</v>
      </c>
      <c r="T233" s="162">
        <f>S233*H233</f>
        <v>0</v>
      </c>
      <c r="U233" s="33"/>
      <c r="V233" s="33"/>
      <c r="W233" s="33"/>
      <c r="X233" s="33"/>
      <c r="Y233" s="33"/>
      <c r="Z233" s="33"/>
      <c r="AA233" s="33"/>
      <c r="AB233" s="33"/>
      <c r="AC233" s="33"/>
      <c r="AD233" s="33"/>
      <c r="AE233" s="33"/>
      <c r="AR233" s="163" t="s">
        <v>179</v>
      </c>
      <c r="AT233" s="163" t="s">
        <v>267</v>
      </c>
      <c r="AU233" s="163" t="s">
        <v>90</v>
      </c>
      <c r="AY233" s="18" t="s">
        <v>265</v>
      </c>
      <c r="BE233" s="164">
        <f>IF(N233="základní",J233,0)</f>
        <v>0</v>
      </c>
      <c r="BF233" s="164">
        <f>IF(N233="snížená",J233,0)</f>
        <v>0</v>
      </c>
      <c r="BG233" s="164">
        <f>IF(N233="zákl. přenesená",J233,0)</f>
        <v>0</v>
      </c>
      <c r="BH233" s="164">
        <f>IF(N233="sníž. přenesená",J233,0)</f>
        <v>0</v>
      </c>
      <c r="BI233" s="164">
        <f>IF(N233="nulová",J233,0)</f>
        <v>0</v>
      </c>
      <c r="BJ233" s="18" t="s">
        <v>87</v>
      </c>
      <c r="BK233" s="164">
        <f>ROUND(I233*H233,2)</f>
        <v>0</v>
      </c>
      <c r="BL233" s="18" t="s">
        <v>179</v>
      </c>
      <c r="BM233" s="163" t="s">
        <v>350</v>
      </c>
    </row>
    <row r="234" spans="1:47" s="2" customFormat="1" ht="28.8">
      <c r="A234" s="33"/>
      <c r="B234" s="34"/>
      <c r="C234" s="33"/>
      <c r="D234" s="165" t="s">
        <v>273</v>
      </c>
      <c r="E234" s="33"/>
      <c r="F234" s="166" t="s">
        <v>349</v>
      </c>
      <c r="G234" s="33"/>
      <c r="H234" s="33"/>
      <c r="I234" s="167"/>
      <c r="J234" s="33"/>
      <c r="K234" s="33"/>
      <c r="L234" s="34"/>
      <c r="M234" s="168"/>
      <c r="N234" s="169"/>
      <c r="O234" s="59"/>
      <c r="P234" s="59"/>
      <c r="Q234" s="59"/>
      <c r="R234" s="59"/>
      <c r="S234" s="59"/>
      <c r="T234" s="60"/>
      <c r="U234" s="33"/>
      <c r="V234" s="33"/>
      <c r="W234" s="33"/>
      <c r="X234" s="33"/>
      <c r="Y234" s="33"/>
      <c r="Z234" s="33"/>
      <c r="AA234" s="33"/>
      <c r="AB234" s="33"/>
      <c r="AC234" s="33"/>
      <c r="AD234" s="33"/>
      <c r="AE234" s="33"/>
      <c r="AT234" s="18" t="s">
        <v>273</v>
      </c>
      <c r="AU234" s="18" t="s">
        <v>90</v>
      </c>
    </row>
    <row r="235" spans="2:51" s="14" customFormat="1" ht="10.2">
      <c r="B235" s="177"/>
      <c r="D235" s="165" t="s">
        <v>274</v>
      </c>
      <c r="E235" s="178" t="s">
        <v>1</v>
      </c>
      <c r="F235" s="179" t="s">
        <v>169</v>
      </c>
      <c r="H235" s="180">
        <v>31.045</v>
      </c>
      <c r="I235" s="181"/>
      <c r="L235" s="177"/>
      <c r="M235" s="182"/>
      <c r="N235" s="183"/>
      <c r="O235" s="183"/>
      <c r="P235" s="183"/>
      <c r="Q235" s="183"/>
      <c r="R235" s="183"/>
      <c r="S235" s="183"/>
      <c r="T235" s="184"/>
      <c r="AT235" s="178" t="s">
        <v>274</v>
      </c>
      <c r="AU235" s="178" t="s">
        <v>90</v>
      </c>
      <c r="AV235" s="14" t="s">
        <v>90</v>
      </c>
      <c r="AW235" s="14" t="s">
        <v>36</v>
      </c>
      <c r="AX235" s="14" t="s">
        <v>80</v>
      </c>
      <c r="AY235" s="178" t="s">
        <v>265</v>
      </c>
    </row>
    <row r="236" spans="2:51" s="15" customFormat="1" ht="10.2">
      <c r="B236" s="185"/>
      <c r="D236" s="165" t="s">
        <v>274</v>
      </c>
      <c r="E236" s="186" t="s">
        <v>1</v>
      </c>
      <c r="F236" s="187" t="s">
        <v>277</v>
      </c>
      <c r="H236" s="188">
        <v>31.045</v>
      </c>
      <c r="I236" s="189"/>
      <c r="L236" s="185"/>
      <c r="M236" s="190"/>
      <c r="N236" s="191"/>
      <c r="O236" s="191"/>
      <c r="P236" s="191"/>
      <c r="Q236" s="191"/>
      <c r="R236" s="191"/>
      <c r="S236" s="191"/>
      <c r="T236" s="192"/>
      <c r="AT236" s="186" t="s">
        <v>274</v>
      </c>
      <c r="AU236" s="186" t="s">
        <v>90</v>
      </c>
      <c r="AV236" s="15" t="s">
        <v>179</v>
      </c>
      <c r="AW236" s="15" t="s">
        <v>36</v>
      </c>
      <c r="AX236" s="15" t="s">
        <v>87</v>
      </c>
      <c r="AY236" s="186" t="s">
        <v>265</v>
      </c>
    </row>
    <row r="237" spans="1:65" s="2" customFormat="1" ht="24.15" customHeight="1">
      <c r="A237" s="33"/>
      <c r="B237" s="151"/>
      <c r="C237" s="152" t="s">
        <v>351</v>
      </c>
      <c r="D237" s="152" t="s">
        <v>267</v>
      </c>
      <c r="E237" s="153" t="s">
        <v>352</v>
      </c>
      <c r="F237" s="154" t="s">
        <v>353</v>
      </c>
      <c r="G237" s="155" t="s">
        <v>312</v>
      </c>
      <c r="H237" s="156">
        <v>50</v>
      </c>
      <c r="I237" s="157"/>
      <c r="J237" s="158">
        <f>ROUND(I237*H237,2)</f>
        <v>0</v>
      </c>
      <c r="K237" s="154" t="s">
        <v>271</v>
      </c>
      <c r="L237" s="34"/>
      <c r="M237" s="159" t="s">
        <v>1</v>
      </c>
      <c r="N237" s="160" t="s">
        <v>45</v>
      </c>
      <c r="O237" s="59"/>
      <c r="P237" s="161">
        <f>O237*H237</f>
        <v>0</v>
      </c>
      <c r="Q237" s="161">
        <v>0</v>
      </c>
      <c r="R237" s="161">
        <f>Q237*H237</f>
        <v>0</v>
      </c>
      <c r="S237" s="161">
        <v>0</v>
      </c>
      <c r="T237" s="162">
        <f>S237*H237</f>
        <v>0</v>
      </c>
      <c r="U237" s="33"/>
      <c r="V237" s="33"/>
      <c r="W237" s="33"/>
      <c r="X237" s="33"/>
      <c r="Y237" s="33"/>
      <c r="Z237" s="33"/>
      <c r="AA237" s="33"/>
      <c r="AB237" s="33"/>
      <c r="AC237" s="33"/>
      <c r="AD237" s="33"/>
      <c r="AE237" s="33"/>
      <c r="AR237" s="163" t="s">
        <v>179</v>
      </c>
      <c r="AT237" s="163" t="s">
        <v>267</v>
      </c>
      <c r="AU237" s="163" t="s">
        <v>90</v>
      </c>
      <c r="AY237" s="18" t="s">
        <v>265</v>
      </c>
      <c r="BE237" s="164">
        <f>IF(N237="základní",J237,0)</f>
        <v>0</v>
      </c>
      <c r="BF237" s="164">
        <f>IF(N237="snížená",J237,0)</f>
        <v>0</v>
      </c>
      <c r="BG237" s="164">
        <f>IF(N237="zákl. přenesená",J237,0)</f>
        <v>0</v>
      </c>
      <c r="BH237" s="164">
        <f>IF(N237="sníž. přenesená",J237,0)</f>
        <v>0</v>
      </c>
      <c r="BI237" s="164">
        <f>IF(N237="nulová",J237,0)</f>
        <v>0</v>
      </c>
      <c r="BJ237" s="18" t="s">
        <v>87</v>
      </c>
      <c r="BK237" s="164">
        <f>ROUND(I237*H237,2)</f>
        <v>0</v>
      </c>
      <c r="BL237" s="18" t="s">
        <v>179</v>
      </c>
      <c r="BM237" s="163" t="s">
        <v>354</v>
      </c>
    </row>
    <row r="238" spans="1:47" s="2" customFormat="1" ht="19.2">
      <c r="A238" s="33"/>
      <c r="B238" s="34"/>
      <c r="C238" s="33"/>
      <c r="D238" s="165" t="s">
        <v>273</v>
      </c>
      <c r="E238" s="33"/>
      <c r="F238" s="166" t="s">
        <v>353</v>
      </c>
      <c r="G238" s="33"/>
      <c r="H238" s="33"/>
      <c r="I238" s="167"/>
      <c r="J238" s="33"/>
      <c r="K238" s="33"/>
      <c r="L238" s="34"/>
      <c r="M238" s="168"/>
      <c r="N238" s="169"/>
      <c r="O238" s="59"/>
      <c r="P238" s="59"/>
      <c r="Q238" s="59"/>
      <c r="R238" s="59"/>
      <c r="S238" s="59"/>
      <c r="T238" s="60"/>
      <c r="U238" s="33"/>
      <c r="V238" s="33"/>
      <c r="W238" s="33"/>
      <c r="X238" s="33"/>
      <c r="Y238" s="33"/>
      <c r="Z238" s="33"/>
      <c r="AA238" s="33"/>
      <c r="AB238" s="33"/>
      <c r="AC238" s="33"/>
      <c r="AD238" s="33"/>
      <c r="AE238" s="33"/>
      <c r="AT238" s="18" t="s">
        <v>273</v>
      </c>
      <c r="AU238" s="18" t="s">
        <v>90</v>
      </c>
    </row>
    <row r="239" spans="2:51" s="14" customFormat="1" ht="10.2">
      <c r="B239" s="177"/>
      <c r="D239" s="165" t="s">
        <v>274</v>
      </c>
      <c r="E239" s="178" t="s">
        <v>1</v>
      </c>
      <c r="F239" s="179" t="s">
        <v>355</v>
      </c>
      <c r="H239" s="180">
        <v>50</v>
      </c>
      <c r="I239" s="181"/>
      <c r="L239" s="177"/>
      <c r="M239" s="182"/>
      <c r="N239" s="183"/>
      <c r="O239" s="183"/>
      <c r="P239" s="183"/>
      <c r="Q239" s="183"/>
      <c r="R239" s="183"/>
      <c r="S239" s="183"/>
      <c r="T239" s="184"/>
      <c r="AT239" s="178" t="s">
        <v>274</v>
      </c>
      <c r="AU239" s="178" t="s">
        <v>90</v>
      </c>
      <c r="AV239" s="14" t="s">
        <v>90</v>
      </c>
      <c r="AW239" s="14" t="s">
        <v>36</v>
      </c>
      <c r="AX239" s="14" t="s">
        <v>80</v>
      </c>
      <c r="AY239" s="178" t="s">
        <v>265</v>
      </c>
    </row>
    <row r="240" spans="2:51" s="15" customFormat="1" ht="10.2">
      <c r="B240" s="185"/>
      <c r="D240" s="165" t="s">
        <v>274</v>
      </c>
      <c r="E240" s="186" t="s">
        <v>1</v>
      </c>
      <c r="F240" s="187" t="s">
        <v>277</v>
      </c>
      <c r="H240" s="188">
        <v>50</v>
      </c>
      <c r="I240" s="189"/>
      <c r="L240" s="185"/>
      <c r="M240" s="190"/>
      <c r="N240" s="191"/>
      <c r="O240" s="191"/>
      <c r="P240" s="191"/>
      <c r="Q240" s="191"/>
      <c r="R240" s="191"/>
      <c r="S240" s="191"/>
      <c r="T240" s="192"/>
      <c r="AT240" s="186" t="s">
        <v>274</v>
      </c>
      <c r="AU240" s="186" t="s">
        <v>90</v>
      </c>
      <c r="AV240" s="15" t="s">
        <v>179</v>
      </c>
      <c r="AW240" s="15" t="s">
        <v>36</v>
      </c>
      <c r="AX240" s="15" t="s">
        <v>87</v>
      </c>
      <c r="AY240" s="186" t="s">
        <v>265</v>
      </c>
    </row>
    <row r="241" spans="1:65" s="2" customFormat="1" ht="37.8" customHeight="1">
      <c r="A241" s="33"/>
      <c r="B241" s="151"/>
      <c r="C241" s="152" t="s">
        <v>356</v>
      </c>
      <c r="D241" s="152" t="s">
        <v>267</v>
      </c>
      <c r="E241" s="153" t="s">
        <v>357</v>
      </c>
      <c r="F241" s="154" t="s">
        <v>358</v>
      </c>
      <c r="G241" s="155" t="s">
        <v>312</v>
      </c>
      <c r="H241" s="156">
        <v>31.045</v>
      </c>
      <c r="I241" s="157"/>
      <c r="J241" s="158">
        <f>ROUND(I241*H241,2)</f>
        <v>0</v>
      </c>
      <c r="K241" s="154" t="s">
        <v>271</v>
      </c>
      <c r="L241" s="34"/>
      <c r="M241" s="159" t="s">
        <v>1</v>
      </c>
      <c r="N241" s="160" t="s">
        <v>45</v>
      </c>
      <c r="O241" s="59"/>
      <c r="P241" s="161">
        <f>O241*H241</f>
        <v>0</v>
      </c>
      <c r="Q241" s="161">
        <v>0</v>
      </c>
      <c r="R241" s="161">
        <f>Q241*H241</f>
        <v>0</v>
      </c>
      <c r="S241" s="161">
        <v>0</v>
      </c>
      <c r="T241" s="162">
        <f>S241*H241</f>
        <v>0</v>
      </c>
      <c r="U241" s="33"/>
      <c r="V241" s="33"/>
      <c r="W241" s="33"/>
      <c r="X241" s="33"/>
      <c r="Y241" s="33"/>
      <c r="Z241" s="33"/>
      <c r="AA241" s="33"/>
      <c r="AB241" s="33"/>
      <c r="AC241" s="33"/>
      <c r="AD241" s="33"/>
      <c r="AE241" s="33"/>
      <c r="AR241" s="163" t="s">
        <v>179</v>
      </c>
      <c r="AT241" s="163" t="s">
        <v>267</v>
      </c>
      <c r="AU241" s="163" t="s">
        <v>90</v>
      </c>
      <c r="AY241" s="18" t="s">
        <v>265</v>
      </c>
      <c r="BE241" s="164">
        <f>IF(N241="základní",J241,0)</f>
        <v>0</v>
      </c>
      <c r="BF241" s="164">
        <f>IF(N241="snížená",J241,0)</f>
        <v>0</v>
      </c>
      <c r="BG241" s="164">
        <f>IF(N241="zákl. přenesená",J241,0)</f>
        <v>0</v>
      </c>
      <c r="BH241" s="164">
        <f>IF(N241="sníž. přenesená",J241,0)</f>
        <v>0</v>
      </c>
      <c r="BI241" s="164">
        <f>IF(N241="nulová",J241,0)</f>
        <v>0</v>
      </c>
      <c r="BJ241" s="18" t="s">
        <v>87</v>
      </c>
      <c r="BK241" s="164">
        <f>ROUND(I241*H241,2)</f>
        <v>0</v>
      </c>
      <c r="BL241" s="18" t="s">
        <v>179</v>
      </c>
      <c r="BM241" s="163" t="s">
        <v>359</v>
      </c>
    </row>
    <row r="242" spans="1:47" s="2" customFormat="1" ht="28.8">
      <c r="A242" s="33"/>
      <c r="B242" s="34"/>
      <c r="C242" s="33"/>
      <c r="D242" s="165" t="s">
        <v>273</v>
      </c>
      <c r="E242" s="33"/>
      <c r="F242" s="166" t="s">
        <v>358</v>
      </c>
      <c r="G242" s="33"/>
      <c r="H242" s="33"/>
      <c r="I242" s="167"/>
      <c r="J242" s="33"/>
      <c r="K242" s="33"/>
      <c r="L242" s="34"/>
      <c r="M242" s="168"/>
      <c r="N242" s="169"/>
      <c r="O242" s="59"/>
      <c r="P242" s="59"/>
      <c r="Q242" s="59"/>
      <c r="R242" s="59"/>
      <c r="S242" s="59"/>
      <c r="T242" s="60"/>
      <c r="U242" s="33"/>
      <c r="V242" s="33"/>
      <c r="W242" s="33"/>
      <c r="X242" s="33"/>
      <c r="Y242" s="33"/>
      <c r="Z242" s="33"/>
      <c r="AA242" s="33"/>
      <c r="AB242" s="33"/>
      <c r="AC242" s="33"/>
      <c r="AD242" s="33"/>
      <c r="AE242" s="33"/>
      <c r="AT242" s="18" t="s">
        <v>273</v>
      </c>
      <c r="AU242" s="18" t="s">
        <v>90</v>
      </c>
    </row>
    <row r="243" spans="2:51" s="14" customFormat="1" ht="10.2">
      <c r="B243" s="177"/>
      <c r="D243" s="165" t="s">
        <v>274</v>
      </c>
      <c r="E243" s="178" t="s">
        <v>1</v>
      </c>
      <c r="F243" s="179" t="s">
        <v>169</v>
      </c>
      <c r="H243" s="180">
        <v>31.045</v>
      </c>
      <c r="I243" s="181"/>
      <c r="L243" s="177"/>
      <c r="M243" s="182"/>
      <c r="N243" s="183"/>
      <c r="O243" s="183"/>
      <c r="P243" s="183"/>
      <c r="Q243" s="183"/>
      <c r="R243" s="183"/>
      <c r="S243" s="183"/>
      <c r="T243" s="184"/>
      <c r="AT243" s="178" t="s">
        <v>274</v>
      </c>
      <c r="AU243" s="178" t="s">
        <v>90</v>
      </c>
      <c r="AV243" s="14" t="s">
        <v>90</v>
      </c>
      <c r="AW243" s="14" t="s">
        <v>36</v>
      </c>
      <c r="AX243" s="14" t="s">
        <v>80</v>
      </c>
      <c r="AY243" s="178" t="s">
        <v>265</v>
      </c>
    </row>
    <row r="244" spans="2:51" s="15" customFormat="1" ht="10.2">
      <c r="B244" s="185"/>
      <c r="D244" s="165" t="s">
        <v>274</v>
      </c>
      <c r="E244" s="186" t="s">
        <v>1</v>
      </c>
      <c r="F244" s="187" t="s">
        <v>277</v>
      </c>
      <c r="H244" s="188">
        <v>31.045</v>
      </c>
      <c r="I244" s="189"/>
      <c r="L244" s="185"/>
      <c r="M244" s="190"/>
      <c r="N244" s="191"/>
      <c r="O244" s="191"/>
      <c r="P244" s="191"/>
      <c r="Q244" s="191"/>
      <c r="R244" s="191"/>
      <c r="S244" s="191"/>
      <c r="T244" s="192"/>
      <c r="AT244" s="186" t="s">
        <v>274</v>
      </c>
      <c r="AU244" s="186" t="s">
        <v>90</v>
      </c>
      <c r="AV244" s="15" t="s">
        <v>179</v>
      </c>
      <c r="AW244" s="15" t="s">
        <v>36</v>
      </c>
      <c r="AX244" s="15" t="s">
        <v>87</v>
      </c>
      <c r="AY244" s="186" t="s">
        <v>265</v>
      </c>
    </row>
    <row r="245" spans="1:65" s="2" customFormat="1" ht="44.25" customHeight="1">
      <c r="A245" s="33"/>
      <c r="B245" s="151"/>
      <c r="C245" s="152" t="s">
        <v>8</v>
      </c>
      <c r="D245" s="152" t="s">
        <v>267</v>
      </c>
      <c r="E245" s="153" t="s">
        <v>360</v>
      </c>
      <c r="F245" s="154" t="s">
        <v>361</v>
      </c>
      <c r="G245" s="155" t="s">
        <v>312</v>
      </c>
      <c r="H245" s="156">
        <v>20.294</v>
      </c>
      <c r="I245" s="157"/>
      <c r="J245" s="158">
        <f>ROUND(I245*H245,2)</f>
        <v>0</v>
      </c>
      <c r="K245" s="154" t="s">
        <v>271</v>
      </c>
      <c r="L245" s="34"/>
      <c r="M245" s="159" t="s">
        <v>1</v>
      </c>
      <c r="N245" s="160" t="s">
        <v>45</v>
      </c>
      <c r="O245" s="59"/>
      <c r="P245" s="161">
        <f>O245*H245</f>
        <v>0</v>
      </c>
      <c r="Q245" s="161">
        <v>0</v>
      </c>
      <c r="R245" s="161">
        <f>Q245*H245</f>
        <v>0</v>
      </c>
      <c r="S245" s="161">
        <v>0</v>
      </c>
      <c r="T245" s="162">
        <f>S245*H245</f>
        <v>0</v>
      </c>
      <c r="U245" s="33"/>
      <c r="V245" s="33"/>
      <c r="W245" s="33"/>
      <c r="X245" s="33"/>
      <c r="Y245" s="33"/>
      <c r="Z245" s="33"/>
      <c r="AA245" s="33"/>
      <c r="AB245" s="33"/>
      <c r="AC245" s="33"/>
      <c r="AD245" s="33"/>
      <c r="AE245" s="33"/>
      <c r="AR245" s="163" t="s">
        <v>179</v>
      </c>
      <c r="AT245" s="163" t="s">
        <v>267</v>
      </c>
      <c r="AU245" s="163" t="s">
        <v>90</v>
      </c>
      <c r="AY245" s="18" t="s">
        <v>265</v>
      </c>
      <c r="BE245" s="164">
        <f>IF(N245="základní",J245,0)</f>
        <v>0</v>
      </c>
      <c r="BF245" s="164">
        <f>IF(N245="snížená",J245,0)</f>
        <v>0</v>
      </c>
      <c r="BG245" s="164">
        <f>IF(N245="zákl. přenesená",J245,0)</f>
        <v>0</v>
      </c>
      <c r="BH245" s="164">
        <f>IF(N245="sníž. přenesená",J245,0)</f>
        <v>0</v>
      </c>
      <c r="BI245" s="164">
        <f>IF(N245="nulová",J245,0)</f>
        <v>0</v>
      </c>
      <c r="BJ245" s="18" t="s">
        <v>87</v>
      </c>
      <c r="BK245" s="164">
        <f>ROUND(I245*H245,2)</f>
        <v>0</v>
      </c>
      <c r="BL245" s="18" t="s">
        <v>179</v>
      </c>
      <c r="BM245" s="163" t="s">
        <v>362</v>
      </c>
    </row>
    <row r="246" spans="1:47" s="2" customFormat="1" ht="28.8">
      <c r="A246" s="33"/>
      <c r="B246" s="34"/>
      <c r="C246" s="33"/>
      <c r="D246" s="165" t="s">
        <v>273</v>
      </c>
      <c r="E246" s="33"/>
      <c r="F246" s="166" t="s">
        <v>361</v>
      </c>
      <c r="G246" s="33"/>
      <c r="H246" s="33"/>
      <c r="I246" s="167"/>
      <c r="J246" s="33"/>
      <c r="K246" s="33"/>
      <c r="L246" s="34"/>
      <c r="M246" s="168"/>
      <c r="N246" s="169"/>
      <c r="O246" s="59"/>
      <c r="P246" s="59"/>
      <c r="Q246" s="59"/>
      <c r="R246" s="59"/>
      <c r="S246" s="59"/>
      <c r="T246" s="60"/>
      <c r="U246" s="33"/>
      <c r="V246" s="33"/>
      <c r="W246" s="33"/>
      <c r="X246" s="33"/>
      <c r="Y246" s="33"/>
      <c r="Z246" s="33"/>
      <c r="AA246" s="33"/>
      <c r="AB246" s="33"/>
      <c r="AC246" s="33"/>
      <c r="AD246" s="33"/>
      <c r="AE246" s="33"/>
      <c r="AT246" s="18" t="s">
        <v>273</v>
      </c>
      <c r="AU246" s="18" t="s">
        <v>90</v>
      </c>
    </row>
    <row r="247" spans="2:51" s="13" customFormat="1" ht="10.2">
      <c r="B247" s="170"/>
      <c r="D247" s="165" t="s">
        <v>274</v>
      </c>
      <c r="E247" s="171" t="s">
        <v>1</v>
      </c>
      <c r="F247" s="172" t="s">
        <v>314</v>
      </c>
      <c r="H247" s="171" t="s">
        <v>1</v>
      </c>
      <c r="I247" s="173"/>
      <c r="L247" s="170"/>
      <c r="M247" s="174"/>
      <c r="N247" s="175"/>
      <c r="O247" s="175"/>
      <c r="P247" s="175"/>
      <c r="Q247" s="175"/>
      <c r="R247" s="175"/>
      <c r="S247" s="175"/>
      <c r="T247" s="176"/>
      <c r="AT247" s="171" t="s">
        <v>274</v>
      </c>
      <c r="AU247" s="171" t="s">
        <v>90</v>
      </c>
      <c r="AV247" s="13" t="s">
        <v>87</v>
      </c>
      <c r="AW247" s="13" t="s">
        <v>36</v>
      </c>
      <c r="AX247" s="13" t="s">
        <v>80</v>
      </c>
      <c r="AY247" s="171" t="s">
        <v>265</v>
      </c>
    </row>
    <row r="248" spans="2:51" s="13" customFormat="1" ht="10.2">
      <c r="B248" s="170"/>
      <c r="D248" s="165" t="s">
        <v>274</v>
      </c>
      <c r="E248" s="171" t="s">
        <v>1</v>
      </c>
      <c r="F248" s="172" t="s">
        <v>363</v>
      </c>
      <c r="H248" s="171" t="s">
        <v>1</v>
      </c>
      <c r="I248" s="173"/>
      <c r="L248" s="170"/>
      <c r="M248" s="174"/>
      <c r="N248" s="175"/>
      <c r="O248" s="175"/>
      <c r="P248" s="175"/>
      <c r="Q248" s="175"/>
      <c r="R248" s="175"/>
      <c r="S248" s="175"/>
      <c r="T248" s="176"/>
      <c r="AT248" s="171" t="s">
        <v>274</v>
      </c>
      <c r="AU248" s="171" t="s">
        <v>90</v>
      </c>
      <c r="AV248" s="13" t="s">
        <v>87</v>
      </c>
      <c r="AW248" s="13" t="s">
        <v>36</v>
      </c>
      <c r="AX248" s="13" t="s">
        <v>80</v>
      </c>
      <c r="AY248" s="171" t="s">
        <v>265</v>
      </c>
    </row>
    <row r="249" spans="2:51" s="14" customFormat="1" ht="10.2">
      <c r="B249" s="177"/>
      <c r="D249" s="165" t="s">
        <v>274</v>
      </c>
      <c r="E249" s="178" t="s">
        <v>1</v>
      </c>
      <c r="F249" s="179" t="s">
        <v>364</v>
      </c>
      <c r="H249" s="180">
        <v>18.304</v>
      </c>
      <c r="I249" s="181"/>
      <c r="L249" s="177"/>
      <c r="M249" s="182"/>
      <c r="N249" s="183"/>
      <c r="O249" s="183"/>
      <c r="P249" s="183"/>
      <c r="Q249" s="183"/>
      <c r="R249" s="183"/>
      <c r="S249" s="183"/>
      <c r="T249" s="184"/>
      <c r="AT249" s="178" t="s">
        <v>274</v>
      </c>
      <c r="AU249" s="178" t="s">
        <v>90</v>
      </c>
      <c r="AV249" s="14" t="s">
        <v>90</v>
      </c>
      <c r="AW249" s="14" t="s">
        <v>36</v>
      </c>
      <c r="AX249" s="14" t="s">
        <v>80</v>
      </c>
      <c r="AY249" s="178" t="s">
        <v>265</v>
      </c>
    </row>
    <row r="250" spans="2:51" s="13" customFormat="1" ht="10.2">
      <c r="B250" s="170"/>
      <c r="D250" s="165" t="s">
        <v>274</v>
      </c>
      <c r="E250" s="171" t="s">
        <v>1</v>
      </c>
      <c r="F250" s="172" t="s">
        <v>330</v>
      </c>
      <c r="H250" s="171" t="s">
        <v>1</v>
      </c>
      <c r="I250" s="173"/>
      <c r="L250" s="170"/>
      <c r="M250" s="174"/>
      <c r="N250" s="175"/>
      <c r="O250" s="175"/>
      <c r="P250" s="175"/>
      <c r="Q250" s="175"/>
      <c r="R250" s="175"/>
      <c r="S250" s="175"/>
      <c r="T250" s="176"/>
      <c r="AT250" s="171" t="s">
        <v>274</v>
      </c>
      <c r="AU250" s="171" t="s">
        <v>90</v>
      </c>
      <c r="AV250" s="13" t="s">
        <v>87</v>
      </c>
      <c r="AW250" s="13" t="s">
        <v>36</v>
      </c>
      <c r="AX250" s="13" t="s">
        <v>80</v>
      </c>
      <c r="AY250" s="171" t="s">
        <v>265</v>
      </c>
    </row>
    <row r="251" spans="2:51" s="14" customFormat="1" ht="10.2">
      <c r="B251" s="177"/>
      <c r="D251" s="165" t="s">
        <v>274</v>
      </c>
      <c r="E251" s="178" t="s">
        <v>1</v>
      </c>
      <c r="F251" s="179" t="s">
        <v>178</v>
      </c>
      <c r="H251" s="180">
        <v>4</v>
      </c>
      <c r="I251" s="181"/>
      <c r="L251" s="177"/>
      <c r="M251" s="182"/>
      <c r="N251" s="183"/>
      <c r="O251" s="183"/>
      <c r="P251" s="183"/>
      <c r="Q251" s="183"/>
      <c r="R251" s="183"/>
      <c r="S251" s="183"/>
      <c r="T251" s="184"/>
      <c r="AT251" s="178" t="s">
        <v>274</v>
      </c>
      <c r="AU251" s="178" t="s">
        <v>90</v>
      </c>
      <c r="AV251" s="14" t="s">
        <v>90</v>
      </c>
      <c r="AW251" s="14" t="s">
        <v>36</v>
      </c>
      <c r="AX251" s="14" t="s">
        <v>80</v>
      </c>
      <c r="AY251" s="178" t="s">
        <v>265</v>
      </c>
    </row>
    <row r="252" spans="2:51" s="13" customFormat="1" ht="10.2">
      <c r="B252" s="170"/>
      <c r="D252" s="165" t="s">
        <v>274</v>
      </c>
      <c r="E252" s="171" t="s">
        <v>1</v>
      </c>
      <c r="F252" s="172" t="s">
        <v>365</v>
      </c>
      <c r="H252" s="171" t="s">
        <v>1</v>
      </c>
      <c r="I252" s="173"/>
      <c r="L252" s="170"/>
      <c r="M252" s="174"/>
      <c r="N252" s="175"/>
      <c r="O252" s="175"/>
      <c r="P252" s="175"/>
      <c r="Q252" s="175"/>
      <c r="R252" s="175"/>
      <c r="S252" s="175"/>
      <c r="T252" s="176"/>
      <c r="AT252" s="171" t="s">
        <v>274</v>
      </c>
      <c r="AU252" s="171" t="s">
        <v>90</v>
      </c>
      <c r="AV252" s="13" t="s">
        <v>87</v>
      </c>
      <c r="AW252" s="13" t="s">
        <v>36</v>
      </c>
      <c r="AX252" s="13" t="s">
        <v>80</v>
      </c>
      <c r="AY252" s="171" t="s">
        <v>265</v>
      </c>
    </row>
    <row r="253" spans="2:51" s="14" customFormat="1" ht="10.2">
      <c r="B253" s="177"/>
      <c r="D253" s="165" t="s">
        <v>274</v>
      </c>
      <c r="E253" s="178" t="s">
        <v>1</v>
      </c>
      <c r="F253" s="179" t="s">
        <v>366</v>
      </c>
      <c r="H253" s="180">
        <v>-2.01</v>
      </c>
      <c r="I253" s="181"/>
      <c r="L253" s="177"/>
      <c r="M253" s="182"/>
      <c r="N253" s="183"/>
      <c r="O253" s="183"/>
      <c r="P253" s="183"/>
      <c r="Q253" s="183"/>
      <c r="R253" s="183"/>
      <c r="S253" s="183"/>
      <c r="T253" s="184"/>
      <c r="AT253" s="178" t="s">
        <v>274</v>
      </c>
      <c r="AU253" s="178" t="s">
        <v>90</v>
      </c>
      <c r="AV253" s="14" t="s">
        <v>90</v>
      </c>
      <c r="AW253" s="14" t="s">
        <v>36</v>
      </c>
      <c r="AX253" s="14" t="s">
        <v>80</v>
      </c>
      <c r="AY253" s="178" t="s">
        <v>265</v>
      </c>
    </row>
    <row r="254" spans="2:51" s="16" customFormat="1" ht="10.2">
      <c r="B254" s="193"/>
      <c r="D254" s="165" t="s">
        <v>274</v>
      </c>
      <c r="E254" s="194" t="s">
        <v>214</v>
      </c>
      <c r="F254" s="195" t="s">
        <v>304</v>
      </c>
      <c r="H254" s="196">
        <v>20.293999999999997</v>
      </c>
      <c r="I254" s="197"/>
      <c r="L254" s="193"/>
      <c r="M254" s="198"/>
      <c r="N254" s="199"/>
      <c r="O254" s="199"/>
      <c r="P254" s="199"/>
      <c r="Q254" s="199"/>
      <c r="R254" s="199"/>
      <c r="S254" s="199"/>
      <c r="T254" s="200"/>
      <c r="AT254" s="194" t="s">
        <v>274</v>
      </c>
      <c r="AU254" s="194" t="s">
        <v>90</v>
      </c>
      <c r="AV254" s="16" t="s">
        <v>95</v>
      </c>
      <c r="AW254" s="16" t="s">
        <v>36</v>
      </c>
      <c r="AX254" s="16" t="s">
        <v>80</v>
      </c>
      <c r="AY254" s="194" t="s">
        <v>265</v>
      </c>
    </row>
    <row r="255" spans="2:51" s="15" customFormat="1" ht="10.2">
      <c r="B255" s="185"/>
      <c r="D255" s="165" t="s">
        <v>274</v>
      </c>
      <c r="E255" s="186" t="s">
        <v>1</v>
      </c>
      <c r="F255" s="187" t="s">
        <v>277</v>
      </c>
      <c r="H255" s="188">
        <v>20.293999999999997</v>
      </c>
      <c r="I255" s="189"/>
      <c r="L255" s="185"/>
      <c r="M255" s="190"/>
      <c r="N255" s="191"/>
      <c r="O255" s="191"/>
      <c r="P255" s="191"/>
      <c r="Q255" s="191"/>
      <c r="R255" s="191"/>
      <c r="S255" s="191"/>
      <c r="T255" s="192"/>
      <c r="AT255" s="186" t="s">
        <v>274</v>
      </c>
      <c r="AU255" s="186" t="s">
        <v>90</v>
      </c>
      <c r="AV255" s="15" t="s">
        <v>179</v>
      </c>
      <c r="AW255" s="15" t="s">
        <v>36</v>
      </c>
      <c r="AX255" s="15" t="s">
        <v>87</v>
      </c>
      <c r="AY255" s="186" t="s">
        <v>265</v>
      </c>
    </row>
    <row r="256" spans="1:65" s="2" customFormat="1" ht="55.5" customHeight="1">
      <c r="A256" s="33"/>
      <c r="B256" s="151"/>
      <c r="C256" s="152" t="s">
        <v>367</v>
      </c>
      <c r="D256" s="152" t="s">
        <v>267</v>
      </c>
      <c r="E256" s="153" t="s">
        <v>368</v>
      </c>
      <c r="F256" s="154" t="s">
        <v>369</v>
      </c>
      <c r="G256" s="155" t="s">
        <v>270</v>
      </c>
      <c r="H256" s="156">
        <v>144</v>
      </c>
      <c r="I256" s="157"/>
      <c r="J256" s="158">
        <f>ROUND(I256*H256,2)</f>
        <v>0</v>
      </c>
      <c r="K256" s="154" t="s">
        <v>271</v>
      </c>
      <c r="L256" s="34"/>
      <c r="M256" s="159" t="s">
        <v>1</v>
      </c>
      <c r="N256" s="160" t="s">
        <v>45</v>
      </c>
      <c r="O256" s="59"/>
      <c r="P256" s="161">
        <f>O256*H256</f>
        <v>0</v>
      </c>
      <c r="Q256" s="161">
        <v>0</v>
      </c>
      <c r="R256" s="161">
        <f>Q256*H256</f>
        <v>0</v>
      </c>
      <c r="S256" s="161">
        <v>0</v>
      </c>
      <c r="T256" s="162">
        <f>S256*H256</f>
        <v>0</v>
      </c>
      <c r="U256" s="33"/>
      <c r="V256" s="33"/>
      <c r="W256" s="33"/>
      <c r="X256" s="33"/>
      <c r="Y256" s="33"/>
      <c r="Z256" s="33"/>
      <c r="AA256" s="33"/>
      <c r="AB256" s="33"/>
      <c r="AC256" s="33"/>
      <c r="AD256" s="33"/>
      <c r="AE256" s="33"/>
      <c r="AR256" s="163" t="s">
        <v>179</v>
      </c>
      <c r="AT256" s="163" t="s">
        <v>267</v>
      </c>
      <c r="AU256" s="163" t="s">
        <v>90</v>
      </c>
      <c r="AY256" s="18" t="s">
        <v>265</v>
      </c>
      <c r="BE256" s="164">
        <f>IF(N256="základní",J256,0)</f>
        <v>0</v>
      </c>
      <c r="BF256" s="164">
        <f>IF(N256="snížená",J256,0)</f>
        <v>0</v>
      </c>
      <c r="BG256" s="164">
        <f>IF(N256="zákl. přenesená",J256,0)</f>
        <v>0</v>
      </c>
      <c r="BH256" s="164">
        <f>IF(N256="sníž. přenesená",J256,0)</f>
        <v>0</v>
      </c>
      <c r="BI256" s="164">
        <f>IF(N256="nulová",J256,0)</f>
        <v>0</v>
      </c>
      <c r="BJ256" s="18" t="s">
        <v>87</v>
      </c>
      <c r="BK256" s="164">
        <f>ROUND(I256*H256,2)</f>
        <v>0</v>
      </c>
      <c r="BL256" s="18" t="s">
        <v>179</v>
      </c>
      <c r="BM256" s="163" t="s">
        <v>370</v>
      </c>
    </row>
    <row r="257" spans="1:47" s="2" customFormat="1" ht="38.4">
      <c r="A257" s="33"/>
      <c r="B257" s="34"/>
      <c r="C257" s="33"/>
      <c r="D257" s="165" t="s">
        <v>273</v>
      </c>
      <c r="E257" s="33"/>
      <c r="F257" s="166" t="s">
        <v>369</v>
      </c>
      <c r="G257" s="33"/>
      <c r="H257" s="33"/>
      <c r="I257" s="167"/>
      <c r="J257" s="33"/>
      <c r="K257" s="33"/>
      <c r="L257" s="34"/>
      <c r="M257" s="168"/>
      <c r="N257" s="169"/>
      <c r="O257" s="59"/>
      <c r="P257" s="59"/>
      <c r="Q257" s="59"/>
      <c r="R257" s="59"/>
      <c r="S257" s="59"/>
      <c r="T257" s="60"/>
      <c r="U257" s="33"/>
      <c r="V257" s="33"/>
      <c r="W257" s="33"/>
      <c r="X257" s="33"/>
      <c r="Y257" s="33"/>
      <c r="Z257" s="33"/>
      <c r="AA257" s="33"/>
      <c r="AB257" s="33"/>
      <c r="AC257" s="33"/>
      <c r="AD257" s="33"/>
      <c r="AE257" s="33"/>
      <c r="AT257" s="18" t="s">
        <v>273</v>
      </c>
      <c r="AU257" s="18" t="s">
        <v>90</v>
      </c>
    </row>
    <row r="258" spans="2:51" s="14" customFormat="1" ht="10.2">
      <c r="B258" s="177"/>
      <c r="D258" s="165" t="s">
        <v>274</v>
      </c>
      <c r="E258" s="178" t="s">
        <v>1</v>
      </c>
      <c r="F258" s="179" t="s">
        <v>212</v>
      </c>
      <c r="H258" s="180">
        <v>144</v>
      </c>
      <c r="I258" s="181"/>
      <c r="L258" s="177"/>
      <c r="M258" s="182"/>
      <c r="N258" s="183"/>
      <c r="O258" s="183"/>
      <c r="P258" s="183"/>
      <c r="Q258" s="183"/>
      <c r="R258" s="183"/>
      <c r="S258" s="183"/>
      <c r="T258" s="184"/>
      <c r="AT258" s="178" t="s">
        <v>274</v>
      </c>
      <c r="AU258" s="178" t="s">
        <v>90</v>
      </c>
      <c r="AV258" s="14" t="s">
        <v>90</v>
      </c>
      <c r="AW258" s="14" t="s">
        <v>36</v>
      </c>
      <c r="AX258" s="14" t="s">
        <v>80</v>
      </c>
      <c r="AY258" s="178" t="s">
        <v>265</v>
      </c>
    </row>
    <row r="259" spans="2:51" s="15" customFormat="1" ht="10.2">
      <c r="B259" s="185"/>
      <c r="D259" s="165" t="s">
        <v>274</v>
      </c>
      <c r="E259" s="186" t="s">
        <v>1</v>
      </c>
      <c r="F259" s="187" t="s">
        <v>277</v>
      </c>
      <c r="H259" s="188">
        <v>144</v>
      </c>
      <c r="I259" s="189"/>
      <c r="L259" s="185"/>
      <c r="M259" s="190"/>
      <c r="N259" s="191"/>
      <c r="O259" s="191"/>
      <c r="P259" s="191"/>
      <c r="Q259" s="191"/>
      <c r="R259" s="191"/>
      <c r="S259" s="191"/>
      <c r="T259" s="192"/>
      <c r="AT259" s="186" t="s">
        <v>274</v>
      </c>
      <c r="AU259" s="186" t="s">
        <v>90</v>
      </c>
      <c r="AV259" s="15" t="s">
        <v>179</v>
      </c>
      <c r="AW259" s="15" t="s">
        <v>36</v>
      </c>
      <c r="AX259" s="15" t="s">
        <v>87</v>
      </c>
      <c r="AY259" s="186" t="s">
        <v>265</v>
      </c>
    </row>
    <row r="260" spans="1:65" s="2" customFormat="1" ht="37.8" customHeight="1">
      <c r="A260" s="33"/>
      <c r="B260" s="151"/>
      <c r="C260" s="152" t="s">
        <v>371</v>
      </c>
      <c r="D260" s="152" t="s">
        <v>267</v>
      </c>
      <c r="E260" s="153" t="s">
        <v>372</v>
      </c>
      <c r="F260" s="154" t="s">
        <v>373</v>
      </c>
      <c r="G260" s="155" t="s">
        <v>270</v>
      </c>
      <c r="H260" s="156">
        <v>144</v>
      </c>
      <c r="I260" s="157"/>
      <c r="J260" s="158">
        <f>ROUND(I260*H260,2)</f>
        <v>0</v>
      </c>
      <c r="K260" s="154" t="s">
        <v>271</v>
      </c>
      <c r="L260" s="34"/>
      <c r="M260" s="159" t="s">
        <v>1</v>
      </c>
      <c r="N260" s="160" t="s">
        <v>45</v>
      </c>
      <c r="O260" s="59"/>
      <c r="P260" s="161">
        <f>O260*H260</f>
        <v>0</v>
      </c>
      <c r="Q260" s="161">
        <v>0</v>
      </c>
      <c r="R260" s="161">
        <f>Q260*H260</f>
        <v>0</v>
      </c>
      <c r="S260" s="161">
        <v>0</v>
      </c>
      <c r="T260" s="162">
        <f>S260*H260</f>
        <v>0</v>
      </c>
      <c r="U260" s="33"/>
      <c r="V260" s="33"/>
      <c r="W260" s="33"/>
      <c r="X260" s="33"/>
      <c r="Y260" s="33"/>
      <c r="Z260" s="33"/>
      <c r="AA260" s="33"/>
      <c r="AB260" s="33"/>
      <c r="AC260" s="33"/>
      <c r="AD260" s="33"/>
      <c r="AE260" s="33"/>
      <c r="AR260" s="163" t="s">
        <v>179</v>
      </c>
      <c r="AT260" s="163" t="s">
        <v>267</v>
      </c>
      <c r="AU260" s="163" t="s">
        <v>90</v>
      </c>
      <c r="AY260" s="18" t="s">
        <v>265</v>
      </c>
      <c r="BE260" s="164">
        <f>IF(N260="základní",J260,0)</f>
        <v>0</v>
      </c>
      <c r="BF260" s="164">
        <f>IF(N260="snížená",J260,0)</f>
        <v>0</v>
      </c>
      <c r="BG260" s="164">
        <f>IF(N260="zákl. přenesená",J260,0)</f>
        <v>0</v>
      </c>
      <c r="BH260" s="164">
        <f>IF(N260="sníž. přenesená",J260,0)</f>
        <v>0</v>
      </c>
      <c r="BI260" s="164">
        <f>IF(N260="nulová",J260,0)</f>
        <v>0</v>
      </c>
      <c r="BJ260" s="18" t="s">
        <v>87</v>
      </c>
      <c r="BK260" s="164">
        <f>ROUND(I260*H260,2)</f>
        <v>0</v>
      </c>
      <c r="BL260" s="18" t="s">
        <v>179</v>
      </c>
      <c r="BM260" s="163" t="s">
        <v>374</v>
      </c>
    </row>
    <row r="261" spans="1:47" s="2" customFormat="1" ht="28.8">
      <c r="A261" s="33"/>
      <c r="B261" s="34"/>
      <c r="C261" s="33"/>
      <c r="D261" s="165" t="s">
        <v>273</v>
      </c>
      <c r="E261" s="33"/>
      <c r="F261" s="166" t="s">
        <v>373</v>
      </c>
      <c r="G261" s="33"/>
      <c r="H261" s="33"/>
      <c r="I261" s="167"/>
      <c r="J261" s="33"/>
      <c r="K261" s="33"/>
      <c r="L261" s="34"/>
      <c r="M261" s="168"/>
      <c r="N261" s="169"/>
      <c r="O261" s="59"/>
      <c r="P261" s="59"/>
      <c r="Q261" s="59"/>
      <c r="R261" s="59"/>
      <c r="S261" s="59"/>
      <c r="T261" s="60"/>
      <c r="U261" s="33"/>
      <c r="V261" s="33"/>
      <c r="W261" s="33"/>
      <c r="X261" s="33"/>
      <c r="Y261" s="33"/>
      <c r="Z261" s="33"/>
      <c r="AA261" s="33"/>
      <c r="AB261" s="33"/>
      <c r="AC261" s="33"/>
      <c r="AD261" s="33"/>
      <c r="AE261" s="33"/>
      <c r="AT261" s="18" t="s">
        <v>273</v>
      </c>
      <c r="AU261" s="18" t="s">
        <v>90</v>
      </c>
    </row>
    <row r="262" spans="2:51" s="14" customFormat="1" ht="10.2">
      <c r="B262" s="177"/>
      <c r="D262" s="165" t="s">
        <v>274</v>
      </c>
      <c r="E262" s="178" t="s">
        <v>1</v>
      </c>
      <c r="F262" s="179" t="s">
        <v>212</v>
      </c>
      <c r="H262" s="180">
        <v>144</v>
      </c>
      <c r="I262" s="181"/>
      <c r="L262" s="177"/>
      <c r="M262" s="182"/>
      <c r="N262" s="183"/>
      <c r="O262" s="183"/>
      <c r="P262" s="183"/>
      <c r="Q262" s="183"/>
      <c r="R262" s="183"/>
      <c r="S262" s="183"/>
      <c r="T262" s="184"/>
      <c r="AT262" s="178" t="s">
        <v>274</v>
      </c>
      <c r="AU262" s="178" t="s">
        <v>90</v>
      </c>
      <c r="AV262" s="14" t="s">
        <v>90</v>
      </c>
      <c r="AW262" s="14" t="s">
        <v>36</v>
      </c>
      <c r="AX262" s="14" t="s">
        <v>80</v>
      </c>
      <c r="AY262" s="178" t="s">
        <v>265</v>
      </c>
    </row>
    <row r="263" spans="2:51" s="15" customFormat="1" ht="10.2">
      <c r="B263" s="185"/>
      <c r="D263" s="165" t="s">
        <v>274</v>
      </c>
      <c r="E263" s="186" t="s">
        <v>1</v>
      </c>
      <c r="F263" s="187" t="s">
        <v>277</v>
      </c>
      <c r="H263" s="188">
        <v>144</v>
      </c>
      <c r="I263" s="189"/>
      <c r="L263" s="185"/>
      <c r="M263" s="190"/>
      <c r="N263" s="191"/>
      <c r="O263" s="191"/>
      <c r="P263" s="191"/>
      <c r="Q263" s="191"/>
      <c r="R263" s="191"/>
      <c r="S263" s="191"/>
      <c r="T263" s="192"/>
      <c r="AT263" s="186" t="s">
        <v>274</v>
      </c>
      <c r="AU263" s="186" t="s">
        <v>90</v>
      </c>
      <c r="AV263" s="15" t="s">
        <v>179</v>
      </c>
      <c r="AW263" s="15" t="s">
        <v>36</v>
      </c>
      <c r="AX263" s="15" t="s">
        <v>87</v>
      </c>
      <c r="AY263" s="186" t="s">
        <v>265</v>
      </c>
    </row>
    <row r="264" spans="1:65" s="2" customFormat="1" ht="16.5" customHeight="1">
      <c r="A264" s="33"/>
      <c r="B264" s="151"/>
      <c r="C264" s="201" t="s">
        <v>375</v>
      </c>
      <c r="D264" s="201" t="s">
        <v>376</v>
      </c>
      <c r="E264" s="202" t="s">
        <v>377</v>
      </c>
      <c r="F264" s="203" t="s">
        <v>378</v>
      </c>
      <c r="G264" s="204" t="s">
        <v>379</v>
      </c>
      <c r="H264" s="205">
        <v>50.4</v>
      </c>
      <c r="I264" s="206"/>
      <c r="J264" s="207">
        <f>ROUND(I264*H264,2)</f>
        <v>0</v>
      </c>
      <c r="K264" s="203" t="s">
        <v>271</v>
      </c>
      <c r="L264" s="208"/>
      <c r="M264" s="209" t="s">
        <v>1</v>
      </c>
      <c r="N264" s="210" t="s">
        <v>45</v>
      </c>
      <c r="O264" s="59"/>
      <c r="P264" s="161">
        <f>O264*H264</f>
        <v>0</v>
      </c>
      <c r="Q264" s="161">
        <v>0</v>
      </c>
      <c r="R264" s="161">
        <f>Q264*H264</f>
        <v>0</v>
      </c>
      <c r="S264" s="161">
        <v>0</v>
      </c>
      <c r="T264" s="162">
        <f>S264*H264</f>
        <v>0</v>
      </c>
      <c r="U264" s="33"/>
      <c r="V264" s="33"/>
      <c r="W264" s="33"/>
      <c r="X264" s="33"/>
      <c r="Y264" s="33"/>
      <c r="Z264" s="33"/>
      <c r="AA264" s="33"/>
      <c r="AB264" s="33"/>
      <c r="AC264" s="33"/>
      <c r="AD264" s="33"/>
      <c r="AE264" s="33"/>
      <c r="AR264" s="163" t="s">
        <v>321</v>
      </c>
      <c r="AT264" s="163" t="s">
        <v>376</v>
      </c>
      <c r="AU264" s="163" t="s">
        <v>90</v>
      </c>
      <c r="AY264" s="18" t="s">
        <v>265</v>
      </c>
      <c r="BE264" s="164">
        <f>IF(N264="základní",J264,0)</f>
        <v>0</v>
      </c>
      <c r="BF264" s="164">
        <f>IF(N264="snížená",J264,0)</f>
        <v>0</v>
      </c>
      <c r="BG264" s="164">
        <f>IF(N264="zákl. přenesená",J264,0)</f>
        <v>0</v>
      </c>
      <c r="BH264" s="164">
        <f>IF(N264="sníž. přenesená",J264,0)</f>
        <v>0</v>
      </c>
      <c r="BI264" s="164">
        <f>IF(N264="nulová",J264,0)</f>
        <v>0</v>
      </c>
      <c r="BJ264" s="18" t="s">
        <v>87</v>
      </c>
      <c r="BK264" s="164">
        <f>ROUND(I264*H264,2)</f>
        <v>0</v>
      </c>
      <c r="BL264" s="18" t="s">
        <v>179</v>
      </c>
      <c r="BM264" s="163" t="s">
        <v>380</v>
      </c>
    </row>
    <row r="265" spans="1:47" s="2" customFormat="1" ht="10.2">
      <c r="A265" s="33"/>
      <c r="B265" s="34"/>
      <c r="C265" s="33"/>
      <c r="D265" s="165" t="s">
        <v>273</v>
      </c>
      <c r="E265" s="33"/>
      <c r="F265" s="166" t="s">
        <v>378</v>
      </c>
      <c r="G265" s="33"/>
      <c r="H265" s="33"/>
      <c r="I265" s="167"/>
      <c r="J265" s="33"/>
      <c r="K265" s="33"/>
      <c r="L265" s="34"/>
      <c r="M265" s="168"/>
      <c r="N265" s="169"/>
      <c r="O265" s="59"/>
      <c r="P265" s="59"/>
      <c r="Q265" s="59"/>
      <c r="R265" s="59"/>
      <c r="S265" s="59"/>
      <c r="T265" s="60"/>
      <c r="U265" s="33"/>
      <c r="V265" s="33"/>
      <c r="W265" s="33"/>
      <c r="X265" s="33"/>
      <c r="Y265" s="33"/>
      <c r="Z265" s="33"/>
      <c r="AA265" s="33"/>
      <c r="AB265" s="33"/>
      <c r="AC265" s="33"/>
      <c r="AD265" s="33"/>
      <c r="AE265" s="33"/>
      <c r="AT265" s="18" t="s">
        <v>273</v>
      </c>
      <c r="AU265" s="18" t="s">
        <v>90</v>
      </c>
    </row>
    <row r="266" spans="2:51" s="14" customFormat="1" ht="10.2">
      <c r="B266" s="177"/>
      <c r="D266" s="165" t="s">
        <v>274</v>
      </c>
      <c r="E266" s="178" t="s">
        <v>1</v>
      </c>
      <c r="F266" s="179" t="s">
        <v>381</v>
      </c>
      <c r="H266" s="180">
        <v>50.4</v>
      </c>
      <c r="I266" s="181"/>
      <c r="L266" s="177"/>
      <c r="M266" s="182"/>
      <c r="N266" s="183"/>
      <c r="O266" s="183"/>
      <c r="P266" s="183"/>
      <c r="Q266" s="183"/>
      <c r="R266" s="183"/>
      <c r="S266" s="183"/>
      <c r="T266" s="184"/>
      <c r="AT266" s="178" t="s">
        <v>274</v>
      </c>
      <c r="AU266" s="178" t="s">
        <v>90</v>
      </c>
      <c r="AV266" s="14" t="s">
        <v>90</v>
      </c>
      <c r="AW266" s="14" t="s">
        <v>36</v>
      </c>
      <c r="AX266" s="14" t="s">
        <v>80</v>
      </c>
      <c r="AY266" s="178" t="s">
        <v>265</v>
      </c>
    </row>
    <row r="267" spans="2:51" s="15" customFormat="1" ht="10.2">
      <c r="B267" s="185"/>
      <c r="D267" s="165" t="s">
        <v>274</v>
      </c>
      <c r="E267" s="186" t="s">
        <v>1</v>
      </c>
      <c r="F267" s="187" t="s">
        <v>277</v>
      </c>
      <c r="H267" s="188">
        <v>50.4</v>
      </c>
      <c r="I267" s="189"/>
      <c r="L267" s="185"/>
      <c r="M267" s="190"/>
      <c r="N267" s="191"/>
      <c r="O267" s="191"/>
      <c r="P267" s="191"/>
      <c r="Q267" s="191"/>
      <c r="R267" s="191"/>
      <c r="S267" s="191"/>
      <c r="T267" s="192"/>
      <c r="AT267" s="186" t="s">
        <v>274</v>
      </c>
      <c r="AU267" s="186" t="s">
        <v>90</v>
      </c>
      <c r="AV267" s="15" t="s">
        <v>179</v>
      </c>
      <c r="AW267" s="15" t="s">
        <v>36</v>
      </c>
      <c r="AX267" s="15" t="s">
        <v>87</v>
      </c>
      <c r="AY267" s="186" t="s">
        <v>265</v>
      </c>
    </row>
    <row r="268" spans="1:65" s="2" customFormat="1" ht="37.8" customHeight="1">
      <c r="A268" s="33"/>
      <c r="B268" s="151"/>
      <c r="C268" s="152" t="s">
        <v>382</v>
      </c>
      <c r="D268" s="152" t="s">
        <v>267</v>
      </c>
      <c r="E268" s="153" t="s">
        <v>383</v>
      </c>
      <c r="F268" s="154" t="s">
        <v>384</v>
      </c>
      <c r="G268" s="155" t="s">
        <v>270</v>
      </c>
      <c r="H268" s="156">
        <v>144</v>
      </c>
      <c r="I268" s="157"/>
      <c r="J268" s="158">
        <f>ROUND(I268*H268,2)</f>
        <v>0</v>
      </c>
      <c r="K268" s="154" t="s">
        <v>271</v>
      </c>
      <c r="L268" s="34"/>
      <c r="M268" s="159" t="s">
        <v>1</v>
      </c>
      <c r="N268" s="160" t="s">
        <v>45</v>
      </c>
      <c r="O268" s="59"/>
      <c r="P268" s="161">
        <f>O268*H268</f>
        <v>0</v>
      </c>
      <c r="Q268" s="161">
        <v>0</v>
      </c>
      <c r="R268" s="161">
        <f>Q268*H268</f>
        <v>0</v>
      </c>
      <c r="S268" s="161">
        <v>0</v>
      </c>
      <c r="T268" s="162">
        <f>S268*H268</f>
        <v>0</v>
      </c>
      <c r="U268" s="33"/>
      <c r="V268" s="33"/>
      <c r="W268" s="33"/>
      <c r="X268" s="33"/>
      <c r="Y268" s="33"/>
      <c r="Z268" s="33"/>
      <c r="AA268" s="33"/>
      <c r="AB268" s="33"/>
      <c r="AC268" s="33"/>
      <c r="AD268" s="33"/>
      <c r="AE268" s="33"/>
      <c r="AR268" s="163" t="s">
        <v>179</v>
      </c>
      <c r="AT268" s="163" t="s">
        <v>267</v>
      </c>
      <c r="AU268" s="163" t="s">
        <v>90</v>
      </c>
      <c r="AY268" s="18" t="s">
        <v>265</v>
      </c>
      <c r="BE268" s="164">
        <f>IF(N268="základní",J268,0)</f>
        <v>0</v>
      </c>
      <c r="BF268" s="164">
        <f>IF(N268="snížená",J268,0)</f>
        <v>0</v>
      </c>
      <c r="BG268" s="164">
        <f>IF(N268="zákl. přenesená",J268,0)</f>
        <v>0</v>
      </c>
      <c r="BH268" s="164">
        <f>IF(N268="sníž. přenesená",J268,0)</f>
        <v>0</v>
      </c>
      <c r="BI268" s="164">
        <f>IF(N268="nulová",J268,0)</f>
        <v>0</v>
      </c>
      <c r="BJ268" s="18" t="s">
        <v>87</v>
      </c>
      <c r="BK268" s="164">
        <f>ROUND(I268*H268,2)</f>
        <v>0</v>
      </c>
      <c r="BL268" s="18" t="s">
        <v>179</v>
      </c>
      <c r="BM268" s="163" t="s">
        <v>385</v>
      </c>
    </row>
    <row r="269" spans="1:47" s="2" customFormat="1" ht="28.8">
      <c r="A269" s="33"/>
      <c r="B269" s="34"/>
      <c r="C269" s="33"/>
      <c r="D269" s="165" t="s">
        <v>273</v>
      </c>
      <c r="E269" s="33"/>
      <c r="F269" s="166" t="s">
        <v>384</v>
      </c>
      <c r="G269" s="33"/>
      <c r="H269" s="33"/>
      <c r="I269" s="167"/>
      <c r="J269" s="33"/>
      <c r="K269" s="33"/>
      <c r="L269" s="34"/>
      <c r="M269" s="168"/>
      <c r="N269" s="169"/>
      <c r="O269" s="59"/>
      <c r="P269" s="59"/>
      <c r="Q269" s="59"/>
      <c r="R269" s="59"/>
      <c r="S269" s="59"/>
      <c r="T269" s="60"/>
      <c r="U269" s="33"/>
      <c r="V269" s="33"/>
      <c r="W269" s="33"/>
      <c r="X269" s="33"/>
      <c r="Y269" s="33"/>
      <c r="Z269" s="33"/>
      <c r="AA269" s="33"/>
      <c r="AB269" s="33"/>
      <c r="AC269" s="33"/>
      <c r="AD269" s="33"/>
      <c r="AE269" s="33"/>
      <c r="AT269" s="18" t="s">
        <v>273</v>
      </c>
      <c r="AU269" s="18" t="s">
        <v>90</v>
      </c>
    </row>
    <row r="270" spans="2:51" s="13" customFormat="1" ht="10.2">
      <c r="B270" s="170"/>
      <c r="D270" s="165" t="s">
        <v>274</v>
      </c>
      <c r="E270" s="171" t="s">
        <v>1</v>
      </c>
      <c r="F270" s="172" t="s">
        <v>386</v>
      </c>
      <c r="H270" s="171" t="s">
        <v>1</v>
      </c>
      <c r="I270" s="173"/>
      <c r="L270" s="170"/>
      <c r="M270" s="174"/>
      <c r="N270" s="175"/>
      <c r="O270" s="175"/>
      <c r="P270" s="175"/>
      <c r="Q270" s="175"/>
      <c r="R270" s="175"/>
      <c r="S270" s="175"/>
      <c r="T270" s="176"/>
      <c r="AT270" s="171" t="s">
        <v>274</v>
      </c>
      <c r="AU270" s="171" t="s">
        <v>90</v>
      </c>
      <c r="AV270" s="13" t="s">
        <v>87</v>
      </c>
      <c r="AW270" s="13" t="s">
        <v>36</v>
      </c>
      <c r="AX270" s="13" t="s">
        <v>80</v>
      </c>
      <c r="AY270" s="171" t="s">
        <v>265</v>
      </c>
    </row>
    <row r="271" spans="2:51" s="14" customFormat="1" ht="10.2">
      <c r="B271" s="177"/>
      <c r="D271" s="165" t="s">
        <v>274</v>
      </c>
      <c r="E271" s="178" t="s">
        <v>1</v>
      </c>
      <c r="F271" s="179" t="s">
        <v>387</v>
      </c>
      <c r="H271" s="180">
        <v>24</v>
      </c>
      <c r="I271" s="181"/>
      <c r="L271" s="177"/>
      <c r="M271" s="182"/>
      <c r="N271" s="183"/>
      <c r="O271" s="183"/>
      <c r="P271" s="183"/>
      <c r="Q271" s="183"/>
      <c r="R271" s="183"/>
      <c r="S271" s="183"/>
      <c r="T271" s="184"/>
      <c r="AT271" s="178" t="s">
        <v>274</v>
      </c>
      <c r="AU271" s="178" t="s">
        <v>90</v>
      </c>
      <c r="AV271" s="14" t="s">
        <v>90</v>
      </c>
      <c r="AW271" s="14" t="s">
        <v>36</v>
      </c>
      <c r="AX271" s="14" t="s">
        <v>80</v>
      </c>
      <c r="AY271" s="178" t="s">
        <v>265</v>
      </c>
    </row>
    <row r="272" spans="2:51" s="13" customFormat="1" ht="10.2">
      <c r="B272" s="170"/>
      <c r="D272" s="165" t="s">
        <v>274</v>
      </c>
      <c r="E272" s="171" t="s">
        <v>1</v>
      </c>
      <c r="F272" s="172" t="s">
        <v>388</v>
      </c>
      <c r="H272" s="171" t="s">
        <v>1</v>
      </c>
      <c r="I272" s="173"/>
      <c r="L272" s="170"/>
      <c r="M272" s="174"/>
      <c r="N272" s="175"/>
      <c r="O272" s="175"/>
      <c r="P272" s="175"/>
      <c r="Q272" s="175"/>
      <c r="R272" s="175"/>
      <c r="S272" s="175"/>
      <c r="T272" s="176"/>
      <c r="AT272" s="171" t="s">
        <v>274</v>
      </c>
      <c r="AU272" s="171" t="s">
        <v>90</v>
      </c>
      <c r="AV272" s="13" t="s">
        <v>87</v>
      </c>
      <c r="AW272" s="13" t="s">
        <v>36</v>
      </c>
      <c r="AX272" s="13" t="s">
        <v>80</v>
      </c>
      <c r="AY272" s="171" t="s">
        <v>265</v>
      </c>
    </row>
    <row r="273" spans="2:51" s="14" customFormat="1" ht="10.2">
      <c r="B273" s="177"/>
      <c r="D273" s="165" t="s">
        <v>274</v>
      </c>
      <c r="E273" s="178" t="s">
        <v>1</v>
      </c>
      <c r="F273" s="179" t="s">
        <v>389</v>
      </c>
      <c r="H273" s="180">
        <v>120</v>
      </c>
      <c r="I273" s="181"/>
      <c r="L273" s="177"/>
      <c r="M273" s="182"/>
      <c r="N273" s="183"/>
      <c r="O273" s="183"/>
      <c r="P273" s="183"/>
      <c r="Q273" s="183"/>
      <c r="R273" s="183"/>
      <c r="S273" s="183"/>
      <c r="T273" s="184"/>
      <c r="AT273" s="178" t="s">
        <v>274</v>
      </c>
      <c r="AU273" s="178" t="s">
        <v>90</v>
      </c>
      <c r="AV273" s="14" t="s">
        <v>90</v>
      </c>
      <c r="AW273" s="14" t="s">
        <v>36</v>
      </c>
      <c r="AX273" s="14" t="s">
        <v>80</v>
      </c>
      <c r="AY273" s="178" t="s">
        <v>265</v>
      </c>
    </row>
    <row r="274" spans="2:51" s="16" customFormat="1" ht="10.2">
      <c r="B274" s="193"/>
      <c r="D274" s="165" t="s">
        <v>274</v>
      </c>
      <c r="E274" s="194" t="s">
        <v>212</v>
      </c>
      <c r="F274" s="195" t="s">
        <v>304</v>
      </c>
      <c r="H274" s="196">
        <v>144</v>
      </c>
      <c r="I274" s="197"/>
      <c r="L274" s="193"/>
      <c r="M274" s="198"/>
      <c r="N274" s="199"/>
      <c r="O274" s="199"/>
      <c r="P274" s="199"/>
      <c r="Q274" s="199"/>
      <c r="R274" s="199"/>
      <c r="S274" s="199"/>
      <c r="T274" s="200"/>
      <c r="AT274" s="194" t="s">
        <v>274</v>
      </c>
      <c r="AU274" s="194" t="s">
        <v>90</v>
      </c>
      <c r="AV274" s="16" t="s">
        <v>95</v>
      </c>
      <c r="AW274" s="16" t="s">
        <v>36</v>
      </c>
      <c r="AX274" s="16" t="s">
        <v>80</v>
      </c>
      <c r="AY274" s="194" t="s">
        <v>265</v>
      </c>
    </row>
    <row r="275" spans="2:51" s="15" customFormat="1" ht="10.2">
      <c r="B275" s="185"/>
      <c r="D275" s="165" t="s">
        <v>274</v>
      </c>
      <c r="E275" s="186" t="s">
        <v>1</v>
      </c>
      <c r="F275" s="187" t="s">
        <v>277</v>
      </c>
      <c r="H275" s="188">
        <v>144</v>
      </c>
      <c r="I275" s="189"/>
      <c r="L275" s="185"/>
      <c r="M275" s="190"/>
      <c r="N275" s="191"/>
      <c r="O275" s="191"/>
      <c r="P275" s="191"/>
      <c r="Q275" s="191"/>
      <c r="R275" s="191"/>
      <c r="S275" s="191"/>
      <c r="T275" s="192"/>
      <c r="AT275" s="186" t="s">
        <v>274</v>
      </c>
      <c r="AU275" s="186" t="s">
        <v>90</v>
      </c>
      <c r="AV275" s="15" t="s">
        <v>179</v>
      </c>
      <c r="AW275" s="15" t="s">
        <v>36</v>
      </c>
      <c r="AX275" s="15" t="s">
        <v>87</v>
      </c>
      <c r="AY275" s="186" t="s">
        <v>265</v>
      </c>
    </row>
    <row r="276" spans="1:65" s="2" customFormat="1" ht="16.5" customHeight="1">
      <c r="A276" s="33"/>
      <c r="B276" s="151"/>
      <c r="C276" s="201" t="s">
        <v>390</v>
      </c>
      <c r="D276" s="201" t="s">
        <v>376</v>
      </c>
      <c r="E276" s="202" t="s">
        <v>391</v>
      </c>
      <c r="F276" s="203" t="s">
        <v>392</v>
      </c>
      <c r="G276" s="204" t="s">
        <v>393</v>
      </c>
      <c r="H276" s="205">
        <v>5.04</v>
      </c>
      <c r="I276" s="206"/>
      <c r="J276" s="207">
        <f>ROUND(I276*H276,2)</f>
        <v>0</v>
      </c>
      <c r="K276" s="203" t="s">
        <v>271</v>
      </c>
      <c r="L276" s="208"/>
      <c r="M276" s="209" t="s">
        <v>1</v>
      </c>
      <c r="N276" s="210" t="s">
        <v>45</v>
      </c>
      <c r="O276" s="59"/>
      <c r="P276" s="161">
        <f>O276*H276</f>
        <v>0</v>
      </c>
      <c r="Q276" s="161">
        <v>0.001</v>
      </c>
      <c r="R276" s="161">
        <f>Q276*H276</f>
        <v>0.00504</v>
      </c>
      <c r="S276" s="161">
        <v>0</v>
      </c>
      <c r="T276" s="162">
        <f>S276*H276</f>
        <v>0</v>
      </c>
      <c r="U276" s="33"/>
      <c r="V276" s="33"/>
      <c r="W276" s="33"/>
      <c r="X276" s="33"/>
      <c r="Y276" s="33"/>
      <c r="Z276" s="33"/>
      <c r="AA276" s="33"/>
      <c r="AB276" s="33"/>
      <c r="AC276" s="33"/>
      <c r="AD276" s="33"/>
      <c r="AE276" s="33"/>
      <c r="AR276" s="163" t="s">
        <v>321</v>
      </c>
      <c r="AT276" s="163" t="s">
        <v>376</v>
      </c>
      <c r="AU276" s="163" t="s">
        <v>90</v>
      </c>
      <c r="AY276" s="18" t="s">
        <v>265</v>
      </c>
      <c r="BE276" s="164">
        <f>IF(N276="základní",J276,0)</f>
        <v>0</v>
      </c>
      <c r="BF276" s="164">
        <f>IF(N276="snížená",J276,0)</f>
        <v>0</v>
      </c>
      <c r="BG276" s="164">
        <f>IF(N276="zákl. přenesená",J276,0)</f>
        <v>0</v>
      </c>
      <c r="BH276" s="164">
        <f>IF(N276="sníž. přenesená",J276,0)</f>
        <v>0</v>
      </c>
      <c r="BI276" s="164">
        <f>IF(N276="nulová",J276,0)</f>
        <v>0</v>
      </c>
      <c r="BJ276" s="18" t="s">
        <v>87</v>
      </c>
      <c r="BK276" s="164">
        <f>ROUND(I276*H276,2)</f>
        <v>0</v>
      </c>
      <c r="BL276" s="18" t="s">
        <v>179</v>
      </c>
      <c r="BM276" s="163" t="s">
        <v>394</v>
      </c>
    </row>
    <row r="277" spans="1:47" s="2" customFormat="1" ht="10.2">
      <c r="A277" s="33"/>
      <c r="B277" s="34"/>
      <c r="C277" s="33"/>
      <c r="D277" s="165" t="s">
        <v>273</v>
      </c>
      <c r="E277" s="33"/>
      <c r="F277" s="166" t="s">
        <v>392</v>
      </c>
      <c r="G277" s="33"/>
      <c r="H277" s="33"/>
      <c r="I277" s="167"/>
      <c r="J277" s="33"/>
      <c r="K277" s="33"/>
      <c r="L277" s="34"/>
      <c r="M277" s="168"/>
      <c r="N277" s="169"/>
      <c r="O277" s="59"/>
      <c r="P277" s="59"/>
      <c r="Q277" s="59"/>
      <c r="R277" s="59"/>
      <c r="S277" s="59"/>
      <c r="T277" s="60"/>
      <c r="U277" s="33"/>
      <c r="V277" s="33"/>
      <c r="W277" s="33"/>
      <c r="X277" s="33"/>
      <c r="Y277" s="33"/>
      <c r="Z277" s="33"/>
      <c r="AA277" s="33"/>
      <c r="AB277" s="33"/>
      <c r="AC277" s="33"/>
      <c r="AD277" s="33"/>
      <c r="AE277" s="33"/>
      <c r="AT277" s="18" t="s">
        <v>273</v>
      </c>
      <c r="AU277" s="18" t="s">
        <v>90</v>
      </c>
    </row>
    <row r="278" spans="2:51" s="14" customFormat="1" ht="10.2">
      <c r="B278" s="177"/>
      <c r="D278" s="165" t="s">
        <v>274</v>
      </c>
      <c r="E278" s="178" t="s">
        <v>1</v>
      </c>
      <c r="F278" s="179" t="s">
        <v>395</v>
      </c>
      <c r="H278" s="180">
        <v>5.04</v>
      </c>
      <c r="I278" s="181"/>
      <c r="L278" s="177"/>
      <c r="M278" s="182"/>
      <c r="N278" s="183"/>
      <c r="O278" s="183"/>
      <c r="P278" s="183"/>
      <c r="Q278" s="183"/>
      <c r="R278" s="183"/>
      <c r="S278" s="183"/>
      <c r="T278" s="184"/>
      <c r="AT278" s="178" t="s">
        <v>274</v>
      </c>
      <c r="AU278" s="178" t="s">
        <v>90</v>
      </c>
      <c r="AV278" s="14" t="s">
        <v>90</v>
      </c>
      <c r="AW278" s="14" t="s">
        <v>36</v>
      </c>
      <c r="AX278" s="14" t="s">
        <v>80</v>
      </c>
      <c r="AY278" s="178" t="s">
        <v>265</v>
      </c>
    </row>
    <row r="279" spans="2:51" s="15" customFormat="1" ht="10.2">
      <c r="B279" s="185"/>
      <c r="D279" s="165" t="s">
        <v>274</v>
      </c>
      <c r="E279" s="186" t="s">
        <v>1</v>
      </c>
      <c r="F279" s="187" t="s">
        <v>277</v>
      </c>
      <c r="H279" s="188">
        <v>5.04</v>
      </c>
      <c r="I279" s="189"/>
      <c r="L279" s="185"/>
      <c r="M279" s="190"/>
      <c r="N279" s="191"/>
      <c r="O279" s="191"/>
      <c r="P279" s="191"/>
      <c r="Q279" s="191"/>
      <c r="R279" s="191"/>
      <c r="S279" s="191"/>
      <c r="T279" s="192"/>
      <c r="AT279" s="186" t="s">
        <v>274</v>
      </c>
      <c r="AU279" s="186" t="s">
        <v>90</v>
      </c>
      <c r="AV279" s="15" t="s">
        <v>179</v>
      </c>
      <c r="AW279" s="15" t="s">
        <v>36</v>
      </c>
      <c r="AX279" s="15" t="s">
        <v>87</v>
      </c>
      <c r="AY279" s="186" t="s">
        <v>265</v>
      </c>
    </row>
    <row r="280" spans="1:65" s="2" customFormat="1" ht="44.25" customHeight="1">
      <c r="A280" s="33"/>
      <c r="B280" s="151"/>
      <c r="C280" s="152" t="s">
        <v>7</v>
      </c>
      <c r="D280" s="152" t="s">
        <v>267</v>
      </c>
      <c r="E280" s="153" t="s">
        <v>396</v>
      </c>
      <c r="F280" s="154" t="s">
        <v>397</v>
      </c>
      <c r="G280" s="155" t="s">
        <v>280</v>
      </c>
      <c r="H280" s="156">
        <v>85</v>
      </c>
      <c r="I280" s="157"/>
      <c r="J280" s="158">
        <f>ROUND(I280*H280,2)</f>
        <v>0</v>
      </c>
      <c r="K280" s="154" t="s">
        <v>271</v>
      </c>
      <c r="L280" s="34"/>
      <c r="M280" s="159" t="s">
        <v>1</v>
      </c>
      <c r="N280" s="160" t="s">
        <v>45</v>
      </c>
      <c r="O280" s="59"/>
      <c r="P280" s="161">
        <f>O280*H280</f>
        <v>0</v>
      </c>
      <c r="Q280" s="161">
        <v>0</v>
      </c>
      <c r="R280" s="161">
        <f>Q280*H280</f>
        <v>0</v>
      </c>
      <c r="S280" s="161">
        <v>0</v>
      </c>
      <c r="T280" s="162">
        <f>S280*H280</f>
        <v>0</v>
      </c>
      <c r="U280" s="33"/>
      <c r="V280" s="33"/>
      <c r="W280" s="33"/>
      <c r="X280" s="33"/>
      <c r="Y280" s="33"/>
      <c r="Z280" s="33"/>
      <c r="AA280" s="33"/>
      <c r="AB280" s="33"/>
      <c r="AC280" s="33"/>
      <c r="AD280" s="33"/>
      <c r="AE280" s="33"/>
      <c r="AR280" s="163" t="s">
        <v>179</v>
      </c>
      <c r="AT280" s="163" t="s">
        <v>267</v>
      </c>
      <c r="AU280" s="163" t="s">
        <v>90</v>
      </c>
      <c r="AY280" s="18" t="s">
        <v>265</v>
      </c>
      <c r="BE280" s="164">
        <f>IF(N280="základní",J280,0)</f>
        <v>0</v>
      </c>
      <c r="BF280" s="164">
        <f>IF(N280="snížená",J280,0)</f>
        <v>0</v>
      </c>
      <c r="BG280" s="164">
        <f>IF(N280="zákl. přenesená",J280,0)</f>
        <v>0</v>
      </c>
      <c r="BH280" s="164">
        <f>IF(N280="sníž. přenesená",J280,0)</f>
        <v>0</v>
      </c>
      <c r="BI280" s="164">
        <f>IF(N280="nulová",J280,0)</f>
        <v>0</v>
      </c>
      <c r="BJ280" s="18" t="s">
        <v>87</v>
      </c>
      <c r="BK280" s="164">
        <f>ROUND(I280*H280,2)</f>
        <v>0</v>
      </c>
      <c r="BL280" s="18" t="s">
        <v>179</v>
      </c>
      <c r="BM280" s="163" t="s">
        <v>398</v>
      </c>
    </row>
    <row r="281" spans="1:47" s="2" customFormat="1" ht="28.8">
      <c r="A281" s="33"/>
      <c r="B281" s="34"/>
      <c r="C281" s="33"/>
      <c r="D281" s="165" t="s">
        <v>273</v>
      </c>
      <c r="E281" s="33"/>
      <c r="F281" s="166" t="s">
        <v>397</v>
      </c>
      <c r="G281" s="33"/>
      <c r="H281" s="33"/>
      <c r="I281" s="167"/>
      <c r="J281" s="33"/>
      <c r="K281" s="33"/>
      <c r="L281" s="34"/>
      <c r="M281" s="168"/>
      <c r="N281" s="169"/>
      <c r="O281" s="59"/>
      <c r="P281" s="59"/>
      <c r="Q281" s="59"/>
      <c r="R281" s="59"/>
      <c r="S281" s="59"/>
      <c r="T281" s="60"/>
      <c r="U281" s="33"/>
      <c r="V281" s="33"/>
      <c r="W281" s="33"/>
      <c r="X281" s="33"/>
      <c r="Y281" s="33"/>
      <c r="Z281" s="33"/>
      <c r="AA281" s="33"/>
      <c r="AB281" s="33"/>
      <c r="AC281" s="33"/>
      <c r="AD281" s="33"/>
      <c r="AE281" s="33"/>
      <c r="AT281" s="18" t="s">
        <v>273</v>
      </c>
      <c r="AU281" s="18" t="s">
        <v>90</v>
      </c>
    </row>
    <row r="282" spans="2:51" s="14" customFormat="1" ht="10.2">
      <c r="B282" s="177"/>
      <c r="D282" s="165" t="s">
        <v>274</v>
      </c>
      <c r="E282" s="178" t="s">
        <v>1</v>
      </c>
      <c r="F282" s="179" t="s">
        <v>399</v>
      </c>
      <c r="H282" s="180">
        <v>85</v>
      </c>
      <c r="I282" s="181"/>
      <c r="L282" s="177"/>
      <c r="M282" s="182"/>
      <c r="N282" s="183"/>
      <c r="O282" s="183"/>
      <c r="P282" s="183"/>
      <c r="Q282" s="183"/>
      <c r="R282" s="183"/>
      <c r="S282" s="183"/>
      <c r="T282" s="184"/>
      <c r="AT282" s="178" t="s">
        <v>274</v>
      </c>
      <c r="AU282" s="178" t="s">
        <v>90</v>
      </c>
      <c r="AV282" s="14" t="s">
        <v>90</v>
      </c>
      <c r="AW282" s="14" t="s">
        <v>36</v>
      </c>
      <c r="AX282" s="14" t="s">
        <v>80</v>
      </c>
      <c r="AY282" s="178" t="s">
        <v>265</v>
      </c>
    </row>
    <row r="283" spans="2:51" s="15" customFormat="1" ht="10.2">
      <c r="B283" s="185"/>
      <c r="D283" s="165" t="s">
        <v>274</v>
      </c>
      <c r="E283" s="186" t="s">
        <v>1</v>
      </c>
      <c r="F283" s="187" t="s">
        <v>277</v>
      </c>
      <c r="H283" s="188">
        <v>85</v>
      </c>
      <c r="I283" s="189"/>
      <c r="L283" s="185"/>
      <c r="M283" s="190"/>
      <c r="N283" s="191"/>
      <c r="O283" s="191"/>
      <c r="P283" s="191"/>
      <c r="Q283" s="191"/>
      <c r="R283" s="191"/>
      <c r="S283" s="191"/>
      <c r="T283" s="192"/>
      <c r="AT283" s="186" t="s">
        <v>274</v>
      </c>
      <c r="AU283" s="186" t="s">
        <v>90</v>
      </c>
      <c r="AV283" s="15" t="s">
        <v>179</v>
      </c>
      <c r="AW283" s="15" t="s">
        <v>36</v>
      </c>
      <c r="AX283" s="15" t="s">
        <v>87</v>
      </c>
      <c r="AY283" s="186" t="s">
        <v>265</v>
      </c>
    </row>
    <row r="284" spans="1:65" s="2" customFormat="1" ht="16.5" customHeight="1">
      <c r="A284" s="33"/>
      <c r="B284" s="151"/>
      <c r="C284" s="201" t="s">
        <v>400</v>
      </c>
      <c r="D284" s="201" t="s">
        <v>376</v>
      </c>
      <c r="E284" s="202" t="s">
        <v>401</v>
      </c>
      <c r="F284" s="203" t="s">
        <v>402</v>
      </c>
      <c r="G284" s="204" t="s">
        <v>312</v>
      </c>
      <c r="H284" s="205">
        <v>42.5</v>
      </c>
      <c r="I284" s="206"/>
      <c r="J284" s="207">
        <f>ROUND(I284*H284,2)</f>
        <v>0</v>
      </c>
      <c r="K284" s="203" t="s">
        <v>271</v>
      </c>
      <c r="L284" s="208"/>
      <c r="M284" s="209" t="s">
        <v>1</v>
      </c>
      <c r="N284" s="210" t="s">
        <v>45</v>
      </c>
      <c r="O284" s="59"/>
      <c r="P284" s="161">
        <f>O284*H284</f>
        <v>0</v>
      </c>
      <c r="Q284" s="161">
        <v>0.22</v>
      </c>
      <c r="R284" s="161">
        <f>Q284*H284</f>
        <v>9.35</v>
      </c>
      <c r="S284" s="161">
        <v>0</v>
      </c>
      <c r="T284" s="162">
        <f>S284*H284</f>
        <v>0</v>
      </c>
      <c r="U284" s="33"/>
      <c r="V284" s="33"/>
      <c r="W284" s="33"/>
      <c r="X284" s="33"/>
      <c r="Y284" s="33"/>
      <c r="Z284" s="33"/>
      <c r="AA284" s="33"/>
      <c r="AB284" s="33"/>
      <c r="AC284" s="33"/>
      <c r="AD284" s="33"/>
      <c r="AE284" s="33"/>
      <c r="AR284" s="163" t="s">
        <v>321</v>
      </c>
      <c r="AT284" s="163" t="s">
        <v>376</v>
      </c>
      <c r="AU284" s="163" t="s">
        <v>90</v>
      </c>
      <c r="AY284" s="18" t="s">
        <v>265</v>
      </c>
      <c r="BE284" s="164">
        <f>IF(N284="základní",J284,0)</f>
        <v>0</v>
      </c>
      <c r="BF284" s="164">
        <f>IF(N284="snížená",J284,0)</f>
        <v>0</v>
      </c>
      <c r="BG284" s="164">
        <f>IF(N284="zákl. přenesená",J284,0)</f>
        <v>0</v>
      </c>
      <c r="BH284" s="164">
        <f>IF(N284="sníž. přenesená",J284,0)</f>
        <v>0</v>
      </c>
      <c r="BI284" s="164">
        <f>IF(N284="nulová",J284,0)</f>
        <v>0</v>
      </c>
      <c r="BJ284" s="18" t="s">
        <v>87</v>
      </c>
      <c r="BK284" s="164">
        <f>ROUND(I284*H284,2)</f>
        <v>0</v>
      </c>
      <c r="BL284" s="18" t="s">
        <v>179</v>
      </c>
      <c r="BM284" s="163" t="s">
        <v>403</v>
      </c>
    </row>
    <row r="285" spans="1:47" s="2" customFormat="1" ht="10.2">
      <c r="A285" s="33"/>
      <c r="B285" s="34"/>
      <c r="C285" s="33"/>
      <c r="D285" s="165" t="s">
        <v>273</v>
      </c>
      <c r="E285" s="33"/>
      <c r="F285" s="166" t="s">
        <v>402</v>
      </c>
      <c r="G285" s="33"/>
      <c r="H285" s="33"/>
      <c r="I285" s="167"/>
      <c r="J285" s="33"/>
      <c r="K285" s="33"/>
      <c r="L285" s="34"/>
      <c r="M285" s="168"/>
      <c r="N285" s="169"/>
      <c r="O285" s="59"/>
      <c r="P285" s="59"/>
      <c r="Q285" s="59"/>
      <c r="R285" s="59"/>
      <c r="S285" s="59"/>
      <c r="T285" s="60"/>
      <c r="U285" s="33"/>
      <c r="V285" s="33"/>
      <c r="W285" s="33"/>
      <c r="X285" s="33"/>
      <c r="Y285" s="33"/>
      <c r="Z285" s="33"/>
      <c r="AA285" s="33"/>
      <c r="AB285" s="33"/>
      <c r="AC285" s="33"/>
      <c r="AD285" s="33"/>
      <c r="AE285" s="33"/>
      <c r="AT285" s="18" t="s">
        <v>273</v>
      </c>
      <c r="AU285" s="18" t="s">
        <v>90</v>
      </c>
    </row>
    <row r="286" spans="2:51" s="14" customFormat="1" ht="10.2">
      <c r="B286" s="177"/>
      <c r="D286" s="165" t="s">
        <v>274</v>
      </c>
      <c r="E286" s="178" t="s">
        <v>1</v>
      </c>
      <c r="F286" s="179" t="s">
        <v>404</v>
      </c>
      <c r="H286" s="180">
        <v>42.5</v>
      </c>
      <c r="I286" s="181"/>
      <c r="L286" s="177"/>
      <c r="M286" s="182"/>
      <c r="N286" s="183"/>
      <c r="O286" s="183"/>
      <c r="P286" s="183"/>
      <c r="Q286" s="183"/>
      <c r="R286" s="183"/>
      <c r="S286" s="183"/>
      <c r="T286" s="184"/>
      <c r="AT286" s="178" t="s">
        <v>274</v>
      </c>
      <c r="AU286" s="178" t="s">
        <v>90</v>
      </c>
      <c r="AV286" s="14" t="s">
        <v>90</v>
      </c>
      <c r="AW286" s="14" t="s">
        <v>36</v>
      </c>
      <c r="AX286" s="14" t="s">
        <v>80</v>
      </c>
      <c r="AY286" s="178" t="s">
        <v>265</v>
      </c>
    </row>
    <row r="287" spans="2:51" s="15" customFormat="1" ht="10.2">
      <c r="B287" s="185"/>
      <c r="D287" s="165" t="s">
        <v>274</v>
      </c>
      <c r="E287" s="186" t="s">
        <v>1</v>
      </c>
      <c r="F287" s="187" t="s">
        <v>277</v>
      </c>
      <c r="H287" s="188">
        <v>42.5</v>
      </c>
      <c r="I287" s="189"/>
      <c r="L287" s="185"/>
      <c r="M287" s="190"/>
      <c r="N287" s="191"/>
      <c r="O287" s="191"/>
      <c r="P287" s="191"/>
      <c r="Q287" s="191"/>
      <c r="R287" s="191"/>
      <c r="S287" s="191"/>
      <c r="T287" s="192"/>
      <c r="AT287" s="186" t="s">
        <v>274</v>
      </c>
      <c r="AU287" s="186" t="s">
        <v>90</v>
      </c>
      <c r="AV287" s="15" t="s">
        <v>179</v>
      </c>
      <c r="AW287" s="15" t="s">
        <v>36</v>
      </c>
      <c r="AX287" s="15" t="s">
        <v>87</v>
      </c>
      <c r="AY287" s="186" t="s">
        <v>265</v>
      </c>
    </row>
    <row r="288" spans="1:65" s="2" customFormat="1" ht="37.8" customHeight="1">
      <c r="A288" s="33"/>
      <c r="B288" s="151"/>
      <c r="C288" s="152" t="s">
        <v>405</v>
      </c>
      <c r="D288" s="152" t="s">
        <v>267</v>
      </c>
      <c r="E288" s="153" t="s">
        <v>406</v>
      </c>
      <c r="F288" s="154" t="s">
        <v>407</v>
      </c>
      <c r="G288" s="155" t="s">
        <v>280</v>
      </c>
      <c r="H288" s="156">
        <v>105</v>
      </c>
      <c r="I288" s="157"/>
      <c r="J288" s="158">
        <f>ROUND(I288*H288,2)</f>
        <v>0</v>
      </c>
      <c r="K288" s="154" t="s">
        <v>271</v>
      </c>
      <c r="L288" s="34"/>
      <c r="M288" s="159" t="s">
        <v>1</v>
      </c>
      <c r="N288" s="160" t="s">
        <v>45</v>
      </c>
      <c r="O288" s="59"/>
      <c r="P288" s="161">
        <f>O288*H288</f>
        <v>0</v>
      </c>
      <c r="Q288" s="161">
        <v>0</v>
      </c>
      <c r="R288" s="161">
        <f>Q288*H288</f>
        <v>0</v>
      </c>
      <c r="S288" s="161">
        <v>0</v>
      </c>
      <c r="T288" s="162">
        <f>S288*H288</f>
        <v>0</v>
      </c>
      <c r="U288" s="33"/>
      <c r="V288" s="33"/>
      <c r="W288" s="33"/>
      <c r="X288" s="33"/>
      <c r="Y288" s="33"/>
      <c r="Z288" s="33"/>
      <c r="AA288" s="33"/>
      <c r="AB288" s="33"/>
      <c r="AC288" s="33"/>
      <c r="AD288" s="33"/>
      <c r="AE288" s="33"/>
      <c r="AR288" s="163" t="s">
        <v>179</v>
      </c>
      <c r="AT288" s="163" t="s">
        <v>267</v>
      </c>
      <c r="AU288" s="163" t="s">
        <v>90</v>
      </c>
      <c r="AY288" s="18" t="s">
        <v>265</v>
      </c>
      <c r="BE288" s="164">
        <f>IF(N288="základní",J288,0)</f>
        <v>0</v>
      </c>
      <c r="BF288" s="164">
        <f>IF(N288="snížená",J288,0)</f>
        <v>0</v>
      </c>
      <c r="BG288" s="164">
        <f>IF(N288="zákl. přenesená",J288,0)</f>
        <v>0</v>
      </c>
      <c r="BH288" s="164">
        <f>IF(N288="sníž. přenesená",J288,0)</f>
        <v>0</v>
      </c>
      <c r="BI288" s="164">
        <f>IF(N288="nulová",J288,0)</f>
        <v>0</v>
      </c>
      <c r="BJ288" s="18" t="s">
        <v>87</v>
      </c>
      <c r="BK288" s="164">
        <f>ROUND(I288*H288,2)</f>
        <v>0</v>
      </c>
      <c r="BL288" s="18" t="s">
        <v>179</v>
      </c>
      <c r="BM288" s="163" t="s">
        <v>408</v>
      </c>
    </row>
    <row r="289" spans="1:47" s="2" customFormat="1" ht="19.2">
      <c r="A289" s="33"/>
      <c r="B289" s="34"/>
      <c r="C289" s="33"/>
      <c r="D289" s="165" t="s">
        <v>273</v>
      </c>
      <c r="E289" s="33"/>
      <c r="F289" s="166" t="s">
        <v>407</v>
      </c>
      <c r="G289" s="33"/>
      <c r="H289" s="33"/>
      <c r="I289" s="167"/>
      <c r="J289" s="33"/>
      <c r="K289" s="33"/>
      <c r="L289" s="34"/>
      <c r="M289" s="168"/>
      <c r="N289" s="169"/>
      <c r="O289" s="59"/>
      <c r="P289" s="59"/>
      <c r="Q289" s="59"/>
      <c r="R289" s="59"/>
      <c r="S289" s="59"/>
      <c r="T289" s="60"/>
      <c r="U289" s="33"/>
      <c r="V289" s="33"/>
      <c r="W289" s="33"/>
      <c r="X289" s="33"/>
      <c r="Y289" s="33"/>
      <c r="Z289" s="33"/>
      <c r="AA289" s="33"/>
      <c r="AB289" s="33"/>
      <c r="AC289" s="33"/>
      <c r="AD289" s="33"/>
      <c r="AE289" s="33"/>
      <c r="AT289" s="18" t="s">
        <v>273</v>
      </c>
      <c r="AU289" s="18" t="s">
        <v>90</v>
      </c>
    </row>
    <row r="290" spans="2:51" s="14" customFormat="1" ht="10.2">
      <c r="B290" s="177"/>
      <c r="D290" s="165" t="s">
        <v>274</v>
      </c>
      <c r="E290" s="178" t="s">
        <v>1</v>
      </c>
      <c r="F290" s="179" t="s">
        <v>409</v>
      </c>
      <c r="H290" s="180">
        <v>105</v>
      </c>
      <c r="I290" s="181"/>
      <c r="L290" s="177"/>
      <c r="M290" s="182"/>
      <c r="N290" s="183"/>
      <c r="O290" s="183"/>
      <c r="P290" s="183"/>
      <c r="Q290" s="183"/>
      <c r="R290" s="183"/>
      <c r="S290" s="183"/>
      <c r="T290" s="184"/>
      <c r="AT290" s="178" t="s">
        <v>274</v>
      </c>
      <c r="AU290" s="178" t="s">
        <v>90</v>
      </c>
      <c r="AV290" s="14" t="s">
        <v>90</v>
      </c>
      <c r="AW290" s="14" t="s">
        <v>36</v>
      </c>
      <c r="AX290" s="14" t="s">
        <v>80</v>
      </c>
      <c r="AY290" s="178" t="s">
        <v>265</v>
      </c>
    </row>
    <row r="291" spans="2:51" s="15" customFormat="1" ht="10.2">
      <c r="B291" s="185"/>
      <c r="D291" s="165" t="s">
        <v>274</v>
      </c>
      <c r="E291" s="186" t="s">
        <v>1</v>
      </c>
      <c r="F291" s="187" t="s">
        <v>277</v>
      </c>
      <c r="H291" s="188">
        <v>105</v>
      </c>
      <c r="I291" s="189"/>
      <c r="L291" s="185"/>
      <c r="M291" s="190"/>
      <c r="N291" s="191"/>
      <c r="O291" s="191"/>
      <c r="P291" s="191"/>
      <c r="Q291" s="191"/>
      <c r="R291" s="191"/>
      <c r="S291" s="191"/>
      <c r="T291" s="192"/>
      <c r="AT291" s="186" t="s">
        <v>274</v>
      </c>
      <c r="AU291" s="186" t="s">
        <v>90</v>
      </c>
      <c r="AV291" s="15" t="s">
        <v>179</v>
      </c>
      <c r="AW291" s="15" t="s">
        <v>36</v>
      </c>
      <c r="AX291" s="15" t="s">
        <v>87</v>
      </c>
      <c r="AY291" s="186" t="s">
        <v>265</v>
      </c>
    </row>
    <row r="292" spans="1:65" s="2" customFormat="1" ht="24.15" customHeight="1">
      <c r="A292" s="33"/>
      <c r="B292" s="151"/>
      <c r="C292" s="201" t="s">
        <v>410</v>
      </c>
      <c r="D292" s="201" t="s">
        <v>376</v>
      </c>
      <c r="E292" s="202" t="s">
        <v>411</v>
      </c>
      <c r="F292" s="203" t="s">
        <v>412</v>
      </c>
      <c r="G292" s="204" t="s">
        <v>280</v>
      </c>
      <c r="H292" s="205">
        <v>105</v>
      </c>
      <c r="I292" s="206"/>
      <c r="J292" s="207">
        <f>ROUND(I292*H292,2)</f>
        <v>0</v>
      </c>
      <c r="K292" s="203" t="s">
        <v>413</v>
      </c>
      <c r="L292" s="208"/>
      <c r="M292" s="209" t="s">
        <v>1</v>
      </c>
      <c r="N292" s="210" t="s">
        <v>45</v>
      </c>
      <c r="O292" s="59"/>
      <c r="P292" s="161">
        <f>O292*H292</f>
        <v>0</v>
      </c>
      <c r="Q292" s="161">
        <v>0.018</v>
      </c>
      <c r="R292" s="161">
        <f>Q292*H292</f>
        <v>1.89</v>
      </c>
      <c r="S292" s="161">
        <v>0</v>
      </c>
      <c r="T292" s="162">
        <f>S292*H292</f>
        <v>0</v>
      </c>
      <c r="U292" s="33"/>
      <c r="V292" s="33"/>
      <c r="W292" s="33"/>
      <c r="X292" s="33"/>
      <c r="Y292" s="33"/>
      <c r="Z292" s="33"/>
      <c r="AA292" s="33"/>
      <c r="AB292" s="33"/>
      <c r="AC292" s="33"/>
      <c r="AD292" s="33"/>
      <c r="AE292" s="33"/>
      <c r="AR292" s="163" t="s">
        <v>321</v>
      </c>
      <c r="AT292" s="163" t="s">
        <v>376</v>
      </c>
      <c r="AU292" s="163" t="s">
        <v>90</v>
      </c>
      <c r="AY292" s="18" t="s">
        <v>265</v>
      </c>
      <c r="BE292" s="164">
        <f>IF(N292="základní",J292,0)</f>
        <v>0</v>
      </c>
      <c r="BF292" s="164">
        <f>IF(N292="snížená",J292,0)</f>
        <v>0</v>
      </c>
      <c r="BG292" s="164">
        <f>IF(N292="zákl. přenesená",J292,0)</f>
        <v>0</v>
      </c>
      <c r="BH292" s="164">
        <f>IF(N292="sníž. přenesená",J292,0)</f>
        <v>0</v>
      </c>
      <c r="BI292" s="164">
        <f>IF(N292="nulová",J292,0)</f>
        <v>0</v>
      </c>
      <c r="BJ292" s="18" t="s">
        <v>87</v>
      </c>
      <c r="BK292" s="164">
        <f>ROUND(I292*H292,2)</f>
        <v>0</v>
      </c>
      <c r="BL292" s="18" t="s">
        <v>179</v>
      </c>
      <c r="BM292" s="163" t="s">
        <v>414</v>
      </c>
    </row>
    <row r="293" spans="1:47" s="2" customFormat="1" ht="10.2">
      <c r="A293" s="33"/>
      <c r="B293" s="34"/>
      <c r="C293" s="33"/>
      <c r="D293" s="165" t="s">
        <v>273</v>
      </c>
      <c r="E293" s="33"/>
      <c r="F293" s="166" t="s">
        <v>412</v>
      </c>
      <c r="G293" s="33"/>
      <c r="H293" s="33"/>
      <c r="I293" s="167"/>
      <c r="J293" s="33"/>
      <c r="K293" s="33"/>
      <c r="L293" s="34"/>
      <c r="M293" s="168"/>
      <c r="N293" s="169"/>
      <c r="O293" s="59"/>
      <c r="P293" s="59"/>
      <c r="Q293" s="59"/>
      <c r="R293" s="59"/>
      <c r="S293" s="59"/>
      <c r="T293" s="60"/>
      <c r="U293" s="33"/>
      <c r="V293" s="33"/>
      <c r="W293" s="33"/>
      <c r="X293" s="33"/>
      <c r="Y293" s="33"/>
      <c r="Z293" s="33"/>
      <c r="AA293" s="33"/>
      <c r="AB293" s="33"/>
      <c r="AC293" s="33"/>
      <c r="AD293" s="33"/>
      <c r="AE293" s="33"/>
      <c r="AT293" s="18" t="s">
        <v>273</v>
      </c>
      <c r="AU293" s="18" t="s">
        <v>90</v>
      </c>
    </row>
    <row r="294" spans="1:65" s="2" customFormat="1" ht="24.15" customHeight="1">
      <c r="A294" s="33"/>
      <c r="B294" s="151"/>
      <c r="C294" s="152" t="s">
        <v>415</v>
      </c>
      <c r="D294" s="152" t="s">
        <v>267</v>
      </c>
      <c r="E294" s="153" t="s">
        <v>416</v>
      </c>
      <c r="F294" s="154" t="s">
        <v>417</v>
      </c>
      <c r="G294" s="155" t="s">
        <v>280</v>
      </c>
      <c r="H294" s="156">
        <v>3</v>
      </c>
      <c r="I294" s="157"/>
      <c r="J294" s="158">
        <f>ROUND(I294*H294,2)</f>
        <v>0</v>
      </c>
      <c r="K294" s="154" t="s">
        <v>271</v>
      </c>
      <c r="L294" s="34"/>
      <c r="M294" s="159" t="s">
        <v>1</v>
      </c>
      <c r="N294" s="160" t="s">
        <v>45</v>
      </c>
      <c r="O294" s="59"/>
      <c r="P294" s="161">
        <f>O294*H294</f>
        <v>0</v>
      </c>
      <c r="Q294" s="161">
        <v>0</v>
      </c>
      <c r="R294" s="161">
        <f>Q294*H294</f>
        <v>0</v>
      </c>
      <c r="S294" s="161">
        <v>0</v>
      </c>
      <c r="T294" s="162">
        <f>S294*H294</f>
        <v>0</v>
      </c>
      <c r="U294" s="33"/>
      <c r="V294" s="33"/>
      <c r="W294" s="33"/>
      <c r="X294" s="33"/>
      <c r="Y294" s="33"/>
      <c r="Z294" s="33"/>
      <c r="AA294" s="33"/>
      <c r="AB294" s="33"/>
      <c r="AC294" s="33"/>
      <c r="AD294" s="33"/>
      <c r="AE294" s="33"/>
      <c r="AR294" s="163" t="s">
        <v>179</v>
      </c>
      <c r="AT294" s="163" t="s">
        <v>267</v>
      </c>
      <c r="AU294" s="163" t="s">
        <v>90</v>
      </c>
      <c r="AY294" s="18" t="s">
        <v>265</v>
      </c>
      <c r="BE294" s="164">
        <f>IF(N294="základní",J294,0)</f>
        <v>0</v>
      </c>
      <c r="BF294" s="164">
        <f>IF(N294="snížená",J294,0)</f>
        <v>0</v>
      </c>
      <c r="BG294" s="164">
        <f>IF(N294="zákl. přenesená",J294,0)</f>
        <v>0</v>
      </c>
      <c r="BH294" s="164">
        <f>IF(N294="sníž. přenesená",J294,0)</f>
        <v>0</v>
      </c>
      <c r="BI294" s="164">
        <f>IF(N294="nulová",J294,0)</f>
        <v>0</v>
      </c>
      <c r="BJ294" s="18" t="s">
        <v>87</v>
      </c>
      <c r="BK294" s="164">
        <f>ROUND(I294*H294,2)</f>
        <v>0</v>
      </c>
      <c r="BL294" s="18" t="s">
        <v>179</v>
      </c>
      <c r="BM294" s="163" t="s">
        <v>418</v>
      </c>
    </row>
    <row r="295" spans="1:47" s="2" customFormat="1" ht="19.2">
      <c r="A295" s="33"/>
      <c r="B295" s="34"/>
      <c r="C295" s="33"/>
      <c r="D295" s="165" t="s">
        <v>273</v>
      </c>
      <c r="E295" s="33"/>
      <c r="F295" s="166" t="s">
        <v>417</v>
      </c>
      <c r="G295" s="33"/>
      <c r="H295" s="33"/>
      <c r="I295" s="167"/>
      <c r="J295" s="33"/>
      <c r="K295" s="33"/>
      <c r="L295" s="34"/>
      <c r="M295" s="168"/>
      <c r="N295" s="169"/>
      <c r="O295" s="59"/>
      <c r="P295" s="59"/>
      <c r="Q295" s="59"/>
      <c r="R295" s="59"/>
      <c r="S295" s="59"/>
      <c r="T295" s="60"/>
      <c r="U295" s="33"/>
      <c r="V295" s="33"/>
      <c r="W295" s="33"/>
      <c r="X295" s="33"/>
      <c r="Y295" s="33"/>
      <c r="Z295" s="33"/>
      <c r="AA295" s="33"/>
      <c r="AB295" s="33"/>
      <c r="AC295" s="33"/>
      <c r="AD295" s="33"/>
      <c r="AE295" s="33"/>
      <c r="AT295" s="18" t="s">
        <v>273</v>
      </c>
      <c r="AU295" s="18" t="s">
        <v>90</v>
      </c>
    </row>
    <row r="296" spans="2:51" s="13" customFormat="1" ht="10.2">
      <c r="B296" s="170"/>
      <c r="D296" s="165" t="s">
        <v>274</v>
      </c>
      <c r="E296" s="171" t="s">
        <v>1</v>
      </c>
      <c r="F296" s="172" t="s">
        <v>419</v>
      </c>
      <c r="H296" s="171" t="s">
        <v>1</v>
      </c>
      <c r="I296" s="173"/>
      <c r="L296" s="170"/>
      <c r="M296" s="174"/>
      <c r="N296" s="175"/>
      <c r="O296" s="175"/>
      <c r="P296" s="175"/>
      <c r="Q296" s="175"/>
      <c r="R296" s="175"/>
      <c r="S296" s="175"/>
      <c r="T296" s="176"/>
      <c r="AT296" s="171" t="s">
        <v>274</v>
      </c>
      <c r="AU296" s="171" t="s">
        <v>90</v>
      </c>
      <c r="AV296" s="13" t="s">
        <v>87</v>
      </c>
      <c r="AW296" s="13" t="s">
        <v>36</v>
      </c>
      <c r="AX296" s="13" t="s">
        <v>80</v>
      </c>
      <c r="AY296" s="171" t="s">
        <v>265</v>
      </c>
    </row>
    <row r="297" spans="2:51" s="14" customFormat="1" ht="10.2">
      <c r="B297" s="177"/>
      <c r="D297" s="165" t="s">
        <v>274</v>
      </c>
      <c r="E297" s="178" t="s">
        <v>1</v>
      </c>
      <c r="F297" s="179" t="s">
        <v>95</v>
      </c>
      <c r="H297" s="180">
        <v>3</v>
      </c>
      <c r="I297" s="181"/>
      <c r="L297" s="177"/>
      <c r="M297" s="182"/>
      <c r="N297" s="183"/>
      <c r="O297" s="183"/>
      <c r="P297" s="183"/>
      <c r="Q297" s="183"/>
      <c r="R297" s="183"/>
      <c r="S297" s="183"/>
      <c r="T297" s="184"/>
      <c r="AT297" s="178" t="s">
        <v>274</v>
      </c>
      <c r="AU297" s="178" t="s">
        <v>90</v>
      </c>
      <c r="AV297" s="14" t="s">
        <v>90</v>
      </c>
      <c r="AW297" s="14" t="s">
        <v>36</v>
      </c>
      <c r="AX297" s="14" t="s">
        <v>80</v>
      </c>
      <c r="AY297" s="178" t="s">
        <v>265</v>
      </c>
    </row>
    <row r="298" spans="2:51" s="15" customFormat="1" ht="10.2">
      <c r="B298" s="185"/>
      <c r="D298" s="165" t="s">
        <v>274</v>
      </c>
      <c r="E298" s="186" t="s">
        <v>1</v>
      </c>
      <c r="F298" s="187" t="s">
        <v>277</v>
      </c>
      <c r="H298" s="188">
        <v>3</v>
      </c>
      <c r="I298" s="189"/>
      <c r="L298" s="185"/>
      <c r="M298" s="190"/>
      <c r="N298" s="191"/>
      <c r="O298" s="191"/>
      <c r="P298" s="191"/>
      <c r="Q298" s="191"/>
      <c r="R298" s="191"/>
      <c r="S298" s="191"/>
      <c r="T298" s="192"/>
      <c r="AT298" s="186" t="s">
        <v>274</v>
      </c>
      <c r="AU298" s="186" t="s">
        <v>90</v>
      </c>
      <c r="AV298" s="15" t="s">
        <v>179</v>
      </c>
      <c r="AW298" s="15" t="s">
        <v>36</v>
      </c>
      <c r="AX298" s="15" t="s">
        <v>87</v>
      </c>
      <c r="AY298" s="186" t="s">
        <v>265</v>
      </c>
    </row>
    <row r="299" spans="1:65" s="2" customFormat="1" ht="24.15" customHeight="1">
      <c r="A299" s="33"/>
      <c r="B299" s="151"/>
      <c r="C299" s="152" t="s">
        <v>205</v>
      </c>
      <c r="D299" s="152" t="s">
        <v>267</v>
      </c>
      <c r="E299" s="153" t="s">
        <v>420</v>
      </c>
      <c r="F299" s="154" t="s">
        <v>421</v>
      </c>
      <c r="G299" s="155" t="s">
        <v>280</v>
      </c>
      <c r="H299" s="156">
        <v>105</v>
      </c>
      <c r="I299" s="157"/>
      <c r="J299" s="158">
        <f>ROUND(I299*H299,2)</f>
        <v>0</v>
      </c>
      <c r="K299" s="154" t="s">
        <v>271</v>
      </c>
      <c r="L299" s="34"/>
      <c r="M299" s="159" t="s">
        <v>1</v>
      </c>
      <c r="N299" s="160" t="s">
        <v>45</v>
      </c>
      <c r="O299" s="59"/>
      <c r="P299" s="161">
        <f>O299*H299</f>
        <v>0</v>
      </c>
      <c r="Q299" s="161">
        <v>0</v>
      </c>
      <c r="R299" s="161">
        <f>Q299*H299</f>
        <v>0</v>
      </c>
      <c r="S299" s="161">
        <v>0</v>
      </c>
      <c r="T299" s="162">
        <f>S299*H299</f>
        <v>0</v>
      </c>
      <c r="U299" s="33"/>
      <c r="V299" s="33"/>
      <c r="W299" s="33"/>
      <c r="X299" s="33"/>
      <c r="Y299" s="33"/>
      <c r="Z299" s="33"/>
      <c r="AA299" s="33"/>
      <c r="AB299" s="33"/>
      <c r="AC299" s="33"/>
      <c r="AD299" s="33"/>
      <c r="AE299" s="33"/>
      <c r="AR299" s="163" t="s">
        <v>179</v>
      </c>
      <c r="AT299" s="163" t="s">
        <v>267</v>
      </c>
      <c r="AU299" s="163" t="s">
        <v>90</v>
      </c>
      <c r="AY299" s="18" t="s">
        <v>265</v>
      </c>
      <c r="BE299" s="164">
        <f>IF(N299="základní",J299,0)</f>
        <v>0</v>
      </c>
      <c r="BF299" s="164">
        <f>IF(N299="snížená",J299,0)</f>
        <v>0</v>
      </c>
      <c r="BG299" s="164">
        <f>IF(N299="zákl. přenesená",J299,0)</f>
        <v>0</v>
      </c>
      <c r="BH299" s="164">
        <f>IF(N299="sníž. přenesená",J299,0)</f>
        <v>0</v>
      </c>
      <c r="BI299" s="164">
        <f>IF(N299="nulová",J299,0)</f>
        <v>0</v>
      </c>
      <c r="BJ299" s="18" t="s">
        <v>87</v>
      </c>
      <c r="BK299" s="164">
        <f>ROUND(I299*H299,2)</f>
        <v>0</v>
      </c>
      <c r="BL299" s="18" t="s">
        <v>179</v>
      </c>
      <c r="BM299" s="163" t="s">
        <v>422</v>
      </c>
    </row>
    <row r="300" spans="1:47" s="2" customFormat="1" ht="19.2">
      <c r="A300" s="33"/>
      <c r="B300" s="34"/>
      <c r="C300" s="33"/>
      <c r="D300" s="165" t="s">
        <v>273</v>
      </c>
      <c r="E300" s="33"/>
      <c r="F300" s="166" t="s">
        <v>421</v>
      </c>
      <c r="G300" s="33"/>
      <c r="H300" s="33"/>
      <c r="I300" s="167"/>
      <c r="J300" s="33"/>
      <c r="K300" s="33"/>
      <c r="L300" s="34"/>
      <c r="M300" s="168"/>
      <c r="N300" s="169"/>
      <c r="O300" s="59"/>
      <c r="P300" s="59"/>
      <c r="Q300" s="59"/>
      <c r="R300" s="59"/>
      <c r="S300" s="59"/>
      <c r="T300" s="60"/>
      <c r="U300" s="33"/>
      <c r="V300" s="33"/>
      <c r="W300" s="33"/>
      <c r="X300" s="33"/>
      <c r="Y300" s="33"/>
      <c r="Z300" s="33"/>
      <c r="AA300" s="33"/>
      <c r="AB300" s="33"/>
      <c r="AC300" s="33"/>
      <c r="AD300" s="33"/>
      <c r="AE300" s="33"/>
      <c r="AT300" s="18" t="s">
        <v>273</v>
      </c>
      <c r="AU300" s="18" t="s">
        <v>90</v>
      </c>
    </row>
    <row r="301" spans="2:51" s="14" customFormat="1" ht="10.2">
      <c r="B301" s="177"/>
      <c r="D301" s="165" t="s">
        <v>274</v>
      </c>
      <c r="E301" s="178" t="s">
        <v>1</v>
      </c>
      <c r="F301" s="179" t="s">
        <v>409</v>
      </c>
      <c r="H301" s="180">
        <v>105</v>
      </c>
      <c r="I301" s="181"/>
      <c r="L301" s="177"/>
      <c r="M301" s="182"/>
      <c r="N301" s="183"/>
      <c r="O301" s="183"/>
      <c r="P301" s="183"/>
      <c r="Q301" s="183"/>
      <c r="R301" s="183"/>
      <c r="S301" s="183"/>
      <c r="T301" s="184"/>
      <c r="AT301" s="178" t="s">
        <v>274</v>
      </c>
      <c r="AU301" s="178" t="s">
        <v>90</v>
      </c>
      <c r="AV301" s="14" t="s">
        <v>90</v>
      </c>
      <c r="AW301" s="14" t="s">
        <v>36</v>
      </c>
      <c r="AX301" s="14" t="s">
        <v>80</v>
      </c>
      <c r="AY301" s="178" t="s">
        <v>265</v>
      </c>
    </row>
    <row r="302" spans="2:51" s="15" customFormat="1" ht="10.2">
      <c r="B302" s="185"/>
      <c r="D302" s="165" t="s">
        <v>274</v>
      </c>
      <c r="E302" s="186" t="s">
        <v>1</v>
      </c>
      <c r="F302" s="187" t="s">
        <v>277</v>
      </c>
      <c r="H302" s="188">
        <v>105</v>
      </c>
      <c r="I302" s="189"/>
      <c r="L302" s="185"/>
      <c r="M302" s="190"/>
      <c r="N302" s="191"/>
      <c r="O302" s="191"/>
      <c r="P302" s="191"/>
      <c r="Q302" s="191"/>
      <c r="R302" s="191"/>
      <c r="S302" s="191"/>
      <c r="T302" s="192"/>
      <c r="AT302" s="186" t="s">
        <v>274</v>
      </c>
      <c r="AU302" s="186" t="s">
        <v>90</v>
      </c>
      <c r="AV302" s="15" t="s">
        <v>179</v>
      </c>
      <c r="AW302" s="15" t="s">
        <v>36</v>
      </c>
      <c r="AX302" s="15" t="s">
        <v>87</v>
      </c>
      <c r="AY302" s="186" t="s">
        <v>265</v>
      </c>
    </row>
    <row r="303" spans="1:65" s="2" customFormat="1" ht="24.15" customHeight="1">
      <c r="A303" s="33"/>
      <c r="B303" s="151"/>
      <c r="C303" s="152" t="s">
        <v>423</v>
      </c>
      <c r="D303" s="152" t="s">
        <v>267</v>
      </c>
      <c r="E303" s="153" t="s">
        <v>424</v>
      </c>
      <c r="F303" s="154" t="s">
        <v>425</v>
      </c>
      <c r="G303" s="155" t="s">
        <v>379</v>
      </c>
      <c r="H303" s="156">
        <v>0.144</v>
      </c>
      <c r="I303" s="157"/>
      <c r="J303" s="158">
        <f>ROUND(I303*H303,2)</f>
        <v>0</v>
      </c>
      <c r="K303" s="154" t="s">
        <v>271</v>
      </c>
      <c r="L303" s="34"/>
      <c r="M303" s="159" t="s">
        <v>1</v>
      </c>
      <c r="N303" s="160" t="s">
        <v>45</v>
      </c>
      <c r="O303" s="59"/>
      <c r="P303" s="161">
        <f>O303*H303</f>
        <v>0</v>
      </c>
      <c r="Q303" s="161">
        <v>0</v>
      </c>
      <c r="R303" s="161">
        <f>Q303*H303</f>
        <v>0</v>
      </c>
      <c r="S303" s="161">
        <v>0</v>
      </c>
      <c r="T303" s="162">
        <f>S303*H303</f>
        <v>0</v>
      </c>
      <c r="U303" s="33"/>
      <c r="V303" s="33"/>
      <c r="W303" s="33"/>
      <c r="X303" s="33"/>
      <c r="Y303" s="33"/>
      <c r="Z303" s="33"/>
      <c r="AA303" s="33"/>
      <c r="AB303" s="33"/>
      <c r="AC303" s="33"/>
      <c r="AD303" s="33"/>
      <c r="AE303" s="33"/>
      <c r="AR303" s="163" t="s">
        <v>179</v>
      </c>
      <c r="AT303" s="163" t="s">
        <v>267</v>
      </c>
      <c r="AU303" s="163" t="s">
        <v>90</v>
      </c>
      <c r="AY303" s="18" t="s">
        <v>265</v>
      </c>
      <c r="BE303" s="164">
        <f>IF(N303="základní",J303,0)</f>
        <v>0</v>
      </c>
      <c r="BF303" s="164">
        <f>IF(N303="snížená",J303,0)</f>
        <v>0</v>
      </c>
      <c r="BG303" s="164">
        <f>IF(N303="zákl. přenesená",J303,0)</f>
        <v>0</v>
      </c>
      <c r="BH303" s="164">
        <f>IF(N303="sníž. přenesená",J303,0)</f>
        <v>0</v>
      </c>
      <c r="BI303" s="164">
        <f>IF(N303="nulová",J303,0)</f>
        <v>0</v>
      </c>
      <c r="BJ303" s="18" t="s">
        <v>87</v>
      </c>
      <c r="BK303" s="164">
        <f>ROUND(I303*H303,2)</f>
        <v>0</v>
      </c>
      <c r="BL303" s="18" t="s">
        <v>179</v>
      </c>
      <c r="BM303" s="163" t="s">
        <v>426</v>
      </c>
    </row>
    <row r="304" spans="1:47" s="2" customFormat="1" ht="19.2">
      <c r="A304" s="33"/>
      <c r="B304" s="34"/>
      <c r="C304" s="33"/>
      <c r="D304" s="165" t="s">
        <v>273</v>
      </c>
      <c r="E304" s="33"/>
      <c r="F304" s="166" t="s">
        <v>425</v>
      </c>
      <c r="G304" s="33"/>
      <c r="H304" s="33"/>
      <c r="I304" s="167"/>
      <c r="J304" s="33"/>
      <c r="K304" s="33"/>
      <c r="L304" s="34"/>
      <c r="M304" s="168"/>
      <c r="N304" s="169"/>
      <c r="O304" s="59"/>
      <c r="P304" s="59"/>
      <c r="Q304" s="59"/>
      <c r="R304" s="59"/>
      <c r="S304" s="59"/>
      <c r="T304" s="60"/>
      <c r="U304" s="33"/>
      <c r="V304" s="33"/>
      <c r="W304" s="33"/>
      <c r="X304" s="33"/>
      <c r="Y304" s="33"/>
      <c r="Z304" s="33"/>
      <c r="AA304" s="33"/>
      <c r="AB304" s="33"/>
      <c r="AC304" s="33"/>
      <c r="AD304" s="33"/>
      <c r="AE304" s="33"/>
      <c r="AT304" s="18" t="s">
        <v>273</v>
      </c>
      <c r="AU304" s="18" t="s">
        <v>90</v>
      </c>
    </row>
    <row r="305" spans="2:51" s="14" customFormat="1" ht="10.2">
      <c r="B305" s="177"/>
      <c r="D305" s="165" t="s">
        <v>274</v>
      </c>
      <c r="E305" s="178" t="s">
        <v>1</v>
      </c>
      <c r="F305" s="179" t="s">
        <v>427</v>
      </c>
      <c r="H305" s="180">
        <v>0.144</v>
      </c>
      <c r="I305" s="181"/>
      <c r="L305" s="177"/>
      <c r="M305" s="182"/>
      <c r="N305" s="183"/>
      <c r="O305" s="183"/>
      <c r="P305" s="183"/>
      <c r="Q305" s="183"/>
      <c r="R305" s="183"/>
      <c r="S305" s="183"/>
      <c r="T305" s="184"/>
      <c r="AT305" s="178" t="s">
        <v>274</v>
      </c>
      <c r="AU305" s="178" t="s">
        <v>90</v>
      </c>
      <c r="AV305" s="14" t="s">
        <v>90</v>
      </c>
      <c r="AW305" s="14" t="s">
        <v>36</v>
      </c>
      <c r="AX305" s="14" t="s">
        <v>80</v>
      </c>
      <c r="AY305" s="178" t="s">
        <v>265</v>
      </c>
    </row>
    <row r="306" spans="2:51" s="15" customFormat="1" ht="10.2">
      <c r="B306" s="185"/>
      <c r="D306" s="165" t="s">
        <v>274</v>
      </c>
      <c r="E306" s="186" t="s">
        <v>1</v>
      </c>
      <c r="F306" s="187" t="s">
        <v>277</v>
      </c>
      <c r="H306" s="188">
        <v>0.144</v>
      </c>
      <c r="I306" s="189"/>
      <c r="L306" s="185"/>
      <c r="M306" s="190"/>
      <c r="N306" s="191"/>
      <c r="O306" s="191"/>
      <c r="P306" s="191"/>
      <c r="Q306" s="191"/>
      <c r="R306" s="191"/>
      <c r="S306" s="191"/>
      <c r="T306" s="192"/>
      <c r="AT306" s="186" t="s">
        <v>274</v>
      </c>
      <c r="AU306" s="186" t="s">
        <v>90</v>
      </c>
      <c r="AV306" s="15" t="s">
        <v>179</v>
      </c>
      <c r="AW306" s="15" t="s">
        <v>36</v>
      </c>
      <c r="AX306" s="15" t="s">
        <v>87</v>
      </c>
      <c r="AY306" s="186" t="s">
        <v>265</v>
      </c>
    </row>
    <row r="307" spans="1:65" s="2" customFormat="1" ht="16.5" customHeight="1">
      <c r="A307" s="33"/>
      <c r="B307" s="151"/>
      <c r="C307" s="201" t="s">
        <v>428</v>
      </c>
      <c r="D307" s="201" t="s">
        <v>376</v>
      </c>
      <c r="E307" s="202" t="s">
        <v>429</v>
      </c>
      <c r="F307" s="203" t="s">
        <v>430</v>
      </c>
      <c r="G307" s="204" t="s">
        <v>393</v>
      </c>
      <c r="H307" s="205">
        <v>19.65</v>
      </c>
      <c r="I307" s="206"/>
      <c r="J307" s="207">
        <f>ROUND(I307*H307,2)</f>
        <v>0</v>
      </c>
      <c r="K307" s="203" t="s">
        <v>271</v>
      </c>
      <c r="L307" s="208"/>
      <c r="M307" s="209" t="s">
        <v>1</v>
      </c>
      <c r="N307" s="210" t="s">
        <v>45</v>
      </c>
      <c r="O307" s="59"/>
      <c r="P307" s="161">
        <f>O307*H307</f>
        <v>0</v>
      </c>
      <c r="Q307" s="161">
        <v>0.001</v>
      </c>
      <c r="R307" s="161">
        <f>Q307*H307</f>
        <v>0.019649999999999997</v>
      </c>
      <c r="S307" s="161">
        <v>0</v>
      </c>
      <c r="T307" s="162">
        <f>S307*H307</f>
        <v>0</v>
      </c>
      <c r="U307" s="33"/>
      <c r="V307" s="33"/>
      <c r="W307" s="33"/>
      <c r="X307" s="33"/>
      <c r="Y307" s="33"/>
      <c r="Z307" s="33"/>
      <c r="AA307" s="33"/>
      <c r="AB307" s="33"/>
      <c r="AC307" s="33"/>
      <c r="AD307" s="33"/>
      <c r="AE307" s="33"/>
      <c r="AR307" s="163" t="s">
        <v>321</v>
      </c>
      <c r="AT307" s="163" t="s">
        <v>376</v>
      </c>
      <c r="AU307" s="163" t="s">
        <v>90</v>
      </c>
      <c r="AY307" s="18" t="s">
        <v>265</v>
      </c>
      <c r="BE307" s="164">
        <f>IF(N307="základní",J307,0)</f>
        <v>0</v>
      </c>
      <c r="BF307" s="164">
        <f>IF(N307="snížená",J307,0)</f>
        <v>0</v>
      </c>
      <c r="BG307" s="164">
        <f>IF(N307="zákl. přenesená",J307,0)</f>
        <v>0</v>
      </c>
      <c r="BH307" s="164">
        <f>IF(N307="sníž. přenesená",J307,0)</f>
        <v>0</v>
      </c>
      <c r="BI307" s="164">
        <f>IF(N307="nulová",J307,0)</f>
        <v>0</v>
      </c>
      <c r="BJ307" s="18" t="s">
        <v>87</v>
      </c>
      <c r="BK307" s="164">
        <f>ROUND(I307*H307,2)</f>
        <v>0</v>
      </c>
      <c r="BL307" s="18" t="s">
        <v>179</v>
      </c>
      <c r="BM307" s="163" t="s">
        <v>431</v>
      </c>
    </row>
    <row r="308" spans="1:47" s="2" customFormat="1" ht="10.2">
      <c r="A308" s="33"/>
      <c r="B308" s="34"/>
      <c r="C308" s="33"/>
      <c r="D308" s="165" t="s">
        <v>273</v>
      </c>
      <c r="E308" s="33"/>
      <c r="F308" s="166" t="s">
        <v>430</v>
      </c>
      <c r="G308" s="33"/>
      <c r="H308" s="33"/>
      <c r="I308" s="167"/>
      <c r="J308" s="33"/>
      <c r="K308" s="33"/>
      <c r="L308" s="34"/>
      <c r="M308" s="168"/>
      <c r="N308" s="169"/>
      <c r="O308" s="59"/>
      <c r="P308" s="59"/>
      <c r="Q308" s="59"/>
      <c r="R308" s="59"/>
      <c r="S308" s="59"/>
      <c r="T308" s="60"/>
      <c r="U308" s="33"/>
      <c r="V308" s="33"/>
      <c r="W308" s="33"/>
      <c r="X308" s="33"/>
      <c r="Y308" s="33"/>
      <c r="Z308" s="33"/>
      <c r="AA308" s="33"/>
      <c r="AB308" s="33"/>
      <c r="AC308" s="33"/>
      <c r="AD308" s="33"/>
      <c r="AE308" s="33"/>
      <c r="AT308" s="18" t="s">
        <v>273</v>
      </c>
      <c r="AU308" s="18" t="s">
        <v>90</v>
      </c>
    </row>
    <row r="309" spans="2:51" s="14" customFormat="1" ht="10.2">
      <c r="B309" s="177"/>
      <c r="D309" s="165" t="s">
        <v>274</v>
      </c>
      <c r="E309" s="178" t="s">
        <v>1</v>
      </c>
      <c r="F309" s="179" t="s">
        <v>432</v>
      </c>
      <c r="H309" s="180">
        <v>14.4</v>
      </c>
      <c r="I309" s="181"/>
      <c r="L309" s="177"/>
      <c r="M309" s="182"/>
      <c r="N309" s="183"/>
      <c r="O309" s="183"/>
      <c r="P309" s="183"/>
      <c r="Q309" s="183"/>
      <c r="R309" s="183"/>
      <c r="S309" s="183"/>
      <c r="T309" s="184"/>
      <c r="AT309" s="178" t="s">
        <v>274</v>
      </c>
      <c r="AU309" s="178" t="s">
        <v>90</v>
      </c>
      <c r="AV309" s="14" t="s">
        <v>90</v>
      </c>
      <c r="AW309" s="14" t="s">
        <v>36</v>
      </c>
      <c r="AX309" s="14" t="s">
        <v>80</v>
      </c>
      <c r="AY309" s="178" t="s">
        <v>265</v>
      </c>
    </row>
    <row r="310" spans="2:51" s="14" customFormat="1" ht="10.2">
      <c r="B310" s="177"/>
      <c r="D310" s="165" t="s">
        <v>274</v>
      </c>
      <c r="E310" s="178" t="s">
        <v>1</v>
      </c>
      <c r="F310" s="179" t="s">
        <v>433</v>
      </c>
      <c r="H310" s="180">
        <v>5.25</v>
      </c>
      <c r="I310" s="181"/>
      <c r="L310" s="177"/>
      <c r="M310" s="182"/>
      <c r="N310" s="183"/>
      <c r="O310" s="183"/>
      <c r="P310" s="183"/>
      <c r="Q310" s="183"/>
      <c r="R310" s="183"/>
      <c r="S310" s="183"/>
      <c r="T310" s="184"/>
      <c r="AT310" s="178" t="s">
        <v>274</v>
      </c>
      <c r="AU310" s="178" t="s">
        <v>90</v>
      </c>
      <c r="AV310" s="14" t="s">
        <v>90</v>
      </c>
      <c r="AW310" s="14" t="s">
        <v>36</v>
      </c>
      <c r="AX310" s="14" t="s">
        <v>80</v>
      </c>
      <c r="AY310" s="178" t="s">
        <v>265</v>
      </c>
    </row>
    <row r="311" spans="2:51" s="15" customFormat="1" ht="10.2">
      <c r="B311" s="185"/>
      <c r="D311" s="165" t="s">
        <v>274</v>
      </c>
      <c r="E311" s="186" t="s">
        <v>1</v>
      </c>
      <c r="F311" s="187" t="s">
        <v>277</v>
      </c>
      <c r="H311" s="188">
        <v>19.65</v>
      </c>
      <c r="I311" s="189"/>
      <c r="L311" s="185"/>
      <c r="M311" s="190"/>
      <c r="N311" s="191"/>
      <c r="O311" s="191"/>
      <c r="P311" s="191"/>
      <c r="Q311" s="191"/>
      <c r="R311" s="191"/>
      <c r="S311" s="191"/>
      <c r="T311" s="192"/>
      <c r="AT311" s="186" t="s">
        <v>274</v>
      </c>
      <c r="AU311" s="186" t="s">
        <v>90</v>
      </c>
      <c r="AV311" s="15" t="s">
        <v>179</v>
      </c>
      <c r="AW311" s="15" t="s">
        <v>36</v>
      </c>
      <c r="AX311" s="15" t="s">
        <v>87</v>
      </c>
      <c r="AY311" s="186" t="s">
        <v>265</v>
      </c>
    </row>
    <row r="312" spans="1:65" s="2" customFormat="1" ht="24.15" customHeight="1">
      <c r="A312" s="33"/>
      <c r="B312" s="151"/>
      <c r="C312" s="201" t="s">
        <v>434</v>
      </c>
      <c r="D312" s="201" t="s">
        <v>376</v>
      </c>
      <c r="E312" s="202" t="s">
        <v>435</v>
      </c>
      <c r="F312" s="203" t="s">
        <v>436</v>
      </c>
      <c r="G312" s="204" t="s">
        <v>280</v>
      </c>
      <c r="H312" s="205">
        <v>1</v>
      </c>
      <c r="I312" s="206"/>
      <c r="J312" s="207">
        <f>ROUND(I312*H312,2)</f>
        <v>0</v>
      </c>
      <c r="K312" s="203" t="s">
        <v>413</v>
      </c>
      <c r="L312" s="208"/>
      <c r="M312" s="209" t="s">
        <v>1</v>
      </c>
      <c r="N312" s="210" t="s">
        <v>45</v>
      </c>
      <c r="O312" s="59"/>
      <c r="P312" s="161">
        <f>O312*H312</f>
        <v>0</v>
      </c>
      <c r="Q312" s="161">
        <v>0</v>
      </c>
      <c r="R312" s="161">
        <f>Q312*H312</f>
        <v>0</v>
      </c>
      <c r="S312" s="161">
        <v>0</v>
      </c>
      <c r="T312" s="162">
        <f>S312*H312</f>
        <v>0</v>
      </c>
      <c r="U312" s="33"/>
      <c r="V312" s="33"/>
      <c r="W312" s="33"/>
      <c r="X312" s="33"/>
      <c r="Y312" s="33"/>
      <c r="Z312" s="33"/>
      <c r="AA312" s="33"/>
      <c r="AB312" s="33"/>
      <c r="AC312" s="33"/>
      <c r="AD312" s="33"/>
      <c r="AE312" s="33"/>
      <c r="AR312" s="163" t="s">
        <v>321</v>
      </c>
      <c r="AT312" s="163" t="s">
        <v>376</v>
      </c>
      <c r="AU312" s="163" t="s">
        <v>90</v>
      </c>
      <c r="AY312" s="18" t="s">
        <v>265</v>
      </c>
      <c r="BE312" s="164">
        <f>IF(N312="základní",J312,0)</f>
        <v>0</v>
      </c>
      <c r="BF312" s="164">
        <f>IF(N312="snížená",J312,0)</f>
        <v>0</v>
      </c>
      <c r="BG312" s="164">
        <f>IF(N312="zákl. přenesená",J312,0)</f>
        <v>0</v>
      </c>
      <c r="BH312" s="164">
        <f>IF(N312="sníž. přenesená",J312,0)</f>
        <v>0</v>
      </c>
      <c r="BI312" s="164">
        <f>IF(N312="nulová",J312,0)</f>
        <v>0</v>
      </c>
      <c r="BJ312" s="18" t="s">
        <v>87</v>
      </c>
      <c r="BK312" s="164">
        <f>ROUND(I312*H312,2)</f>
        <v>0</v>
      </c>
      <c r="BL312" s="18" t="s">
        <v>179</v>
      </c>
      <c r="BM312" s="163" t="s">
        <v>437</v>
      </c>
    </row>
    <row r="313" spans="1:47" s="2" customFormat="1" ht="10.2">
      <c r="A313" s="33"/>
      <c r="B313" s="34"/>
      <c r="C313" s="33"/>
      <c r="D313" s="165" t="s">
        <v>273</v>
      </c>
      <c r="E313" s="33"/>
      <c r="F313" s="166" t="s">
        <v>436</v>
      </c>
      <c r="G313" s="33"/>
      <c r="H313" s="33"/>
      <c r="I313" s="167"/>
      <c r="J313" s="33"/>
      <c r="K313" s="33"/>
      <c r="L313" s="34"/>
      <c r="M313" s="168"/>
      <c r="N313" s="169"/>
      <c r="O313" s="59"/>
      <c r="P313" s="59"/>
      <c r="Q313" s="59"/>
      <c r="R313" s="59"/>
      <c r="S313" s="59"/>
      <c r="T313" s="60"/>
      <c r="U313" s="33"/>
      <c r="V313" s="33"/>
      <c r="W313" s="33"/>
      <c r="X313" s="33"/>
      <c r="Y313" s="33"/>
      <c r="Z313" s="33"/>
      <c r="AA313" s="33"/>
      <c r="AB313" s="33"/>
      <c r="AC313" s="33"/>
      <c r="AD313" s="33"/>
      <c r="AE313" s="33"/>
      <c r="AT313" s="18" t="s">
        <v>273</v>
      </c>
      <c r="AU313" s="18" t="s">
        <v>90</v>
      </c>
    </row>
    <row r="314" spans="1:65" s="2" customFormat="1" ht="24.15" customHeight="1">
      <c r="A314" s="33"/>
      <c r="B314" s="151"/>
      <c r="C314" s="201" t="s">
        <v>438</v>
      </c>
      <c r="D314" s="201" t="s">
        <v>376</v>
      </c>
      <c r="E314" s="202" t="s">
        <v>439</v>
      </c>
      <c r="F314" s="203" t="s">
        <v>440</v>
      </c>
      <c r="G314" s="204" t="s">
        <v>280</v>
      </c>
      <c r="H314" s="205">
        <v>2</v>
      </c>
      <c r="I314" s="206"/>
      <c r="J314" s="207">
        <f>ROUND(I314*H314,2)</f>
        <v>0</v>
      </c>
      <c r="K314" s="203" t="s">
        <v>413</v>
      </c>
      <c r="L314" s="208"/>
      <c r="M314" s="209" t="s">
        <v>1</v>
      </c>
      <c r="N314" s="210" t="s">
        <v>45</v>
      </c>
      <c r="O314" s="59"/>
      <c r="P314" s="161">
        <f>O314*H314</f>
        <v>0</v>
      </c>
      <c r="Q314" s="161">
        <v>0</v>
      </c>
      <c r="R314" s="161">
        <f>Q314*H314</f>
        <v>0</v>
      </c>
      <c r="S314" s="161">
        <v>0</v>
      </c>
      <c r="T314" s="162">
        <f>S314*H314</f>
        <v>0</v>
      </c>
      <c r="U314" s="33"/>
      <c r="V314" s="33"/>
      <c r="W314" s="33"/>
      <c r="X314" s="33"/>
      <c r="Y314" s="33"/>
      <c r="Z314" s="33"/>
      <c r="AA314" s="33"/>
      <c r="AB314" s="33"/>
      <c r="AC314" s="33"/>
      <c r="AD314" s="33"/>
      <c r="AE314" s="33"/>
      <c r="AR314" s="163" t="s">
        <v>321</v>
      </c>
      <c r="AT314" s="163" t="s">
        <v>376</v>
      </c>
      <c r="AU314" s="163" t="s">
        <v>90</v>
      </c>
      <c r="AY314" s="18" t="s">
        <v>265</v>
      </c>
      <c r="BE314" s="164">
        <f>IF(N314="základní",J314,0)</f>
        <v>0</v>
      </c>
      <c r="BF314" s="164">
        <f>IF(N314="snížená",J314,0)</f>
        <v>0</v>
      </c>
      <c r="BG314" s="164">
        <f>IF(N314="zákl. přenesená",J314,0)</f>
        <v>0</v>
      </c>
      <c r="BH314" s="164">
        <f>IF(N314="sníž. přenesená",J314,0)</f>
        <v>0</v>
      </c>
      <c r="BI314" s="164">
        <f>IF(N314="nulová",J314,0)</f>
        <v>0</v>
      </c>
      <c r="BJ314" s="18" t="s">
        <v>87</v>
      </c>
      <c r="BK314" s="164">
        <f>ROUND(I314*H314,2)</f>
        <v>0</v>
      </c>
      <c r="BL314" s="18" t="s">
        <v>179</v>
      </c>
      <c r="BM314" s="163" t="s">
        <v>441</v>
      </c>
    </row>
    <row r="315" spans="1:47" s="2" customFormat="1" ht="10.2">
      <c r="A315" s="33"/>
      <c r="B315" s="34"/>
      <c r="C315" s="33"/>
      <c r="D315" s="165" t="s">
        <v>273</v>
      </c>
      <c r="E315" s="33"/>
      <c r="F315" s="166" t="s">
        <v>440</v>
      </c>
      <c r="G315" s="33"/>
      <c r="H315" s="33"/>
      <c r="I315" s="167"/>
      <c r="J315" s="33"/>
      <c r="K315" s="33"/>
      <c r="L315" s="34"/>
      <c r="M315" s="168"/>
      <c r="N315" s="169"/>
      <c r="O315" s="59"/>
      <c r="P315" s="59"/>
      <c r="Q315" s="59"/>
      <c r="R315" s="59"/>
      <c r="S315" s="59"/>
      <c r="T315" s="60"/>
      <c r="U315" s="33"/>
      <c r="V315" s="33"/>
      <c r="W315" s="33"/>
      <c r="X315" s="33"/>
      <c r="Y315" s="33"/>
      <c r="Z315" s="33"/>
      <c r="AA315" s="33"/>
      <c r="AB315" s="33"/>
      <c r="AC315" s="33"/>
      <c r="AD315" s="33"/>
      <c r="AE315" s="33"/>
      <c r="AT315" s="18" t="s">
        <v>273</v>
      </c>
      <c r="AU315" s="18" t="s">
        <v>90</v>
      </c>
    </row>
    <row r="316" spans="2:63" s="12" customFormat="1" ht="22.8" customHeight="1">
      <c r="B316" s="138"/>
      <c r="D316" s="139" t="s">
        <v>79</v>
      </c>
      <c r="E316" s="149" t="s">
        <v>90</v>
      </c>
      <c r="F316" s="149" t="s">
        <v>442</v>
      </c>
      <c r="I316" s="141"/>
      <c r="J316" s="150">
        <f>BK316</f>
        <v>0</v>
      </c>
      <c r="L316" s="138"/>
      <c r="M316" s="143"/>
      <c r="N316" s="144"/>
      <c r="O316" s="144"/>
      <c r="P316" s="145">
        <f>SUM(P317:P472)</f>
        <v>0</v>
      </c>
      <c r="Q316" s="144"/>
      <c r="R316" s="145">
        <f>SUM(R317:R472)</f>
        <v>29.225896990000006</v>
      </c>
      <c r="S316" s="144"/>
      <c r="T316" s="146">
        <f>SUM(T317:T472)</f>
        <v>0</v>
      </c>
      <c r="AR316" s="139" t="s">
        <v>87</v>
      </c>
      <c r="AT316" s="147" t="s">
        <v>79</v>
      </c>
      <c r="AU316" s="147" t="s">
        <v>87</v>
      </c>
      <c r="AY316" s="139" t="s">
        <v>265</v>
      </c>
      <c r="BK316" s="148">
        <f>SUM(BK317:BK472)</f>
        <v>0</v>
      </c>
    </row>
    <row r="317" spans="1:65" s="2" customFormat="1" ht="37.8" customHeight="1">
      <c r="A317" s="33"/>
      <c r="B317" s="151"/>
      <c r="C317" s="152" t="s">
        <v>443</v>
      </c>
      <c r="D317" s="152" t="s">
        <v>267</v>
      </c>
      <c r="E317" s="153" t="s">
        <v>444</v>
      </c>
      <c r="F317" s="154" t="s">
        <v>445</v>
      </c>
      <c r="G317" s="155" t="s">
        <v>312</v>
      </c>
      <c r="H317" s="156">
        <v>2.01</v>
      </c>
      <c r="I317" s="157"/>
      <c r="J317" s="158">
        <f>ROUND(I317*H317,2)</f>
        <v>0</v>
      </c>
      <c r="K317" s="154" t="s">
        <v>271</v>
      </c>
      <c r="L317" s="34"/>
      <c r="M317" s="159" t="s">
        <v>1</v>
      </c>
      <c r="N317" s="160" t="s">
        <v>45</v>
      </c>
      <c r="O317" s="59"/>
      <c r="P317" s="161">
        <f>O317*H317</f>
        <v>0</v>
      </c>
      <c r="Q317" s="161">
        <v>0</v>
      </c>
      <c r="R317" s="161">
        <f>Q317*H317</f>
        <v>0</v>
      </c>
      <c r="S317" s="161">
        <v>0</v>
      </c>
      <c r="T317" s="162">
        <f>S317*H317</f>
        <v>0</v>
      </c>
      <c r="U317" s="33"/>
      <c r="V317" s="33"/>
      <c r="W317" s="33"/>
      <c r="X317" s="33"/>
      <c r="Y317" s="33"/>
      <c r="Z317" s="33"/>
      <c r="AA317" s="33"/>
      <c r="AB317" s="33"/>
      <c r="AC317" s="33"/>
      <c r="AD317" s="33"/>
      <c r="AE317" s="33"/>
      <c r="AR317" s="163" t="s">
        <v>179</v>
      </c>
      <c r="AT317" s="163" t="s">
        <v>267</v>
      </c>
      <c r="AU317" s="163" t="s">
        <v>90</v>
      </c>
      <c r="AY317" s="18" t="s">
        <v>265</v>
      </c>
      <c r="BE317" s="164">
        <f>IF(N317="základní",J317,0)</f>
        <v>0</v>
      </c>
      <c r="BF317" s="164">
        <f>IF(N317="snížená",J317,0)</f>
        <v>0</v>
      </c>
      <c r="BG317" s="164">
        <f>IF(N317="zákl. přenesená",J317,0)</f>
        <v>0</v>
      </c>
      <c r="BH317" s="164">
        <f>IF(N317="sníž. přenesená",J317,0)</f>
        <v>0</v>
      </c>
      <c r="BI317" s="164">
        <f>IF(N317="nulová",J317,0)</f>
        <v>0</v>
      </c>
      <c r="BJ317" s="18" t="s">
        <v>87</v>
      </c>
      <c r="BK317" s="164">
        <f>ROUND(I317*H317,2)</f>
        <v>0</v>
      </c>
      <c r="BL317" s="18" t="s">
        <v>179</v>
      </c>
      <c r="BM317" s="163" t="s">
        <v>446</v>
      </c>
    </row>
    <row r="318" spans="1:47" s="2" customFormat="1" ht="28.8">
      <c r="A318" s="33"/>
      <c r="B318" s="34"/>
      <c r="C318" s="33"/>
      <c r="D318" s="165" t="s">
        <v>273</v>
      </c>
      <c r="E318" s="33"/>
      <c r="F318" s="166" t="s">
        <v>445</v>
      </c>
      <c r="G318" s="33"/>
      <c r="H318" s="33"/>
      <c r="I318" s="167"/>
      <c r="J318" s="33"/>
      <c r="K318" s="33"/>
      <c r="L318" s="34"/>
      <c r="M318" s="168"/>
      <c r="N318" s="169"/>
      <c r="O318" s="59"/>
      <c r="P318" s="59"/>
      <c r="Q318" s="59"/>
      <c r="R318" s="59"/>
      <c r="S318" s="59"/>
      <c r="T318" s="60"/>
      <c r="U318" s="33"/>
      <c r="V318" s="33"/>
      <c r="W318" s="33"/>
      <c r="X318" s="33"/>
      <c r="Y318" s="33"/>
      <c r="Z318" s="33"/>
      <c r="AA318" s="33"/>
      <c r="AB318" s="33"/>
      <c r="AC318" s="33"/>
      <c r="AD318" s="33"/>
      <c r="AE318" s="33"/>
      <c r="AT318" s="18" t="s">
        <v>273</v>
      </c>
      <c r="AU318" s="18" t="s">
        <v>90</v>
      </c>
    </row>
    <row r="319" spans="2:51" s="13" customFormat="1" ht="10.2">
      <c r="B319" s="170"/>
      <c r="D319" s="165" t="s">
        <v>274</v>
      </c>
      <c r="E319" s="171" t="s">
        <v>1</v>
      </c>
      <c r="F319" s="172" t="s">
        <v>330</v>
      </c>
      <c r="H319" s="171" t="s">
        <v>1</v>
      </c>
      <c r="I319" s="173"/>
      <c r="L319" s="170"/>
      <c r="M319" s="174"/>
      <c r="N319" s="175"/>
      <c r="O319" s="175"/>
      <c r="P319" s="175"/>
      <c r="Q319" s="175"/>
      <c r="R319" s="175"/>
      <c r="S319" s="175"/>
      <c r="T319" s="176"/>
      <c r="AT319" s="171" t="s">
        <v>274</v>
      </c>
      <c r="AU319" s="171" t="s">
        <v>90</v>
      </c>
      <c r="AV319" s="13" t="s">
        <v>87</v>
      </c>
      <c r="AW319" s="13" t="s">
        <v>36</v>
      </c>
      <c r="AX319" s="13" t="s">
        <v>80</v>
      </c>
      <c r="AY319" s="171" t="s">
        <v>265</v>
      </c>
    </row>
    <row r="320" spans="2:51" s="14" customFormat="1" ht="10.2">
      <c r="B320" s="177"/>
      <c r="D320" s="165" t="s">
        <v>274</v>
      </c>
      <c r="E320" s="178" t="s">
        <v>1</v>
      </c>
      <c r="F320" s="179" t="s">
        <v>447</v>
      </c>
      <c r="H320" s="180">
        <v>2.01</v>
      </c>
      <c r="I320" s="181"/>
      <c r="L320" s="177"/>
      <c r="M320" s="182"/>
      <c r="N320" s="183"/>
      <c r="O320" s="183"/>
      <c r="P320" s="183"/>
      <c r="Q320" s="183"/>
      <c r="R320" s="183"/>
      <c r="S320" s="183"/>
      <c r="T320" s="184"/>
      <c r="AT320" s="178" t="s">
        <v>274</v>
      </c>
      <c r="AU320" s="178" t="s">
        <v>90</v>
      </c>
      <c r="AV320" s="14" t="s">
        <v>90</v>
      </c>
      <c r="AW320" s="14" t="s">
        <v>36</v>
      </c>
      <c r="AX320" s="14" t="s">
        <v>80</v>
      </c>
      <c r="AY320" s="178" t="s">
        <v>265</v>
      </c>
    </row>
    <row r="321" spans="2:51" s="15" customFormat="1" ht="10.2">
      <c r="B321" s="185"/>
      <c r="D321" s="165" t="s">
        <v>274</v>
      </c>
      <c r="E321" s="186" t="s">
        <v>1</v>
      </c>
      <c r="F321" s="187" t="s">
        <v>277</v>
      </c>
      <c r="H321" s="188">
        <v>2.01</v>
      </c>
      <c r="I321" s="189"/>
      <c r="L321" s="185"/>
      <c r="M321" s="190"/>
      <c r="N321" s="191"/>
      <c r="O321" s="191"/>
      <c r="P321" s="191"/>
      <c r="Q321" s="191"/>
      <c r="R321" s="191"/>
      <c r="S321" s="191"/>
      <c r="T321" s="192"/>
      <c r="AT321" s="186" t="s">
        <v>274</v>
      </c>
      <c r="AU321" s="186" t="s">
        <v>90</v>
      </c>
      <c r="AV321" s="15" t="s">
        <v>179</v>
      </c>
      <c r="AW321" s="15" t="s">
        <v>36</v>
      </c>
      <c r="AX321" s="15" t="s">
        <v>87</v>
      </c>
      <c r="AY321" s="186" t="s">
        <v>265</v>
      </c>
    </row>
    <row r="322" spans="1:65" s="2" customFormat="1" ht="44.25" customHeight="1">
      <c r="A322" s="33"/>
      <c r="B322" s="151"/>
      <c r="C322" s="152" t="s">
        <v>448</v>
      </c>
      <c r="D322" s="152" t="s">
        <v>267</v>
      </c>
      <c r="E322" s="153" t="s">
        <v>449</v>
      </c>
      <c r="F322" s="154" t="s">
        <v>450</v>
      </c>
      <c r="G322" s="155" t="s">
        <v>312</v>
      </c>
      <c r="H322" s="156">
        <v>2.4</v>
      </c>
      <c r="I322" s="157"/>
      <c r="J322" s="158">
        <f>ROUND(I322*H322,2)</f>
        <v>0</v>
      </c>
      <c r="K322" s="154" t="s">
        <v>271</v>
      </c>
      <c r="L322" s="34"/>
      <c r="M322" s="159" t="s">
        <v>1</v>
      </c>
      <c r="N322" s="160" t="s">
        <v>45</v>
      </c>
      <c r="O322" s="59"/>
      <c r="P322" s="161">
        <f>O322*H322</f>
        <v>0</v>
      </c>
      <c r="Q322" s="161">
        <v>0</v>
      </c>
      <c r="R322" s="161">
        <f>Q322*H322</f>
        <v>0</v>
      </c>
      <c r="S322" s="161">
        <v>0</v>
      </c>
      <c r="T322" s="162">
        <f>S322*H322</f>
        <v>0</v>
      </c>
      <c r="U322" s="33"/>
      <c r="V322" s="33"/>
      <c r="W322" s="33"/>
      <c r="X322" s="33"/>
      <c r="Y322" s="33"/>
      <c r="Z322" s="33"/>
      <c r="AA322" s="33"/>
      <c r="AB322" s="33"/>
      <c r="AC322" s="33"/>
      <c r="AD322" s="33"/>
      <c r="AE322" s="33"/>
      <c r="AR322" s="163" t="s">
        <v>179</v>
      </c>
      <c r="AT322" s="163" t="s">
        <v>267</v>
      </c>
      <c r="AU322" s="163" t="s">
        <v>90</v>
      </c>
      <c r="AY322" s="18" t="s">
        <v>265</v>
      </c>
      <c r="BE322" s="164">
        <f>IF(N322="základní",J322,0)</f>
        <v>0</v>
      </c>
      <c r="BF322" s="164">
        <f>IF(N322="snížená",J322,0)</f>
        <v>0</v>
      </c>
      <c r="BG322" s="164">
        <f>IF(N322="zákl. přenesená",J322,0)</f>
        <v>0</v>
      </c>
      <c r="BH322" s="164">
        <f>IF(N322="sníž. přenesená",J322,0)</f>
        <v>0</v>
      </c>
      <c r="BI322" s="164">
        <f>IF(N322="nulová",J322,0)</f>
        <v>0</v>
      </c>
      <c r="BJ322" s="18" t="s">
        <v>87</v>
      </c>
      <c r="BK322" s="164">
        <f>ROUND(I322*H322,2)</f>
        <v>0</v>
      </c>
      <c r="BL322" s="18" t="s">
        <v>179</v>
      </c>
      <c r="BM322" s="163" t="s">
        <v>451</v>
      </c>
    </row>
    <row r="323" spans="1:47" s="2" customFormat="1" ht="28.8">
      <c r="A323" s="33"/>
      <c r="B323" s="34"/>
      <c r="C323" s="33"/>
      <c r="D323" s="165" t="s">
        <v>273</v>
      </c>
      <c r="E323" s="33"/>
      <c r="F323" s="166" t="s">
        <v>450</v>
      </c>
      <c r="G323" s="33"/>
      <c r="H323" s="33"/>
      <c r="I323" s="167"/>
      <c r="J323" s="33"/>
      <c r="K323" s="33"/>
      <c r="L323" s="34"/>
      <c r="M323" s="168"/>
      <c r="N323" s="169"/>
      <c r="O323" s="59"/>
      <c r="P323" s="59"/>
      <c r="Q323" s="59"/>
      <c r="R323" s="59"/>
      <c r="S323" s="59"/>
      <c r="T323" s="60"/>
      <c r="U323" s="33"/>
      <c r="V323" s="33"/>
      <c r="W323" s="33"/>
      <c r="X323" s="33"/>
      <c r="Y323" s="33"/>
      <c r="Z323" s="33"/>
      <c r="AA323" s="33"/>
      <c r="AB323" s="33"/>
      <c r="AC323" s="33"/>
      <c r="AD323" s="33"/>
      <c r="AE323" s="33"/>
      <c r="AT323" s="18" t="s">
        <v>273</v>
      </c>
      <c r="AU323" s="18" t="s">
        <v>90</v>
      </c>
    </row>
    <row r="324" spans="2:51" s="13" customFormat="1" ht="10.2">
      <c r="B324" s="170"/>
      <c r="D324" s="165" t="s">
        <v>274</v>
      </c>
      <c r="E324" s="171" t="s">
        <v>1</v>
      </c>
      <c r="F324" s="172" t="s">
        <v>314</v>
      </c>
      <c r="H324" s="171" t="s">
        <v>1</v>
      </c>
      <c r="I324" s="173"/>
      <c r="L324" s="170"/>
      <c r="M324" s="174"/>
      <c r="N324" s="175"/>
      <c r="O324" s="175"/>
      <c r="P324" s="175"/>
      <c r="Q324" s="175"/>
      <c r="R324" s="175"/>
      <c r="S324" s="175"/>
      <c r="T324" s="176"/>
      <c r="AT324" s="171" t="s">
        <v>274</v>
      </c>
      <c r="AU324" s="171" t="s">
        <v>90</v>
      </c>
      <c r="AV324" s="13" t="s">
        <v>87</v>
      </c>
      <c r="AW324" s="13" t="s">
        <v>36</v>
      </c>
      <c r="AX324" s="13" t="s">
        <v>80</v>
      </c>
      <c r="AY324" s="171" t="s">
        <v>265</v>
      </c>
    </row>
    <row r="325" spans="2:51" s="14" customFormat="1" ht="10.2">
      <c r="B325" s="177"/>
      <c r="D325" s="165" t="s">
        <v>274</v>
      </c>
      <c r="E325" s="178" t="s">
        <v>1</v>
      </c>
      <c r="F325" s="179" t="s">
        <v>325</v>
      </c>
      <c r="H325" s="180">
        <v>2.4</v>
      </c>
      <c r="I325" s="181"/>
      <c r="L325" s="177"/>
      <c r="M325" s="182"/>
      <c r="N325" s="183"/>
      <c r="O325" s="183"/>
      <c r="P325" s="183"/>
      <c r="Q325" s="183"/>
      <c r="R325" s="183"/>
      <c r="S325" s="183"/>
      <c r="T325" s="184"/>
      <c r="AT325" s="178" t="s">
        <v>274</v>
      </c>
      <c r="AU325" s="178" t="s">
        <v>90</v>
      </c>
      <c r="AV325" s="14" t="s">
        <v>90</v>
      </c>
      <c r="AW325" s="14" t="s">
        <v>36</v>
      </c>
      <c r="AX325" s="14" t="s">
        <v>80</v>
      </c>
      <c r="AY325" s="178" t="s">
        <v>265</v>
      </c>
    </row>
    <row r="326" spans="2:51" s="15" customFormat="1" ht="10.2">
      <c r="B326" s="185"/>
      <c r="D326" s="165" t="s">
        <v>274</v>
      </c>
      <c r="E326" s="186" t="s">
        <v>1</v>
      </c>
      <c r="F326" s="187" t="s">
        <v>277</v>
      </c>
      <c r="H326" s="188">
        <v>2.4</v>
      </c>
      <c r="I326" s="189"/>
      <c r="L326" s="185"/>
      <c r="M326" s="190"/>
      <c r="N326" s="191"/>
      <c r="O326" s="191"/>
      <c r="P326" s="191"/>
      <c r="Q326" s="191"/>
      <c r="R326" s="191"/>
      <c r="S326" s="191"/>
      <c r="T326" s="192"/>
      <c r="AT326" s="186" t="s">
        <v>274</v>
      </c>
      <c r="AU326" s="186" t="s">
        <v>90</v>
      </c>
      <c r="AV326" s="15" t="s">
        <v>179</v>
      </c>
      <c r="AW326" s="15" t="s">
        <v>36</v>
      </c>
      <c r="AX326" s="15" t="s">
        <v>87</v>
      </c>
      <c r="AY326" s="186" t="s">
        <v>265</v>
      </c>
    </row>
    <row r="327" spans="1:65" s="2" customFormat="1" ht="37.8" customHeight="1">
      <c r="A327" s="33"/>
      <c r="B327" s="151"/>
      <c r="C327" s="152" t="s">
        <v>452</v>
      </c>
      <c r="D327" s="152" t="s">
        <v>267</v>
      </c>
      <c r="E327" s="153" t="s">
        <v>453</v>
      </c>
      <c r="F327" s="154" t="s">
        <v>454</v>
      </c>
      <c r="G327" s="155" t="s">
        <v>270</v>
      </c>
      <c r="H327" s="156">
        <v>87.52</v>
      </c>
      <c r="I327" s="157"/>
      <c r="J327" s="158">
        <f>ROUND(I327*H327,2)</f>
        <v>0</v>
      </c>
      <c r="K327" s="154" t="s">
        <v>271</v>
      </c>
      <c r="L327" s="34"/>
      <c r="M327" s="159" t="s">
        <v>1</v>
      </c>
      <c r="N327" s="160" t="s">
        <v>45</v>
      </c>
      <c r="O327" s="59"/>
      <c r="P327" s="161">
        <f>O327*H327</f>
        <v>0</v>
      </c>
      <c r="Q327" s="161">
        <v>0</v>
      </c>
      <c r="R327" s="161">
        <f>Q327*H327</f>
        <v>0</v>
      </c>
      <c r="S327" s="161">
        <v>0</v>
      </c>
      <c r="T327" s="162">
        <f>S327*H327</f>
        <v>0</v>
      </c>
      <c r="U327" s="33"/>
      <c r="V327" s="33"/>
      <c r="W327" s="33"/>
      <c r="X327" s="33"/>
      <c r="Y327" s="33"/>
      <c r="Z327" s="33"/>
      <c r="AA327" s="33"/>
      <c r="AB327" s="33"/>
      <c r="AC327" s="33"/>
      <c r="AD327" s="33"/>
      <c r="AE327" s="33"/>
      <c r="AR327" s="163" t="s">
        <v>179</v>
      </c>
      <c r="AT327" s="163" t="s">
        <v>267</v>
      </c>
      <c r="AU327" s="163" t="s">
        <v>90</v>
      </c>
      <c r="AY327" s="18" t="s">
        <v>265</v>
      </c>
      <c r="BE327" s="164">
        <f>IF(N327="základní",J327,0)</f>
        <v>0</v>
      </c>
      <c r="BF327" s="164">
        <f>IF(N327="snížená",J327,0)</f>
        <v>0</v>
      </c>
      <c r="BG327" s="164">
        <f>IF(N327="zákl. přenesená",J327,0)</f>
        <v>0</v>
      </c>
      <c r="BH327" s="164">
        <f>IF(N327="sníž. přenesená",J327,0)</f>
        <v>0</v>
      </c>
      <c r="BI327" s="164">
        <f>IF(N327="nulová",J327,0)</f>
        <v>0</v>
      </c>
      <c r="BJ327" s="18" t="s">
        <v>87</v>
      </c>
      <c r="BK327" s="164">
        <f>ROUND(I327*H327,2)</f>
        <v>0</v>
      </c>
      <c r="BL327" s="18" t="s">
        <v>179</v>
      </c>
      <c r="BM327" s="163" t="s">
        <v>455</v>
      </c>
    </row>
    <row r="328" spans="1:47" s="2" customFormat="1" ht="19.2">
      <c r="A328" s="33"/>
      <c r="B328" s="34"/>
      <c r="C328" s="33"/>
      <c r="D328" s="165" t="s">
        <v>273</v>
      </c>
      <c r="E328" s="33"/>
      <c r="F328" s="166" t="s">
        <v>454</v>
      </c>
      <c r="G328" s="33"/>
      <c r="H328" s="33"/>
      <c r="I328" s="167"/>
      <c r="J328" s="33"/>
      <c r="K328" s="33"/>
      <c r="L328" s="34"/>
      <c r="M328" s="168"/>
      <c r="N328" s="169"/>
      <c r="O328" s="59"/>
      <c r="P328" s="59"/>
      <c r="Q328" s="59"/>
      <c r="R328" s="59"/>
      <c r="S328" s="59"/>
      <c r="T328" s="60"/>
      <c r="U328" s="33"/>
      <c r="V328" s="33"/>
      <c r="W328" s="33"/>
      <c r="X328" s="33"/>
      <c r="Y328" s="33"/>
      <c r="Z328" s="33"/>
      <c r="AA328" s="33"/>
      <c r="AB328" s="33"/>
      <c r="AC328" s="33"/>
      <c r="AD328" s="33"/>
      <c r="AE328" s="33"/>
      <c r="AT328" s="18" t="s">
        <v>273</v>
      </c>
      <c r="AU328" s="18" t="s">
        <v>90</v>
      </c>
    </row>
    <row r="329" spans="2:51" s="13" customFormat="1" ht="10.2">
      <c r="B329" s="170"/>
      <c r="D329" s="165" t="s">
        <v>274</v>
      </c>
      <c r="E329" s="171" t="s">
        <v>1</v>
      </c>
      <c r="F329" s="172" t="s">
        <v>456</v>
      </c>
      <c r="H329" s="171" t="s">
        <v>1</v>
      </c>
      <c r="I329" s="173"/>
      <c r="L329" s="170"/>
      <c r="M329" s="174"/>
      <c r="N329" s="175"/>
      <c r="O329" s="175"/>
      <c r="P329" s="175"/>
      <c r="Q329" s="175"/>
      <c r="R329" s="175"/>
      <c r="S329" s="175"/>
      <c r="T329" s="176"/>
      <c r="AT329" s="171" t="s">
        <v>274</v>
      </c>
      <c r="AU329" s="171" t="s">
        <v>90</v>
      </c>
      <c r="AV329" s="13" t="s">
        <v>87</v>
      </c>
      <c r="AW329" s="13" t="s">
        <v>36</v>
      </c>
      <c r="AX329" s="13" t="s">
        <v>80</v>
      </c>
      <c r="AY329" s="171" t="s">
        <v>265</v>
      </c>
    </row>
    <row r="330" spans="2:51" s="14" customFormat="1" ht="10.2">
      <c r="B330" s="177"/>
      <c r="D330" s="165" t="s">
        <v>274</v>
      </c>
      <c r="E330" s="178" t="s">
        <v>1</v>
      </c>
      <c r="F330" s="179" t="s">
        <v>457</v>
      </c>
      <c r="H330" s="180">
        <v>87.52</v>
      </c>
      <c r="I330" s="181"/>
      <c r="L330" s="177"/>
      <c r="M330" s="182"/>
      <c r="N330" s="183"/>
      <c r="O330" s="183"/>
      <c r="P330" s="183"/>
      <c r="Q330" s="183"/>
      <c r="R330" s="183"/>
      <c r="S330" s="183"/>
      <c r="T330" s="184"/>
      <c r="AT330" s="178" t="s">
        <v>274</v>
      </c>
      <c r="AU330" s="178" t="s">
        <v>90</v>
      </c>
      <c r="AV330" s="14" t="s">
        <v>90</v>
      </c>
      <c r="AW330" s="14" t="s">
        <v>36</v>
      </c>
      <c r="AX330" s="14" t="s">
        <v>80</v>
      </c>
      <c r="AY330" s="178" t="s">
        <v>265</v>
      </c>
    </row>
    <row r="331" spans="2:51" s="15" customFormat="1" ht="10.2">
      <c r="B331" s="185"/>
      <c r="D331" s="165" t="s">
        <v>274</v>
      </c>
      <c r="E331" s="186" t="s">
        <v>1</v>
      </c>
      <c r="F331" s="187" t="s">
        <v>277</v>
      </c>
      <c r="H331" s="188">
        <v>87.52</v>
      </c>
      <c r="I331" s="189"/>
      <c r="L331" s="185"/>
      <c r="M331" s="190"/>
      <c r="N331" s="191"/>
      <c r="O331" s="191"/>
      <c r="P331" s="191"/>
      <c r="Q331" s="191"/>
      <c r="R331" s="191"/>
      <c r="S331" s="191"/>
      <c r="T331" s="192"/>
      <c r="AT331" s="186" t="s">
        <v>274</v>
      </c>
      <c r="AU331" s="186" t="s">
        <v>90</v>
      </c>
      <c r="AV331" s="15" t="s">
        <v>179</v>
      </c>
      <c r="AW331" s="15" t="s">
        <v>36</v>
      </c>
      <c r="AX331" s="15" t="s">
        <v>87</v>
      </c>
      <c r="AY331" s="186" t="s">
        <v>265</v>
      </c>
    </row>
    <row r="332" spans="1:65" s="2" customFormat="1" ht="24.15" customHeight="1">
      <c r="A332" s="33"/>
      <c r="B332" s="151"/>
      <c r="C332" s="152" t="s">
        <v>458</v>
      </c>
      <c r="D332" s="152" t="s">
        <v>267</v>
      </c>
      <c r="E332" s="153" t="s">
        <v>459</v>
      </c>
      <c r="F332" s="154" t="s">
        <v>460</v>
      </c>
      <c r="G332" s="155" t="s">
        <v>312</v>
      </c>
      <c r="H332" s="156">
        <v>15.284</v>
      </c>
      <c r="I332" s="157"/>
      <c r="J332" s="158">
        <f>ROUND(I332*H332,2)</f>
        <v>0</v>
      </c>
      <c r="K332" s="154" t="s">
        <v>271</v>
      </c>
      <c r="L332" s="34"/>
      <c r="M332" s="159" t="s">
        <v>1</v>
      </c>
      <c r="N332" s="160" t="s">
        <v>45</v>
      </c>
      <c r="O332" s="59"/>
      <c r="P332" s="161">
        <f>O332*H332</f>
        <v>0</v>
      </c>
      <c r="Q332" s="161">
        <v>0</v>
      </c>
      <c r="R332" s="161">
        <f>Q332*H332</f>
        <v>0</v>
      </c>
      <c r="S332" s="161">
        <v>0</v>
      </c>
      <c r="T332" s="162">
        <f>S332*H332</f>
        <v>0</v>
      </c>
      <c r="U332" s="33"/>
      <c r="V332" s="33"/>
      <c r="W332" s="33"/>
      <c r="X332" s="33"/>
      <c r="Y332" s="33"/>
      <c r="Z332" s="33"/>
      <c r="AA332" s="33"/>
      <c r="AB332" s="33"/>
      <c r="AC332" s="33"/>
      <c r="AD332" s="33"/>
      <c r="AE332" s="33"/>
      <c r="AR332" s="163" t="s">
        <v>179</v>
      </c>
      <c r="AT332" s="163" t="s">
        <v>267</v>
      </c>
      <c r="AU332" s="163" t="s">
        <v>90</v>
      </c>
      <c r="AY332" s="18" t="s">
        <v>265</v>
      </c>
      <c r="BE332" s="164">
        <f>IF(N332="základní",J332,0)</f>
        <v>0</v>
      </c>
      <c r="BF332" s="164">
        <f>IF(N332="snížená",J332,0)</f>
        <v>0</v>
      </c>
      <c r="BG332" s="164">
        <f>IF(N332="zákl. přenesená",J332,0)</f>
        <v>0</v>
      </c>
      <c r="BH332" s="164">
        <f>IF(N332="sníž. přenesená",J332,0)</f>
        <v>0</v>
      </c>
      <c r="BI332" s="164">
        <f>IF(N332="nulová",J332,0)</f>
        <v>0</v>
      </c>
      <c r="BJ332" s="18" t="s">
        <v>87</v>
      </c>
      <c r="BK332" s="164">
        <f>ROUND(I332*H332,2)</f>
        <v>0</v>
      </c>
      <c r="BL332" s="18" t="s">
        <v>179</v>
      </c>
      <c r="BM332" s="163" t="s">
        <v>461</v>
      </c>
    </row>
    <row r="333" spans="1:47" s="2" customFormat="1" ht="19.2">
      <c r="A333" s="33"/>
      <c r="B333" s="34"/>
      <c r="C333" s="33"/>
      <c r="D333" s="165" t="s">
        <v>273</v>
      </c>
      <c r="E333" s="33"/>
      <c r="F333" s="166" t="s">
        <v>460</v>
      </c>
      <c r="G333" s="33"/>
      <c r="H333" s="33"/>
      <c r="I333" s="167"/>
      <c r="J333" s="33"/>
      <c r="K333" s="33"/>
      <c r="L333" s="34"/>
      <c r="M333" s="168"/>
      <c r="N333" s="169"/>
      <c r="O333" s="59"/>
      <c r="P333" s="59"/>
      <c r="Q333" s="59"/>
      <c r="R333" s="59"/>
      <c r="S333" s="59"/>
      <c r="T333" s="60"/>
      <c r="U333" s="33"/>
      <c r="V333" s="33"/>
      <c r="W333" s="33"/>
      <c r="X333" s="33"/>
      <c r="Y333" s="33"/>
      <c r="Z333" s="33"/>
      <c r="AA333" s="33"/>
      <c r="AB333" s="33"/>
      <c r="AC333" s="33"/>
      <c r="AD333" s="33"/>
      <c r="AE333" s="33"/>
      <c r="AT333" s="18" t="s">
        <v>273</v>
      </c>
      <c r="AU333" s="18" t="s">
        <v>90</v>
      </c>
    </row>
    <row r="334" spans="2:51" s="13" customFormat="1" ht="10.2">
      <c r="B334" s="170"/>
      <c r="D334" s="165" t="s">
        <v>274</v>
      </c>
      <c r="E334" s="171" t="s">
        <v>1</v>
      </c>
      <c r="F334" s="172" t="s">
        <v>462</v>
      </c>
      <c r="H334" s="171" t="s">
        <v>1</v>
      </c>
      <c r="I334" s="173"/>
      <c r="L334" s="170"/>
      <c r="M334" s="174"/>
      <c r="N334" s="175"/>
      <c r="O334" s="175"/>
      <c r="P334" s="175"/>
      <c r="Q334" s="175"/>
      <c r="R334" s="175"/>
      <c r="S334" s="175"/>
      <c r="T334" s="176"/>
      <c r="AT334" s="171" t="s">
        <v>274</v>
      </c>
      <c r="AU334" s="171" t="s">
        <v>90</v>
      </c>
      <c r="AV334" s="13" t="s">
        <v>87</v>
      </c>
      <c r="AW334" s="13" t="s">
        <v>36</v>
      </c>
      <c r="AX334" s="13" t="s">
        <v>80</v>
      </c>
      <c r="AY334" s="171" t="s">
        <v>265</v>
      </c>
    </row>
    <row r="335" spans="2:51" s="13" customFormat="1" ht="20.4">
      <c r="B335" s="170"/>
      <c r="D335" s="165" t="s">
        <v>274</v>
      </c>
      <c r="E335" s="171" t="s">
        <v>1</v>
      </c>
      <c r="F335" s="172" t="s">
        <v>463</v>
      </c>
      <c r="H335" s="171" t="s">
        <v>1</v>
      </c>
      <c r="I335" s="173"/>
      <c r="L335" s="170"/>
      <c r="M335" s="174"/>
      <c r="N335" s="175"/>
      <c r="O335" s="175"/>
      <c r="P335" s="175"/>
      <c r="Q335" s="175"/>
      <c r="R335" s="175"/>
      <c r="S335" s="175"/>
      <c r="T335" s="176"/>
      <c r="AT335" s="171" t="s">
        <v>274</v>
      </c>
      <c r="AU335" s="171" t="s">
        <v>90</v>
      </c>
      <c r="AV335" s="13" t="s">
        <v>87</v>
      </c>
      <c r="AW335" s="13" t="s">
        <v>36</v>
      </c>
      <c r="AX335" s="13" t="s">
        <v>80</v>
      </c>
      <c r="AY335" s="171" t="s">
        <v>265</v>
      </c>
    </row>
    <row r="336" spans="2:51" s="14" customFormat="1" ht="10.2">
      <c r="B336" s="177"/>
      <c r="D336" s="165" t="s">
        <v>274</v>
      </c>
      <c r="E336" s="178" t="s">
        <v>1</v>
      </c>
      <c r="F336" s="179" t="s">
        <v>464</v>
      </c>
      <c r="H336" s="180">
        <v>16.81</v>
      </c>
      <c r="I336" s="181"/>
      <c r="L336" s="177"/>
      <c r="M336" s="182"/>
      <c r="N336" s="183"/>
      <c r="O336" s="183"/>
      <c r="P336" s="183"/>
      <c r="Q336" s="183"/>
      <c r="R336" s="183"/>
      <c r="S336" s="183"/>
      <c r="T336" s="184"/>
      <c r="AT336" s="178" t="s">
        <v>274</v>
      </c>
      <c r="AU336" s="178" t="s">
        <v>90</v>
      </c>
      <c r="AV336" s="14" t="s">
        <v>90</v>
      </c>
      <c r="AW336" s="14" t="s">
        <v>36</v>
      </c>
      <c r="AX336" s="14" t="s">
        <v>80</v>
      </c>
      <c r="AY336" s="178" t="s">
        <v>265</v>
      </c>
    </row>
    <row r="337" spans="2:51" s="13" customFormat="1" ht="10.2">
      <c r="B337" s="170"/>
      <c r="D337" s="165" t="s">
        <v>274</v>
      </c>
      <c r="E337" s="171" t="s">
        <v>1</v>
      </c>
      <c r="F337" s="172" t="s">
        <v>465</v>
      </c>
      <c r="H337" s="171" t="s">
        <v>1</v>
      </c>
      <c r="I337" s="173"/>
      <c r="L337" s="170"/>
      <c r="M337" s="174"/>
      <c r="N337" s="175"/>
      <c r="O337" s="175"/>
      <c r="P337" s="175"/>
      <c r="Q337" s="175"/>
      <c r="R337" s="175"/>
      <c r="S337" s="175"/>
      <c r="T337" s="176"/>
      <c r="AT337" s="171" t="s">
        <v>274</v>
      </c>
      <c r="AU337" s="171" t="s">
        <v>90</v>
      </c>
      <c r="AV337" s="13" t="s">
        <v>87</v>
      </c>
      <c r="AW337" s="13" t="s">
        <v>36</v>
      </c>
      <c r="AX337" s="13" t="s">
        <v>80</v>
      </c>
      <c r="AY337" s="171" t="s">
        <v>265</v>
      </c>
    </row>
    <row r="338" spans="2:51" s="14" customFormat="1" ht="10.2">
      <c r="B338" s="177"/>
      <c r="D338" s="165" t="s">
        <v>274</v>
      </c>
      <c r="E338" s="178" t="s">
        <v>1</v>
      </c>
      <c r="F338" s="179" t="s">
        <v>466</v>
      </c>
      <c r="H338" s="180">
        <v>-1.526</v>
      </c>
      <c r="I338" s="181"/>
      <c r="L338" s="177"/>
      <c r="M338" s="182"/>
      <c r="N338" s="183"/>
      <c r="O338" s="183"/>
      <c r="P338" s="183"/>
      <c r="Q338" s="183"/>
      <c r="R338" s="183"/>
      <c r="S338" s="183"/>
      <c r="T338" s="184"/>
      <c r="AT338" s="178" t="s">
        <v>274</v>
      </c>
      <c r="AU338" s="178" t="s">
        <v>90</v>
      </c>
      <c r="AV338" s="14" t="s">
        <v>90</v>
      </c>
      <c r="AW338" s="14" t="s">
        <v>36</v>
      </c>
      <c r="AX338" s="14" t="s">
        <v>80</v>
      </c>
      <c r="AY338" s="178" t="s">
        <v>265</v>
      </c>
    </row>
    <row r="339" spans="2:51" s="15" customFormat="1" ht="10.2">
      <c r="B339" s="185"/>
      <c r="D339" s="165" t="s">
        <v>274</v>
      </c>
      <c r="E339" s="186" t="s">
        <v>1</v>
      </c>
      <c r="F339" s="187" t="s">
        <v>277</v>
      </c>
      <c r="H339" s="188">
        <v>15.283999999999999</v>
      </c>
      <c r="I339" s="189"/>
      <c r="L339" s="185"/>
      <c r="M339" s="190"/>
      <c r="N339" s="191"/>
      <c r="O339" s="191"/>
      <c r="P339" s="191"/>
      <c r="Q339" s="191"/>
      <c r="R339" s="191"/>
      <c r="S339" s="191"/>
      <c r="T339" s="192"/>
      <c r="AT339" s="186" t="s">
        <v>274</v>
      </c>
      <c r="AU339" s="186" t="s">
        <v>90</v>
      </c>
      <c r="AV339" s="15" t="s">
        <v>179</v>
      </c>
      <c r="AW339" s="15" t="s">
        <v>36</v>
      </c>
      <c r="AX339" s="15" t="s">
        <v>87</v>
      </c>
      <c r="AY339" s="186" t="s">
        <v>265</v>
      </c>
    </row>
    <row r="340" spans="1:65" s="2" customFormat="1" ht="33" customHeight="1">
      <c r="A340" s="33"/>
      <c r="B340" s="151"/>
      <c r="C340" s="152" t="s">
        <v>467</v>
      </c>
      <c r="D340" s="152" t="s">
        <v>267</v>
      </c>
      <c r="E340" s="153" t="s">
        <v>468</v>
      </c>
      <c r="F340" s="154" t="s">
        <v>469</v>
      </c>
      <c r="G340" s="155" t="s">
        <v>312</v>
      </c>
      <c r="H340" s="156">
        <v>7.293</v>
      </c>
      <c r="I340" s="157"/>
      <c r="J340" s="158">
        <f>ROUND(I340*H340,2)</f>
        <v>0</v>
      </c>
      <c r="K340" s="154" t="s">
        <v>271</v>
      </c>
      <c r="L340" s="34"/>
      <c r="M340" s="159" t="s">
        <v>1</v>
      </c>
      <c r="N340" s="160" t="s">
        <v>45</v>
      </c>
      <c r="O340" s="59"/>
      <c r="P340" s="161">
        <f>O340*H340</f>
        <v>0</v>
      </c>
      <c r="Q340" s="161">
        <v>0</v>
      </c>
      <c r="R340" s="161">
        <f>Q340*H340</f>
        <v>0</v>
      </c>
      <c r="S340" s="161">
        <v>0</v>
      </c>
      <c r="T340" s="162">
        <f>S340*H340</f>
        <v>0</v>
      </c>
      <c r="U340" s="33"/>
      <c r="V340" s="33"/>
      <c r="W340" s="33"/>
      <c r="X340" s="33"/>
      <c r="Y340" s="33"/>
      <c r="Z340" s="33"/>
      <c r="AA340" s="33"/>
      <c r="AB340" s="33"/>
      <c r="AC340" s="33"/>
      <c r="AD340" s="33"/>
      <c r="AE340" s="33"/>
      <c r="AR340" s="163" t="s">
        <v>179</v>
      </c>
      <c r="AT340" s="163" t="s">
        <v>267</v>
      </c>
      <c r="AU340" s="163" t="s">
        <v>90</v>
      </c>
      <c r="AY340" s="18" t="s">
        <v>265</v>
      </c>
      <c r="BE340" s="164">
        <f>IF(N340="základní",J340,0)</f>
        <v>0</v>
      </c>
      <c r="BF340" s="164">
        <f>IF(N340="snížená",J340,0)</f>
        <v>0</v>
      </c>
      <c r="BG340" s="164">
        <f>IF(N340="zákl. přenesená",J340,0)</f>
        <v>0</v>
      </c>
      <c r="BH340" s="164">
        <f>IF(N340="sníž. přenesená",J340,0)</f>
        <v>0</v>
      </c>
      <c r="BI340" s="164">
        <f>IF(N340="nulová",J340,0)</f>
        <v>0</v>
      </c>
      <c r="BJ340" s="18" t="s">
        <v>87</v>
      </c>
      <c r="BK340" s="164">
        <f>ROUND(I340*H340,2)</f>
        <v>0</v>
      </c>
      <c r="BL340" s="18" t="s">
        <v>179</v>
      </c>
      <c r="BM340" s="163" t="s">
        <v>470</v>
      </c>
    </row>
    <row r="341" spans="1:47" s="2" customFormat="1" ht="19.2">
      <c r="A341" s="33"/>
      <c r="B341" s="34"/>
      <c r="C341" s="33"/>
      <c r="D341" s="165" t="s">
        <v>273</v>
      </c>
      <c r="E341" s="33"/>
      <c r="F341" s="166" t="s">
        <v>469</v>
      </c>
      <c r="G341" s="33"/>
      <c r="H341" s="33"/>
      <c r="I341" s="167"/>
      <c r="J341" s="33"/>
      <c r="K341" s="33"/>
      <c r="L341" s="34"/>
      <c r="M341" s="168"/>
      <c r="N341" s="169"/>
      <c r="O341" s="59"/>
      <c r="P341" s="59"/>
      <c r="Q341" s="59"/>
      <c r="R341" s="59"/>
      <c r="S341" s="59"/>
      <c r="T341" s="60"/>
      <c r="U341" s="33"/>
      <c r="V341" s="33"/>
      <c r="W341" s="33"/>
      <c r="X341" s="33"/>
      <c r="Y341" s="33"/>
      <c r="Z341" s="33"/>
      <c r="AA341" s="33"/>
      <c r="AB341" s="33"/>
      <c r="AC341" s="33"/>
      <c r="AD341" s="33"/>
      <c r="AE341" s="33"/>
      <c r="AT341" s="18" t="s">
        <v>273</v>
      </c>
      <c r="AU341" s="18" t="s">
        <v>90</v>
      </c>
    </row>
    <row r="342" spans="2:51" s="13" customFormat="1" ht="10.2">
      <c r="B342" s="170"/>
      <c r="D342" s="165" t="s">
        <v>274</v>
      </c>
      <c r="E342" s="171" t="s">
        <v>1</v>
      </c>
      <c r="F342" s="172" t="s">
        <v>314</v>
      </c>
      <c r="H342" s="171" t="s">
        <v>1</v>
      </c>
      <c r="I342" s="173"/>
      <c r="L342" s="170"/>
      <c r="M342" s="174"/>
      <c r="N342" s="175"/>
      <c r="O342" s="175"/>
      <c r="P342" s="175"/>
      <c r="Q342" s="175"/>
      <c r="R342" s="175"/>
      <c r="S342" s="175"/>
      <c r="T342" s="176"/>
      <c r="AT342" s="171" t="s">
        <v>274</v>
      </c>
      <c r="AU342" s="171" t="s">
        <v>90</v>
      </c>
      <c r="AV342" s="13" t="s">
        <v>87</v>
      </c>
      <c r="AW342" s="13" t="s">
        <v>36</v>
      </c>
      <c r="AX342" s="13" t="s">
        <v>80</v>
      </c>
      <c r="AY342" s="171" t="s">
        <v>265</v>
      </c>
    </row>
    <row r="343" spans="2:51" s="13" customFormat="1" ht="10.2">
      <c r="B343" s="170"/>
      <c r="D343" s="165" t="s">
        <v>274</v>
      </c>
      <c r="E343" s="171" t="s">
        <v>1</v>
      </c>
      <c r="F343" s="172" t="s">
        <v>471</v>
      </c>
      <c r="H343" s="171" t="s">
        <v>1</v>
      </c>
      <c r="I343" s="173"/>
      <c r="L343" s="170"/>
      <c r="M343" s="174"/>
      <c r="N343" s="175"/>
      <c r="O343" s="175"/>
      <c r="P343" s="175"/>
      <c r="Q343" s="175"/>
      <c r="R343" s="175"/>
      <c r="S343" s="175"/>
      <c r="T343" s="176"/>
      <c r="AT343" s="171" t="s">
        <v>274</v>
      </c>
      <c r="AU343" s="171" t="s">
        <v>90</v>
      </c>
      <c r="AV343" s="13" t="s">
        <v>87</v>
      </c>
      <c r="AW343" s="13" t="s">
        <v>36</v>
      </c>
      <c r="AX343" s="13" t="s">
        <v>80</v>
      </c>
      <c r="AY343" s="171" t="s">
        <v>265</v>
      </c>
    </row>
    <row r="344" spans="2:51" s="13" customFormat="1" ht="10.2">
      <c r="B344" s="170"/>
      <c r="D344" s="165" t="s">
        <v>274</v>
      </c>
      <c r="E344" s="171" t="s">
        <v>1</v>
      </c>
      <c r="F344" s="172" t="s">
        <v>472</v>
      </c>
      <c r="H344" s="171" t="s">
        <v>1</v>
      </c>
      <c r="I344" s="173"/>
      <c r="L344" s="170"/>
      <c r="M344" s="174"/>
      <c r="N344" s="175"/>
      <c r="O344" s="175"/>
      <c r="P344" s="175"/>
      <c r="Q344" s="175"/>
      <c r="R344" s="175"/>
      <c r="S344" s="175"/>
      <c r="T344" s="176"/>
      <c r="AT344" s="171" t="s">
        <v>274</v>
      </c>
      <c r="AU344" s="171" t="s">
        <v>90</v>
      </c>
      <c r="AV344" s="13" t="s">
        <v>87</v>
      </c>
      <c r="AW344" s="13" t="s">
        <v>36</v>
      </c>
      <c r="AX344" s="13" t="s">
        <v>80</v>
      </c>
      <c r="AY344" s="171" t="s">
        <v>265</v>
      </c>
    </row>
    <row r="345" spans="2:51" s="14" customFormat="1" ht="10.2">
      <c r="B345" s="177"/>
      <c r="D345" s="165" t="s">
        <v>274</v>
      </c>
      <c r="E345" s="178" t="s">
        <v>1</v>
      </c>
      <c r="F345" s="179" t="s">
        <v>473</v>
      </c>
      <c r="H345" s="180">
        <v>72.933</v>
      </c>
      <c r="I345" s="181"/>
      <c r="L345" s="177"/>
      <c r="M345" s="182"/>
      <c r="N345" s="183"/>
      <c r="O345" s="183"/>
      <c r="P345" s="183"/>
      <c r="Q345" s="183"/>
      <c r="R345" s="183"/>
      <c r="S345" s="183"/>
      <c r="T345" s="184"/>
      <c r="AT345" s="178" t="s">
        <v>274</v>
      </c>
      <c r="AU345" s="178" t="s">
        <v>90</v>
      </c>
      <c r="AV345" s="14" t="s">
        <v>90</v>
      </c>
      <c r="AW345" s="14" t="s">
        <v>36</v>
      </c>
      <c r="AX345" s="14" t="s">
        <v>80</v>
      </c>
      <c r="AY345" s="178" t="s">
        <v>265</v>
      </c>
    </row>
    <row r="346" spans="2:51" s="15" customFormat="1" ht="10.2">
      <c r="B346" s="185"/>
      <c r="D346" s="165" t="s">
        <v>274</v>
      </c>
      <c r="E346" s="186" t="s">
        <v>193</v>
      </c>
      <c r="F346" s="187" t="s">
        <v>277</v>
      </c>
      <c r="H346" s="188">
        <v>72.933</v>
      </c>
      <c r="I346" s="189"/>
      <c r="L346" s="185"/>
      <c r="M346" s="190"/>
      <c r="N346" s="191"/>
      <c r="O346" s="191"/>
      <c r="P346" s="191"/>
      <c r="Q346" s="191"/>
      <c r="R346" s="191"/>
      <c r="S346" s="191"/>
      <c r="T346" s="192"/>
      <c r="AT346" s="186" t="s">
        <v>274</v>
      </c>
      <c r="AU346" s="186" t="s">
        <v>90</v>
      </c>
      <c r="AV346" s="15" t="s">
        <v>179</v>
      </c>
      <c r="AW346" s="15" t="s">
        <v>36</v>
      </c>
      <c r="AX346" s="15" t="s">
        <v>80</v>
      </c>
      <c r="AY346" s="186" t="s">
        <v>265</v>
      </c>
    </row>
    <row r="347" spans="2:51" s="14" customFormat="1" ht="10.2">
      <c r="B347" s="177"/>
      <c r="D347" s="165" t="s">
        <v>274</v>
      </c>
      <c r="E347" s="178" t="s">
        <v>1</v>
      </c>
      <c r="F347" s="179" t="s">
        <v>474</v>
      </c>
      <c r="H347" s="180">
        <v>7.293</v>
      </c>
      <c r="I347" s="181"/>
      <c r="L347" s="177"/>
      <c r="M347" s="182"/>
      <c r="N347" s="183"/>
      <c r="O347" s="183"/>
      <c r="P347" s="183"/>
      <c r="Q347" s="183"/>
      <c r="R347" s="183"/>
      <c r="S347" s="183"/>
      <c r="T347" s="184"/>
      <c r="AT347" s="178" t="s">
        <v>274</v>
      </c>
      <c r="AU347" s="178" t="s">
        <v>90</v>
      </c>
      <c r="AV347" s="14" t="s">
        <v>90</v>
      </c>
      <c r="AW347" s="14" t="s">
        <v>36</v>
      </c>
      <c r="AX347" s="14" t="s">
        <v>80</v>
      </c>
      <c r="AY347" s="178" t="s">
        <v>265</v>
      </c>
    </row>
    <row r="348" spans="2:51" s="15" customFormat="1" ht="10.2">
      <c r="B348" s="185"/>
      <c r="D348" s="165" t="s">
        <v>274</v>
      </c>
      <c r="E348" s="186" t="s">
        <v>1</v>
      </c>
      <c r="F348" s="187" t="s">
        <v>277</v>
      </c>
      <c r="H348" s="188">
        <v>7.293</v>
      </c>
      <c r="I348" s="189"/>
      <c r="L348" s="185"/>
      <c r="M348" s="190"/>
      <c r="N348" s="191"/>
      <c r="O348" s="191"/>
      <c r="P348" s="191"/>
      <c r="Q348" s="191"/>
      <c r="R348" s="191"/>
      <c r="S348" s="191"/>
      <c r="T348" s="192"/>
      <c r="AT348" s="186" t="s">
        <v>274</v>
      </c>
      <c r="AU348" s="186" t="s">
        <v>90</v>
      </c>
      <c r="AV348" s="15" t="s">
        <v>179</v>
      </c>
      <c r="AW348" s="15" t="s">
        <v>36</v>
      </c>
      <c r="AX348" s="15" t="s">
        <v>87</v>
      </c>
      <c r="AY348" s="186" t="s">
        <v>265</v>
      </c>
    </row>
    <row r="349" spans="1:65" s="2" customFormat="1" ht="16.5" customHeight="1">
      <c r="A349" s="33"/>
      <c r="B349" s="151"/>
      <c r="C349" s="152" t="s">
        <v>475</v>
      </c>
      <c r="D349" s="152" t="s">
        <v>267</v>
      </c>
      <c r="E349" s="153" t="s">
        <v>476</v>
      </c>
      <c r="F349" s="154" t="s">
        <v>477</v>
      </c>
      <c r="G349" s="155" t="s">
        <v>270</v>
      </c>
      <c r="H349" s="156">
        <v>4.118</v>
      </c>
      <c r="I349" s="157"/>
      <c r="J349" s="158">
        <f>ROUND(I349*H349,2)</f>
        <v>0</v>
      </c>
      <c r="K349" s="154" t="s">
        <v>271</v>
      </c>
      <c r="L349" s="34"/>
      <c r="M349" s="159" t="s">
        <v>1</v>
      </c>
      <c r="N349" s="160" t="s">
        <v>45</v>
      </c>
      <c r="O349" s="59"/>
      <c r="P349" s="161">
        <f>O349*H349</f>
        <v>0</v>
      </c>
      <c r="Q349" s="161">
        <v>0.00247</v>
      </c>
      <c r="R349" s="161">
        <f>Q349*H349</f>
        <v>0.01017146</v>
      </c>
      <c r="S349" s="161">
        <v>0</v>
      </c>
      <c r="T349" s="162">
        <f>S349*H349</f>
        <v>0</v>
      </c>
      <c r="U349" s="33"/>
      <c r="V349" s="33"/>
      <c r="W349" s="33"/>
      <c r="X349" s="33"/>
      <c r="Y349" s="33"/>
      <c r="Z349" s="33"/>
      <c r="AA349" s="33"/>
      <c r="AB349" s="33"/>
      <c r="AC349" s="33"/>
      <c r="AD349" s="33"/>
      <c r="AE349" s="33"/>
      <c r="AR349" s="163" t="s">
        <v>179</v>
      </c>
      <c r="AT349" s="163" t="s">
        <v>267</v>
      </c>
      <c r="AU349" s="163" t="s">
        <v>90</v>
      </c>
      <c r="AY349" s="18" t="s">
        <v>265</v>
      </c>
      <c r="BE349" s="164">
        <f>IF(N349="základní",J349,0)</f>
        <v>0</v>
      </c>
      <c r="BF349" s="164">
        <f>IF(N349="snížená",J349,0)</f>
        <v>0</v>
      </c>
      <c r="BG349" s="164">
        <f>IF(N349="zákl. přenesená",J349,0)</f>
        <v>0</v>
      </c>
      <c r="BH349" s="164">
        <f>IF(N349="sníž. přenesená",J349,0)</f>
        <v>0</v>
      </c>
      <c r="BI349" s="164">
        <f>IF(N349="nulová",J349,0)</f>
        <v>0</v>
      </c>
      <c r="BJ349" s="18" t="s">
        <v>87</v>
      </c>
      <c r="BK349" s="164">
        <f>ROUND(I349*H349,2)</f>
        <v>0</v>
      </c>
      <c r="BL349" s="18" t="s">
        <v>179</v>
      </c>
      <c r="BM349" s="163" t="s">
        <v>478</v>
      </c>
    </row>
    <row r="350" spans="1:47" s="2" customFormat="1" ht="10.2">
      <c r="A350" s="33"/>
      <c r="B350" s="34"/>
      <c r="C350" s="33"/>
      <c r="D350" s="165" t="s">
        <v>273</v>
      </c>
      <c r="E350" s="33"/>
      <c r="F350" s="166" t="s">
        <v>477</v>
      </c>
      <c r="G350" s="33"/>
      <c r="H350" s="33"/>
      <c r="I350" s="167"/>
      <c r="J350" s="33"/>
      <c r="K350" s="33"/>
      <c r="L350" s="34"/>
      <c r="M350" s="168"/>
      <c r="N350" s="169"/>
      <c r="O350" s="59"/>
      <c r="P350" s="59"/>
      <c r="Q350" s="59"/>
      <c r="R350" s="59"/>
      <c r="S350" s="59"/>
      <c r="T350" s="60"/>
      <c r="U350" s="33"/>
      <c r="V350" s="33"/>
      <c r="W350" s="33"/>
      <c r="X350" s="33"/>
      <c r="Y350" s="33"/>
      <c r="Z350" s="33"/>
      <c r="AA350" s="33"/>
      <c r="AB350" s="33"/>
      <c r="AC350" s="33"/>
      <c r="AD350" s="33"/>
      <c r="AE350" s="33"/>
      <c r="AT350" s="18" t="s">
        <v>273</v>
      </c>
      <c r="AU350" s="18" t="s">
        <v>90</v>
      </c>
    </row>
    <row r="351" spans="2:51" s="13" customFormat="1" ht="10.2">
      <c r="B351" s="170"/>
      <c r="D351" s="165" t="s">
        <v>274</v>
      </c>
      <c r="E351" s="171" t="s">
        <v>1</v>
      </c>
      <c r="F351" s="172" t="s">
        <v>314</v>
      </c>
      <c r="H351" s="171" t="s">
        <v>1</v>
      </c>
      <c r="I351" s="173"/>
      <c r="L351" s="170"/>
      <c r="M351" s="174"/>
      <c r="N351" s="175"/>
      <c r="O351" s="175"/>
      <c r="P351" s="175"/>
      <c r="Q351" s="175"/>
      <c r="R351" s="175"/>
      <c r="S351" s="175"/>
      <c r="T351" s="176"/>
      <c r="AT351" s="171" t="s">
        <v>274</v>
      </c>
      <c r="AU351" s="171" t="s">
        <v>90</v>
      </c>
      <c r="AV351" s="13" t="s">
        <v>87</v>
      </c>
      <c r="AW351" s="13" t="s">
        <v>36</v>
      </c>
      <c r="AX351" s="13" t="s">
        <v>80</v>
      </c>
      <c r="AY351" s="171" t="s">
        <v>265</v>
      </c>
    </row>
    <row r="352" spans="2:51" s="14" customFormat="1" ht="10.2">
      <c r="B352" s="177"/>
      <c r="D352" s="165" t="s">
        <v>274</v>
      </c>
      <c r="E352" s="178" t="s">
        <v>1</v>
      </c>
      <c r="F352" s="179" t="s">
        <v>479</v>
      </c>
      <c r="H352" s="180">
        <v>4.118</v>
      </c>
      <c r="I352" s="181"/>
      <c r="L352" s="177"/>
      <c r="M352" s="182"/>
      <c r="N352" s="183"/>
      <c r="O352" s="183"/>
      <c r="P352" s="183"/>
      <c r="Q352" s="183"/>
      <c r="R352" s="183"/>
      <c r="S352" s="183"/>
      <c r="T352" s="184"/>
      <c r="AT352" s="178" t="s">
        <v>274</v>
      </c>
      <c r="AU352" s="178" t="s">
        <v>90</v>
      </c>
      <c r="AV352" s="14" t="s">
        <v>90</v>
      </c>
      <c r="AW352" s="14" t="s">
        <v>36</v>
      </c>
      <c r="AX352" s="14" t="s">
        <v>80</v>
      </c>
      <c r="AY352" s="178" t="s">
        <v>265</v>
      </c>
    </row>
    <row r="353" spans="2:51" s="15" customFormat="1" ht="10.2">
      <c r="B353" s="185"/>
      <c r="D353" s="165" t="s">
        <v>274</v>
      </c>
      <c r="E353" s="186" t="s">
        <v>194</v>
      </c>
      <c r="F353" s="187" t="s">
        <v>277</v>
      </c>
      <c r="H353" s="188">
        <v>4.118</v>
      </c>
      <c r="I353" s="189"/>
      <c r="L353" s="185"/>
      <c r="M353" s="190"/>
      <c r="N353" s="191"/>
      <c r="O353" s="191"/>
      <c r="P353" s="191"/>
      <c r="Q353" s="191"/>
      <c r="R353" s="191"/>
      <c r="S353" s="191"/>
      <c r="T353" s="192"/>
      <c r="AT353" s="186" t="s">
        <v>274</v>
      </c>
      <c r="AU353" s="186" t="s">
        <v>90</v>
      </c>
      <c r="AV353" s="15" t="s">
        <v>179</v>
      </c>
      <c r="AW353" s="15" t="s">
        <v>36</v>
      </c>
      <c r="AX353" s="15" t="s">
        <v>87</v>
      </c>
      <c r="AY353" s="186" t="s">
        <v>265</v>
      </c>
    </row>
    <row r="354" spans="1:65" s="2" customFormat="1" ht="16.5" customHeight="1">
      <c r="A354" s="33"/>
      <c r="B354" s="151"/>
      <c r="C354" s="152" t="s">
        <v>480</v>
      </c>
      <c r="D354" s="152" t="s">
        <v>267</v>
      </c>
      <c r="E354" s="153" t="s">
        <v>481</v>
      </c>
      <c r="F354" s="154" t="s">
        <v>482</v>
      </c>
      <c r="G354" s="155" t="s">
        <v>270</v>
      </c>
      <c r="H354" s="156">
        <v>4.118</v>
      </c>
      <c r="I354" s="157"/>
      <c r="J354" s="158">
        <f>ROUND(I354*H354,2)</f>
        <v>0</v>
      </c>
      <c r="K354" s="154" t="s">
        <v>271</v>
      </c>
      <c r="L354" s="34"/>
      <c r="M354" s="159" t="s">
        <v>1</v>
      </c>
      <c r="N354" s="160" t="s">
        <v>45</v>
      </c>
      <c r="O354" s="59"/>
      <c r="P354" s="161">
        <f>O354*H354</f>
        <v>0</v>
      </c>
      <c r="Q354" s="161">
        <v>0</v>
      </c>
      <c r="R354" s="161">
        <f>Q354*H354</f>
        <v>0</v>
      </c>
      <c r="S354" s="161">
        <v>0</v>
      </c>
      <c r="T354" s="162">
        <f>S354*H354</f>
        <v>0</v>
      </c>
      <c r="U354" s="33"/>
      <c r="V354" s="33"/>
      <c r="W354" s="33"/>
      <c r="X354" s="33"/>
      <c r="Y354" s="33"/>
      <c r="Z354" s="33"/>
      <c r="AA354" s="33"/>
      <c r="AB354" s="33"/>
      <c r="AC354" s="33"/>
      <c r="AD354" s="33"/>
      <c r="AE354" s="33"/>
      <c r="AR354" s="163" t="s">
        <v>179</v>
      </c>
      <c r="AT354" s="163" t="s">
        <v>267</v>
      </c>
      <c r="AU354" s="163" t="s">
        <v>90</v>
      </c>
      <c r="AY354" s="18" t="s">
        <v>265</v>
      </c>
      <c r="BE354" s="164">
        <f>IF(N354="základní",J354,0)</f>
        <v>0</v>
      </c>
      <c r="BF354" s="164">
        <f>IF(N354="snížená",J354,0)</f>
        <v>0</v>
      </c>
      <c r="BG354" s="164">
        <f>IF(N354="zákl. přenesená",J354,0)</f>
        <v>0</v>
      </c>
      <c r="BH354" s="164">
        <f>IF(N354="sníž. přenesená",J354,0)</f>
        <v>0</v>
      </c>
      <c r="BI354" s="164">
        <f>IF(N354="nulová",J354,0)</f>
        <v>0</v>
      </c>
      <c r="BJ354" s="18" t="s">
        <v>87</v>
      </c>
      <c r="BK354" s="164">
        <f>ROUND(I354*H354,2)</f>
        <v>0</v>
      </c>
      <c r="BL354" s="18" t="s">
        <v>179</v>
      </c>
      <c r="BM354" s="163" t="s">
        <v>483</v>
      </c>
    </row>
    <row r="355" spans="1:47" s="2" customFormat="1" ht="10.2">
      <c r="A355" s="33"/>
      <c r="B355" s="34"/>
      <c r="C355" s="33"/>
      <c r="D355" s="165" t="s">
        <v>273</v>
      </c>
      <c r="E355" s="33"/>
      <c r="F355" s="166" t="s">
        <v>482</v>
      </c>
      <c r="G355" s="33"/>
      <c r="H355" s="33"/>
      <c r="I355" s="167"/>
      <c r="J355" s="33"/>
      <c r="K355" s="33"/>
      <c r="L355" s="34"/>
      <c r="M355" s="168"/>
      <c r="N355" s="169"/>
      <c r="O355" s="59"/>
      <c r="P355" s="59"/>
      <c r="Q355" s="59"/>
      <c r="R355" s="59"/>
      <c r="S355" s="59"/>
      <c r="T355" s="60"/>
      <c r="U355" s="33"/>
      <c r="V355" s="33"/>
      <c r="W355" s="33"/>
      <c r="X355" s="33"/>
      <c r="Y355" s="33"/>
      <c r="Z355" s="33"/>
      <c r="AA355" s="33"/>
      <c r="AB355" s="33"/>
      <c r="AC355" s="33"/>
      <c r="AD355" s="33"/>
      <c r="AE355" s="33"/>
      <c r="AT355" s="18" t="s">
        <v>273</v>
      </c>
      <c r="AU355" s="18" t="s">
        <v>90</v>
      </c>
    </row>
    <row r="356" spans="2:51" s="14" customFormat="1" ht="10.2">
      <c r="B356" s="177"/>
      <c r="D356" s="165" t="s">
        <v>274</v>
      </c>
      <c r="E356" s="178" t="s">
        <v>1</v>
      </c>
      <c r="F356" s="179" t="s">
        <v>194</v>
      </c>
      <c r="H356" s="180">
        <v>4.118</v>
      </c>
      <c r="I356" s="181"/>
      <c r="L356" s="177"/>
      <c r="M356" s="182"/>
      <c r="N356" s="183"/>
      <c r="O356" s="183"/>
      <c r="P356" s="183"/>
      <c r="Q356" s="183"/>
      <c r="R356" s="183"/>
      <c r="S356" s="183"/>
      <c r="T356" s="184"/>
      <c r="AT356" s="178" t="s">
        <v>274</v>
      </c>
      <c r="AU356" s="178" t="s">
        <v>90</v>
      </c>
      <c r="AV356" s="14" t="s">
        <v>90</v>
      </c>
      <c r="AW356" s="14" t="s">
        <v>36</v>
      </c>
      <c r="AX356" s="14" t="s">
        <v>80</v>
      </c>
      <c r="AY356" s="178" t="s">
        <v>265</v>
      </c>
    </row>
    <row r="357" spans="2:51" s="15" customFormat="1" ht="10.2">
      <c r="B357" s="185"/>
      <c r="D357" s="165" t="s">
        <v>274</v>
      </c>
      <c r="E357" s="186" t="s">
        <v>1</v>
      </c>
      <c r="F357" s="187" t="s">
        <v>277</v>
      </c>
      <c r="H357" s="188">
        <v>4.118</v>
      </c>
      <c r="I357" s="189"/>
      <c r="L357" s="185"/>
      <c r="M357" s="190"/>
      <c r="N357" s="191"/>
      <c r="O357" s="191"/>
      <c r="P357" s="191"/>
      <c r="Q357" s="191"/>
      <c r="R357" s="191"/>
      <c r="S357" s="191"/>
      <c r="T357" s="192"/>
      <c r="AT357" s="186" t="s">
        <v>274</v>
      </c>
      <c r="AU357" s="186" t="s">
        <v>90</v>
      </c>
      <c r="AV357" s="15" t="s">
        <v>179</v>
      </c>
      <c r="AW357" s="15" t="s">
        <v>36</v>
      </c>
      <c r="AX357" s="15" t="s">
        <v>87</v>
      </c>
      <c r="AY357" s="186" t="s">
        <v>265</v>
      </c>
    </row>
    <row r="358" spans="1:65" s="2" customFormat="1" ht="24.15" customHeight="1">
      <c r="A358" s="33"/>
      <c r="B358" s="151"/>
      <c r="C358" s="152" t="s">
        <v>484</v>
      </c>
      <c r="D358" s="152" t="s">
        <v>267</v>
      </c>
      <c r="E358" s="153" t="s">
        <v>485</v>
      </c>
      <c r="F358" s="154" t="s">
        <v>486</v>
      </c>
      <c r="G358" s="155" t="s">
        <v>379</v>
      </c>
      <c r="H358" s="156">
        <v>0.276</v>
      </c>
      <c r="I358" s="157"/>
      <c r="J358" s="158">
        <f>ROUND(I358*H358,2)</f>
        <v>0</v>
      </c>
      <c r="K358" s="154" t="s">
        <v>271</v>
      </c>
      <c r="L358" s="34"/>
      <c r="M358" s="159" t="s">
        <v>1</v>
      </c>
      <c r="N358" s="160" t="s">
        <v>45</v>
      </c>
      <c r="O358" s="59"/>
      <c r="P358" s="161">
        <f>O358*H358</f>
        <v>0</v>
      </c>
      <c r="Q358" s="161">
        <v>1.06277</v>
      </c>
      <c r="R358" s="161">
        <f>Q358*H358</f>
        <v>0.29332452000000003</v>
      </c>
      <c r="S358" s="161">
        <v>0</v>
      </c>
      <c r="T358" s="162">
        <f>S358*H358</f>
        <v>0</v>
      </c>
      <c r="U358" s="33"/>
      <c r="V358" s="33"/>
      <c r="W358" s="33"/>
      <c r="X358" s="33"/>
      <c r="Y358" s="33"/>
      <c r="Z358" s="33"/>
      <c r="AA358" s="33"/>
      <c r="AB358" s="33"/>
      <c r="AC358" s="33"/>
      <c r="AD358" s="33"/>
      <c r="AE358" s="33"/>
      <c r="AR358" s="163" t="s">
        <v>179</v>
      </c>
      <c r="AT358" s="163" t="s">
        <v>267</v>
      </c>
      <c r="AU358" s="163" t="s">
        <v>90</v>
      </c>
      <c r="AY358" s="18" t="s">
        <v>265</v>
      </c>
      <c r="BE358" s="164">
        <f>IF(N358="základní",J358,0)</f>
        <v>0</v>
      </c>
      <c r="BF358" s="164">
        <f>IF(N358="snížená",J358,0)</f>
        <v>0</v>
      </c>
      <c r="BG358" s="164">
        <f>IF(N358="zákl. přenesená",J358,0)</f>
        <v>0</v>
      </c>
      <c r="BH358" s="164">
        <f>IF(N358="sníž. přenesená",J358,0)</f>
        <v>0</v>
      </c>
      <c r="BI358" s="164">
        <f>IF(N358="nulová",J358,0)</f>
        <v>0</v>
      </c>
      <c r="BJ358" s="18" t="s">
        <v>87</v>
      </c>
      <c r="BK358" s="164">
        <f>ROUND(I358*H358,2)</f>
        <v>0</v>
      </c>
      <c r="BL358" s="18" t="s">
        <v>179</v>
      </c>
      <c r="BM358" s="163" t="s">
        <v>487</v>
      </c>
    </row>
    <row r="359" spans="1:47" s="2" customFormat="1" ht="10.2">
      <c r="A359" s="33"/>
      <c r="B359" s="34"/>
      <c r="C359" s="33"/>
      <c r="D359" s="165" t="s">
        <v>273</v>
      </c>
      <c r="E359" s="33"/>
      <c r="F359" s="166" t="s">
        <v>486</v>
      </c>
      <c r="G359" s="33"/>
      <c r="H359" s="33"/>
      <c r="I359" s="167"/>
      <c r="J359" s="33"/>
      <c r="K359" s="33"/>
      <c r="L359" s="34"/>
      <c r="M359" s="168"/>
      <c r="N359" s="169"/>
      <c r="O359" s="59"/>
      <c r="P359" s="59"/>
      <c r="Q359" s="59"/>
      <c r="R359" s="59"/>
      <c r="S359" s="59"/>
      <c r="T359" s="60"/>
      <c r="U359" s="33"/>
      <c r="V359" s="33"/>
      <c r="W359" s="33"/>
      <c r="X359" s="33"/>
      <c r="Y359" s="33"/>
      <c r="Z359" s="33"/>
      <c r="AA359" s="33"/>
      <c r="AB359" s="33"/>
      <c r="AC359" s="33"/>
      <c r="AD359" s="33"/>
      <c r="AE359" s="33"/>
      <c r="AT359" s="18" t="s">
        <v>273</v>
      </c>
      <c r="AU359" s="18" t="s">
        <v>90</v>
      </c>
    </row>
    <row r="360" spans="2:51" s="13" customFormat="1" ht="10.2">
      <c r="B360" s="170"/>
      <c r="D360" s="165" t="s">
        <v>274</v>
      </c>
      <c r="E360" s="171" t="s">
        <v>1</v>
      </c>
      <c r="F360" s="172" t="s">
        <v>488</v>
      </c>
      <c r="H360" s="171" t="s">
        <v>1</v>
      </c>
      <c r="I360" s="173"/>
      <c r="L360" s="170"/>
      <c r="M360" s="174"/>
      <c r="N360" s="175"/>
      <c r="O360" s="175"/>
      <c r="P360" s="175"/>
      <c r="Q360" s="175"/>
      <c r="R360" s="175"/>
      <c r="S360" s="175"/>
      <c r="T360" s="176"/>
      <c r="AT360" s="171" t="s">
        <v>274</v>
      </c>
      <c r="AU360" s="171" t="s">
        <v>90</v>
      </c>
      <c r="AV360" s="13" t="s">
        <v>87</v>
      </c>
      <c r="AW360" s="13" t="s">
        <v>36</v>
      </c>
      <c r="AX360" s="13" t="s">
        <v>80</v>
      </c>
      <c r="AY360" s="171" t="s">
        <v>265</v>
      </c>
    </row>
    <row r="361" spans="2:51" s="14" customFormat="1" ht="10.2">
      <c r="B361" s="177"/>
      <c r="D361" s="165" t="s">
        <v>274</v>
      </c>
      <c r="E361" s="178" t="s">
        <v>1</v>
      </c>
      <c r="F361" s="179" t="s">
        <v>489</v>
      </c>
      <c r="H361" s="180">
        <v>0.276</v>
      </c>
      <c r="I361" s="181"/>
      <c r="L361" s="177"/>
      <c r="M361" s="182"/>
      <c r="N361" s="183"/>
      <c r="O361" s="183"/>
      <c r="P361" s="183"/>
      <c r="Q361" s="183"/>
      <c r="R361" s="183"/>
      <c r="S361" s="183"/>
      <c r="T361" s="184"/>
      <c r="AT361" s="178" t="s">
        <v>274</v>
      </c>
      <c r="AU361" s="178" t="s">
        <v>90</v>
      </c>
      <c r="AV361" s="14" t="s">
        <v>90</v>
      </c>
      <c r="AW361" s="14" t="s">
        <v>36</v>
      </c>
      <c r="AX361" s="14" t="s">
        <v>80</v>
      </c>
      <c r="AY361" s="178" t="s">
        <v>265</v>
      </c>
    </row>
    <row r="362" spans="2:51" s="15" customFormat="1" ht="10.2">
      <c r="B362" s="185"/>
      <c r="D362" s="165" t="s">
        <v>274</v>
      </c>
      <c r="E362" s="186" t="s">
        <v>1</v>
      </c>
      <c r="F362" s="187" t="s">
        <v>277</v>
      </c>
      <c r="H362" s="188">
        <v>0.276</v>
      </c>
      <c r="I362" s="189"/>
      <c r="L362" s="185"/>
      <c r="M362" s="190"/>
      <c r="N362" s="191"/>
      <c r="O362" s="191"/>
      <c r="P362" s="191"/>
      <c r="Q362" s="191"/>
      <c r="R362" s="191"/>
      <c r="S362" s="191"/>
      <c r="T362" s="192"/>
      <c r="AT362" s="186" t="s">
        <v>274</v>
      </c>
      <c r="AU362" s="186" t="s">
        <v>90</v>
      </c>
      <c r="AV362" s="15" t="s">
        <v>179</v>
      </c>
      <c r="AW362" s="15" t="s">
        <v>36</v>
      </c>
      <c r="AX362" s="15" t="s">
        <v>87</v>
      </c>
      <c r="AY362" s="186" t="s">
        <v>265</v>
      </c>
    </row>
    <row r="363" spans="1:65" s="2" customFormat="1" ht="33" customHeight="1">
      <c r="A363" s="33"/>
      <c r="B363" s="151"/>
      <c r="C363" s="152" t="s">
        <v>490</v>
      </c>
      <c r="D363" s="152" t="s">
        <v>267</v>
      </c>
      <c r="E363" s="153" t="s">
        <v>491</v>
      </c>
      <c r="F363" s="154" t="s">
        <v>492</v>
      </c>
      <c r="G363" s="155" t="s">
        <v>312</v>
      </c>
      <c r="H363" s="156">
        <v>13.252</v>
      </c>
      <c r="I363" s="157"/>
      <c r="J363" s="158">
        <f>ROUND(I363*H363,2)</f>
        <v>0</v>
      </c>
      <c r="K363" s="154" t="s">
        <v>271</v>
      </c>
      <c r="L363" s="34"/>
      <c r="M363" s="159" t="s">
        <v>1</v>
      </c>
      <c r="N363" s="160" t="s">
        <v>45</v>
      </c>
      <c r="O363" s="59"/>
      <c r="P363" s="161">
        <f>O363*H363</f>
        <v>0</v>
      </c>
      <c r="Q363" s="161">
        <v>0</v>
      </c>
      <c r="R363" s="161">
        <f>Q363*H363</f>
        <v>0</v>
      </c>
      <c r="S363" s="161">
        <v>0</v>
      </c>
      <c r="T363" s="162">
        <f>S363*H363</f>
        <v>0</v>
      </c>
      <c r="U363" s="33"/>
      <c r="V363" s="33"/>
      <c r="W363" s="33"/>
      <c r="X363" s="33"/>
      <c r="Y363" s="33"/>
      <c r="Z363" s="33"/>
      <c r="AA363" s="33"/>
      <c r="AB363" s="33"/>
      <c r="AC363" s="33"/>
      <c r="AD363" s="33"/>
      <c r="AE363" s="33"/>
      <c r="AR363" s="163" t="s">
        <v>179</v>
      </c>
      <c r="AT363" s="163" t="s">
        <v>267</v>
      </c>
      <c r="AU363" s="163" t="s">
        <v>90</v>
      </c>
      <c r="AY363" s="18" t="s">
        <v>265</v>
      </c>
      <c r="BE363" s="164">
        <f>IF(N363="základní",J363,0)</f>
        <v>0</v>
      </c>
      <c r="BF363" s="164">
        <f>IF(N363="snížená",J363,0)</f>
        <v>0</v>
      </c>
      <c r="BG363" s="164">
        <f>IF(N363="zákl. přenesená",J363,0)</f>
        <v>0</v>
      </c>
      <c r="BH363" s="164">
        <f>IF(N363="sníž. přenesená",J363,0)</f>
        <v>0</v>
      </c>
      <c r="BI363" s="164">
        <f>IF(N363="nulová",J363,0)</f>
        <v>0</v>
      </c>
      <c r="BJ363" s="18" t="s">
        <v>87</v>
      </c>
      <c r="BK363" s="164">
        <f>ROUND(I363*H363,2)</f>
        <v>0</v>
      </c>
      <c r="BL363" s="18" t="s">
        <v>179</v>
      </c>
      <c r="BM363" s="163" t="s">
        <v>493</v>
      </c>
    </row>
    <row r="364" spans="1:47" s="2" customFormat="1" ht="19.2">
      <c r="A364" s="33"/>
      <c r="B364" s="34"/>
      <c r="C364" s="33"/>
      <c r="D364" s="165" t="s">
        <v>273</v>
      </c>
      <c r="E364" s="33"/>
      <c r="F364" s="166" t="s">
        <v>492</v>
      </c>
      <c r="G364" s="33"/>
      <c r="H364" s="33"/>
      <c r="I364" s="167"/>
      <c r="J364" s="33"/>
      <c r="K364" s="33"/>
      <c r="L364" s="34"/>
      <c r="M364" s="168"/>
      <c r="N364" s="169"/>
      <c r="O364" s="59"/>
      <c r="P364" s="59"/>
      <c r="Q364" s="59"/>
      <c r="R364" s="59"/>
      <c r="S364" s="59"/>
      <c r="T364" s="60"/>
      <c r="U364" s="33"/>
      <c r="V364" s="33"/>
      <c r="W364" s="33"/>
      <c r="X364" s="33"/>
      <c r="Y364" s="33"/>
      <c r="Z364" s="33"/>
      <c r="AA364" s="33"/>
      <c r="AB364" s="33"/>
      <c r="AC364" s="33"/>
      <c r="AD364" s="33"/>
      <c r="AE364" s="33"/>
      <c r="AT364" s="18" t="s">
        <v>273</v>
      </c>
      <c r="AU364" s="18" t="s">
        <v>90</v>
      </c>
    </row>
    <row r="365" spans="2:51" s="13" customFormat="1" ht="10.2">
      <c r="B365" s="170"/>
      <c r="D365" s="165" t="s">
        <v>274</v>
      </c>
      <c r="E365" s="171" t="s">
        <v>1</v>
      </c>
      <c r="F365" s="172" t="s">
        <v>314</v>
      </c>
      <c r="H365" s="171" t="s">
        <v>1</v>
      </c>
      <c r="I365" s="173"/>
      <c r="L365" s="170"/>
      <c r="M365" s="174"/>
      <c r="N365" s="175"/>
      <c r="O365" s="175"/>
      <c r="P365" s="175"/>
      <c r="Q365" s="175"/>
      <c r="R365" s="175"/>
      <c r="S365" s="175"/>
      <c r="T365" s="176"/>
      <c r="AT365" s="171" t="s">
        <v>274</v>
      </c>
      <c r="AU365" s="171" t="s">
        <v>90</v>
      </c>
      <c r="AV365" s="13" t="s">
        <v>87</v>
      </c>
      <c r="AW365" s="13" t="s">
        <v>36</v>
      </c>
      <c r="AX365" s="13" t="s">
        <v>80</v>
      </c>
      <c r="AY365" s="171" t="s">
        <v>265</v>
      </c>
    </row>
    <row r="366" spans="2:51" s="13" customFormat="1" ht="10.2">
      <c r="B366" s="170"/>
      <c r="D366" s="165" t="s">
        <v>274</v>
      </c>
      <c r="E366" s="171" t="s">
        <v>1</v>
      </c>
      <c r="F366" s="172" t="s">
        <v>471</v>
      </c>
      <c r="H366" s="171" t="s">
        <v>1</v>
      </c>
      <c r="I366" s="173"/>
      <c r="L366" s="170"/>
      <c r="M366" s="174"/>
      <c r="N366" s="175"/>
      <c r="O366" s="175"/>
      <c r="P366" s="175"/>
      <c r="Q366" s="175"/>
      <c r="R366" s="175"/>
      <c r="S366" s="175"/>
      <c r="T366" s="176"/>
      <c r="AT366" s="171" t="s">
        <v>274</v>
      </c>
      <c r="AU366" s="171" t="s">
        <v>90</v>
      </c>
      <c r="AV366" s="13" t="s">
        <v>87</v>
      </c>
      <c r="AW366" s="13" t="s">
        <v>36</v>
      </c>
      <c r="AX366" s="13" t="s">
        <v>80</v>
      </c>
      <c r="AY366" s="171" t="s">
        <v>265</v>
      </c>
    </row>
    <row r="367" spans="2:51" s="14" customFormat="1" ht="10.2">
      <c r="B367" s="177"/>
      <c r="D367" s="165" t="s">
        <v>274</v>
      </c>
      <c r="E367" s="178" t="s">
        <v>1</v>
      </c>
      <c r="F367" s="179" t="s">
        <v>494</v>
      </c>
      <c r="H367" s="180">
        <v>5.408</v>
      </c>
      <c r="I367" s="181"/>
      <c r="L367" s="177"/>
      <c r="M367" s="182"/>
      <c r="N367" s="183"/>
      <c r="O367" s="183"/>
      <c r="P367" s="183"/>
      <c r="Q367" s="183"/>
      <c r="R367" s="183"/>
      <c r="S367" s="183"/>
      <c r="T367" s="184"/>
      <c r="AT367" s="178" t="s">
        <v>274</v>
      </c>
      <c r="AU367" s="178" t="s">
        <v>90</v>
      </c>
      <c r="AV367" s="14" t="s">
        <v>90</v>
      </c>
      <c r="AW367" s="14" t="s">
        <v>36</v>
      </c>
      <c r="AX367" s="14" t="s">
        <v>80</v>
      </c>
      <c r="AY367" s="178" t="s">
        <v>265</v>
      </c>
    </row>
    <row r="368" spans="2:51" s="14" customFormat="1" ht="10.2">
      <c r="B368" s="177"/>
      <c r="D368" s="165" t="s">
        <v>274</v>
      </c>
      <c r="E368" s="178" t="s">
        <v>1</v>
      </c>
      <c r="F368" s="179" t="s">
        <v>495</v>
      </c>
      <c r="H368" s="180">
        <v>7.844</v>
      </c>
      <c r="I368" s="181"/>
      <c r="L368" s="177"/>
      <c r="M368" s="182"/>
      <c r="N368" s="183"/>
      <c r="O368" s="183"/>
      <c r="P368" s="183"/>
      <c r="Q368" s="183"/>
      <c r="R368" s="183"/>
      <c r="S368" s="183"/>
      <c r="T368" s="184"/>
      <c r="AT368" s="178" t="s">
        <v>274</v>
      </c>
      <c r="AU368" s="178" t="s">
        <v>90</v>
      </c>
      <c r="AV368" s="14" t="s">
        <v>90</v>
      </c>
      <c r="AW368" s="14" t="s">
        <v>36</v>
      </c>
      <c r="AX368" s="14" t="s">
        <v>80</v>
      </c>
      <c r="AY368" s="178" t="s">
        <v>265</v>
      </c>
    </row>
    <row r="369" spans="2:51" s="15" customFormat="1" ht="10.2">
      <c r="B369" s="185"/>
      <c r="D369" s="165" t="s">
        <v>274</v>
      </c>
      <c r="E369" s="186" t="s">
        <v>196</v>
      </c>
      <c r="F369" s="187" t="s">
        <v>277</v>
      </c>
      <c r="H369" s="188">
        <v>13.252</v>
      </c>
      <c r="I369" s="189"/>
      <c r="L369" s="185"/>
      <c r="M369" s="190"/>
      <c r="N369" s="191"/>
      <c r="O369" s="191"/>
      <c r="P369" s="191"/>
      <c r="Q369" s="191"/>
      <c r="R369" s="191"/>
      <c r="S369" s="191"/>
      <c r="T369" s="192"/>
      <c r="AT369" s="186" t="s">
        <v>274</v>
      </c>
      <c r="AU369" s="186" t="s">
        <v>90</v>
      </c>
      <c r="AV369" s="15" t="s">
        <v>179</v>
      </c>
      <c r="AW369" s="15" t="s">
        <v>36</v>
      </c>
      <c r="AX369" s="15" t="s">
        <v>87</v>
      </c>
      <c r="AY369" s="186" t="s">
        <v>265</v>
      </c>
    </row>
    <row r="370" spans="1:65" s="2" customFormat="1" ht="16.5" customHeight="1">
      <c r="A370" s="33"/>
      <c r="B370" s="151"/>
      <c r="C370" s="152" t="s">
        <v>496</v>
      </c>
      <c r="D370" s="152" t="s">
        <v>267</v>
      </c>
      <c r="E370" s="153" t="s">
        <v>497</v>
      </c>
      <c r="F370" s="154" t="s">
        <v>498</v>
      </c>
      <c r="G370" s="155" t="s">
        <v>270</v>
      </c>
      <c r="H370" s="156">
        <v>74.475</v>
      </c>
      <c r="I370" s="157"/>
      <c r="J370" s="158">
        <f>ROUND(I370*H370,2)</f>
        <v>0</v>
      </c>
      <c r="K370" s="154" t="s">
        <v>271</v>
      </c>
      <c r="L370" s="34"/>
      <c r="M370" s="159" t="s">
        <v>1</v>
      </c>
      <c r="N370" s="160" t="s">
        <v>45</v>
      </c>
      <c r="O370" s="59"/>
      <c r="P370" s="161">
        <f>O370*H370</f>
        <v>0</v>
      </c>
      <c r="Q370" s="161">
        <v>0.00269</v>
      </c>
      <c r="R370" s="161">
        <f>Q370*H370</f>
        <v>0.20033774999999998</v>
      </c>
      <c r="S370" s="161">
        <v>0</v>
      </c>
      <c r="T370" s="162">
        <f>S370*H370</f>
        <v>0</v>
      </c>
      <c r="U370" s="33"/>
      <c r="V370" s="33"/>
      <c r="W370" s="33"/>
      <c r="X370" s="33"/>
      <c r="Y370" s="33"/>
      <c r="Z370" s="33"/>
      <c r="AA370" s="33"/>
      <c r="AB370" s="33"/>
      <c r="AC370" s="33"/>
      <c r="AD370" s="33"/>
      <c r="AE370" s="33"/>
      <c r="AR370" s="163" t="s">
        <v>179</v>
      </c>
      <c r="AT370" s="163" t="s">
        <v>267</v>
      </c>
      <c r="AU370" s="163" t="s">
        <v>90</v>
      </c>
      <c r="AY370" s="18" t="s">
        <v>265</v>
      </c>
      <c r="BE370" s="164">
        <f>IF(N370="základní",J370,0)</f>
        <v>0</v>
      </c>
      <c r="BF370" s="164">
        <f>IF(N370="snížená",J370,0)</f>
        <v>0</v>
      </c>
      <c r="BG370" s="164">
        <f>IF(N370="zákl. přenesená",J370,0)</f>
        <v>0</v>
      </c>
      <c r="BH370" s="164">
        <f>IF(N370="sníž. přenesená",J370,0)</f>
        <v>0</v>
      </c>
      <c r="BI370" s="164">
        <f>IF(N370="nulová",J370,0)</f>
        <v>0</v>
      </c>
      <c r="BJ370" s="18" t="s">
        <v>87</v>
      </c>
      <c r="BK370" s="164">
        <f>ROUND(I370*H370,2)</f>
        <v>0</v>
      </c>
      <c r="BL370" s="18" t="s">
        <v>179</v>
      </c>
      <c r="BM370" s="163" t="s">
        <v>499</v>
      </c>
    </row>
    <row r="371" spans="1:47" s="2" customFormat="1" ht="10.2">
      <c r="A371" s="33"/>
      <c r="B371" s="34"/>
      <c r="C371" s="33"/>
      <c r="D371" s="165" t="s">
        <v>273</v>
      </c>
      <c r="E371" s="33"/>
      <c r="F371" s="166" t="s">
        <v>498</v>
      </c>
      <c r="G371" s="33"/>
      <c r="H371" s="33"/>
      <c r="I371" s="167"/>
      <c r="J371" s="33"/>
      <c r="K371" s="33"/>
      <c r="L371" s="34"/>
      <c r="M371" s="168"/>
      <c r="N371" s="169"/>
      <c r="O371" s="59"/>
      <c r="P371" s="59"/>
      <c r="Q371" s="59"/>
      <c r="R371" s="59"/>
      <c r="S371" s="59"/>
      <c r="T371" s="60"/>
      <c r="U371" s="33"/>
      <c r="V371" s="33"/>
      <c r="W371" s="33"/>
      <c r="X371" s="33"/>
      <c r="Y371" s="33"/>
      <c r="Z371" s="33"/>
      <c r="AA371" s="33"/>
      <c r="AB371" s="33"/>
      <c r="AC371" s="33"/>
      <c r="AD371" s="33"/>
      <c r="AE371" s="33"/>
      <c r="AT371" s="18" t="s">
        <v>273</v>
      </c>
      <c r="AU371" s="18" t="s">
        <v>90</v>
      </c>
    </row>
    <row r="372" spans="2:51" s="13" customFormat="1" ht="10.2">
      <c r="B372" s="170"/>
      <c r="D372" s="165" t="s">
        <v>274</v>
      </c>
      <c r="E372" s="171" t="s">
        <v>1</v>
      </c>
      <c r="F372" s="172" t="s">
        <v>314</v>
      </c>
      <c r="H372" s="171" t="s">
        <v>1</v>
      </c>
      <c r="I372" s="173"/>
      <c r="L372" s="170"/>
      <c r="M372" s="174"/>
      <c r="N372" s="175"/>
      <c r="O372" s="175"/>
      <c r="P372" s="175"/>
      <c r="Q372" s="175"/>
      <c r="R372" s="175"/>
      <c r="S372" s="175"/>
      <c r="T372" s="176"/>
      <c r="AT372" s="171" t="s">
        <v>274</v>
      </c>
      <c r="AU372" s="171" t="s">
        <v>90</v>
      </c>
      <c r="AV372" s="13" t="s">
        <v>87</v>
      </c>
      <c r="AW372" s="13" t="s">
        <v>36</v>
      </c>
      <c r="AX372" s="13" t="s">
        <v>80</v>
      </c>
      <c r="AY372" s="171" t="s">
        <v>265</v>
      </c>
    </row>
    <row r="373" spans="2:51" s="14" customFormat="1" ht="10.2">
      <c r="B373" s="177"/>
      <c r="D373" s="165" t="s">
        <v>274</v>
      </c>
      <c r="E373" s="178" t="s">
        <v>1</v>
      </c>
      <c r="F373" s="179" t="s">
        <v>500</v>
      </c>
      <c r="H373" s="180">
        <v>32.784</v>
      </c>
      <c r="I373" s="181"/>
      <c r="L373" s="177"/>
      <c r="M373" s="182"/>
      <c r="N373" s="183"/>
      <c r="O373" s="183"/>
      <c r="P373" s="183"/>
      <c r="Q373" s="183"/>
      <c r="R373" s="183"/>
      <c r="S373" s="183"/>
      <c r="T373" s="184"/>
      <c r="AT373" s="178" t="s">
        <v>274</v>
      </c>
      <c r="AU373" s="178" t="s">
        <v>90</v>
      </c>
      <c r="AV373" s="14" t="s">
        <v>90</v>
      </c>
      <c r="AW373" s="14" t="s">
        <v>36</v>
      </c>
      <c r="AX373" s="14" t="s">
        <v>80</v>
      </c>
      <c r="AY373" s="178" t="s">
        <v>265</v>
      </c>
    </row>
    <row r="374" spans="2:51" s="14" customFormat="1" ht="10.2">
      <c r="B374" s="177"/>
      <c r="D374" s="165" t="s">
        <v>274</v>
      </c>
      <c r="E374" s="178" t="s">
        <v>1</v>
      </c>
      <c r="F374" s="179" t="s">
        <v>501</v>
      </c>
      <c r="H374" s="180">
        <v>41.691</v>
      </c>
      <c r="I374" s="181"/>
      <c r="L374" s="177"/>
      <c r="M374" s="182"/>
      <c r="N374" s="183"/>
      <c r="O374" s="183"/>
      <c r="P374" s="183"/>
      <c r="Q374" s="183"/>
      <c r="R374" s="183"/>
      <c r="S374" s="183"/>
      <c r="T374" s="184"/>
      <c r="AT374" s="178" t="s">
        <v>274</v>
      </c>
      <c r="AU374" s="178" t="s">
        <v>90</v>
      </c>
      <c r="AV374" s="14" t="s">
        <v>90</v>
      </c>
      <c r="AW374" s="14" t="s">
        <v>36</v>
      </c>
      <c r="AX374" s="14" t="s">
        <v>80</v>
      </c>
      <c r="AY374" s="178" t="s">
        <v>265</v>
      </c>
    </row>
    <row r="375" spans="2:51" s="16" customFormat="1" ht="10.2">
      <c r="B375" s="193"/>
      <c r="D375" s="165" t="s">
        <v>274</v>
      </c>
      <c r="E375" s="194" t="s">
        <v>198</v>
      </c>
      <c r="F375" s="195" t="s">
        <v>304</v>
      </c>
      <c r="H375" s="196">
        <v>74.475</v>
      </c>
      <c r="I375" s="197"/>
      <c r="L375" s="193"/>
      <c r="M375" s="198"/>
      <c r="N375" s="199"/>
      <c r="O375" s="199"/>
      <c r="P375" s="199"/>
      <c r="Q375" s="199"/>
      <c r="R375" s="199"/>
      <c r="S375" s="199"/>
      <c r="T375" s="200"/>
      <c r="AT375" s="194" t="s">
        <v>274</v>
      </c>
      <c r="AU375" s="194" t="s">
        <v>90</v>
      </c>
      <c r="AV375" s="16" t="s">
        <v>95</v>
      </c>
      <c r="AW375" s="16" t="s">
        <v>36</v>
      </c>
      <c r="AX375" s="16" t="s">
        <v>80</v>
      </c>
      <c r="AY375" s="194" t="s">
        <v>265</v>
      </c>
    </row>
    <row r="376" spans="2:51" s="15" customFormat="1" ht="10.2">
      <c r="B376" s="185"/>
      <c r="D376" s="165" t="s">
        <v>274</v>
      </c>
      <c r="E376" s="186" t="s">
        <v>1</v>
      </c>
      <c r="F376" s="187" t="s">
        <v>277</v>
      </c>
      <c r="H376" s="188">
        <v>74.475</v>
      </c>
      <c r="I376" s="189"/>
      <c r="L376" s="185"/>
      <c r="M376" s="190"/>
      <c r="N376" s="191"/>
      <c r="O376" s="191"/>
      <c r="P376" s="191"/>
      <c r="Q376" s="191"/>
      <c r="R376" s="191"/>
      <c r="S376" s="191"/>
      <c r="T376" s="192"/>
      <c r="AT376" s="186" t="s">
        <v>274</v>
      </c>
      <c r="AU376" s="186" t="s">
        <v>90</v>
      </c>
      <c r="AV376" s="15" t="s">
        <v>179</v>
      </c>
      <c r="AW376" s="15" t="s">
        <v>36</v>
      </c>
      <c r="AX376" s="15" t="s">
        <v>87</v>
      </c>
      <c r="AY376" s="186" t="s">
        <v>265</v>
      </c>
    </row>
    <row r="377" spans="1:65" s="2" customFormat="1" ht="16.5" customHeight="1">
      <c r="A377" s="33"/>
      <c r="B377" s="151"/>
      <c r="C377" s="152" t="s">
        <v>502</v>
      </c>
      <c r="D377" s="152" t="s">
        <v>267</v>
      </c>
      <c r="E377" s="153" t="s">
        <v>503</v>
      </c>
      <c r="F377" s="154" t="s">
        <v>504</v>
      </c>
      <c r="G377" s="155" t="s">
        <v>270</v>
      </c>
      <c r="H377" s="156">
        <v>74.475</v>
      </c>
      <c r="I377" s="157"/>
      <c r="J377" s="158">
        <f>ROUND(I377*H377,2)</f>
        <v>0</v>
      </c>
      <c r="K377" s="154" t="s">
        <v>271</v>
      </c>
      <c r="L377" s="34"/>
      <c r="M377" s="159" t="s">
        <v>1</v>
      </c>
      <c r="N377" s="160" t="s">
        <v>45</v>
      </c>
      <c r="O377" s="59"/>
      <c r="P377" s="161">
        <f>O377*H377</f>
        <v>0</v>
      </c>
      <c r="Q377" s="161">
        <v>0</v>
      </c>
      <c r="R377" s="161">
        <f>Q377*H377</f>
        <v>0</v>
      </c>
      <c r="S377" s="161">
        <v>0</v>
      </c>
      <c r="T377" s="162">
        <f>S377*H377</f>
        <v>0</v>
      </c>
      <c r="U377" s="33"/>
      <c r="V377" s="33"/>
      <c r="W377" s="33"/>
      <c r="X377" s="33"/>
      <c r="Y377" s="33"/>
      <c r="Z377" s="33"/>
      <c r="AA377" s="33"/>
      <c r="AB377" s="33"/>
      <c r="AC377" s="33"/>
      <c r="AD377" s="33"/>
      <c r="AE377" s="33"/>
      <c r="AR377" s="163" t="s">
        <v>179</v>
      </c>
      <c r="AT377" s="163" t="s">
        <v>267</v>
      </c>
      <c r="AU377" s="163" t="s">
        <v>90</v>
      </c>
      <c r="AY377" s="18" t="s">
        <v>265</v>
      </c>
      <c r="BE377" s="164">
        <f>IF(N377="základní",J377,0)</f>
        <v>0</v>
      </c>
      <c r="BF377" s="164">
        <f>IF(N377="snížená",J377,0)</f>
        <v>0</v>
      </c>
      <c r="BG377" s="164">
        <f>IF(N377="zákl. přenesená",J377,0)</f>
        <v>0</v>
      </c>
      <c r="BH377" s="164">
        <f>IF(N377="sníž. přenesená",J377,0)</f>
        <v>0</v>
      </c>
      <c r="BI377" s="164">
        <f>IF(N377="nulová",J377,0)</f>
        <v>0</v>
      </c>
      <c r="BJ377" s="18" t="s">
        <v>87</v>
      </c>
      <c r="BK377" s="164">
        <f>ROUND(I377*H377,2)</f>
        <v>0</v>
      </c>
      <c r="BL377" s="18" t="s">
        <v>179</v>
      </c>
      <c r="BM377" s="163" t="s">
        <v>505</v>
      </c>
    </row>
    <row r="378" spans="1:47" s="2" customFormat="1" ht="10.2">
      <c r="A378" s="33"/>
      <c r="B378" s="34"/>
      <c r="C378" s="33"/>
      <c r="D378" s="165" t="s">
        <v>273</v>
      </c>
      <c r="E378" s="33"/>
      <c r="F378" s="166" t="s">
        <v>504</v>
      </c>
      <c r="G378" s="33"/>
      <c r="H378" s="33"/>
      <c r="I378" s="167"/>
      <c r="J378" s="33"/>
      <c r="K378" s="33"/>
      <c r="L378" s="34"/>
      <c r="M378" s="168"/>
      <c r="N378" s="169"/>
      <c r="O378" s="59"/>
      <c r="P378" s="59"/>
      <c r="Q378" s="59"/>
      <c r="R378" s="59"/>
      <c r="S378" s="59"/>
      <c r="T378" s="60"/>
      <c r="U378" s="33"/>
      <c r="V378" s="33"/>
      <c r="W378" s="33"/>
      <c r="X378" s="33"/>
      <c r="Y378" s="33"/>
      <c r="Z378" s="33"/>
      <c r="AA378" s="33"/>
      <c r="AB378" s="33"/>
      <c r="AC378" s="33"/>
      <c r="AD378" s="33"/>
      <c r="AE378" s="33"/>
      <c r="AT378" s="18" t="s">
        <v>273</v>
      </c>
      <c r="AU378" s="18" t="s">
        <v>90</v>
      </c>
    </row>
    <row r="379" spans="2:51" s="14" customFormat="1" ht="10.2">
      <c r="B379" s="177"/>
      <c r="D379" s="165" t="s">
        <v>274</v>
      </c>
      <c r="E379" s="178" t="s">
        <v>1</v>
      </c>
      <c r="F379" s="179" t="s">
        <v>198</v>
      </c>
      <c r="H379" s="180">
        <v>74.475</v>
      </c>
      <c r="I379" s="181"/>
      <c r="L379" s="177"/>
      <c r="M379" s="182"/>
      <c r="N379" s="183"/>
      <c r="O379" s="183"/>
      <c r="P379" s="183"/>
      <c r="Q379" s="183"/>
      <c r="R379" s="183"/>
      <c r="S379" s="183"/>
      <c r="T379" s="184"/>
      <c r="AT379" s="178" t="s">
        <v>274</v>
      </c>
      <c r="AU379" s="178" t="s">
        <v>90</v>
      </c>
      <c r="AV379" s="14" t="s">
        <v>90</v>
      </c>
      <c r="AW379" s="14" t="s">
        <v>36</v>
      </c>
      <c r="AX379" s="14" t="s">
        <v>80</v>
      </c>
      <c r="AY379" s="178" t="s">
        <v>265</v>
      </c>
    </row>
    <row r="380" spans="2:51" s="15" customFormat="1" ht="10.2">
      <c r="B380" s="185"/>
      <c r="D380" s="165" t="s">
        <v>274</v>
      </c>
      <c r="E380" s="186" t="s">
        <v>1</v>
      </c>
      <c r="F380" s="187" t="s">
        <v>277</v>
      </c>
      <c r="H380" s="188">
        <v>74.475</v>
      </c>
      <c r="I380" s="189"/>
      <c r="L380" s="185"/>
      <c r="M380" s="190"/>
      <c r="N380" s="191"/>
      <c r="O380" s="191"/>
      <c r="P380" s="191"/>
      <c r="Q380" s="191"/>
      <c r="R380" s="191"/>
      <c r="S380" s="191"/>
      <c r="T380" s="192"/>
      <c r="AT380" s="186" t="s">
        <v>274</v>
      </c>
      <c r="AU380" s="186" t="s">
        <v>90</v>
      </c>
      <c r="AV380" s="15" t="s">
        <v>179</v>
      </c>
      <c r="AW380" s="15" t="s">
        <v>36</v>
      </c>
      <c r="AX380" s="15" t="s">
        <v>87</v>
      </c>
      <c r="AY380" s="186" t="s">
        <v>265</v>
      </c>
    </row>
    <row r="381" spans="1:65" s="2" customFormat="1" ht="24.15" customHeight="1">
      <c r="A381" s="33"/>
      <c r="B381" s="151"/>
      <c r="C381" s="152" t="s">
        <v>506</v>
      </c>
      <c r="D381" s="152" t="s">
        <v>267</v>
      </c>
      <c r="E381" s="153" t="s">
        <v>507</v>
      </c>
      <c r="F381" s="154" t="s">
        <v>508</v>
      </c>
      <c r="G381" s="155" t="s">
        <v>379</v>
      </c>
      <c r="H381" s="156">
        <v>1.59</v>
      </c>
      <c r="I381" s="157"/>
      <c r="J381" s="158">
        <f>ROUND(I381*H381,2)</f>
        <v>0</v>
      </c>
      <c r="K381" s="154" t="s">
        <v>271</v>
      </c>
      <c r="L381" s="34"/>
      <c r="M381" s="159" t="s">
        <v>1</v>
      </c>
      <c r="N381" s="160" t="s">
        <v>45</v>
      </c>
      <c r="O381" s="59"/>
      <c r="P381" s="161">
        <f>O381*H381</f>
        <v>0</v>
      </c>
      <c r="Q381" s="161">
        <v>1.06062</v>
      </c>
      <c r="R381" s="161">
        <f>Q381*H381</f>
        <v>1.6863857999999998</v>
      </c>
      <c r="S381" s="161">
        <v>0</v>
      </c>
      <c r="T381" s="162">
        <f>S381*H381</f>
        <v>0</v>
      </c>
      <c r="U381" s="33"/>
      <c r="V381" s="33"/>
      <c r="W381" s="33"/>
      <c r="X381" s="33"/>
      <c r="Y381" s="33"/>
      <c r="Z381" s="33"/>
      <c r="AA381" s="33"/>
      <c r="AB381" s="33"/>
      <c r="AC381" s="33"/>
      <c r="AD381" s="33"/>
      <c r="AE381" s="33"/>
      <c r="AR381" s="163" t="s">
        <v>179</v>
      </c>
      <c r="AT381" s="163" t="s">
        <v>267</v>
      </c>
      <c r="AU381" s="163" t="s">
        <v>90</v>
      </c>
      <c r="AY381" s="18" t="s">
        <v>265</v>
      </c>
      <c r="BE381" s="164">
        <f>IF(N381="základní",J381,0)</f>
        <v>0</v>
      </c>
      <c r="BF381" s="164">
        <f>IF(N381="snížená",J381,0)</f>
        <v>0</v>
      </c>
      <c r="BG381" s="164">
        <f>IF(N381="zákl. přenesená",J381,0)</f>
        <v>0</v>
      </c>
      <c r="BH381" s="164">
        <f>IF(N381="sníž. přenesená",J381,0)</f>
        <v>0</v>
      </c>
      <c r="BI381" s="164">
        <f>IF(N381="nulová",J381,0)</f>
        <v>0</v>
      </c>
      <c r="BJ381" s="18" t="s">
        <v>87</v>
      </c>
      <c r="BK381" s="164">
        <f>ROUND(I381*H381,2)</f>
        <v>0</v>
      </c>
      <c r="BL381" s="18" t="s">
        <v>179</v>
      </c>
      <c r="BM381" s="163" t="s">
        <v>509</v>
      </c>
    </row>
    <row r="382" spans="1:47" s="2" customFormat="1" ht="19.2">
      <c r="A382" s="33"/>
      <c r="B382" s="34"/>
      <c r="C382" s="33"/>
      <c r="D382" s="165" t="s">
        <v>273</v>
      </c>
      <c r="E382" s="33"/>
      <c r="F382" s="166" t="s">
        <v>508</v>
      </c>
      <c r="G382" s="33"/>
      <c r="H382" s="33"/>
      <c r="I382" s="167"/>
      <c r="J382" s="33"/>
      <c r="K382" s="33"/>
      <c r="L382" s="34"/>
      <c r="M382" s="168"/>
      <c r="N382" s="169"/>
      <c r="O382" s="59"/>
      <c r="P382" s="59"/>
      <c r="Q382" s="59"/>
      <c r="R382" s="59"/>
      <c r="S382" s="59"/>
      <c r="T382" s="60"/>
      <c r="U382" s="33"/>
      <c r="V382" s="33"/>
      <c r="W382" s="33"/>
      <c r="X382" s="33"/>
      <c r="Y382" s="33"/>
      <c r="Z382" s="33"/>
      <c r="AA382" s="33"/>
      <c r="AB382" s="33"/>
      <c r="AC382" s="33"/>
      <c r="AD382" s="33"/>
      <c r="AE382" s="33"/>
      <c r="AT382" s="18" t="s">
        <v>273</v>
      </c>
      <c r="AU382" s="18" t="s">
        <v>90</v>
      </c>
    </row>
    <row r="383" spans="2:51" s="13" customFormat="1" ht="10.2">
      <c r="B383" s="170"/>
      <c r="D383" s="165" t="s">
        <v>274</v>
      </c>
      <c r="E383" s="171" t="s">
        <v>1</v>
      </c>
      <c r="F383" s="172" t="s">
        <v>510</v>
      </c>
      <c r="H383" s="171" t="s">
        <v>1</v>
      </c>
      <c r="I383" s="173"/>
      <c r="L383" s="170"/>
      <c r="M383" s="174"/>
      <c r="N383" s="175"/>
      <c r="O383" s="175"/>
      <c r="P383" s="175"/>
      <c r="Q383" s="175"/>
      <c r="R383" s="175"/>
      <c r="S383" s="175"/>
      <c r="T383" s="176"/>
      <c r="AT383" s="171" t="s">
        <v>274</v>
      </c>
      <c r="AU383" s="171" t="s">
        <v>90</v>
      </c>
      <c r="AV383" s="13" t="s">
        <v>87</v>
      </c>
      <c r="AW383" s="13" t="s">
        <v>36</v>
      </c>
      <c r="AX383" s="13" t="s">
        <v>80</v>
      </c>
      <c r="AY383" s="171" t="s">
        <v>265</v>
      </c>
    </row>
    <row r="384" spans="2:51" s="14" customFormat="1" ht="10.2">
      <c r="B384" s="177"/>
      <c r="D384" s="165" t="s">
        <v>274</v>
      </c>
      <c r="E384" s="178" t="s">
        <v>1</v>
      </c>
      <c r="F384" s="179" t="s">
        <v>511</v>
      </c>
      <c r="H384" s="180">
        <v>1.59</v>
      </c>
      <c r="I384" s="181"/>
      <c r="L384" s="177"/>
      <c r="M384" s="182"/>
      <c r="N384" s="183"/>
      <c r="O384" s="183"/>
      <c r="P384" s="183"/>
      <c r="Q384" s="183"/>
      <c r="R384" s="183"/>
      <c r="S384" s="183"/>
      <c r="T384" s="184"/>
      <c r="AT384" s="178" t="s">
        <v>274</v>
      </c>
      <c r="AU384" s="178" t="s">
        <v>90</v>
      </c>
      <c r="AV384" s="14" t="s">
        <v>90</v>
      </c>
      <c r="AW384" s="14" t="s">
        <v>36</v>
      </c>
      <c r="AX384" s="14" t="s">
        <v>80</v>
      </c>
      <c r="AY384" s="178" t="s">
        <v>265</v>
      </c>
    </row>
    <row r="385" spans="2:51" s="15" customFormat="1" ht="10.2">
      <c r="B385" s="185"/>
      <c r="D385" s="165" t="s">
        <v>274</v>
      </c>
      <c r="E385" s="186" t="s">
        <v>1</v>
      </c>
      <c r="F385" s="187" t="s">
        <v>277</v>
      </c>
      <c r="H385" s="188">
        <v>1.59</v>
      </c>
      <c r="I385" s="189"/>
      <c r="L385" s="185"/>
      <c r="M385" s="190"/>
      <c r="N385" s="191"/>
      <c r="O385" s="191"/>
      <c r="P385" s="191"/>
      <c r="Q385" s="191"/>
      <c r="R385" s="191"/>
      <c r="S385" s="191"/>
      <c r="T385" s="192"/>
      <c r="AT385" s="186" t="s">
        <v>274</v>
      </c>
      <c r="AU385" s="186" t="s">
        <v>90</v>
      </c>
      <c r="AV385" s="15" t="s">
        <v>179</v>
      </c>
      <c r="AW385" s="15" t="s">
        <v>36</v>
      </c>
      <c r="AX385" s="15" t="s">
        <v>87</v>
      </c>
      <c r="AY385" s="186" t="s">
        <v>265</v>
      </c>
    </row>
    <row r="386" spans="1:65" s="2" customFormat="1" ht="24.15" customHeight="1">
      <c r="A386" s="33"/>
      <c r="B386" s="151"/>
      <c r="C386" s="152" t="s">
        <v>512</v>
      </c>
      <c r="D386" s="152" t="s">
        <v>267</v>
      </c>
      <c r="E386" s="153" t="s">
        <v>513</v>
      </c>
      <c r="F386" s="154" t="s">
        <v>514</v>
      </c>
      <c r="G386" s="155" t="s">
        <v>312</v>
      </c>
      <c r="H386" s="156">
        <v>6.086</v>
      </c>
      <c r="I386" s="157"/>
      <c r="J386" s="158">
        <f>ROUND(I386*H386,2)</f>
        <v>0</v>
      </c>
      <c r="K386" s="154" t="s">
        <v>271</v>
      </c>
      <c r="L386" s="34"/>
      <c r="M386" s="159" t="s">
        <v>1</v>
      </c>
      <c r="N386" s="160" t="s">
        <v>45</v>
      </c>
      <c r="O386" s="59"/>
      <c r="P386" s="161">
        <f>O386*H386</f>
        <v>0</v>
      </c>
      <c r="Q386" s="161">
        <v>2.30102</v>
      </c>
      <c r="R386" s="161">
        <f>Q386*H386</f>
        <v>14.00400772</v>
      </c>
      <c r="S386" s="161">
        <v>0</v>
      </c>
      <c r="T386" s="162">
        <f>S386*H386</f>
        <v>0</v>
      </c>
      <c r="U386" s="33"/>
      <c r="V386" s="33"/>
      <c r="W386" s="33"/>
      <c r="X386" s="33"/>
      <c r="Y386" s="33"/>
      <c r="Z386" s="33"/>
      <c r="AA386" s="33"/>
      <c r="AB386" s="33"/>
      <c r="AC386" s="33"/>
      <c r="AD386" s="33"/>
      <c r="AE386" s="33"/>
      <c r="AR386" s="163" t="s">
        <v>179</v>
      </c>
      <c r="AT386" s="163" t="s">
        <v>267</v>
      </c>
      <c r="AU386" s="163" t="s">
        <v>90</v>
      </c>
      <c r="AY386" s="18" t="s">
        <v>265</v>
      </c>
      <c r="BE386" s="164">
        <f>IF(N386="základní",J386,0)</f>
        <v>0</v>
      </c>
      <c r="BF386" s="164">
        <f>IF(N386="snížená",J386,0)</f>
        <v>0</v>
      </c>
      <c r="BG386" s="164">
        <f>IF(N386="zákl. přenesená",J386,0)</f>
        <v>0</v>
      </c>
      <c r="BH386" s="164">
        <f>IF(N386="sníž. přenesená",J386,0)</f>
        <v>0</v>
      </c>
      <c r="BI386" s="164">
        <f>IF(N386="nulová",J386,0)</f>
        <v>0</v>
      </c>
      <c r="BJ386" s="18" t="s">
        <v>87</v>
      </c>
      <c r="BK386" s="164">
        <f>ROUND(I386*H386,2)</f>
        <v>0</v>
      </c>
      <c r="BL386" s="18" t="s">
        <v>179</v>
      </c>
      <c r="BM386" s="163" t="s">
        <v>515</v>
      </c>
    </row>
    <row r="387" spans="1:47" s="2" customFormat="1" ht="19.2">
      <c r="A387" s="33"/>
      <c r="B387" s="34"/>
      <c r="C387" s="33"/>
      <c r="D387" s="165" t="s">
        <v>273</v>
      </c>
      <c r="E387" s="33"/>
      <c r="F387" s="166" t="s">
        <v>514</v>
      </c>
      <c r="G387" s="33"/>
      <c r="H387" s="33"/>
      <c r="I387" s="167"/>
      <c r="J387" s="33"/>
      <c r="K387" s="33"/>
      <c r="L387" s="34"/>
      <c r="M387" s="168"/>
      <c r="N387" s="169"/>
      <c r="O387" s="59"/>
      <c r="P387" s="59"/>
      <c r="Q387" s="59"/>
      <c r="R387" s="59"/>
      <c r="S387" s="59"/>
      <c r="T387" s="60"/>
      <c r="U387" s="33"/>
      <c r="V387" s="33"/>
      <c r="W387" s="33"/>
      <c r="X387" s="33"/>
      <c r="Y387" s="33"/>
      <c r="Z387" s="33"/>
      <c r="AA387" s="33"/>
      <c r="AB387" s="33"/>
      <c r="AC387" s="33"/>
      <c r="AD387" s="33"/>
      <c r="AE387" s="33"/>
      <c r="AT387" s="18" t="s">
        <v>273</v>
      </c>
      <c r="AU387" s="18" t="s">
        <v>90</v>
      </c>
    </row>
    <row r="388" spans="2:51" s="13" customFormat="1" ht="10.2">
      <c r="B388" s="170"/>
      <c r="D388" s="165" t="s">
        <v>274</v>
      </c>
      <c r="E388" s="171" t="s">
        <v>1</v>
      </c>
      <c r="F388" s="172" t="s">
        <v>296</v>
      </c>
      <c r="H388" s="171" t="s">
        <v>1</v>
      </c>
      <c r="I388" s="173"/>
      <c r="L388" s="170"/>
      <c r="M388" s="174"/>
      <c r="N388" s="175"/>
      <c r="O388" s="175"/>
      <c r="P388" s="175"/>
      <c r="Q388" s="175"/>
      <c r="R388" s="175"/>
      <c r="S388" s="175"/>
      <c r="T388" s="176"/>
      <c r="AT388" s="171" t="s">
        <v>274</v>
      </c>
      <c r="AU388" s="171" t="s">
        <v>90</v>
      </c>
      <c r="AV388" s="13" t="s">
        <v>87</v>
      </c>
      <c r="AW388" s="13" t="s">
        <v>36</v>
      </c>
      <c r="AX388" s="13" t="s">
        <v>80</v>
      </c>
      <c r="AY388" s="171" t="s">
        <v>265</v>
      </c>
    </row>
    <row r="389" spans="2:51" s="14" customFormat="1" ht="10.2">
      <c r="B389" s="177"/>
      <c r="D389" s="165" t="s">
        <v>274</v>
      </c>
      <c r="E389" s="178" t="s">
        <v>1</v>
      </c>
      <c r="F389" s="179" t="s">
        <v>338</v>
      </c>
      <c r="H389" s="180">
        <v>6.086</v>
      </c>
      <c r="I389" s="181"/>
      <c r="L389" s="177"/>
      <c r="M389" s="182"/>
      <c r="N389" s="183"/>
      <c r="O389" s="183"/>
      <c r="P389" s="183"/>
      <c r="Q389" s="183"/>
      <c r="R389" s="183"/>
      <c r="S389" s="183"/>
      <c r="T389" s="184"/>
      <c r="AT389" s="178" t="s">
        <v>274</v>
      </c>
      <c r="AU389" s="178" t="s">
        <v>90</v>
      </c>
      <c r="AV389" s="14" t="s">
        <v>90</v>
      </c>
      <c r="AW389" s="14" t="s">
        <v>36</v>
      </c>
      <c r="AX389" s="14" t="s">
        <v>80</v>
      </c>
      <c r="AY389" s="178" t="s">
        <v>265</v>
      </c>
    </row>
    <row r="390" spans="2:51" s="15" customFormat="1" ht="10.2">
      <c r="B390" s="185"/>
      <c r="D390" s="165" t="s">
        <v>274</v>
      </c>
      <c r="E390" s="186" t="s">
        <v>1</v>
      </c>
      <c r="F390" s="187" t="s">
        <v>277</v>
      </c>
      <c r="H390" s="188">
        <v>6.086</v>
      </c>
      <c r="I390" s="189"/>
      <c r="L390" s="185"/>
      <c r="M390" s="190"/>
      <c r="N390" s="191"/>
      <c r="O390" s="191"/>
      <c r="P390" s="191"/>
      <c r="Q390" s="191"/>
      <c r="R390" s="191"/>
      <c r="S390" s="191"/>
      <c r="T390" s="192"/>
      <c r="AT390" s="186" t="s">
        <v>274</v>
      </c>
      <c r="AU390" s="186" t="s">
        <v>90</v>
      </c>
      <c r="AV390" s="15" t="s">
        <v>179</v>
      </c>
      <c r="AW390" s="15" t="s">
        <v>36</v>
      </c>
      <c r="AX390" s="15" t="s">
        <v>87</v>
      </c>
      <c r="AY390" s="186" t="s">
        <v>265</v>
      </c>
    </row>
    <row r="391" spans="1:65" s="2" customFormat="1" ht="33" customHeight="1">
      <c r="A391" s="33"/>
      <c r="B391" s="151"/>
      <c r="C391" s="152" t="s">
        <v>516</v>
      </c>
      <c r="D391" s="152" t="s">
        <v>267</v>
      </c>
      <c r="E391" s="153" t="s">
        <v>517</v>
      </c>
      <c r="F391" s="154" t="s">
        <v>518</v>
      </c>
      <c r="G391" s="155" t="s">
        <v>312</v>
      </c>
      <c r="H391" s="156">
        <v>1</v>
      </c>
      <c r="I391" s="157"/>
      <c r="J391" s="158">
        <f>ROUND(I391*H391,2)</f>
        <v>0</v>
      </c>
      <c r="K391" s="154" t="s">
        <v>271</v>
      </c>
      <c r="L391" s="34"/>
      <c r="M391" s="159" t="s">
        <v>1</v>
      </c>
      <c r="N391" s="160" t="s">
        <v>45</v>
      </c>
      <c r="O391" s="59"/>
      <c r="P391" s="161">
        <f>O391*H391</f>
        <v>0</v>
      </c>
      <c r="Q391" s="161">
        <v>2.50187</v>
      </c>
      <c r="R391" s="161">
        <f>Q391*H391</f>
        <v>2.50187</v>
      </c>
      <c r="S391" s="161">
        <v>0</v>
      </c>
      <c r="T391" s="162">
        <f>S391*H391</f>
        <v>0</v>
      </c>
      <c r="U391" s="33"/>
      <c r="V391" s="33"/>
      <c r="W391" s="33"/>
      <c r="X391" s="33"/>
      <c r="Y391" s="33"/>
      <c r="Z391" s="33"/>
      <c r="AA391" s="33"/>
      <c r="AB391" s="33"/>
      <c r="AC391" s="33"/>
      <c r="AD391" s="33"/>
      <c r="AE391" s="33"/>
      <c r="AR391" s="163" t="s">
        <v>179</v>
      </c>
      <c r="AT391" s="163" t="s">
        <v>267</v>
      </c>
      <c r="AU391" s="163" t="s">
        <v>90</v>
      </c>
      <c r="AY391" s="18" t="s">
        <v>265</v>
      </c>
      <c r="BE391" s="164">
        <f>IF(N391="základní",J391,0)</f>
        <v>0</v>
      </c>
      <c r="BF391" s="164">
        <f>IF(N391="snížená",J391,0)</f>
        <v>0</v>
      </c>
      <c r="BG391" s="164">
        <f>IF(N391="zákl. přenesená",J391,0)</f>
        <v>0</v>
      </c>
      <c r="BH391" s="164">
        <f>IF(N391="sníž. přenesená",J391,0)</f>
        <v>0</v>
      </c>
      <c r="BI391" s="164">
        <f>IF(N391="nulová",J391,0)</f>
        <v>0</v>
      </c>
      <c r="BJ391" s="18" t="s">
        <v>87</v>
      </c>
      <c r="BK391" s="164">
        <f>ROUND(I391*H391,2)</f>
        <v>0</v>
      </c>
      <c r="BL391" s="18" t="s">
        <v>179</v>
      </c>
      <c r="BM391" s="163" t="s">
        <v>519</v>
      </c>
    </row>
    <row r="392" spans="1:47" s="2" customFormat="1" ht="19.2">
      <c r="A392" s="33"/>
      <c r="B392" s="34"/>
      <c r="C392" s="33"/>
      <c r="D392" s="165" t="s">
        <v>273</v>
      </c>
      <c r="E392" s="33"/>
      <c r="F392" s="166" t="s">
        <v>518</v>
      </c>
      <c r="G392" s="33"/>
      <c r="H392" s="33"/>
      <c r="I392" s="167"/>
      <c r="J392" s="33"/>
      <c r="K392" s="33"/>
      <c r="L392" s="34"/>
      <c r="M392" s="168"/>
      <c r="N392" s="169"/>
      <c r="O392" s="59"/>
      <c r="P392" s="59"/>
      <c r="Q392" s="59"/>
      <c r="R392" s="59"/>
      <c r="S392" s="59"/>
      <c r="T392" s="60"/>
      <c r="U392" s="33"/>
      <c r="V392" s="33"/>
      <c r="W392" s="33"/>
      <c r="X392" s="33"/>
      <c r="Y392" s="33"/>
      <c r="Z392" s="33"/>
      <c r="AA392" s="33"/>
      <c r="AB392" s="33"/>
      <c r="AC392" s="33"/>
      <c r="AD392" s="33"/>
      <c r="AE392" s="33"/>
      <c r="AT392" s="18" t="s">
        <v>273</v>
      </c>
      <c r="AU392" s="18" t="s">
        <v>90</v>
      </c>
    </row>
    <row r="393" spans="2:51" s="13" customFormat="1" ht="10.2">
      <c r="B393" s="170"/>
      <c r="D393" s="165" t="s">
        <v>274</v>
      </c>
      <c r="E393" s="171" t="s">
        <v>1</v>
      </c>
      <c r="F393" s="172" t="s">
        <v>314</v>
      </c>
      <c r="H393" s="171" t="s">
        <v>1</v>
      </c>
      <c r="I393" s="173"/>
      <c r="L393" s="170"/>
      <c r="M393" s="174"/>
      <c r="N393" s="175"/>
      <c r="O393" s="175"/>
      <c r="P393" s="175"/>
      <c r="Q393" s="175"/>
      <c r="R393" s="175"/>
      <c r="S393" s="175"/>
      <c r="T393" s="176"/>
      <c r="AT393" s="171" t="s">
        <v>274</v>
      </c>
      <c r="AU393" s="171" t="s">
        <v>90</v>
      </c>
      <c r="AV393" s="13" t="s">
        <v>87</v>
      </c>
      <c r="AW393" s="13" t="s">
        <v>36</v>
      </c>
      <c r="AX393" s="13" t="s">
        <v>80</v>
      </c>
      <c r="AY393" s="171" t="s">
        <v>265</v>
      </c>
    </row>
    <row r="394" spans="2:51" s="13" customFormat="1" ht="10.2">
      <c r="B394" s="170"/>
      <c r="D394" s="165" t="s">
        <v>274</v>
      </c>
      <c r="E394" s="171" t="s">
        <v>1</v>
      </c>
      <c r="F394" s="172" t="s">
        <v>471</v>
      </c>
      <c r="H394" s="171" t="s">
        <v>1</v>
      </c>
      <c r="I394" s="173"/>
      <c r="L394" s="170"/>
      <c r="M394" s="174"/>
      <c r="N394" s="175"/>
      <c r="O394" s="175"/>
      <c r="P394" s="175"/>
      <c r="Q394" s="175"/>
      <c r="R394" s="175"/>
      <c r="S394" s="175"/>
      <c r="T394" s="176"/>
      <c r="AT394" s="171" t="s">
        <v>274</v>
      </c>
      <c r="AU394" s="171" t="s">
        <v>90</v>
      </c>
      <c r="AV394" s="13" t="s">
        <v>87</v>
      </c>
      <c r="AW394" s="13" t="s">
        <v>36</v>
      </c>
      <c r="AX394" s="13" t="s">
        <v>80</v>
      </c>
      <c r="AY394" s="171" t="s">
        <v>265</v>
      </c>
    </row>
    <row r="395" spans="2:51" s="14" customFormat="1" ht="10.2">
      <c r="B395" s="177"/>
      <c r="D395" s="165" t="s">
        <v>274</v>
      </c>
      <c r="E395" s="178" t="s">
        <v>1</v>
      </c>
      <c r="F395" s="179" t="s">
        <v>520</v>
      </c>
      <c r="H395" s="180">
        <v>1</v>
      </c>
      <c r="I395" s="181"/>
      <c r="L395" s="177"/>
      <c r="M395" s="182"/>
      <c r="N395" s="183"/>
      <c r="O395" s="183"/>
      <c r="P395" s="183"/>
      <c r="Q395" s="183"/>
      <c r="R395" s="183"/>
      <c r="S395" s="183"/>
      <c r="T395" s="184"/>
      <c r="AT395" s="178" t="s">
        <v>274</v>
      </c>
      <c r="AU395" s="178" t="s">
        <v>90</v>
      </c>
      <c r="AV395" s="14" t="s">
        <v>90</v>
      </c>
      <c r="AW395" s="14" t="s">
        <v>36</v>
      </c>
      <c r="AX395" s="14" t="s">
        <v>80</v>
      </c>
      <c r="AY395" s="178" t="s">
        <v>265</v>
      </c>
    </row>
    <row r="396" spans="2:51" s="16" customFormat="1" ht="10.2">
      <c r="B396" s="193"/>
      <c r="D396" s="165" t="s">
        <v>274</v>
      </c>
      <c r="E396" s="194" t="s">
        <v>200</v>
      </c>
      <c r="F396" s="195" t="s">
        <v>304</v>
      </c>
      <c r="H396" s="196">
        <v>1</v>
      </c>
      <c r="I396" s="197"/>
      <c r="L396" s="193"/>
      <c r="M396" s="198"/>
      <c r="N396" s="199"/>
      <c r="O396" s="199"/>
      <c r="P396" s="199"/>
      <c r="Q396" s="199"/>
      <c r="R396" s="199"/>
      <c r="S396" s="199"/>
      <c r="T396" s="200"/>
      <c r="AT396" s="194" t="s">
        <v>274</v>
      </c>
      <c r="AU396" s="194" t="s">
        <v>90</v>
      </c>
      <c r="AV396" s="16" t="s">
        <v>95</v>
      </c>
      <c r="AW396" s="16" t="s">
        <v>36</v>
      </c>
      <c r="AX396" s="16" t="s">
        <v>80</v>
      </c>
      <c r="AY396" s="194" t="s">
        <v>265</v>
      </c>
    </row>
    <row r="397" spans="2:51" s="15" customFormat="1" ht="10.2">
      <c r="B397" s="185"/>
      <c r="D397" s="165" t="s">
        <v>274</v>
      </c>
      <c r="E397" s="186" t="s">
        <v>1</v>
      </c>
      <c r="F397" s="187" t="s">
        <v>277</v>
      </c>
      <c r="H397" s="188">
        <v>1</v>
      </c>
      <c r="I397" s="189"/>
      <c r="L397" s="185"/>
      <c r="M397" s="190"/>
      <c r="N397" s="191"/>
      <c r="O397" s="191"/>
      <c r="P397" s="191"/>
      <c r="Q397" s="191"/>
      <c r="R397" s="191"/>
      <c r="S397" s="191"/>
      <c r="T397" s="192"/>
      <c r="AT397" s="186" t="s">
        <v>274</v>
      </c>
      <c r="AU397" s="186" t="s">
        <v>90</v>
      </c>
      <c r="AV397" s="15" t="s">
        <v>179</v>
      </c>
      <c r="AW397" s="15" t="s">
        <v>36</v>
      </c>
      <c r="AX397" s="15" t="s">
        <v>87</v>
      </c>
      <c r="AY397" s="186" t="s">
        <v>265</v>
      </c>
    </row>
    <row r="398" spans="1:65" s="2" customFormat="1" ht="16.5" customHeight="1">
      <c r="A398" s="33"/>
      <c r="B398" s="151"/>
      <c r="C398" s="152" t="s">
        <v>521</v>
      </c>
      <c r="D398" s="152" t="s">
        <v>267</v>
      </c>
      <c r="E398" s="153" t="s">
        <v>522</v>
      </c>
      <c r="F398" s="154" t="s">
        <v>523</v>
      </c>
      <c r="G398" s="155" t="s">
        <v>270</v>
      </c>
      <c r="H398" s="156">
        <v>4</v>
      </c>
      <c r="I398" s="157"/>
      <c r="J398" s="158">
        <f>ROUND(I398*H398,2)</f>
        <v>0</v>
      </c>
      <c r="K398" s="154" t="s">
        <v>271</v>
      </c>
      <c r="L398" s="34"/>
      <c r="M398" s="159" t="s">
        <v>1</v>
      </c>
      <c r="N398" s="160" t="s">
        <v>45</v>
      </c>
      <c r="O398" s="59"/>
      <c r="P398" s="161">
        <f>O398*H398</f>
        <v>0</v>
      </c>
      <c r="Q398" s="161">
        <v>0.00264</v>
      </c>
      <c r="R398" s="161">
        <f>Q398*H398</f>
        <v>0.01056</v>
      </c>
      <c r="S398" s="161">
        <v>0</v>
      </c>
      <c r="T398" s="162">
        <f>S398*H398</f>
        <v>0</v>
      </c>
      <c r="U398" s="33"/>
      <c r="V398" s="33"/>
      <c r="W398" s="33"/>
      <c r="X398" s="33"/>
      <c r="Y398" s="33"/>
      <c r="Z398" s="33"/>
      <c r="AA398" s="33"/>
      <c r="AB398" s="33"/>
      <c r="AC398" s="33"/>
      <c r="AD398" s="33"/>
      <c r="AE398" s="33"/>
      <c r="AR398" s="163" t="s">
        <v>179</v>
      </c>
      <c r="AT398" s="163" t="s">
        <v>267</v>
      </c>
      <c r="AU398" s="163" t="s">
        <v>90</v>
      </c>
      <c r="AY398" s="18" t="s">
        <v>265</v>
      </c>
      <c r="BE398" s="164">
        <f>IF(N398="základní",J398,0)</f>
        <v>0</v>
      </c>
      <c r="BF398" s="164">
        <f>IF(N398="snížená",J398,0)</f>
        <v>0</v>
      </c>
      <c r="BG398" s="164">
        <f>IF(N398="zákl. přenesená",J398,0)</f>
        <v>0</v>
      </c>
      <c r="BH398" s="164">
        <f>IF(N398="sníž. přenesená",J398,0)</f>
        <v>0</v>
      </c>
      <c r="BI398" s="164">
        <f>IF(N398="nulová",J398,0)</f>
        <v>0</v>
      </c>
      <c r="BJ398" s="18" t="s">
        <v>87</v>
      </c>
      <c r="BK398" s="164">
        <f>ROUND(I398*H398,2)</f>
        <v>0</v>
      </c>
      <c r="BL398" s="18" t="s">
        <v>179</v>
      </c>
      <c r="BM398" s="163" t="s">
        <v>524</v>
      </c>
    </row>
    <row r="399" spans="1:47" s="2" customFormat="1" ht="10.2">
      <c r="A399" s="33"/>
      <c r="B399" s="34"/>
      <c r="C399" s="33"/>
      <c r="D399" s="165" t="s">
        <v>273</v>
      </c>
      <c r="E399" s="33"/>
      <c r="F399" s="166" t="s">
        <v>523</v>
      </c>
      <c r="G399" s="33"/>
      <c r="H399" s="33"/>
      <c r="I399" s="167"/>
      <c r="J399" s="33"/>
      <c r="K399" s="33"/>
      <c r="L399" s="34"/>
      <c r="M399" s="168"/>
      <c r="N399" s="169"/>
      <c r="O399" s="59"/>
      <c r="P399" s="59"/>
      <c r="Q399" s="59"/>
      <c r="R399" s="59"/>
      <c r="S399" s="59"/>
      <c r="T399" s="60"/>
      <c r="U399" s="33"/>
      <c r="V399" s="33"/>
      <c r="W399" s="33"/>
      <c r="X399" s="33"/>
      <c r="Y399" s="33"/>
      <c r="Z399" s="33"/>
      <c r="AA399" s="33"/>
      <c r="AB399" s="33"/>
      <c r="AC399" s="33"/>
      <c r="AD399" s="33"/>
      <c r="AE399" s="33"/>
      <c r="AT399" s="18" t="s">
        <v>273</v>
      </c>
      <c r="AU399" s="18" t="s">
        <v>90</v>
      </c>
    </row>
    <row r="400" spans="2:51" s="14" customFormat="1" ht="10.2">
      <c r="B400" s="177"/>
      <c r="D400" s="165" t="s">
        <v>274</v>
      </c>
      <c r="E400" s="178" t="s">
        <v>1</v>
      </c>
      <c r="F400" s="179" t="s">
        <v>525</v>
      </c>
      <c r="H400" s="180">
        <v>4</v>
      </c>
      <c r="I400" s="181"/>
      <c r="L400" s="177"/>
      <c r="M400" s="182"/>
      <c r="N400" s="183"/>
      <c r="O400" s="183"/>
      <c r="P400" s="183"/>
      <c r="Q400" s="183"/>
      <c r="R400" s="183"/>
      <c r="S400" s="183"/>
      <c r="T400" s="184"/>
      <c r="AT400" s="178" t="s">
        <v>274</v>
      </c>
      <c r="AU400" s="178" t="s">
        <v>90</v>
      </c>
      <c r="AV400" s="14" t="s">
        <v>90</v>
      </c>
      <c r="AW400" s="14" t="s">
        <v>36</v>
      </c>
      <c r="AX400" s="14" t="s">
        <v>80</v>
      </c>
      <c r="AY400" s="178" t="s">
        <v>265</v>
      </c>
    </row>
    <row r="401" spans="2:51" s="16" customFormat="1" ht="10.2">
      <c r="B401" s="193"/>
      <c r="D401" s="165" t="s">
        <v>274</v>
      </c>
      <c r="E401" s="194" t="s">
        <v>201</v>
      </c>
      <c r="F401" s="195" t="s">
        <v>304</v>
      </c>
      <c r="H401" s="196">
        <v>4</v>
      </c>
      <c r="I401" s="197"/>
      <c r="L401" s="193"/>
      <c r="M401" s="198"/>
      <c r="N401" s="199"/>
      <c r="O401" s="199"/>
      <c r="P401" s="199"/>
      <c r="Q401" s="199"/>
      <c r="R401" s="199"/>
      <c r="S401" s="199"/>
      <c r="T401" s="200"/>
      <c r="AT401" s="194" t="s">
        <v>274</v>
      </c>
      <c r="AU401" s="194" t="s">
        <v>90</v>
      </c>
      <c r="AV401" s="16" t="s">
        <v>95</v>
      </c>
      <c r="AW401" s="16" t="s">
        <v>36</v>
      </c>
      <c r="AX401" s="16" t="s">
        <v>80</v>
      </c>
      <c r="AY401" s="194" t="s">
        <v>265</v>
      </c>
    </row>
    <row r="402" spans="2:51" s="15" customFormat="1" ht="10.2">
      <c r="B402" s="185"/>
      <c r="D402" s="165" t="s">
        <v>274</v>
      </c>
      <c r="E402" s="186" t="s">
        <v>1</v>
      </c>
      <c r="F402" s="187" t="s">
        <v>277</v>
      </c>
      <c r="H402" s="188">
        <v>4</v>
      </c>
      <c r="I402" s="189"/>
      <c r="L402" s="185"/>
      <c r="M402" s="190"/>
      <c r="N402" s="191"/>
      <c r="O402" s="191"/>
      <c r="P402" s="191"/>
      <c r="Q402" s="191"/>
      <c r="R402" s="191"/>
      <c r="S402" s="191"/>
      <c r="T402" s="192"/>
      <c r="AT402" s="186" t="s">
        <v>274</v>
      </c>
      <c r="AU402" s="186" t="s">
        <v>90</v>
      </c>
      <c r="AV402" s="15" t="s">
        <v>179</v>
      </c>
      <c r="AW402" s="15" t="s">
        <v>36</v>
      </c>
      <c r="AX402" s="15" t="s">
        <v>87</v>
      </c>
      <c r="AY402" s="186" t="s">
        <v>265</v>
      </c>
    </row>
    <row r="403" spans="1:65" s="2" customFormat="1" ht="16.5" customHeight="1">
      <c r="A403" s="33"/>
      <c r="B403" s="151"/>
      <c r="C403" s="152" t="s">
        <v>526</v>
      </c>
      <c r="D403" s="152" t="s">
        <v>267</v>
      </c>
      <c r="E403" s="153" t="s">
        <v>527</v>
      </c>
      <c r="F403" s="154" t="s">
        <v>528</v>
      </c>
      <c r="G403" s="155" t="s">
        <v>270</v>
      </c>
      <c r="H403" s="156">
        <v>4</v>
      </c>
      <c r="I403" s="157"/>
      <c r="J403" s="158">
        <f>ROUND(I403*H403,2)</f>
        <v>0</v>
      </c>
      <c r="K403" s="154" t="s">
        <v>271</v>
      </c>
      <c r="L403" s="34"/>
      <c r="M403" s="159" t="s">
        <v>1</v>
      </c>
      <c r="N403" s="160" t="s">
        <v>45</v>
      </c>
      <c r="O403" s="59"/>
      <c r="P403" s="161">
        <f>O403*H403</f>
        <v>0</v>
      </c>
      <c r="Q403" s="161">
        <v>0</v>
      </c>
      <c r="R403" s="161">
        <f>Q403*H403</f>
        <v>0</v>
      </c>
      <c r="S403" s="161">
        <v>0</v>
      </c>
      <c r="T403" s="162">
        <f>S403*H403</f>
        <v>0</v>
      </c>
      <c r="U403" s="33"/>
      <c r="V403" s="33"/>
      <c r="W403" s="33"/>
      <c r="X403" s="33"/>
      <c r="Y403" s="33"/>
      <c r="Z403" s="33"/>
      <c r="AA403" s="33"/>
      <c r="AB403" s="33"/>
      <c r="AC403" s="33"/>
      <c r="AD403" s="33"/>
      <c r="AE403" s="33"/>
      <c r="AR403" s="163" t="s">
        <v>179</v>
      </c>
      <c r="AT403" s="163" t="s">
        <v>267</v>
      </c>
      <c r="AU403" s="163" t="s">
        <v>90</v>
      </c>
      <c r="AY403" s="18" t="s">
        <v>265</v>
      </c>
      <c r="BE403" s="164">
        <f>IF(N403="základní",J403,0)</f>
        <v>0</v>
      </c>
      <c r="BF403" s="164">
        <f>IF(N403="snížená",J403,0)</f>
        <v>0</v>
      </c>
      <c r="BG403" s="164">
        <f>IF(N403="zákl. přenesená",J403,0)</f>
        <v>0</v>
      </c>
      <c r="BH403" s="164">
        <f>IF(N403="sníž. přenesená",J403,0)</f>
        <v>0</v>
      </c>
      <c r="BI403" s="164">
        <f>IF(N403="nulová",J403,0)</f>
        <v>0</v>
      </c>
      <c r="BJ403" s="18" t="s">
        <v>87</v>
      </c>
      <c r="BK403" s="164">
        <f>ROUND(I403*H403,2)</f>
        <v>0</v>
      </c>
      <c r="BL403" s="18" t="s">
        <v>179</v>
      </c>
      <c r="BM403" s="163" t="s">
        <v>529</v>
      </c>
    </row>
    <row r="404" spans="1:47" s="2" customFormat="1" ht="10.2">
      <c r="A404" s="33"/>
      <c r="B404" s="34"/>
      <c r="C404" s="33"/>
      <c r="D404" s="165" t="s">
        <v>273</v>
      </c>
      <c r="E404" s="33"/>
      <c r="F404" s="166" t="s">
        <v>528</v>
      </c>
      <c r="G404" s="33"/>
      <c r="H404" s="33"/>
      <c r="I404" s="167"/>
      <c r="J404" s="33"/>
      <c r="K404" s="33"/>
      <c r="L404" s="34"/>
      <c r="M404" s="168"/>
      <c r="N404" s="169"/>
      <c r="O404" s="59"/>
      <c r="P404" s="59"/>
      <c r="Q404" s="59"/>
      <c r="R404" s="59"/>
      <c r="S404" s="59"/>
      <c r="T404" s="60"/>
      <c r="U404" s="33"/>
      <c r="V404" s="33"/>
      <c r="W404" s="33"/>
      <c r="X404" s="33"/>
      <c r="Y404" s="33"/>
      <c r="Z404" s="33"/>
      <c r="AA404" s="33"/>
      <c r="AB404" s="33"/>
      <c r="AC404" s="33"/>
      <c r="AD404" s="33"/>
      <c r="AE404" s="33"/>
      <c r="AT404" s="18" t="s">
        <v>273</v>
      </c>
      <c r="AU404" s="18" t="s">
        <v>90</v>
      </c>
    </row>
    <row r="405" spans="2:51" s="14" customFormat="1" ht="10.2">
      <c r="B405" s="177"/>
      <c r="D405" s="165" t="s">
        <v>274</v>
      </c>
      <c r="E405" s="178" t="s">
        <v>1</v>
      </c>
      <c r="F405" s="179" t="s">
        <v>201</v>
      </c>
      <c r="H405" s="180">
        <v>4</v>
      </c>
      <c r="I405" s="181"/>
      <c r="L405" s="177"/>
      <c r="M405" s="182"/>
      <c r="N405" s="183"/>
      <c r="O405" s="183"/>
      <c r="P405" s="183"/>
      <c r="Q405" s="183"/>
      <c r="R405" s="183"/>
      <c r="S405" s="183"/>
      <c r="T405" s="184"/>
      <c r="AT405" s="178" t="s">
        <v>274</v>
      </c>
      <c r="AU405" s="178" t="s">
        <v>90</v>
      </c>
      <c r="AV405" s="14" t="s">
        <v>90</v>
      </c>
      <c r="AW405" s="14" t="s">
        <v>36</v>
      </c>
      <c r="AX405" s="14" t="s">
        <v>80</v>
      </c>
      <c r="AY405" s="178" t="s">
        <v>265</v>
      </c>
    </row>
    <row r="406" spans="2:51" s="15" customFormat="1" ht="10.2">
      <c r="B406" s="185"/>
      <c r="D406" s="165" t="s">
        <v>274</v>
      </c>
      <c r="E406" s="186" t="s">
        <v>1</v>
      </c>
      <c r="F406" s="187" t="s">
        <v>277</v>
      </c>
      <c r="H406" s="188">
        <v>4</v>
      </c>
      <c r="I406" s="189"/>
      <c r="L406" s="185"/>
      <c r="M406" s="190"/>
      <c r="N406" s="191"/>
      <c r="O406" s="191"/>
      <c r="P406" s="191"/>
      <c r="Q406" s="191"/>
      <c r="R406" s="191"/>
      <c r="S406" s="191"/>
      <c r="T406" s="192"/>
      <c r="AT406" s="186" t="s">
        <v>274</v>
      </c>
      <c r="AU406" s="186" t="s">
        <v>90</v>
      </c>
      <c r="AV406" s="15" t="s">
        <v>179</v>
      </c>
      <c r="AW406" s="15" t="s">
        <v>36</v>
      </c>
      <c r="AX406" s="15" t="s">
        <v>87</v>
      </c>
      <c r="AY406" s="186" t="s">
        <v>265</v>
      </c>
    </row>
    <row r="407" spans="1:65" s="2" customFormat="1" ht="21.75" customHeight="1">
      <c r="A407" s="33"/>
      <c r="B407" s="151"/>
      <c r="C407" s="152" t="s">
        <v>530</v>
      </c>
      <c r="D407" s="152" t="s">
        <v>267</v>
      </c>
      <c r="E407" s="153" t="s">
        <v>531</v>
      </c>
      <c r="F407" s="154" t="s">
        <v>532</v>
      </c>
      <c r="G407" s="155" t="s">
        <v>379</v>
      </c>
      <c r="H407" s="156">
        <v>0.15</v>
      </c>
      <c r="I407" s="157"/>
      <c r="J407" s="158">
        <f>ROUND(I407*H407,2)</f>
        <v>0</v>
      </c>
      <c r="K407" s="154" t="s">
        <v>271</v>
      </c>
      <c r="L407" s="34"/>
      <c r="M407" s="159" t="s">
        <v>1</v>
      </c>
      <c r="N407" s="160" t="s">
        <v>45</v>
      </c>
      <c r="O407" s="59"/>
      <c r="P407" s="161">
        <f>O407*H407</f>
        <v>0</v>
      </c>
      <c r="Q407" s="161">
        <v>1.06062</v>
      </c>
      <c r="R407" s="161">
        <f>Q407*H407</f>
        <v>0.15909299999999998</v>
      </c>
      <c r="S407" s="161">
        <v>0</v>
      </c>
      <c r="T407" s="162">
        <f>S407*H407</f>
        <v>0</v>
      </c>
      <c r="U407" s="33"/>
      <c r="V407" s="33"/>
      <c r="W407" s="33"/>
      <c r="X407" s="33"/>
      <c r="Y407" s="33"/>
      <c r="Z407" s="33"/>
      <c r="AA407" s="33"/>
      <c r="AB407" s="33"/>
      <c r="AC407" s="33"/>
      <c r="AD407" s="33"/>
      <c r="AE407" s="33"/>
      <c r="AR407" s="163" t="s">
        <v>179</v>
      </c>
      <c r="AT407" s="163" t="s">
        <v>267</v>
      </c>
      <c r="AU407" s="163" t="s">
        <v>90</v>
      </c>
      <c r="AY407" s="18" t="s">
        <v>265</v>
      </c>
      <c r="BE407" s="164">
        <f>IF(N407="základní",J407,0)</f>
        <v>0</v>
      </c>
      <c r="BF407" s="164">
        <f>IF(N407="snížená",J407,0)</f>
        <v>0</v>
      </c>
      <c r="BG407" s="164">
        <f>IF(N407="zákl. přenesená",J407,0)</f>
        <v>0</v>
      </c>
      <c r="BH407" s="164">
        <f>IF(N407="sníž. přenesená",J407,0)</f>
        <v>0</v>
      </c>
      <c r="BI407" s="164">
        <f>IF(N407="nulová",J407,0)</f>
        <v>0</v>
      </c>
      <c r="BJ407" s="18" t="s">
        <v>87</v>
      </c>
      <c r="BK407" s="164">
        <f>ROUND(I407*H407,2)</f>
        <v>0</v>
      </c>
      <c r="BL407" s="18" t="s">
        <v>179</v>
      </c>
      <c r="BM407" s="163" t="s">
        <v>533</v>
      </c>
    </row>
    <row r="408" spans="1:47" s="2" customFormat="1" ht="10.2">
      <c r="A408" s="33"/>
      <c r="B408" s="34"/>
      <c r="C408" s="33"/>
      <c r="D408" s="165" t="s">
        <v>273</v>
      </c>
      <c r="E408" s="33"/>
      <c r="F408" s="166" t="s">
        <v>532</v>
      </c>
      <c r="G408" s="33"/>
      <c r="H408" s="33"/>
      <c r="I408" s="167"/>
      <c r="J408" s="33"/>
      <c r="K408" s="33"/>
      <c r="L408" s="34"/>
      <c r="M408" s="168"/>
      <c r="N408" s="169"/>
      <c r="O408" s="59"/>
      <c r="P408" s="59"/>
      <c r="Q408" s="59"/>
      <c r="R408" s="59"/>
      <c r="S408" s="59"/>
      <c r="T408" s="60"/>
      <c r="U408" s="33"/>
      <c r="V408" s="33"/>
      <c r="W408" s="33"/>
      <c r="X408" s="33"/>
      <c r="Y408" s="33"/>
      <c r="Z408" s="33"/>
      <c r="AA408" s="33"/>
      <c r="AB408" s="33"/>
      <c r="AC408" s="33"/>
      <c r="AD408" s="33"/>
      <c r="AE408" s="33"/>
      <c r="AT408" s="18" t="s">
        <v>273</v>
      </c>
      <c r="AU408" s="18" t="s">
        <v>90</v>
      </c>
    </row>
    <row r="409" spans="2:51" s="13" customFormat="1" ht="10.2">
      <c r="B409" s="170"/>
      <c r="D409" s="165" t="s">
        <v>274</v>
      </c>
      <c r="E409" s="171" t="s">
        <v>1</v>
      </c>
      <c r="F409" s="172" t="s">
        <v>534</v>
      </c>
      <c r="H409" s="171" t="s">
        <v>1</v>
      </c>
      <c r="I409" s="173"/>
      <c r="L409" s="170"/>
      <c r="M409" s="174"/>
      <c r="N409" s="175"/>
      <c r="O409" s="175"/>
      <c r="P409" s="175"/>
      <c r="Q409" s="175"/>
      <c r="R409" s="175"/>
      <c r="S409" s="175"/>
      <c r="T409" s="176"/>
      <c r="AT409" s="171" t="s">
        <v>274</v>
      </c>
      <c r="AU409" s="171" t="s">
        <v>90</v>
      </c>
      <c r="AV409" s="13" t="s">
        <v>87</v>
      </c>
      <c r="AW409" s="13" t="s">
        <v>36</v>
      </c>
      <c r="AX409" s="13" t="s">
        <v>80</v>
      </c>
      <c r="AY409" s="171" t="s">
        <v>265</v>
      </c>
    </row>
    <row r="410" spans="2:51" s="14" customFormat="1" ht="10.2">
      <c r="B410" s="177"/>
      <c r="D410" s="165" t="s">
        <v>274</v>
      </c>
      <c r="E410" s="178" t="s">
        <v>1</v>
      </c>
      <c r="F410" s="179" t="s">
        <v>535</v>
      </c>
      <c r="H410" s="180">
        <v>0.15</v>
      </c>
      <c r="I410" s="181"/>
      <c r="L410" s="177"/>
      <c r="M410" s="182"/>
      <c r="N410" s="183"/>
      <c r="O410" s="183"/>
      <c r="P410" s="183"/>
      <c r="Q410" s="183"/>
      <c r="R410" s="183"/>
      <c r="S410" s="183"/>
      <c r="T410" s="184"/>
      <c r="AT410" s="178" t="s">
        <v>274</v>
      </c>
      <c r="AU410" s="178" t="s">
        <v>90</v>
      </c>
      <c r="AV410" s="14" t="s">
        <v>90</v>
      </c>
      <c r="AW410" s="14" t="s">
        <v>36</v>
      </c>
      <c r="AX410" s="14" t="s">
        <v>80</v>
      </c>
      <c r="AY410" s="178" t="s">
        <v>265</v>
      </c>
    </row>
    <row r="411" spans="2:51" s="15" customFormat="1" ht="10.2">
      <c r="B411" s="185"/>
      <c r="D411" s="165" t="s">
        <v>274</v>
      </c>
      <c r="E411" s="186" t="s">
        <v>1</v>
      </c>
      <c r="F411" s="187" t="s">
        <v>277</v>
      </c>
      <c r="H411" s="188">
        <v>0.15</v>
      </c>
      <c r="I411" s="189"/>
      <c r="L411" s="185"/>
      <c r="M411" s="190"/>
      <c r="N411" s="191"/>
      <c r="O411" s="191"/>
      <c r="P411" s="191"/>
      <c r="Q411" s="191"/>
      <c r="R411" s="191"/>
      <c r="S411" s="191"/>
      <c r="T411" s="192"/>
      <c r="AT411" s="186" t="s">
        <v>274</v>
      </c>
      <c r="AU411" s="186" t="s">
        <v>90</v>
      </c>
      <c r="AV411" s="15" t="s">
        <v>179</v>
      </c>
      <c r="AW411" s="15" t="s">
        <v>36</v>
      </c>
      <c r="AX411" s="15" t="s">
        <v>87</v>
      </c>
      <c r="AY411" s="186" t="s">
        <v>265</v>
      </c>
    </row>
    <row r="412" spans="1:65" s="2" customFormat="1" ht="37.8" customHeight="1">
      <c r="A412" s="33"/>
      <c r="B412" s="151"/>
      <c r="C412" s="152" t="s">
        <v>536</v>
      </c>
      <c r="D412" s="152" t="s">
        <v>267</v>
      </c>
      <c r="E412" s="153" t="s">
        <v>537</v>
      </c>
      <c r="F412" s="154" t="s">
        <v>538</v>
      </c>
      <c r="G412" s="155" t="s">
        <v>270</v>
      </c>
      <c r="H412" s="156">
        <v>18.373</v>
      </c>
      <c r="I412" s="157"/>
      <c r="J412" s="158">
        <f>ROUND(I412*H412,2)</f>
        <v>0</v>
      </c>
      <c r="K412" s="154" t="s">
        <v>271</v>
      </c>
      <c r="L412" s="34"/>
      <c r="M412" s="159" t="s">
        <v>1</v>
      </c>
      <c r="N412" s="160" t="s">
        <v>45</v>
      </c>
      <c r="O412" s="59"/>
      <c r="P412" s="161">
        <f>O412*H412</f>
        <v>0</v>
      </c>
      <c r="Q412" s="161">
        <v>0.37678</v>
      </c>
      <c r="R412" s="161">
        <f>Q412*H412</f>
        <v>6.92257894</v>
      </c>
      <c r="S412" s="161">
        <v>0</v>
      </c>
      <c r="T412" s="162">
        <f>S412*H412</f>
        <v>0</v>
      </c>
      <c r="U412" s="33"/>
      <c r="V412" s="33"/>
      <c r="W412" s="33"/>
      <c r="X412" s="33"/>
      <c r="Y412" s="33"/>
      <c r="Z412" s="33"/>
      <c r="AA412" s="33"/>
      <c r="AB412" s="33"/>
      <c r="AC412" s="33"/>
      <c r="AD412" s="33"/>
      <c r="AE412" s="33"/>
      <c r="AR412" s="163" t="s">
        <v>179</v>
      </c>
      <c r="AT412" s="163" t="s">
        <v>267</v>
      </c>
      <c r="AU412" s="163" t="s">
        <v>90</v>
      </c>
      <c r="AY412" s="18" t="s">
        <v>265</v>
      </c>
      <c r="BE412" s="164">
        <f>IF(N412="základní",J412,0)</f>
        <v>0</v>
      </c>
      <c r="BF412" s="164">
        <f>IF(N412="snížená",J412,0)</f>
        <v>0</v>
      </c>
      <c r="BG412" s="164">
        <f>IF(N412="zákl. přenesená",J412,0)</f>
        <v>0</v>
      </c>
      <c r="BH412" s="164">
        <f>IF(N412="sníž. přenesená",J412,0)</f>
        <v>0</v>
      </c>
      <c r="BI412" s="164">
        <f>IF(N412="nulová",J412,0)</f>
        <v>0</v>
      </c>
      <c r="BJ412" s="18" t="s">
        <v>87</v>
      </c>
      <c r="BK412" s="164">
        <f>ROUND(I412*H412,2)</f>
        <v>0</v>
      </c>
      <c r="BL412" s="18" t="s">
        <v>179</v>
      </c>
      <c r="BM412" s="163" t="s">
        <v>539</v>
      </c>
    </row>
    <row r="413" spans="1:47" s="2" customFormat="1" ht="28.8">
      <c r="A413" s="33"/>
      <c r="B413" s="34"/>
      <c r="C413" s="33"/>
      <c r="D413" s="165" t="s">
        <v>273</v>
      </c>
      <c r="E413" s="33"/>
      <c r="F413" s="166" t="s">
        <v>538</v>
      </c>
      <c r="G413" s="33"/>
      <c r="H413" s="33"/>
      <c r="I413" s="167"/>
      <c r="J413" s="33"/>
      <c r="K413" s="33"/>
      <c r="L413" s="34"/>
      <c r="M413" s="168"/>
      <c r="N413" s="169"/>
      <c r="O413" s="59"/>
      <c r="P413" s="59"/>
      <c r="Q413" s="59"/>
      <c r="R413" s="59"/>
      <c r="S413" s="59"/>
      <c r="T413" s="60"/>
      <c r="U413" s="33"/>
      <c r="V413" s="33"/>
      <c r="W413" s="33"/>
      <c r="X413" s="33"/>
      <c r="Y413" s="33"/>
      <c r="Z413" s="33"/>
      <c r="AA413" s="33"/>
      <c r="AB413" s="33"/>
      <c r="AC413" s="33"/>
      <c r="AD413" s="33"/>
      <c r="AE413" s="33"/>
      <c r="AT413" s="18" t="s">
        <v>273</v>
      </c>
      <c r="AU413" s="18" t="s">
        <v>90</v>
      </c>
    </row>
    <row r="414" spans="2:51" s="13" customFormat="1" ht="10.2">
      <c r="B414" s="170"/>
      <c r="D414" s="165" t="s">
        <v>274</v>
      </c>
      <c r="E414" s="171" t="s">
        <v>1</v>
      </c>
      <c r="F414" s="172" t="s">
        <v>540</v>
      </c>
      <c r="H414" s="171" t="s">
        <v>1</v>
      </c>
      <c r="I414" s="173"/>
      <c r="L414" s="170"/>
      <c r="M414" s="174"/>
      <c r="N414" s="175"/>
      <c r="O414" s="175"/>
      <c r="P414" s="175"/>
      <c r="Q414" s="175"/>
      <c r="R414" s="175"/>
      <c r="S414" s="175"/>
      <c r="T414" s="176"/>
      <c r="AT414" s="171" t="s">
        <v>274</v>
      </c>
      <c r="AU414" s="171" t="s">
        <v>90</v>
      </c>
      <c r="AV414" s="13" t="s">
        <v>87</v>
      </c>
      <c r="AW414" s="13" t="s">
        <v>36</v>
      </c>
      <c r="AX414" s="13" t="s">
        <v>80</v>
      </c>
      <c r="AY414" s="171" t="s">
        <v>265</v>
      </c>
    </row>
    <row r="415" spans="2:51" s="13" customFormat="1" ht="10.2">
      <c r="B415" s="170"/>
      <c r="D415" s="165" t="s">
        <v>274</v>
      </c>
      <c r="E415" s="171" t="s">
        <v>1</v>
      </c>
      <c r="F415" s="172" t="s">
        <v>315</v>
      </c>
      <c r="H415" s="171" t="s">
        <v>1</v>
      </c>
      <c r="I415" s="173"/>
      <c r="L415" s="170"/>
      <c r="M415" s="174"/>
      <c r="N415" s="175"/>
      <c r="O415" s="175"/>
      <c r="P415" s="175"/>
      <c r="Q415" s="175"/>
      <c r="R415" s="175"/>
      <c r="S415" s="175"/>
      <c r="T415" s="176"/>
      <c r="AT415" s="171" t="s">
        <v>274</v>
      </c>
      <c r="AU415" s="171" t="s">
        <v>90</v>
      </c>
      <c r="AV415" s="13" t="s">
        <v>87</v>
      </c>
      <c r="AW415" s="13" t="s">
        <v>36</v>
      </c>
      <c r="AX415" s="13" t="s">
        <v>80</v>
      </c>
      <c r="AY415" s="171" t="s">
        <v>265</v>
      </c>
    </row>
    <row r="416" spans="2:51" s="14" customFormat="1" ht="10.2">
      <c r="B416" s="177"/>
      <c r="D416" s="165" t="s">
        <v>274</v>
      </c>
      <c r="E416" s="178" t="s">
        <v>1</v>
      </c>
      <c r="F416" s="179" t="s">
        <v>541</v>
      </c>
      <c r="H416" s="180">
        <v>18.373</v>
      </c>
      <c r="I416" s="181"/>
      <c r="L416" s="177"/>
      <c r="M416" s="182"/>
      <c r="N416" s="183"/>
      <c r="O416" s="183"/>
      <c r="P416" s="183"/>
      <c r="Q416" s="183"/>
      <c r="R416" s="183"/>
      <c r="S416" s="183"/>
      <c r="T416" s="184"/>
      <c r="AT416" s="178" t="s">
        <v>274</v>
      </c>
      <c r="AU416" s="178" t="s">
        <v>90</v>
      </c>
      <c r="AV416" s="14" t="s">
        <v>90</v>
      </c>
      <c r="AW416" s="14" t="s">
        <v>36</v>
      </c>
      <c r="AX416" s="14" t="s">
        <v>80</v>
      </c>
      <c r="AY416" s="178" t="s">
        <v>265</v>
      </c>
    </row>
    <row r="417" spans="2:51" s="15" customFormat="1" ht="10.2">
      <c r="B417" s="185"/>
      <c r="D417" s="165" t="s">
        <v>274</v>
      </c>
      <c r="E417" s="186" t="s">
        <v>202</v>
      </c>
      <c r="F417" s="187" t="s">
        <v>277</v>
      </c>
      <c r="H417" s="188">
        <v>18.373</v>
      </c>
      <c r="I417" s="189"/>
      <c r="L417" s="185"/>
      <c r="M417" s="190"/>
      <c r="N417" s="191"/>
      <c r="O417" s="191"/>
      <c r="P417" s="191"/>
      <c r="Q417" s="191"/>
      <c r="R417" s="191"/>
      <c r="S417" s="191"/>
      <c r="T417" s="192"/>
      <c r="AT417" s="186" t="s">
        <v>274</v>
      </c>
      <c r="AU417" s="186" t="s">
        <v>90</v>
      </c>
      <c r="AV417" s="15" t="s">
        <v>179</v>
      </c>
      <c r="AW417" s="15" t="s">
        <v>36</v>
      </c>
      <c r="AX417" s="15" t="s">
        <v>87</v>
      </c>
      <c r="AY417" s="186" t="s">
        <v>265</v>
      </c>
    </row>
    <row r="418" spans="1:65" s="2" customFormat="1" ht="55.5" customHeight="1">
      <c r="A418" s="33"/>
      <c r="B418" s="151"/>
      <c r="C418" s="152" t="s">
        <v>542</v>
      </c>
      <c r="D418" s="152" t="s">
        <v>267</v>
      </c>
      <c r="E418" s="153" t="s">
        <v>543</v>
      </c>
      <c r="F418" s="154" t="s">
        <v>544</v>
      </c>
      <c r="G418" s="155" t="s">
        <v>379</v>
      </c>
      <c r="H418" s="156">
        <v>0.207</v>
      </c>
      <c r="I418" s="157"/>
      <c r="J418" s="158">
        <f>ROUND(I418*H418,2)</f>
        <v>0</v>
      </c>
      <c r="K418" s="154" t="s">
        <v>271</v>
      </c>
      <c r="L418" s="34"/>
      <c r="M418" s="159" t="s">
        <v>1</v>
      </c>
      <c r="N418" s="160" t="s">
        <v>45</v>
      </c>
      <c r="O418" s="59"/>
      <c r="P418" s="161">
        <f>O418*H418</f>
        <v>0</v>
      </c>
      <c r="Q418" s="161">
        <v>1.0594</v>
      </c>
      <c r="R418" s="161">
        <f>Q418*H418</f>
        <v>0.21929579999999996</v>
      </c>
      <c r="S418" s="161">
        <v>0</v>
      </c>
      <c r="T418" s="162">
        <f>S418*H418</f>
        <v>0</v>
      </c>
      <c r="U418" s="33"/>
      <c r="V418" s="33"/>
      <c r="W418" s="33"/>
      <c r="X418" s="33"/>
      <c r="Y418" s="33"/>
      <c r="Z418" s="33"/>
      <c r="AA418" s="33"/>
      <c r="AB418" s="33"/>
      <c r="AC418" s="33"/>
      <c r="AD418" s="33"/>
      <c r="AE418" s="33"/>
      <c r="AR418" s="163" t="s">
        <v>179</v>
      </c>
      <c r="AT418" s="163" t="s">
        <v>267</v>
      </c>
      <c r="AU418" s="163" t="s">
        <v>90</v>
      </c>
      <c r="AY418" s="18" t="s">
        <v>265</v>
      </c>
      <c r="BE418" s="164">
        <f>IF(N418="základní",J418,0)</f>
        <v>0</v>
      </c>
      <c r="BF418" s="164">
        <f>IF(N418="snížená",J418,0)</f>
        <v>0</v>
      </c>
      <c r="BG418" s="164">
        <f>IF(N418="zákl. přenesená",J418,0)</f>
        <v>0</v>
      </c>
      <c r="BH418" s="164">
        <f>IF(N418="sníž. přenesená",J418,0)</f>
        <v>0</v>
      </c>
      <c r="BI418" s="164">
        <f>IF(N418="nulová",J418,0)</f>
        <v>0</v>
      </c>
      <c r="BJ418" s="18" t="s">
        <v>87</v>
      </c>
      <c r="BK418" s="164">
        <f>ROUND(I418*H418,2)</f>
        <v>0</v>
      </c>
      <c r="BL418" s="18" t="s">
        <v>179</v>
      </c>
      <c r="BM418" s="163" t="s">
        <v>545</v>
      </c>
    </row>
    <row r="419" spans="1:47" s="2" customFormat="1" ht="38.4">
      <c r="A419" s="33"/>
      <c r="B419" s="34"/>
      <c r="C419" s="33"/>
      <c r="D419" s="165" t="s">
        <v>273</v>
      </c>
      <c r="E419" s="33"/>
      <c r="F419" s="166" t="s">
        <v>544</v>
      </c>
      <c r="G419" s="33"/>
      <c r="H419" s="33"/>
      <c r="I419" s="167"/>
      <c r="J419" s="33"/>
      <c r="K419" s="33"/>
      <c r="L419" s="34"/>
      <c r="M419" s="168"/>
      <c r="N419" s="169"/>
      <c r="O419" s="59"/>
      <c r="P419" s="59"/>
      <c r="Q419" s="59"/>
      <c r="R419" s="59"/>
      <c r="S419" s="59"/>
      <c r="T419" s="60"/>
      <c r="U419" s="33"/>
      <c r="V419" s="33"/>
      <c r="W419" s="33"/>
      <c r="X419" s="33"/>
      <c r="Y419" s="33"/>
      <c r="Z419" s="33"/>
      <c r="AA419" s="33"/>
      <c r="AB419" s="33"/>
      <c r="AC419" s="33"/>
      <c r="AD419" s="33"/>
      <c r="AE419" s="33"/>
      <c r="AT419" s="18" t="s">
        <v>273</v>
      </c>
      <c r="AU419" s="18" t="s">
        <v>90</v>
      </c>
    </row>
    <row r="420" spans="2:51" s="13" customFormat="1" ht="10.2">
      <c r="B420" s="170"/>
      <c r="D420" s="165" t="s">
        <v>274</v>
      </c>
      <c r="E420" s="171" t="s">
        <v>1</v>
      </c>
      <c r="F420" s="172" t="s">
        <v>546</v>
      </c>
      <c r="H420" s="171" t="s">
        <v>1</v>
      </c>
      <c r="I420" s="173"/>
      <c r="L420" s="170"/>
      <c r="M420" s="174"/>
      <c r="N420" s="175"/>
      <c r="O420" s="175"/>
      <c r="P420" s="175"/>
      <c r="Q420" s="175"/>
      <c r="R420" s="175"/>
      <c r="S420" s="175"/>
      <c r="T420" s="176"/>
      <c r="AT420" s="171" t="s">
        <v>274</v>
      </c>
      <c r="AU420" s="171" t="s">
        <v>90</v>
      </c>
      <c r="AV420" s="13" t="s">
        <v>87</v>
      </c>
      <c r="AW420" s="13" t="s">
        <v>36</v>
      </c>
      <c r="AX420" s="13" t="s">
        <v>80</v>
      </c>
      <c r="AY420" s="171" t="s">
        <v>265</v>
      </c>
    </row>
    <row r="421" spans="2:51" s="14" customFormat="1" ht="10.2">
      <c r="B421" s="177"/>
      <c r="D421" s="165" t="s">
        <v>274</v>
      </c>
      <c r="E421" s="178" t="s">
        <v>1</v>
      </c>
      <c r="F421" s="179" t="s">
        <v>547</v>
      </c>
      <c r="H421" s="180">
        <v>0.207</v>
      </c>
      <c r="I421" s="181"/>
      <c r="L421" s="177"/>
      <c r="M421" s="182"/>
      <c r="N421" s="183"/>
      <c r="O421" s="183"/>
      <c r="P421" s="183"/>
      <c r="Q421" s="183"/>
      <c r="R421" s="183"/>
      <c r="S421" s="183"/>
      <c r="T421" s="184"/>
      <c r="AT421" s="178" t="s">
        <v>274</v>
      </c>
      <c r="AU421" s="178" t="s">
        <v>90</v>
      </c>
      <c r="AV421" s="14" t="s">
        <v>90</v>
      </c>
      <c r="AW421" s="14" t="s">
        <v>36</v>
      </c>
      <c r="AX421" s="14" t="s">
        <v>80</v>
      </c>
      <c r="AY421" s="178" t="s">
        <v>265</v>
      </c>
    </row>
    <row r="422" spans="2:51" s="15" customFormat="1" ht="10.2">
      <c r="B422" s="185"/>
      <c r="D422" s="165" t="s">
        <v>274</v>
      </c>
      <c r="E422" s="186" t="s">
        <v>1</v>
      </c>
      <c r="F422" s="187" t="s">
        <v>277</v>
      </c>
      <c r="H422" s="188">
        <v>0.207</v>
      </c>
      <c r="I422" s="189"/>
      <c r="L422" s="185"/>
      <c r="M422" s="190"/>
      <c r="N422" s="191"/>
      <c r="O422" s="191"/>
      <c r="P422" s="191"/>
      <c r="Q422" s="191"/>
      <c r="R422" s="191"/>
      <c r="S422" s="191"/>
      <c r="T422" s="192"/>
      <c r="AT422" s="186" t="s">
        <v>274</v>
      </c>
      <c r="AU422" s="186" t="s">
        <v>90</v>
      </c>
      <c r="AV422" s="15" t="s">
        <v>179</v>
      </c>
      <c r="AW422" s="15" t="s">
        <v>36</v>
      </c>
      <c r="AX422" s="15" t="s">
        <v>87</v>
      </c>
      <c r="AY422" s="186" t="s">
        <v>265</v>
      </c>
    </row>
    <row r="423" spans="1:65" s="2" customFormat="1" ht="24.15" customHeight="1">
      <c r="A423" s="33"/>
      <c r="B423" s="151"/>
      <c r="C423" s="152" t="s">
        <v>548</v>
      </c>
      <c r="D423" s="152" t="s">
        <v>267</v>
      </c>
      <c r="E423" s="153" t="s">
        <v>549</v>
      </c>
      <c r="F423" s="154" t="s">
        <v>550</v>
      </c>
      <c r="G423" s="155" t="s">
        <v>280</v>
      </c>
      <c r="H423" s="156">
        <v>5</v>
      </c>
      <c r="I423" s="157"/>
      <c r="J423" s="158">
        <f>ROUND(I423*H423,2)</f>
        <v>0</v>
      </c>
      <c r="K423" s="154" t="s">
        <v>413</v>
      </c>
      <c r="L423" s="34"/>
      <c r="M423" s="159" t="s">
        <v>1</v>
      </c>
      <c r="N423" s="160" t="s">
        <v>45</v>
      </c>
      <c r="O423" s="59"/>
      <c r="P423" s="161">
        <f>O423*H423</f>
        <v>0</v>
      </c>
      <c r="Q423" s="161">
        <v>0</v>
      </c>
      <c r="R423" s="161">
        <f>Q423*H423</f>
        <v>0</v>
      </c>
      <c r="S423" s="161">
        <v>0</v>
      </c>
      <c r="T423" s="162">
        <f>S423*H423</f>
        <v>0</v>
      </c>
      <c r="U423" s="33"/>
      <c r="V423" s="33"/>
      <c r="W423" s="33"/>
      <c r="X423" s="33"/>
      <c r="Y423" s="33"/>
      <c r="Z423" s="33"/>
      <c r="AA423" s="33"/>
      <c r="AB423" s="33"/>
      <c r="AC423" s="33"/>
      <c r="AD423" s="33"/>
      <c r="AE423" s="33"/>
      <c r="AR423" s="163" t="s">
        <v>179</v>
      </c>
      <c r="AT423" s="163" t="s">
        <v>267</v>
      </c>
      <c r="AU423" s="163" t="s">
        <v>90</v>
      </c>
      <c r="AY423" s="18" t="s">
        <v>265</v>
      </c>
      <c r="BE423" s="164">
        <f>IF(N423="základní",J423,0)</f>
        <v>0</v>
      </c>
      <c r="BF423" s="164">
        <f>IF(N423="snížená",J423,0)</f>
        <v>0</v>
      </c>
      <c r="BG423" s="164">
        <f>IF(N423="zákl. přenesená",J423,0)</f>
        <v>0</v>
      </c>
      <c r="BH423" s="164">
        <f>IF(N423="sníž. přenesená",J423,0)</f>
        <v>0</v>
      </c>
      <c r="BI423" s="164">
        <f>IF(N423="nulová",J423,0)</f>
        <v>0</v>
      </c>
      <c r="BJ423" s="18" t="s">
        <v>87</v>
      </c>
      <c r="BK423" s="164">
        <f>ROUND(I423*H423,2)</f>
        <v>0</v>
      </c>
      <c r="BL423" s="18" t="s">
        <v>179</v>
      </c>
      <c r="BM423" s="163" t="s">
        <v>551</v>
      </c>
    </row>
    <row r="424" spans="1:47" s="2" customFormat="1" ht="10.2">
      <c r="A424" s="33"/>
      <c r="B424" s="34"/>
      <c r="C424" s="33"/>
      <c r="D424" s="165" t="s">
        <v>273</v>
      </c>
      <c r="E424" s="33"/>
      <c r="F424" s="166" t="s">
        <v>550</v>
      </c>
      <c r="G424" s="33"/>
      <c r="H424" s="33"/>
      <c r="I424" s="167"/>
      <c r="J424" s="33"/>
      <c r="K424" s="33"/>
      <c r="L424" s="34"/>
      <c r="M424" s="168"/>
      <c r="N424" s="169"/>
      <c r="O424" s="59"/>
      <c r="P424" s="59"/>
      <c r="Q424" s="59"/>
      <c r="R424" s="59"/>
      <c r="S424" s="59"/>
      <c r="T424" s="60"/>
      <c r="U424" s="33"/>
      <c r="V424" s="33"/>
      <c r="W424" s="33"/>
      <c r="X424" s="33"/>
      <c r="Y424" s="33"/>
      <c r="Z424" s="33"/>
      <c r="AA424" s="33"/>
      <c r="AB424" s="33"/>
      <c r="AC424" s="33"/>
      <c r="AD424" s="33"/>
      <c r="AE424" s="33"/>
      <c r="AT424" s="18" t="s">
        <v>273</v>
      </c>
      <c r="AU424" s="18" t="s">
        <v>90</v>
      </c>
    </row>
    <row r="425" spans="2:51" s="13" customFormat="1" ht="10.2">
      <c r="B425" s="170"/>
      <c r="D425" s="165" t="s">
        <v>274</v>
      </c>
      <c r="E425" s="171" t="s">
        <v>1</v>
      </c>
      <c r="F425" s="172" t="s">
        <v>314</v>
      </c>
      <c r="H425" s="171" t="s">
        <v>1</v>
      </c>
      <c r="I425" s="173"/>
      <c r="L425" s="170"/>
      <c r="M425" s="174"/>
      <c r="N425" s="175"/>
      <c r="O425" s="175"/>
      <c r="P425" s="175"/>
      <c r="Q425" s="175"/>
      <c r="R425" s="175"/>
      <c r="S425" s="175"/>
      <c r="T425" s="176"/>
      <c r="AT425" s="171" t="s">
        <v>274</v>
      </c>
      <c r="AU425" s="171" t="s">
        <v>90</v>
      </c>
      <c r="AV425" s="13" t="s">
        <v>87</v>
      </c>
      <c r="AW425" s="13" t="s">
        <v>36</v>
      </c>
      <c r="AX425" s="13" t="s">
        <v>80</v>
      </c>
      <c r="AY425" s="171" t="s">
        <v>265</v>
      </c>
    </row>
    <row r="426" spans="2:51" s="14" customFormat="1" ht="10.2">
      <c r="B426" s="177"/>
      <c r="D426" s="165" t="s">
        <v>274</v>
      </c>
      <c r="E426" s="178" t="s">
        <v>1</v>
      </c>
      <c r="F426" s="179" t="s">
        <v>291</v>
      </c>
      <c r="H426" s="180">
        <v>5</v>
      </c>
      <c r="I426" s="181"/>
      <c r="L426" s="177"/>
      <c r="M426" s="182"/>
      <c r="N426" s="183"/>
      <c r="O426" s="183"/>
      <c r="P426" s="183"/>
      <c r="Q426" s="183"/>
      <c r="R426" s="183"/>
      <c r="S426" s="183"/>
      <c r="T426" s="184"/>
      <c r="AT426" s="178" t="s">
        <v>274</v>
      </c>
      <c r="AU426" s="178" t="s">
        <v>90</v>
      </c>
      <c r="AV426" s="14" t="s">
        <v>90</v>
      </c>
      <c r="AW426" s="14" t="s">
        <v>36</v>
      </c>
      <c r="AX426" s="14" t="s">
        <v>80</v>
      </c>
      <c r="AY426" s="178" t="s">
        <v>265</v>
      </c>
    </row>
    <row r="427" spans="2:51" s="15" customFormat="1" ht="10.2">
      <c r="B427" s="185"/>
      <c r="D427" s="165" t="s">
        <v>274</v>
      </c>
      <c r="E427" s="186" t="s">
        <v>1</v>
      </c>
      <c r="F427" s="187" t="s">
        <v>277</v>
      </c>
      <c r="H427" s="188">
        <v>5</v>
      </c>
      <c r="I427" s="189"/>
      <c r="L427" s="185"/>
      <c r="M427" s="190"/>
      <c r="N427" s="191"/>
      <c r="O427" s="191"/>
      <c r="P427" s="191"/>
      <c r="Q427" s="191"/>
      <c r="R427" s="191"/>
      <c r="S427" s="191"/>
      <c r="T427" s="192"/>
      <c r="AT427" s="186" t="s">
        <v>274</v>
      </c>
      <c r="AU427" s="186" t="s">
        <v>90</v>
      </c>
      <c r="AV427" s="15" t="s">
        <v>179</v>
      </c>
      <c r="AW427" s="15" t="s">
        <v>36</v>
      </c>
      <c r="AX427" s="15" t="s">
        <v>87</v>
      </c>
      <c r="AY427" s="186" t="s">
        <v>265</v>
      </c>
    </row>
    <row r="428" spans="1:65" s="2" customFormat="1" ht="37.8" customHeight="1">
      <c r="A428" s="33"/>
      <c r="B428" s="151"/>
      <c r="C428" s="152" t="s">
        <v>552</v>
      </c>
      <c r="D428" s="152" t="s">
        <v>267</v>
      </c>
      <c r="E428" s="153" t="s">
        <v>553</v>
      </c>
      <c r="F428" s="154" t="s">
        <v>554</v>
      </c>
      <c r="G428" s="155" t="s">
        <v>294</v>
      </c>
      <c r="H428" s="156">
        <v>54</v>
      </c>
      <c r="I428" s="157"/>
      <c r="J428" s="158">
        <f>ROUND(I428*H428,2)</f>
        <v>0</v>
      </c>
      <c r="K428" s="154" t="s">
        <v>271</v>
      </c>
      <c r="L428" s="34"/>
      <c r="M428" s="159" t="s">
        <v>1</v>
      </c>
      <c r="N428" s="160" t="s">
        <v>45</v>
      </c>
      <c r="O428" s="59"/>
      <c r="P428" s="161">
        <f>O428*H428</f>
        <v>0</v>
      </c>
      <c r="Q428" s="161">
        <v>0.0001</v>
      </c>
      <c r="R428" s="161">
        <f>Q428*H428</f>
        <v>0.0054</v>
      </c>
      <c r="S428" s="161">
        <v>0</v>
      </c>
      <c r="T428" s="162">
        <f>S428*H428</f>
        <v>0</v>
      </c>
      <c r="U428" s="33"/>
      <c r="V428" s="33"/>
      <c r="W428" s="33"/>
      <c r="X428" s="33"/>
      <c r="Y428" s="33"/>
      <c r="Z428" s="33"/>
      <c r="AA428" s="33"/>
      <c r="AB428" s="33"/>
      <c r="AC428" s="33"/>
      <c r="AD428" s="33"/>
      <c r="AE428" s="33"/>
      <c r="AR428" s="163" t="s">
        <v>179</v>
      </c>
      <c r="AT428" s="163" t="s">
        <v>267</v>
      </c>
      <c r="AU428" s="163" t="s">
        <v>90</v>
      </c>
      <c r="AY428" s="18" t="s">
        <v>265</v>
      </c>
      <c r="BE428" s="164">
        <f>IF(N428="základní",J428,0)</f>
        <v>0</v>
      </c>
      <c r="BF428" s="164">
        <f>IF(N428="snížená",J428,0)</f>
        <v>0</v>
      </c>
      <c r="BG428" s="164">
        <f>IF(N428="zákl. přenesená",J428,0)</f>
        <v>0</v>
      </c>
      <c r="BH428" s="164">
        <f>IF(N428="sníž. přenesená",J428,0)</f>
        <v>0</v>
      </c>
      <c r="BI428" s="164">
        <f>IF(N428="nulová",J428,0)</f>
        <v>0</v>
      </c>
      <c r="BJ428" s="18" t="s">
        <v>87</v>
      </c>
      <c r="BK428" s="164">
        <f>ROUND(I428*H428,2)</f>
        <v>0</v>
      </c>
      <c r="BL428" s="18" t="s">
        <v>179</v>
      </c>
      <c r="BM428" s="163" t="s">
        <v>555</v>
      </c>
    </row>
    <row r="429" spans="1:47" s="2" customFormat="1" ht="19.2">
      <c r="A429" s="33"/>
      <c r="B429" s="34"/>
      <c r="C429" s="33"/>
      <c r="D429" s="165" t="s">
        <v>273</v>
      </c>
      <c r="E429" s="33"/>
      <c r="F429" s="166" t="s">
        <v>554</v>
      </c>
      <c r="G429" s="33"/>
      <c r="H429" s="33"/>
      <c r="I429" s="167"/>
      <c r="J429" s="33"/>
      <c r="K429" s="33"/>
      <c r="L429" s="34"/>
      <c r="M429" s="168"/>
      <c r="N429" s="169"/>
      <c r="O429" s="59"/>
      <c r="P429" s="59"/>
      <c r="Q429" s="59"/>
      <c r="R429" s="59"/>
      <c r="S429" s="59"/>
      <c r="T429" s="60"/>
      <c r="U429" s="33"/>
      <c r="V429" s="33"/>
      <c r="W429" s="33"/>
      <c r="X429" s="33"/>
      <c r="Y429" s="33"/>
      <c r="Z429" s="33"/>
      <c r="AA429" s="33"/>
      <c r="AB429" s="33"/>
      <c r="AC429" s="33"/>
      <c r="AD429" s="33"/>
      <c r="AE429" s="33"/>
      <c r="AT429" s="18" t="s">
        <v>273</v>
      </c>
      <c r="AU429" s="18" t="s">
        <v>90</v>
      </c>
    </row>
    <row r="430" spans="2:51" s="13" customFormat="1" ht="10.2">
      <c r="B430" s="170"/>
      <c r="D430" s="165" t="s">
        <v>274</v>
      </c>
      <c r="E430" s="171" t="s">
        <v>1</v>
      </c>
      <c r="F430" s="172" t="s">
        <v>556</v>
      </c>
      <c r="H430" s="171" t="s">
        <v>1</v>
      </c>
      <c r="I430" s="173"/>
      <c r="L430" s="170"/>
      <c r="M430" s="174"/>
      <c r="N430" s="175"/>
      <c r="O430" s="175"/>
      <c r="P430" s="175"/>
      <c r="Q430" s="175"/>
      <c r="R430" s="175"/>
      <c r="S430" s="175"/>
      <c r="T430" s="176"/>
      <c r="AT430" s="171" t="s">
        <v>274</v>
      </c>
      <c r="AU430" s="171" t="s">
        <v>90</v>
      </c>
      <c r="AV430" s="13" t="s">
        <v>87</v>
      </c>
      <c r="AW430" s="13" t="s">
        <v>36</v>
      </c>
      <c r="AX430" s="13" t="s">
        <v>80</v>
      </c>
      <c r="AY430" s="171" t="s">
        <v>265</v>
      </c>
    </row>
    <row r="431" spans="2:51" s="13" customFormat="1" ht="20.4">
      <c r="B431" s="170"/>
      <c r="D431" s="165" t="s">
        <v>274</v>
      </c>
      <c r="E431" s="171" t="s">
        <v>1</v>
      </c>
      <c r="F431" s="172" t="s">
        <v>557</v>
      </c>
      <c r="H431" s="171" t="s">
        <v>1</v>
      </c>
      <c r="I431" s="173"/>
      <c r="L431" s="170"/>
      <c r="M431" s="174"/>
      <c r="N431" s="175"/>
      <c r="O431" s="175"/>
      <c r="P431" s="175"/>
      <c r="Q431" s="175"/>
      <c r="R431" s="175"/>
      <c r="S431" s="175"/>
      <c r="T431" s="176"/>
      <c r="AT431" s="171" t="s">
        <v>274</v>
      </c>
      <c r="AU431" s="171" t="s">
        <v>90</v>
      </c>
      <c r="AV431" s="13" t="s">
        <v>87</v>
      </c>
      <c r="AW431" s="13" t="s">
        <v>36</v>
      </c>
      <c r="AX431" s="13" t="s">
        <v>80</v>
      </c>
      <c r="AY431" s="171" t="s">
        <v>265</v>
      </c>
    </row>
    <row r="432" spans="2:51" s="14" customFormat="1" ht="10.2">
      <c r="B432" s="177"/>
      <c r="D432" s="165" t="s">
        <v>274</v>
      </c>
      <c r="E432" s="178" t="s">
        <v>1</v>
      </c>
      <c r="F432" s="179" t="s">
        <v>558</v>
      </c>
      <c r="H432" s="180">
        <v>54</v>
      </c>
      <c r="I432" s="181"/>
      <c r="L432" s="177"/>
      <c r="M432" s="182"/>
      <c r="N432" s="183"/>
      <c r="O432" s="183"/>
      <c r="P432" s="183"/>
      <c r="Q432" s="183"/>
      <c r="R432" s="183"/>
      <c r="S432" s="183"/>
      <c r="T432" s="184"/>
      <c r="AT432" s="178" t="s">
        <v>274</v>
      </c>
      <c r="AU432" s="178" t="s">
        <v>90</v>
      </c>
      <c r="AV432" s="14" t="s">
        <v>90</v>
      </c>
      <c r="AW432" s="14" t="s">
        <v>36</v>
      </c>
      <c r="AX432" s="14" t="s">
        <v>80</v>
      </c>
      <c r="AY432" s="178" t="s">
        <v>265</v>
      </c>
    </row>
    <row r="433" spans="2:51" s="16" customFormat="1" ht="10.2">
      <c r="B433" s="193"/>
      <c r="D433" s="165" t="s">
        <v>274</v>
      </c>
      <c r="E433" s="194" t="s">
        <v>163</v>
      </c>
      <c r="F433" s="195" t="s">
        <v>304</v>
      </c>
      <c r="H433" s="196">
        <v>54</v>
      </c>
      <c r="I433" s="197"/>
      <c r="L433" s="193"/>
      <c r="M433" s="198"/>
      <c r="N433" s="199"/>
      <c r="O433" s="199"/>
      <c r="P433" s="199"/>
      <c r="Q433" s="199"/>
      <c r="R433" s="199"/>
      <c r="S433" s="199"/>
      <c r="T433" s="200"/>
      <c r="AT433" s="194" t="s">
        <v>274</v>
      </c>
      <c r="AU433" s="194" t="s">
        <v>90</v>
      </c>
      <c r="AV433" s="16" t="s">
        <v>95</v>
      </c>
      <c r="AW433" s="16" t="s">
        <v>36</v>
      </c>
      <c r="AX433" s="16" t="s">
        <v>80</v>
      </c>
      <c r="AY433" s="194" t="s">
        <v>265</v>
      </c>
    </row>
    <row r="434" spans="2:51" s="15" customFormat="1" ht="10.2">
      <c r="B434" s="185"/>
      <c r="D434" s="165" t="s">
        <v>274</v>
      </c>
      <c r="E434" s="186" t="s">
        <v>1</v>
      </c>
      <c r="F434" s="187" t="s">
        <v>277</v>
      </c>
      <c r="H434" s="188">
        <v>54</v>
      </c>
      <c r="I434" s="189"/>
      <c r="L434" s="185"/>
      <c r="M434" s="190"/>
      <c r="N434" s="191"/>
      <c r="O434" s="191"/>
      <c r="P434" s="191"/>
      <c r="Q434" s="191"/>
      <c r="R434" s="191"/>
      <c r="S434" s="191"/>
      <c r="T434" s="192"/>
      <c r="AT434" s="186" t="s">
        <v>274</v>
      </c>
      <c r="AU434" s="186" t="s">
        <v>90</v>
      </c>
      <c r="AV434" s="15" t="s">
        <v>179</v>
      </c>
      <c r="AW434" s="15" t="s">
        <v>36</v>
      </c>
      <c r="AX434" s="15" t="s">
        <v>87</v>
      </c>
      <c r="AY434" s="186" t="s">
        <v>265</v>
      </c>
    </row>
    <row r="435" spans="1:65" s="2" customFormat="1" ht="33" customHeight="1">
      <c r="A435" s="33"/>
      <c r="B435" s="151"/>
      <c r="C435" s="152" t="s">
        <v>559</v>
      </c>
      <c r="D435" s="152" t="s">
        <v>267</v>
      </c>
      <c r="E435" s="153" t="s">
        <v>560</v>
      </c>
      <c r="F435" s="154" t="s">
        <v>561</v>
      </c>
      <c r="G435" s="155" t="s">
        <v>562</v>
      </c>
      <c r="H435" s="156">
        <v>6</v>
      </c>
      <c r="I435" s="157"/>
      <c r="J435" s="158">
        <f>ROUND(I435*H435,2)</f>
        <v>0</v>
      </c>
      <c r="K435" s="154" t="s">
        <v>271</v>
      </c>
      <c r="L435" s="34"/>
      <c r="M435" s="159" t="s">
        <v>1</v>
      </c>
      <c r="N435" s="160" t="s">
        <v>45</v>
      </c>
      <c r="O435" s="59"/>
      <c r="P435" s="161">
        <f>O435*H435</f>
        <v>0</v>
      </c>
      <c r="Q435" s="161">
        <v>0.00015</v>
      </c>
      <c r="R435" s="161">
        <f>Q435*H435</f>
        <v>0.0009</v>
      </c>
      <c r="S435" s="161">
        <v>0</v>
      </c>
      <c r="T435" s="162">
        <f>S435*H435</f>
        <v>0</v>
      </c>
      <c r="U435" s="33"/>
      <c r="V435" s="33"/>
      <c r="W435" s="33"/>
      <c r="X435" s="33"/>
      <c r="Y435" s="33"/>
      <c r="Z435" s="33"/>
      <c r="AA435" s="33"/>
      <c r="AB435" s="33"/>
      <c r="AC435" s="33"/>
      <c r="AD435" s="33"/>
      <c r="AE435" s="33"/>
      <c r="AR435" s="163" t="s">
        <v>179</v>
      </c>
      <c r="AT435" s="163" t="s">
        <v>267</v>
      </c>
      <c r="AU435" s="163" t="s">
        <v>90</v>
      </c>
      <c r="AY435" s="18" t="s">
        <v>265</v>
      </c>
      <c r="BE435" s="164">
        <f>IF(N435="základní",J435,0)</f>
        <v>0</v>
      </c>
      <c r="BF435" s="164">
        <f>IF(N435="snížená",J435,0)</f>
        <v>0</v>
      </c>
      <c r="BG435" s="164">
        <f>IF(N435="zákl. přenesená",J435,0)</f>
        <v>0</v>
      </c>
      <c r="BH435" s="164">
        <f>IF(N435="sníž. přenesená",J435,0)</f>
        <v>0</v>
      </c>
      <c r="BI435" s="164">
        <f>IF(N435="nulová",J435,0)</f>
        <v>0</v>
      </c>
      <c r="BJ435" s="18" t="s">
        <v>87</v>
      </c>
      <c r="BK435" s="164">
        <f>ROUND(I435*H435,2)</f>
        <v>0</v>
      </c>
      <c r="BL435" s="18" t="s">
        <v>179</v>
      </c>
      <c r="BM435" s="163" t="s">
        <v>563</v>
      </c>
    </row>
    <row r="436" spans="1:47" s="2" customFormat="1" ht="19.2">
      <c r="A436" s="33"/>
      <c r="B436" s="34"/>
      <c r="C436" s="33"/>
      <c r="D436" s="165" t="s">
        <v>273</v>
      </c>
      <c r="E436" s="33"/>
      <c r="F436" s="166" t="s">
        <v>561</v>
      </c>
      <c r="G436" s="33"/>
      <c r="H436" s="33"/>
      <c r="I436" s="167"/>
      <c r="J436" s="33"/>
      <c r="K436" s="33"/>
      <c r="L436" s="34"/>
      <c r="M436" s="168"/>
      <c r="N436" s="169"/>
      <c r="O436" s="59"/>
      <c r="P436" s="59"/>
      <c r="Q436" s="59"/>
      <c r="R436" s="59"/>
      <c r="S436" s="59"/>
      <c r="T436" s="60"/>
      <c r="U436" s="33"/>
      <c r="V436" s="33"/>
      <c r="W436" s="33"/>
      <c r="X436" s="33"/>
      <c r="Y436" s="33"/>
      <c r="Z436" s="33"/>
      <c r="AA436" s="33"/>
      <c r="AB436" s="33"/>
      <c r="AC436" s="33"/>
      <c r="AD436" s="33"/>
      <c r="AE436" s="33"/>
      <c r="AT436" s="18" t="s">
        <v>273</v>
      </c>
      <c r="AU436" s="18" t="s">
        <v>90</v>
      </c>
    </row>
    <row r="437" spans="2:51" s="13" customFormat="1" ht="10.2">
      <c r="B437" s="170"/>
      <c r="D437" s="165" t="s">
        <v>274</v>
      </c>
      <c r="E437" s="171" t="s">
        <v>1</v>
      </c>
      <c r="F437" s="172" t="s">
        <v>564</v>
      </c>
      <c r="H437" s="171" t="s">
        <v>1</v>
      </c>
      <c r="I437" s="173"/>
      <c r="L437" s="170"/>
      <c r="M437" s="174"/>
      <c r="N437" s="175"/>
      <c r="O437" s="175"/>
      <c r="P437" s="175"/>
      <c r="Q437" s="175"/>
      <c r="R437" s="175"/>
      <c r="S437" s="175"/>
      <c r="T437" s="176"/>
      <c r="AT437" s="171" t="s">
        <v>274</v>
      </c>
      <c r="AU437" s="171" t="s">
        <v>90</v>
      </c>
      <c r="AV437" s="13" t="s">
        <v>87</v>
      </c>
      <c r="AW437" s="13" t="s">
        <v>36</v>
      </c>
      <c r="AX437" s="13" t="s">
        <v>80</v>
      </c>
      <c r="AY437" s="171" t="s">
        <v>265</v>
      </c>
    </row>
    <row r="438" spans="2:51" s="14" customFormat="1" ht="10.2">
      <c r="B438" s="177"/>
      <c r="D438" s="165" t="s">
        <v>274</v>
      </c>
      <c r="E438" s="178" t="s">
        <v>1</v>
      </c>
      <c r="F438" s="179" t="s">
        <v>565</v>
      </c>
      <c r="H438" s="180">
        <v>6</v>
      </c>
      <c r="I438" s="181"/>
      <c r="L438" s="177"/>
      <c r="M438" s="182"/>
      <c r="N438" s="183"/>
      <c r="O438" s="183"/>
      <c r="P438" s="183"/>
      <c r="Q438" s="183"/>
      <c r="R438" s="183"/>
      <c r="S438" s="183"/>
      <c r="T438" s="184"/>
      <c r="AT438" s="178" t="s">
        <v>274</v>
      </c>
      <c r="AU438" s="178" t="s">
        <v>90</v>
      </c>
      <c r="AV438" s="14" t="s">
        <v>90</v>
      </c>
      <c r="AW438" s="14" t="s">
        <v>36</v>
      </c>
      <c r="AX438" s="14" t="s">
        <v>80</v>
      </c>
      <c r="AY438" s="178" t="s">
        <v>265</v>
      </c>
    </row>
    <row r="439" spans="2:51" s="15" customFormat="1" ht="10.2">
      <c r="B439" s="185"/>
      <c r="D439" s="165" t="s">
        <v>274</v>
      </c>
      <c r="E439" s="186" t="s">
        <v>1</v>
      </c>
      <c r="F439" s="187" t="s">
        <v>277</v>
      </c>
      <c r="H439" s="188">
        <v>6</v>
      </c>
      <c r="I439" s="189"/>
      <c r="L439" s="185"/>
      <c r="M439" s="190"/>
      <c r="N439" s="191"/>
      <c r="O439" s="191"/>
      <c r="P439" s="191"/>
      <c r="Q439" s="191"/>
      <c r="R439" s="191"/>
      <c r="S439" s="191"/>
      <c r="T439" s="192"/>
      <c r="AT439" s="186" t="s">
        <v>274</v>
      </c>
      <c r="AU439" s="186" t="s">
        <v>90</v>
      </c>
      <c r="AV439" s="15" t="s">
        <v>179</v>
      </c>
      <c r="AW439" s="15" t="s">
        <v>36</v>
      </c>
      <c r="AX439" s="15" t="s">
        <v>87</v>
      </c>
      <c r="AY439" s="186" t="s">
        <v>265</v>
      </c>
    </row>
    <row r="440" spans="1:65" s="2" customFormat="1" ht="24.15" customHeight="1">
      <c r="A440" s="33"/>
      <c r="B440" s="151"/>
      <c r="C440" s="201" t="s">
        <v>566</v>
      </c>
      <c r="D440" s="201" t="s">
        <v>376</v>
      </c>
      <c r="E440" s="202" t="s">
        <v>567</v>
      </c>
      <c r="F440" s="203" t="s">
        <v>568</v>
      </c>
      <c r="G440" s="204" t="s">
        <v>393</v>
      </c>
      <c r="H440" s="205">
        <v>7920</v>
      </c>
      <c r="I440" s="206"/>
      <c r="J440" s="207">
        <f>ROUND(I440*H440,2)</f>
        <v>0</v>
      </c>
      <c r="K440" s="203" t="s">
        <v>413</v>
      </c>
      <c r="L440" s="208"/>
      <c r="M440" s="209" t="s">
        <v>1</v>
      </c>
      <c r="N440" s="210" t="s">
        <v>45</v>
      </c>
      <c r="O440" s="59"/>
      <c r="P440" s="161">
        <f>O440*H440</f>
        <v>0</v>
      </c>
      <c r="Q440" s="161">
        <v>0</v>
      </c>
      <c r="R440" s="161">
        <f>Q440*H440</f>
        <v>0</v>
      </c>
      <c r="S440" s="161">
        <v>0</v>
      </c>
      <c r="T440" s="162">
        <f>S440*H440</f>
        <v>0</v>
      </c>
      <c r="U440" s="33"/>
      <c r="V440" s="33"/>
      <c r="W440" s="33"/>
      <c r="X440" s="33"/>
      <c r="Y440" s="33"/>
      <c r="Z440" s="33"/>
      <c r="AA440" s="33"/>
      <c r="AB440" s="33"/>
      <c r="AC440" s="33"/>
      <c r="AD440" s="33"/>
      <c r="AE440" s="33"/>
      <c r="AR440" s="163" t="s">
        <v>321</v>
      </c>
      <c r="AT440" s="163" t="s">
        <v>376</v>
      </c>
      <c r="AU440" s="163" t="s">
        <v>90</v>
      </c>
      <c r="AY440" s="18" t="s">
        <v>265</v>
      </c>
      <c r="BE440" s="164">
        <f>IF(N440="základní",J440,0)</f>
        <v>0</v>
      </c>
      <c r="BF440" s="164">
        <f>IF(N440="snížená",J440,0)</f>
        <v>0</v>
      </c>
      <c r="BG440" s="164">
        <f>IF(N440="zákl. přenesená",J440,0)</f>
        <v>0</v>
      </c>
      <c r="BH440" s="164">
        <f>IF(N440="sníž. přenesená",J440,0)</f>
        <v>0</v>
      </c>
      <c r="BI440" s="164">
        <f>IF(N440="nulová",J440,0)</f>
        <v>0</v>
      </c>
      <c r="BJ440" s="18" t="s">
        <v>87</v>
      </c>
      <c r="BK440" s="164">
        <f>ROUND(I440*H440,2)</f>
        <v>0</v>
      </c>
      <c r="BL440" s="18" t="s">
        <v>179</v>
      </c>
      <c r="BM440" s="163" t="s">
        <v>569</v>
      </c>
    </row>
    <row r="441" spans="1:47" s="2" customFormat="1" ht="10.2">
      <c r="A441" s="33"/>
      <c r="B441" s="34"/>
      <c r="C441" s="33"/>
      <c r="D441" s="165" t="s">
        <v>273</v>
      </c>
      <c r="E441" s="33"/>
      <c r="F441" s="166" t="s">
        <v>568</v>
      </c>
      <c r="G441" s="33"/>
      <c r="H441" s="33"/>
      <c r="I441" s="167"/>
      <c r="J441" s="33"/>
      <c r="K441" s="33"/>
      <c r="L441" s="34"/>
      <c r="M441" s="168"/>
      <c r="N441" s="169"/>
      <c r="O441" s="59"/>
      <c r="P441" s="59"/>
      <c r="Q441" s="59"/>
      <c r="R441" s="59"/>
      <c r="S441" s="59"/>
      <c r="T441" s="60"/>
      <c r="U441" s="33"/>
      <c r="V441" s="33"/>
      <c r="W441" s="33"/>
      <c r="X441" s="33"/>
      <c r="Y441" s="33"/>
      <c r="Z441" s="33"/>
      <c r="AA441" s="33"/>
      <c r="AB441" s="33"/>
      <c r="AC441" s="33"/>
      <c r="AD441" s="33"/>
      <c r="AE441" s="33"/>
      <c r="AT441" s="18" t="s">
        <v>273</v>
      </c>
      <c r="AU441" s="18" t="s">
        <v>90</v>
      </c>
    </row>
    <row r="442" spans="2:51" s="13" customFormat="1" ht="10.2">
      <c r="B442" s="170"/>
      <c r="D442" s="165" t="s">
        <v>274</v>
      </c>
      <c r="E442" s="171" t="s">
        <v>1</v>
      </c>
      <c r="F442" s="172" t="s">
        <v>570</v>
      </c>
      <c r="H442" s="171" t="s">
        <v>1</v>
      </c>
      <c r="I442" s="173"/>
      <c r="L442" s="170"/>
      <c r="M442" s="174"/>
      <c r="N442" s="175"/>
      <c r="O442" s="175"/>
      <c r="P442" s="175"/>
      <c r="Q442" s="175"/>
      <c r="R442" s="175"/>
      <c r="S442" s="175"/>
      <c r="T442" s="176"/>
      <c r="AT442" s="171" t="s">
        <v>274</v>
      </c>
      <c r="AU442" s="171" t="s">
        <v>90</v>
      </c>
      <c r="AV442" s="13" t="s">
        <v>87</v>
      </c>
      <c r="AW442" s="13" t="s">
        <v>36</v>
      </c>
      <c r="AX442" s="13" t="s">
        <v>80</v>
      </c>
      <c r="AY442" s="171" t="s">
        <v>265</v>
      </c>
    </row>
    <row r="443" spans="2:51" s="14" customFormat="1" ht="10.2">
      <c r="B443" s="177"/>
      <c r="D443" s="165" t="s">
        <v>274</v>
      </c>
      <c r="E443" s="178" t="s">
        <v>1</v>
      </c>
      <c r="F443" s="179" t="s">
        <v>571</v>
      </c>
      <c r="H443" s="180">
        <v>7920</v>
      </c>
      <c r="I443" s="181"/>
      <c r="L443" s="177"/>
      <c r="M443" s="182"/>
      <c r="N443" s="183"/>
      <c r="O443" s="183"/>
      <c r="P443" s="183"/>
      <c r="Q443" s="183"/>
      <c r="R443" s="183"/>
      <c r="S443" s="183"/>
      <c r="T443" s="184"/>
      <c r="AT443" s="178" t="s">
        <v>274</v>
      </c>
      <c r="AU443" s="178" t="s">
        <v>90</v>
      </c>
      <c r="AV443" s="14" t="s">
        <v>90</v>
      </c>
      <c r="AW443" s="14" t="s">
        <v>36</v>
      </c>
      <c r="AX443" s="14" t="s">
        <v>80</v>
      </c>
      <c r="AY443" s="178" t="s">
        <v>265</v>
      </c>
    </row>
    <row r="444" spans="2:51" s="15" customFormat="1" ht="10.2">
      <c r="B444" s="185"/>
      <c r="D444" s="165" t="s">
        <v>274</v>
      </c>
      <c r="E444" s="186" t="s">
        <v>1</v>
      </c>
      <c r="F444" s="187" t="s">
        <v>277</v>
      </c>
      <c r="H444" s="188">
        <v>7920</v>
      </c>
      <c r="I444" s="189"/>
      <c r="L444" s="185"/>
      <c r="M444" s="190"/>
      <c r="N444" s="191"/>
      <c r="O444" s="191"/>
      <c r="P444" s="191"/>
      <c r="Q444" s="191"/>
      <c r="R444" s="191"/>
      <c r="S444" s="191"/>
      <c r="T444" s="192"/>
      <c r="AT444" s="186" t="s">
        <v>274</v>
      </c>
      <c r="AU444" s="186" t="s">
        <v>90</v>
      </c>
      <c r="AV444" s="15" t="s">
        <v>179</v>
      </c>
      <c r="AW444" s="15" t="s">
        <v>36</v>
      </c>
      <c r="AX444" s="15" t="s">
        <v>87</v>
      </c>
      <c r="AY444" s="186" t="s">
        <v>265</v>
      </c>
    </row>
    <row r="445" spans="1:65" s="2" customFormat="1" ht="37.8" customHeight="1">
      <c r="A445" s="33"/>
      <c r="B445" s="151"/>
      <c r="C445" s="152" t="s">
        <v>164</v>
      </c>
      <c r="D445" s="152" t="s">
        <v>267</v>
      </c>
      <c r="E445" s="153" t="s">
        <v>572</v>
      </c>
      <c r="F445" s="154" t="s">
        <v>573</v>
      </c>
      <c r="G445" s="155" t="s">
        <v>294</v>
      </c>
      <c r="H445" s="156">
        <v>24</v>
      </c>
      <c r="I445" s="157"/>
      <c r="J445" s="158">
        <f>ROUND(I445*H445,2)</f>
        <v>0</v>
      </c>
      <c r="K445" s="154" t="s">
        <v>271</v>
      </c>
      <c r="L445" s="34"/>
      <c r="M445" s="159" t="s">
        <v>1</v>
      </c>
      <c r="N445" s="160" t="s">
        <v>45</v>
      </c>
      <c r="O445" s="59"/>
      <c r="P445" s="161">
        <f>O445*H445</f>
        <v>0</v>
      </c>
      <c r="Q445" s="161">
        <v>0.03701</v>
      </c>
      <c r="R445" s="161">
        <f>Q445*H445</f>
        <v>0.88824</v>
      </c>
      <c r="S445" s="161">
        <v>0</v>
      </c>
      <c r="T445" s="162">
        <f>S445*H445</f>
        <v>0</v>
      </c>
      <c r="U445" s="33"/>
      <c r="V445" s="33"/>
      <c r="W445" s="33"/>
      <c r="X445" s="33"/>
      <c r="Y445" s="33"/>
      <c r="Z445" s="33"/>
      <c r="AA445" s="33"/>
      <c r="AB445" s="33"/>
      <c r="AC445" s="33"/>
      <c r="AD445" s="33"/>
      <c r="AE445" s="33"/>
      <c r="AR445" s="163" t="s">
        <v>179</v>
      </c>
      <c r="AT445" s="163" t="s">
        <v>267</v>
      </c>
      <c r="AU445" s="163" t="s">
        <v>90</v>
      </c>
      <c r="AY445" s="18" t="s">
        <v>265</v>
      </c>
      <c r="BE445" s="164">
        <f>IF(N445="základní",J445,0)</f>
        <v>0</v>
      </c>
      <c r="BF445" s="164">
        <f>IF(N445="snížená",J445,0)</f>
        <v>0</v>
      </c>
      <c r="BG445" s="164">
        <f>IF(N445="zákl. přenesená",J445,0)</f>
        <v>0</v>
      </c>
      <c r="BH445" s="164">
        <f>IF(N445="sníž. přenesená",J445,0)</f>
        <v>0</v>
      </c>
      <c r="BI445" s="164">
        <f>IF(N445="nulová",J445,0)</f>
        <v>0</v>
      </c>
      <c r="BJ445" s="18" t="s">
        <v>87</v>
      </c>
      <c r="BK445" s="164">
        <f>ROUND(I445*H445,2)</f>
        <v>0</v>
      </c>
      <c r="BL445" s="18" t="s">
        <v>179</v>
      </c>
      <c r="BM445" s="163" t="s">
        <v>574</v>
      </c>
    </row>
    <row r="446" spans="1:47" s="2" customFormat="1" ht="28.8">
      <c r="A446" s="33"/>
      <c r="B446" s="34"/>
      <c r="C446" s="33"/>
      <c r="D446" s="165" t="s">
        <v>273</v>
      </c>
      <c r="E446" s="33"/>
      <c r="F446" s="166" t="s">
        <v>573</v>
      </c>
      <c r="G446" s="33"/>
      <c r="H446" s="33"/>
      <c r="I446" s="167"/>
      <c r="J446" s="33"/>
      <c r="K446" s="33"/>
      <c r="L446" s="34"/>
      <c r="M446" s="168"/>
      <c r="N446" s="169"/>
      <c r="O446" s="59"/>
      <c r="P446" s="59"/>
      <c r="Q446" s="59"/>
      <c r="R446" s="59"/>
      <c r="S446" s="59"/>
      <c r="T446" s="60"/>
      <c r="U446" s="33"/>
      <c r="V446" s="33"/>
      <c r="W446" s="33"/>
      <c r="X446" s="33"/>
      <c r="Y446" s="33"/>
      <c r="Z446" s="33"/>
      <c r="AA446" s="33"/>
      <c r="AB446" s="33"/>
      <c r="AC446" s="33"/>
      <c r="AD446" s="33"/>
      <c r="AE446" s="33"/>
      <c r="AT446" s="18" t="s">
        <v>273</v>
      </c>
      <c r="AU446" s="18" t="s">
        <v>90</v>
      </c>
    </row>
    <row r="447" spans="2:51" s="13" customFormat="1" ht="10.2">
      <c r="B447" s="170"/>
      <c r="D447" s="165" t="s">
        <v>274</v>
      </c>
      <c r="E447" s="171" t="s">
        <v>1</v>
      </c>
      <c r="F447" s="172" t="s">
        <v>556</v>
      </c>
      <c r="H447" s="171" t="s">
        <v>1</v>
      </c>
      <c r="I447" s="173"/>
      <c r="L447" s="170"/>
      <c r="M447" s="174"/>
      <c r="N447" s="175"/>
      <c r="O447" s="175"/>
      <c r="P447" s="175"/>
      <c r="Q447" s="175"/>
      <c r="R447" s="175"/>
      <c r="S447" s="175"/>
      <c r="T447" s="176"/>
      <c r="AT447" s="171" t="s">
        <v>274</v>
      </c>
      <c r="AU447" s="171" t="s">
        <v>90</v>
      </c>
      <c r="AV447" s="13" t="s">
        <v>87</v>
      </c>
      <c r="AW447" s="13" t="s">
        <v>36</v>
      </c>
      <c r="AX447" s="13" t="s">
        <v>80</v>
      </c>
      <c r="AY447" s="171" t="s">
        <v>265</v>
      </c>
    </row>
    <row r="448" spans="2:51" s="14" customFormat="1" ht="10.2">
      <c r="B448" s="177"/>
      <c r="D448" s="165" t="s">
        <v>274</v>
      </c>
      <c r="E448" s="178" t="s">
        <v>1</v>
      </c>
      <c r="F448" s="179" t="s">
        <v>575</v>
      </c>
      <c r="H448" s="180">
        <v>24</v>
      </c>
      <c r="I448" s="181"/>
      <c r="L448" s="177"/>
      <c r="M448" s="182"/>
      <c r="N448" s="183"/>
      <c r="O448" s="183"/>
      <c r="P448" s="183"/>
      <c r="Q448" s="183"/>
      <c r="R448" s="183"/>
      <c r="S448" s="183"/>
      <c r="T448" s="184"/>
      <c r="AT448" s="178" t="s">
        <v>274</v>
      </c>
      <c r="AU448" s="178" t="s">
        <v>90</v>
      </c>
      <c r="AV448" s="14" t="s">
        <v>90</v>
      </c>
      <c r="AW448" s="14" t="s">
        <v>36</v>
      </c>
      <c r="AX448" s="14" t="s">
        <v>80</v>
      </c>
      <c r="AY448" s="178" t="s">
        <v>265</v>
      </c>
    </row>
    <row r="449" spans="2:51" s="15" customFormat="1" ht="10.2">
      <c r="B449" s="185"/>
      <c r="D449" s="165" t="s">
        <v>274</v>
      </c>
      <c r="E449" s="186" t="s">
        <v>1</v>
      </c>
      <c r="F449" s="187" t="s">
        <v>277</v>
      </c>
      <c r="H449" s="188">
        <v>24</v>
      </c>
      <c r="I449" s="189"/>
      <c r="L449" s="185"/>
      <c r="M449" s="190"/>
      <c r="N449" s="191"/>
      <c r="O449" s="191"/>
      <c r="P449" s="191"/>
      <c r="Q449" s="191"/>
      <c r="R449" s="191"/>
      <c r="S449" s="191"/>
      <c r="T449" s="192"/>
      <c r="AT449" s="186" t="s">
        <v>274</v>
      </c>
      <c r="AU449" s="186" t="s">
        <v>90</v>
      </c>
      <c r="AV449" s="15" t="s">
        <v>179</v>
      </c>
      <c r="AW449" s="15" t="s">
        <v>36</v>
      </c>
      <c r="AX449" s="15" t="s">
        <v>87</v>
      </c>
      <c r="AY449" s="186" t="s">
        <v>265</v>
      </c>
    </row>
    <row r="450" spans="1:65" s="2" customFormat="1" ht="37.8" customHeight="1">
      <c r="A450" s="33"/>
      <c r="B450" s="151"/>
      <c r="C450" s="152" t="s">
        <v>576</v>
      </c>
      <c r="D450" s="152" t="s">
        <v>267</v>
      </c>
      <c r="E450" s="153" t="s">
        <v>577</v>
      </c>
      <c r="F450" s="154" t="s">
        <v>578</v>
      </c>
      <c r="G450" s="155" t="s">
        <v>294</v>
      </c>
      <c r="H450" s="156">
        <v>30</v>
      </c>
      <c r="I450" s="157"/>
      <c r="J450" s="158">
        <f>ROUND(I450*H450,2)</f>
        <v>0</v>
      </c>
      <c r="K450" s="154" t="s">
        <v>271</v>
      </c>
      <c r="L450" s="34"/>
      <c r="M450" s="159" t="s">
        <v>1</v>
      </c>
      <c r="N450" s="160" t="s">
        <v>45</v>
      </c>
      <c r="O450" s="59"/>
      <c r="P450" s="161">
        <f>O450*H450</f>
        <v>0</v>
      </c>
      <c r="Q450" s="161">
        <v>0.03701</v>
      </c>
      <c r="R450" s="161">
        <f>Q450*H450</f>
        <v>1.1103</v>
      </c>
      <c r="S450" s="161">
        <v>0</v>
      </c>
      <c r="T450" s="162">
        <f>S450*H450</f>
        <v>0</v>
      </c>
      <c r="U450" s="33"/>
      <c r="V450" s="33"/>
      <c r="W450" s="33"/>
      <c r="X450" s="33"/>
      <c r="Y450" s="33"/>
      <c r="Z450" s="33"/>
      <c r="AA450" s="33"/>
      <c r="AB450" s="33"/>
      <c r="AC450" s="33"/>
      <c r="AD450" s="33"/>
      <c r="AE450" s="33"/>
      <c r="AR450" s="163" t="s">
        <v>179</v>
      </c>
      <c r="AT450" s="163" t="s">
        <v>267</v>
      </c>
      <c r="AU450" s="163" t="s">
        <v>90</v>
      </c>
      <c r="AY450" s="18" t="s">
        <v>265</v>
      </c>
      <c r="BE450" s="164">
        <f>IF(N450="základní",J450,0)</f>
        <v>0</v>
      </c>
      <c r="BF450" s="164">
        <f>IF(N450="snížená",J450,0)</f>
        <v>0</v>
      </c>
      <c r="BG450" s="164">
        <f>IF(N450="zákl. přenesená",J450,0)</f>
        <v>0</v>
      </c>
      <c r="BH450" s="164">
        <f>IF(N450="sníž. přenesená",J450,0)</f>
        <v>0</v>
      </c>
      <c r="BI450" s="164">
        <f>IF(N450="nulová",J450,0)</f>
        <v>0</v>
      </c>
      <c r="BJ450" s="18" t="s">
        <v>87</v>
      </c>
      <c r="BK450" s="164">
        <f>ROUND(I450*H450,2)</f>
        <v>0</v>
      </c>
      <c r="BL450" s="18" t="s">
        <v>179</v>
      </c>
      <c r="BM450" s="163" t="s">
        <v>579</v>
      </c>
    </row>
    <row r="451" spans="1:47" s="2" customFormat="1" ht="28.8">
      <c r="A451" s="33"/>
      <c r="B451" s="34"/>
      <c r="C451" s="33"/>
      <c r="D451" s="165" t="s">
        <v>273</v>
      </c>
      <c r="E451" s="33"/>
      <c r="F451" s="166" t="s">
        <v>578</v>
      </c>
      <c r="G451" s="33"/>
      <c r="H451" s="33"/>
      <c r="I451" s="167"/>
      <c r="J451" s="33"/>
      <c r="K451" s="33"/>
      <c r="L451" s="34"/>
      <c r="M451" s="168"/>
      <c r="N451" s="169"/>
      <c r="O451" s="59"/>
      <c r="P451" s="59"/>
      <c r="Q451" s="59"/>
      <c r="R451" s="59"/>
      <c r="S451" s="59"/>
      <c r="T451" s="60"/>
      <c r="U451" s="33"/>
      <c r="V451" s="33"/>
      <c r="W451" s="33"/>
      <c r="X451" s="33"/>
      <c r="Y451" s="33"/>
      <c r="Z451" s="33"/>
      <c r="AA451" s="33"/>
      <c r="AB451" s="33"/>
      <c r="AC451" s="33"/>
      <c r="AD451" s="33"/>
      <c r="AE451" s="33"/>
      <c r="AT451" s="18" t="s">
        <v>273</v>
      </c>
      <c r="AU451" s="18" t="s">
        <v>90</v>
      </c>
    </row>
    <row r="452" spans="2:51" s="13" customFormat="1" ht="10.2">
      <c r="B452" s="170"/>
      <c r="D452" s="165" t="s">
        <v>274</v>
      </c>
      <c r="E452" s="171" t="s">
        <v>1</v>
      </c>
      <c r="F452" s="172" t="s">
        <v>556</v>
      </c>
      <c r="H452" s="171" t="s">
        <v>1</v>
      </c>
      <c r="I452" s="173"/>
      <c r="L452" s="170"/>
      <c r="M452" s="174"/>
      <c r="N452" s="175"/>
      <c r="O452" s="175"/>
      <c r="P452" s="175"/>
      <c r="Q452" s="175"/>
      <c r="R452" s="175"/>
      <c r="S452" s="175"/>
      <c r="T452" s="176"/>
      <c r="AT452" s="171" t="s">
        <v>274</v>
      </c>
      <c r="AU452" s="171" t="s">
        <v>90</v>
      </c>
      <c r="AV452" s="13" t="s">
        <v>87</v>
      </c>
      <c r="AW452" s="13" t="s">
        <v>36</v>
      </c>
      <c r="AX452" s="13" t="s">
        <v>80</v>
      </c>
      <c r="AY452" s="171" t="s">
        <v>265</v>
      </c>
    </row>
    <row r="453" spans="2:51" s="14" customFormat="1" ht="10.2">
      <c r="B453" s="177"/>
      <c r="D453" s="165" t="s">
        <v>274</v>
      </c>
      <c r="E453" s="178" t="s">
        <v>1</v>
      </c>
      <c r="F453" s="179" t="s">
        <v>580</v>
      </c>
      <c r="H453" s="180">
        <v>30</v>
      </c>
      <c r="I453" s="181"/>
      <c r="L453" s="177"/>
      <c r="M453" s="182"/>
      <c r="N453" s="183"/>
      <c r="O453" s="183"/>
      <c r="P453" s="183"/>
      <c r="Q453" s="183"/>
      <c r="R453" s="183"/>
      <c r="S453" s="183"/>
      <c r="T453" s="184"/>
      <c r="AT453" s="178" t="s">
        <v>274</v>
      </c>
      <c r="AU453" s="178" t="s">
        <v>90</v>
      </c>
      <c r="AV453" s="14" t="s">
        <v>90</v>
      </c>
      <c r="AW453" s="14" t="s">
        <v>36</v>
      </c>
      <c r="AX453" s="14" t="s">
        <v>80</v>
      </c>
      <c r="AY453" s="178" t="s">
        <v>265</v>
      </c>
    </row>
    <row r="454" spans="2:51" s="15" customFormat="1" ht="10.2">
      <c r="B454" s="185"/>
      <c r="D454" s="165" t="s">
        <v>274</v>
      </c>
      <c r="E454" s="186" t="s">
        <v>1</v>
      </c>
      <c r="F454" s="187" t="s">
        <v>277</v>
      </c>
      <c r="H454" s="188">
        <v>30</v>
      </c>
      <c r="I454" s="189"/>
      <c r="L454" s="185"/>
      <c r="M454" s="190"/>
      <c r="N454" s="191"/>
      <c r="O454" s="191"/>
      <c r="P454" s="191"/>
      <c r="Q454" s="191"/>
      <c r="R454" s="191"/>
      <c r="S454" s="191"/>
      <c r="T454" s="192"/>
      <c r="AT454" s="186" t="s">
        <v>274</v>
      </c>
      <c r="AU454" s="186" t="s">
        <v>90</v>
      </c>
      <c r="AV454" s="15" t="s">
        <v>179</v>
      </c>
      <c r="AW454" s="15" t="s">
        <v>36</v>
      </c>
      <c r="AX454" s="15" t="s">
        <v>87</v>
      </c>
      <c r="AY454" s="186" t="s">
        <v>265</v>
      </c>
    </row>
    <row r="455" spans="1:65" s="2" customFormat="1" ht="24.15" customHeight="1">
      <c r="A455" s="33"/>
      <c r="B455" s="151"/>
      <c r="C455" s="201" t="s">
        <v>581</v>
      </c>
      <c r="D455" s="201" t="s">
        <v>376</v>
      </c>
      <c r="E455" s="202" t="s">
        <v>582</v>
      </c>
      <c r="F455" s="203" t="s">
        <v>583</v>
      </c>
      <c r="G455" s="204" t="s">
        <v>294</v>
      </c>
      <c r="H455" s="205">
        <v>59.4</v>
      </c>
      <c r="I455" s="206"/>
      <c r="J455" s="207">
        <f>ROUND(I455*H455,2)</f>
        <v>0</v>
      </c>
      <c r="K455" s="203" t="s">
        <v>271</v>
      </c>
      <c r="L455" s="208"/>
      <c r="M455" s="209" t="s">
        <v>1</v>
      </c>
      <c r="N455" s="210" t="s">
        <v>45</v>
      </c>
      <c r="O455" s="59"/>
      <c r="P455" s="161">
        <f>O455*H455</f>
        <v>0</v>
      </c>
      <c r="Q455" s="161">
        <v>0.01948</v>
      </c>
      <c r="R455" s="161">
        <f>Q455*H455</f>
        <v>1.157112</v>
      </c>
      <c r="S455" s="161">
        <v>0</v>
      </c>
      <c r="T455" s="162">
        <f>S455*H455</f>
        <v>0</v>
      </c>
      <c r="U455" s="33"/>
      <c r="V455" s="33"/>
      <c r="W455" s="33"/>
      <c r="X455" s="33"/>
      <c r="Y455" s="33"/>
      <c r="Z455" s="33"/>
      <c r="AA455" s="33"/>
      <c r="AB455" s="33"/>
      <c r="AC455" s="33"/>
      <c r="AD455" s="33"/>
      <c r="AE455" s="33"/>
      <c r="AR455" s="163" t="s">
        <v>321</v>
      </c>
      <c r="AT455" s="163" t="s">
        <v>376</v>
      </c>
      <c r="AU455" s="163" t="s">
        <v>90</v>
      </c>
      <c r="AY455" s="18" t="s">
        <v>265</v>
      </c>
      <c r="BE455" s="164">
        <f>IF(N455="základní",J455,0)</f>
        <v>0</v>
      </c>
      <c r="BF455" s="164">
        <f>IF(N455="snížená",J455,0)</f>
        <v>0</v>
      </c>
      <c r="BG455" s="164">
        <f>IF(N455="zákl. přenesená",J455,0)</f>
        <v>0</v>
      </c>
      <c r="BH455" s="164">
        <f>IF(N455="sníž. přenesená",J455,0)</f>
        <v>0</v>
      </c>
      <c r="BI455" s="164">
        <f>IF(N455="nulová",J455,0)</f>
        <v>0</v>
      </c>
      <c r="BJ455" s="18" t="s">
        <v>87</v>
      </c>
      <c r="BK455" s="164">
        <f>ROUND(I455*H455,2)</f>
        <v>0</v>
      </c>
      <c r="BL455" s="18" t="s">
        <v>179</v>
      </c>
      <c r="BM455" s="163" t="s">
        <v>584</v>
      </c>
    </row>
    <row r="456" spans="1:47" s="2" customFormat="1" ht="10.2">
      <c r="A456" s="33"/>
      <c r="B456" s="34"/>
      <c r="C456" s="33"/>
      <c r="D456" s="165" t="s">
        <v>273</v>
      </c>
      <c r="E456" s="33"/>
      <c r="F456" s="166" t="s">
        <v>583</v>
      </c>
      <c r="G456" s="33"/>
      <c r="H456" s="33"/>
      <c r="I456" s="167"/>
      <c r="J456" s="33"/>
      <c r="K456" s="33"/>
      <c r="L456" s="34"/>
      <c r="M456" s="168"/>
      <c r="N456" s="169"/>
      <c r="O456" s="59"/>
      <c r="P456" s="59"/>
      <c r="Q456" s="59"/>
      <c r="R456" s="59"/>
      <c r="S456" s="59"/>
      <c r="T456" s="60"/>
      <c r="U456" s="33"/>
      <c r="V456" s="33"/>
      <c r="W456" s="33"/>
      <c r="X456" s="33"/>
      <c r="Y456" s="33"/>
      <c r="Z456" s="33"/>
      <c r="AA456" s="33"/>
      <c r="AB456" s="33"/>
      <c r="AC456" s="33"/>
      <c r="AD456" s="33"/>
      <c r="AE456" s="33"/>
      <c r="AT456" s="18" t="s">
        <v>273</v>
      </c>
      <c r="AU456" s="18" t="s">
        <v>90</v>
      </c>
    </row>
    <row r="457" spans="2:51" s="14" customFormat="1" ht="10.2">
      <c r="B457" s="177"/>
      <c r="D457" s="165" t="s">
        <v>274</v>
      </c>
      <c r="E457" s="178" t="s">
        <v>1</v>
      </c>
      <c r="F457" s="179" t="s">
        <v>585</v>
      </c>
      <c r="H457" s="180">
        <v>59.4</v>
      </c>
      <c r="I457" s="181"/>
      <c r="L457" s="177"/>
      <c r="M457" s="182"/>
      <c r="N457" s="183"/>
      <c r="O457" s="183"/>
      <c r="P457" s="183"/>
      <c r="Q457" s="183"/>
      <c r="R457" s="183"/>
      <c r="S457" s="183"/>
      <c r="T457" s="184"/>
      <c r="AT457" s="178" t="s">
        <v>274</v>
      </c>
      <c r="AU457" s="178" t="s">
        <v>90</v>
      </c>
      <c r="AV457" s="14" t="s">
        <v>90</v>
      </c>
      <c r="AW457" s="14" t="s">
        <v>36</v>
      </c>
      <c r="AX457" s="14" t="s">
        <v>80</v>
      </c>
      <c r="AY457" s="178" t="s">
        <v>265</v>
      </c>
    </row>
    <row r="458" spans="2:51" s="15" customFormat="1" ht="10.2">
      <c r="B458" s="185"/>
      <c r="D458" s="165" t="s">
        <v>274</v>
      </c>
      <c r="E458" s="186" t="s">
        <v>1</v>
      </c>
      <c r="F458" s="187" t="s">
        <v>277</v>
      </c>
      <c r="H458" s="188">
        <v>59.4</v>
      </c>
      <c r="I458" s="189"/>
      <c r="L458" s="185"/>
      <c r="M458" s="190"/>
      <c r="N458" s="191"/>
      <c r="O458" s="191"/>
      <c r="P458" s="191"/>
      <c r="Q458" s="191"/>
      <c r="R458" s="191"/>
      <c r="S458" s="191"/>
      <c r="T458" s="192"/>
      <c r="AT458" s="186" t="s">
        <v>274</v>
      </c>
      <c r="AU458" s="186" t="s">
        <v>90</v>
      </c>
      <c r="AV458" s="15" t="s">
        <v>179</v>
      </c>
      <c r="AW458" s="15" t="s">
        <v>36</v>
      </c>
      <c r="AX458" s="15" t="s">
        <v>87</v>
      </c>
      <c r="AY458" s="186" t="s">
        <v>265</v>
      </c>
    </row>
    <row r="459" spans="1:65" s="2" customFormat="1" ht="24.15" customHeight="1">
      <c r="A459" s="33"/>
      <c r="B459" s="151"/>
      <c r="C459" s="152" t="s">
        <v>586</v>
      </c>
      <c r="D459" s="152" t="s">
        <v>267</v>
      </c>
      <c r="E459" s="153" t="s">
        <v>587</v>
      </c>
      <c r="F459" s="154" t="s">
        <v>588</v>
      </c>
      <c r="G459" s="155" t="s">
        <v>280</v>
      </c>
      <c r="H459" s="156">
        <v>12</v>
      </c>
      <c r="I459" s="157"/>
      <c r="J459" s="158">
        <f>ROUND(I459*H459,2)</f>
        <v>0</v>
      </c>
      <c r="K459" s="154" t="s">
        <v>271</v>
      </c>
      <c r="L459" s="34"/>
      <c r="M459" s="159" t="s">
        <v>1</v>
      </c>
      <c r="N459" s="160" t="s">
        <v>45</v>
      </c>
      <c r="O459" s="59"/>
      <c r="P459" s="161">
        <f>O459*H459</f>
        <v>0</v>
      </c>
      <c r="Q459" s="161">
        <v>0.00061</v>
      </c>
      <c r="R459" s="161">
        <f>Q459*H459</f>
        <v>0.00732</v>
      </c>
      <c r="S459" s="161">
        <v>0</v>
      </c>
      <c r="T459" s="162">
        <f>S459*H459</f>
        <v>0</v>
      </c>
      <c r="U459" s="33"/>
      <c r="V459" s="33"/>
      <c r="W459" s="33"/>
      <c r="X459" s="33"/>
      <c r="Y459" s="33"/>
      <c r="Z459" s="33"/>
      <c r="AA459" s="33"/>
      <c r="AB459" s="33"/>
      <c r="AC459" s="33"/>
      <c r="AD459" s="33"/>
      <c r="AE459" s="33"/>
      <c r="AR459" s="163" t="s">
        <v>179</v>
      </c>
      <c r="AT459" s="163" t="s">
        <v>267</v>
      </c>
      <c r="AU459" s="163" t="s">
        <v>90</v>
      </c>
      <c r="AY459" s="18" t="s">
        <v>265</v>
      </c>
      <c r="BE459" s="164">
        <f>IF(N459="základní",J459,0)</f>
        <v>0</v>
      </c>
      <c r="BF459" s="164">
        <f>IF(N459="snížená",J459,0)</f>
        <v>0</v>
      </c>
      <c r="BG459" s="164">
        <f>IF(N459="zákl. přenesená",J459,0)</f>
        <v>0</v>
      </c>
      <c r="BH459" s="164">
        <f>IF(N459="sníž. přenesená",J459,0)</f>
        <v>0</v>
      </c>
      <c r="BI459" s="164">
        <f>IF(N459="nulová",J459,0)</f>
        <v>0</v>
      </c>
      <c r="BJ459" s="18" t="s">
        <v>87</v>
      </c>
      <c r="BK459" s="164">
        <f>ROUND(I459*H459,2)</f>
        <v>0</v>
      </c>
      <c r="BL459" s="18" t="s">
        <v>179</v>
      </c>
      <c r="BM459" s="163" t="s">
        <v>589</v>
      </c>
    </row>
    <row r="460" spans="1:47" s="2" customFormat="1" ht="19.2">
      <c r="A460" s="33"/>
      <c r="B460" s="34"/>
      <c r="C460" s="33"/>
      <c r="D460" s="165" t="s">
        <v>273</v>
      </c>
      <c r="E460" s="33"/>
      <c r="F460" s="166" t="s">
        <v>588</v>
      </c>
      <c r="G460" s="33"/>
      <c r="H460" s="33"/>
      <c r="I460" s="167"/>
      <c r="J460" s="33"/>
      <c r="K460" s="33"/>
      <c r="L460" s="34"/>
      <c r="M460" s="168"/>
      <c r="N460" s="169"/>
      <c r="O460" s="59"/>
      <c r="P460" s="59"/>
      <c r="Q460" s="59"/>
      <c r="R460" s="59"/>
      <c r="S460" s="59"/>
      <c r="T460" s="60"/>
      <c r="U460" s="33"/>
      <c r="V460" s="33"/>
      <c r="W460" s="33"/>
      <c r="X460" s="33"/>
      <c r="Y460" s="33"/>
      <c r="Z460" s="33"/>
      <c r="AA460" s="33"/>
      <c r="AB460" s="33"/>
      <c r="AC460" s="33"/>
      <c r="AD460" s="33"/>
      <c r="AE460" s="33"/>
      <c r="AT460" s="18" t="s">
        <v>273</v>
      </c>
      <c r="AU460" s="18" t="s">
        <v>90</v>
      </c>
    </row>
    <row r="461" spans="2:51" s="13" customFormat="1" ht="10.2">
      <c r="B461" s="170"/>
      <c r="D461" s="165" t="s">
        <v>274</v>
      </c>
      <c r="E461" s="171" t="s">
        <v>1</v>
      </c>
      <c r="F461" s="172" t="s">
        <v>556</v>
      </c>
      <c r="H461" s="171" t="s">
        <v>1</v>
      </c>
      <c r="I461" s="173"/>
      <c r="L461" s="170"/>
      <c r="M461" s="174"/>
      <c r="N461" s="175"/>
      <c r="O461" s="175"/>
      <c r="P461" s="175"/>
      <c r="Q461" s="175"/>
      <c r="R461" s="175"/>
      <c r="S461" s="175"/>
      <c r="T461" s="176"/>
      <c r="AT461" s="171" t="s">
        <v>274</v>
      </c>
      <c r="AU461" s="171" t="s">
        <v>90</v>
      </c>
      <c r="AV461" s="13" t="s">
        <v>87</v>
      </c>
      <c r="AW461" s="13" t="s">
        <v>36</v>
      </c>
      <c r="AX461" s="13" t="s">
        <v>80</v>
      </c>
      <c r="AY461" s="171" t="s">
        <v>265</v>
      </c>
    </row>
    <row r="462" spans="2:51" s="14" customFormat="1" ht="10.2">
      <c r="B462" s="177"/>
      <c r="D462" s="165" t="s">
        <v>274</v>
      </c>
      <c r="E462" s="178" t="s">
        <v>1</v>
      </c>
      <c r="F462" s="179" t="s">
        <v>347</v>
      </c>
      <c r="H462" s="180">
        <v>12</v>
      </c>
      <c r="I462" s="181"/>
      <c r="L462" s="177"/>
      <c r="M462" s="182"/>
      <c r="N462" s="183"/>
      <c r="O462" s="183"/>
      <c r="P462" s="183"/>
      <c r="Q462" s="183"/>
      <c r="R462" s="183"/>
      <c r="S462" s="183"/>
      <c r="T462" s="184"/>
      <c r="AT462" s="178" t="s">
        <v>274</v>
      </c>
      <c r="AU462" s="178" t="s">
        <v>90</v>
      </c>
      <c r="AV462" s="14" t="s">
        <v>90</v>
      </c>
      <c r="AW462" s="14" t="s">
        <v>36</v>
      </c>
      <c r="AX462" s="14" t="s">
        <v>80</v>
      </c>
      <c r="AY462" s="178" t="s">
        <v>265</v>
      </c>
    </row>
    <row r="463" spans="2:51" s="15" customFormat="1" ht="10.2">
      <c r="B463" s="185"/>
      <c r="D463" s="165" t="s">
        <v>274</v>
      </c>
      <c r="E463" s="186" t="s">
        <v>1</v>
      </c>
      <c r="F463" s="187" t="s">
        <v>277</v>
      </c>
      <c r="H463" s="188">
        <v>12</v>
      </c>
      <c r="I463" s="189"/>
      <c r="L463" s="185"/>
      <c r="M463" s="190"/>
      <c r="N463" s="191"/>
      <c r="O463" s="191"/>
      <c r="P463" s="191"/>
      <c r="Q463" s="191"/>
      <c r="R463" s="191"/>
      <c r="S463" s="191"/>
      <c r="T463" s="192"/>
      <c r="AT463" s="186" t="s">
        <v>274</v>
      </c>
      <c r="AU463" s="186" t="s">
        <v>90</v>
      </c>
      <c r="AV463" s="15" t="s">
        <v>179</v>
      </c>
      <c r="AW463" s="15" t="s">
        <v>36</v>
      </c>
      <c r="AX463" s="15" t="s">
        <v>87</v>
      </c>
      <c r="AY463" s="186" t="s">
        <v>265</v>
      </c>
    </row>
    <row r="464" spans="1:65" s="2" customFormat="1" ht="16.5" customHeight="1">
      <c r="A464" s="33"/>
      <c r="B464" s="151"/>
      <c r="C464" s="201" t="s">
        <v>192</v>
      </c>
      <c r="D464" s="201" t="s">
        <v>376</v>
      </c>
      <c r="E464" s="202" t="s">
        <v>590</v>
      </c>
      <c r="F464" s="203" t="s">
        <v>591</v>
      </c>
      <c r="G464" s="204" t="s">
        <v>379</v>
      </c>
      <c r="H464" s="205">
        <v>0.049</v>
      </c>
      <c r="I464" s="206"/>
      <c r="J464" s="207">
        <f>ROUND(I464*H464,2)</f>
        <v>0</v>
      </c>
      <c r="K464" s="203" t="s">
        <v>271</v>
      </c>
      <c r="L464" s="208"/>
      <c r="M464" s="209" t="s">
        <v>1</v>
      </c>
      <c r="N464" s="210" t="s">
        <v>45</v>
      </c>
      <c r="O464" s="59"/>
      <c r="P464" s="161">
        <f>O464*H464</f>
        <v>0</v>
      </c>
      <c r="Q464" s="161">
        <v>1</v>
      </c>
      <c r="R464" s="161">
        <f>Q464*H464</f>
        <v>0.049</v>
      </c>
      <c r="S464" s="161">
        <v>0</v>
      </c>
      <c r="T464" s="162">
        <f>S464*H464</f>
        <v>0</v>
      </c>
      <c r="U464" s="33"/>
      <c r="V464" s="33"/>
      <c r="W464" s="33"/>
      <c r="X464" s="33"/>
      <c r="Y464" s="33"/>
      <c r="Z464" s="33"/>
      <c r="AA464" s="33"/>
      <c r="AB464" s="33"/>
      <c r="AC464" s="33"/>
      <c r="AD464" s="33"/>
      <c r="AE464" s="33"/>
      <c r="AR464" s="163" t="s">
        <v>321</v>
      </c>
      <c r="AT464" s="163" t="s">
        <v>376</v>
      </c>
      <c r="AU464" s="163" t="s">
        <v>90</v>
      </c>
      <c r="AY464" s="18" t="s">
        <v>265</v>
      </c>
      <c r="BE464" s="164">
        <f>IF(N464="základní",J464,0)</f>
        <v>0</v>
      </c>
      <c r="BF464" s="164">
        <f>IF(N464="snížená",J464,0)</f>
        <v>0</v>
      </c>
      <c r="BG464" s="164">
        <f>IF(N464="zákl. přenesená",J464,0)</f>
        <v>0</v>
      </c>
      <c r="BH464" s="164">
        <f>IF(N464="sníž. přenesená",J464,0)</f>
        <v>0</v>
      </c>
      <c r="BI464" s="164">
        <f>IF(N464="nulová",J464,0)</f>
        <v>0</v>
      </c>
      <c r="BJ464" s="18" t="s">
        <v>87</v>
      </c>
      <c r="BK464" s="164">
        <f>ROUND(I464*H464,2)</f>
        <v>0</v>
      </c>
      <c r="BL464" s="18" t="s">
        <v>179</v>
      </c>
      <c r="BM464" s="163" t="s">
        <v>592</v>
      </c>
    </row>
    <row r="465" spans="1:47" s="2" customFormat="1" ht="10.2">
      <c r="A465" s="33"/>
      <c r="B465" s="34"/>
      <c r="C465" s="33"/>
      <c r="D465" s="165" t="s">
        <v>273</v>
      </c>
      <c r="E465" s="33"/>
      <c r="F465" s="166" t="s">
        <v>591</v>
      </c>
      <c r="G465" s="33"/>
      <c r="H465" s="33"/>
      <c r="I465" s="167"/>
      <c r="J465" s="33"/>
      <c r="K465" s="33"/>
      <c r="L465" s="34"/>
      <c r="M465" s="168"/>
      <c r="N465" s="169"/>
      <c r="O465" s="59"/>
      <c r="P465" s="59"/>
      <c r="Q465" s="59"/>
      <c r="R465" s="59"/>
      <c r="S465" s="59"/>
      <c r="T465" s="60"/>
      <c r="U465" s="33"/>
      <c r="V465" s="33"/>
      <c r="W465" s="33"/>
      <c r="X465" s="33"/>
      <c r="Y465" s="33"/>
      <c r="Z465" s="33"/>
      <c r="AA465" s="33"/>
      <c r="AB465" s="33"/>
      <c r="AC465" s="33"/>
      <c r="AD465" s="33"/>
      <c r="AE465" s="33"/>
      <c r="AT465" s="18" t="s">
        <v>273</v>
      </c>
      <c r="AU465" s="18" t="s">
        <v>90</v>
      </c>
    </row>
    <row r="466" spans="2:51" s="14" customFormat="1" ht="10.2">
      <c r="B466" s="177"/>
      <c r="D466" s="165" t="s">
        <v>274</v>
      </c>
      <c r="E466" s="178" t="s">
        <v>1</v>
      </c>
      <c r="F466" s="179" t="s">
        <v>593</v>
      </c>
      <c r="H466" s="180">
        <v>0.049</v>
      </c>
      <c r="I466" s="181"/>
      <c r="L466" s="177"/>
      <c r="M466" s="182"/>
      <c r="N466" s="183"/>
      <c r="O466" s="183"/>
      <c r="P466" s="183"/>
      <c r="Q466" s="183"/>
      <c r="R466" s="183"/>
      <c r="S466" s="183"/>
      <c r="T466" s="184"/>
      <c r="AT466" s="178" t="s">
        <v>274</v>
      </c>
      <c r="AU466" s="178" t="s">
        <v>90</v>
      </c>
      <c r="AV466" s="14" t="s">
        <v>90</v>
      </c>
      <c r="AW466" s="14" t="s">
        <v>36</v>
      </c>
      <c r="AX466" s="14" t="s">
        <v>80</v>
      </c>
      <c r="AY466" s="178" t="s">
        <v>265</v>
      </c>
    </row>
    <row r="467" spans="2:51" s="15" customFormat="1" ht="10.2">
      <c r="B467" s="185"/>
      <c r="D467" s="165" t="s">
        <v>274</v>
      </c>
      <c r="E467" s="186" t="s">
        <v>1</v>
      </c>
      <c r="F467" s="187" t="s">
        <v>277</v>
      </c>
      <c r="H467" s="188">
        <v>0.049</v>
      </c>
      <c r="I467" s="189"/>
      <c r="L467" s="185"/>
      <c r="M467" s="190"/>
      <c r="N467" s="191"/>
      <c r="O467" s="191"/>
      <c r="P467" s="191"/>
      <c r="Q467" s="191"/>
      <c r="R467" s="191"/>
      <c r="S467" s="191"/>
      <c r="T467" s="192"/>
      <c r="AT467" s="186" t="s">
        <v>274</v>
      </c>
      <c r="AU467" s="186" t="s">
        <v>90</v>
      </c>
      <c r="AV467" s="15" t="s">
        <v>179</v>
      </c>
      <c r="AW467" s="15" t="s">
        <v>36</v>
      </c>
      <c r="AX467" s="15" t="s">
        <v>87</v>
      </c>
      <c r="AY467" s="186" t="s">
        <v>265</v>
      </c>
    </row>
    <row r="468" spans="1:65" s="2" customFormat="1" ht="33" customHeight="1">
      <c r="A468" s="33"/>
      <c r="B468" s="151"/>
      <c r="C468" s="152" t="s">
        <v>594</v>
      </c>
      <c r="D468" s="152" t="s">
        <v>267</v>
      </c>
      <c r="E468" s="153" t="s">
        <v>595</v>
      </c>
      <c r="F468" s="154" t="s">
        <v>596</v>
      </c>
      <c r="G468" s="155" t="s">
        <v>312</v>
      </c>
      <c r="H468" s="156">
        <v>20.096</v>
      </c>
      <c r="I468" s="157"/>
      <c r="J468" s="158">
        <f>ROUND(I468*H468,2)</f>
        <v>0</v>
      </c>
      <c r="K468" s="154" t="s">
        <v>271</v>
      </c>
      <c r="L468" s="34"/>
      <c r="M468" s="159" t="s">
        <v>1</v>
      </c>
      <c r="N468" s="160" t="s">
        <v>45</v>
      </c>
      <c r="O468" s="59"/>
      <c r="P468" s="161">
        <f>O468*H468</f>
        <v>0</v>
      </c>
      <c r="Q468" s="161">
        <v>0</v>
      </c>
      <c r="R468" s="161">
        <f>Q468*H468</f>
        <v>0</v>
      </c>
      <c r="S468" s="161">
        <v>0</v>
      </c>
      <c r="T468" s="162">
        <f>S468*H468</f>
        <v>0</v>
      </c>
      <c r="U468" s="33"/>
      <c r="V468" s="33"/>
      <c r="W468" s="33"/>
      <c r="X468" s="33"/>
      <c r="Y468" s="33"/>
      <c r="Z468" s="33"/>
      <c r="AA468" s="33"/>
      <c r="AB468" s="33"/>
      <c r="AC468" s="33"/>
      <c r="AD468" s="33"/>
      <c r="AE468" s="33"/>
      <c r="AR468" s="163" t="s">
        <v>179</v>
      </c>
      <c r="AT468" s="163" t="s">
        <v>267</v>
      </c>
      <c r="AU468" s="163" t="s">
        <v>90</v>
      </c>
      <c r="AY468" s="18" t="s">
        <v>265</v>
      </c>
      <c r="BE468" s="164">
        <f>IF(N468="základní",J468,0)</f>
        <v>0</v>
      </c>
      <c r="BF468" s="164">
        <f>IF(N468="snížená",J468,0)</f>
        <v>0</v>
      </c>
      <c r="BG468" s="164">
        <f>IF(N468="zákl. přenesená",J468,0)</f>
        <v>0</v>
      </c>
      <c r="BH468" s="164">
        <f>IF(N468="sníž. přenesená",J468,0)</f>
        <v>0</v>
      </c>
      <c r="BI468" s="164">
        <f>IF(N468="nulová",J468,0)</f>
        <v>0</v>
      </c>
      <c r="BJ468" s="18" t="s">
        <v>87</v>
      </c>
      <c r="BK468" s="164">
        <f>ROUND(I468*H468,2)</f>
        <v>0</v>
      </c>
      <c r="BL468" s="18" t="s">
        <v>179</v>
      </c>
      <c r="BM468" s="163" t="s">
        <v>597</v>
      </c>
    </row>
    <row r="469" spans="1:47" s="2" customFormat="1" ht="19.2">
      <c r="A469" s="33"/>
      <c r="B469" s="34"/>
      <c r="C469" s="33"/>
      <c r="D469" s="165" t="s">
        <v>273</v>
      </c>
      <c r="E469" s="33"/>
      <c r="F469" s="166" t="s">
        <v>596</v>
      </c>
      <c r="G469" s="33"/>
      <c r="H469" s="33"/>
      <c r="I469" s="167"/>
      <c r="J469" s="33"/>
      <c r="K469" s="33"/>
      <c r="L469" s="34"/>
      <c r="M469" s="168"/>
      <c r="N469" s="169"/>
      <c r="O469" s="59"/>
      <c r="P469" s="59"/>
      <c r="Q469" s="59"/>
      <c r="R469" s="59"/>
      <c r="S469" s="59"/>
      <c r="T469" s="60"/>
      <c r="U469" s="33"/>
      <c r="V469" s="33"/>
      <c r="W469" s="33"/>
      <c r="X469" s="33"/>
      <c r="Y469" s="33"/>
      <c r="Z469" s="33"/>
      <c r="AA469" s="33"/>
      <c r="AB469" s="33"/>
      <c r="AC469" s="33"/>
      <c r="AD469" s="33"/>
      <c r="AE469" s="33"/>
      <c r="AT469" s="18" t="s">
        <v>273</v>
      </c>
      <c r="AU469" s="18" t="s">
        <v>90</v>
      </c>
    </row>
    <row r="470" spans="2:51" s="13" customFormat="1" ht="10.2">
      <c r="B470" s="170"/>
      <c r="D470" s="165" t="s">
        <v>274</v>
      </c>
      <c r="E470" s="171" t="s">
        <v>1</v>
      </c>
      <c r="F470" s="172" t="s">
        <v>598</v>
      </c>
      <c r="H470" s="171" t="s">
        <v>1</v>
      </c>
      <c r="I470" s="173"/>
      <c r="L470" s="170"/>
      <c r="M470" s="174"/>
      <c r="N470" s="175"/>
      <c r="O470" s="175"/>
      <c r="P470" s="175"/>
      <c r="Q470" s="175"/>
      <c r="R470" s="175"/>
      <c r="S470" s="175"/>
      <c r="T470" s="176"/>
      <c r="AT470" s="171" t="s">
        <v>274</v>
      </c>
      <c r="AU470" s="171" t="s">
        <v>90</v>
      </c>
      <c r="AV470" s="13" t="s">
        <v>87</v>
      </c>
      <c r="AW470" s="13" t="s">
        <v>36</v>
      </c>
      <c r="AX470" s="13" t="s">
        <v>80</v>
      </c>
      <c r="AY470" s="171" t="s">
        <v>265</v>
      </c>
    </row>
    <row r="471" spans="2:51" s="14" customFormat="1" ht="10.2">
      <c r="B471" s="177"/>
      <c r="D471" s="165" t="s">
        <v>274</v>
      </c>
      <c r="E471" s="178" t="s">
        <v>1</v>
      </c>
      <c r="F471" s="179" t="s">
        <v>599</v>
      </c>
      <c r="H471" s="180">
        <v>20.096</v>
      </c>
      <c r="I471" s="181"/>
      <c r="L471" s="177"/>
      <c r="M471" s="182"/>
      <c r="N471" s="183"/>
      <c r="O471" s="183"/>
      <c r="P471" s="183"/>
      <c r="Q471" s="183"/>
      <c r="R471" s="183"/>
      <c r="S471" s="183"/>
      <c r="T471" s="184"/>
      <c r="AT471" s="178" t="s">
        <v>274</v>
      </c>
      <c r="AU471" s="178" t="s">
        <v>90</v>
      </c>
      <c r="AV471" s="14" t="s">
        <v>90</v>
      </c>
      <c r="AW471" s="14" t="s">
        <v>36</v>
      </c>
      <c r="AX471" s="14" t="s">
        <v>80</v>
      </c>
      <c r="AY471" s="178" t="s">
        <v>265</v>
      </c>
    </row>
    <row r="472" spans="2:51" s="15" customFormat="1" ht="10.2">
      <c r="B472" s="185"/>
      <c r="D472" s="165" t="s">
        <v>274</v>
      </c>
      <c r="E472" s="186" t="s">
        <v>1</v>
      </c>
      <c r="F472" s="187" t="s">
        <v>277</v>
      </c>
      <c r="H472" s="188">
        <v>20.096</v>
      </c>
      <c r="I472" s="189"/>
      <c r="L472" s="185"/>
      <c r="M472" s="190"/>
      <c r="N472" s="191"/>
      <c r="O472" s="191"/>
      <c r="P472" s="191"/>
      <c r="Q472" s="191"/>
      <c r="R472" s="191"/>
      <c r="S472" s="191"/>
      <c r="T472" s="192"/>
      <c r="AT472" s="186" t="s">
        <v>274</v>
      </c>
      <c r="AU472" s="186" t="s">
        <v>90</v>
      </c>
      <c r="AV472" s="15" t="s">
        <v>179</v>
      </c>
      <c r="AW472" s="15" t="s">
        <v>36</v>
      </c>
      <c r="AX472" s="15" t="s">
        <v>87</v>
      </c>
      <c r="AY472" s="186" t="s">
        <v>265</v>
      </c>
    </row>
    <row r="473" spans="2:63" s="12" customFormat="1" ht="22.8" customHeight="1">
      <c r="B473" s="138"/>
      <c r="D473" s="139" t="s">
        <v>79</v>
      </c>
      <c r="E473" s="149" t="s">
        <v>95</v>
      </c>
      <c r="F473" s="149" t="s">
        <v>600</v>
      </c>
      <c r="I473" s="141"/>
      <c r="J473" s="150">
        <f>BK473</f>
        <v>0</v>
      </c>
      <c r="L473" s="138"/>
      <c r="M473" s="143"/>
      <c r="N473" s="144"/>
      <c r="O473" s="144"/>
      <c r="P473" s="145">
        <f>SUM(P474:P607)</f>
        <v>0</v>
      </c>
      <c r="Q473" s="144"/>
      <c r="R473" s="145">
        <f>SUM(R474:R607)</f>
        <v>46.69492929999999</v>
      </c>
      <c r="S473" s="144"/>
      <c r="T473" s="146">
        <f>SUM(T474:T607)</f>
        <v>0</v>
      </c>
      <c r="AR473" s="139" t="s">
        <v>87</v>
      </c>
      <c r="AT473" s="147" t="s">
        <v>79</v>
      </c>
      <c r="AU473" s="147" t="s">
        <v>87</v>
      </c>
      <c r="AY473" s="139" t="s">
        <v>265</v>
      </c>
      <c r="BK473" s="148">
        <f>SUM(BK474:BK607)</f>
        <v>0</v>
      </c>
    </row>
    <row r="474" spans="1:65" s="2" customFormat="1" ht="33" customHeight="1">
      <c r="A474" s="33"/>
      <c r="B474" s="151"/>
      <c r="C474" s="152" t="s">
        <v>601</v>
      </c>
      <c r="D474" s="152" t="s">
        <v>267</v>
      </c>
      <c r="E474" s="153" t="s">
        <v>602</v>
      </c>
      <c r="F474" s="154" t="s">
        <v>603</v>
      </c>
      <c r="G474" s="155" t="s">
        <v>270</v>
      </c>
      <c r="H474" s="156">
        <v>88.706</v>
      </c>
      <c r="I474" s="157"/>
      <c r="J474" s="158">
        <f>ROUND(I474*H474,2)</f>
        <v>0</v>
      </c>
      <c r="K474" s="154" t="s">
        <v>271</v>
      </c>
      <c r="L474" s="34"/>
      <c r="M474" s="159" t="s">
        <v>1</v>
      </c>
      <c r="N474" s="160" t="s">
        <v>45</v>
      </c>
      <c r="O474" s="59"/>
      <c r="P474" s="161">
        <f>O474*H474</f>
        <v>0</v>
      </c>
      <c r="Q474" s="161">
        <v>0.26905</v>
      </c>
      <c r="R474" s="161">
        <f>Q474*H474</f>
        <v>23.866349300000003</v>
      </c>
      <c r="S474" s="161">
        <v>0</v>
      </c>
      <c r="T474" s="162">
        <f>S474*H474</f>
        <v>0</v>
      </c>
      <c r="U474" s="33"/>
      <c r="V474" s="33"/>
      <c r="W474" s="33"/>
      <c r="X474" s="33"/>
      <c r="Y474" s="33"/>
      <c r="Z474" s="33"/>
      <c r="AA474" s="33"/>
      <c r="AB474" s="33"/>
      <c r="AC474" s="33"/>
      <c r="AD474" s="33"/>
      <c r="AE474" s="33"/>
      <c r="AR474" s="163" t="s">
        <v>179</v>
      </c>
      <c r="AT474" s="163" t="s">
        <v>267</v>
      </c>
      <c r="AU474" s="163" t="s">
        <v>90</v>
      </c>
      <c r="AY474" s="18" t="s">
        <v>265</v>
      </c>
      <c r="BE474" s="164">
        <f>IF(N474="základní",J474,0)</f>
        <v>0</v>
      </c>
      <c r="BF474" s="164">
        <f>IF(N474="snížená",J474,0)</f>
        <v>0</v>
      </c>
      <c r="BG474" s="164">
        <f>IF(N474="zákl. přenesená",J474,0)</f>
        <v>0</v>
      </c>
      <c r="BH474" s="164">
        <f>IF(N474="sníž. přenesená",J474,0)</f>
        <v>0</v>
      </c>
      <c r="BI474" s="164">
        <f>IF(N474="nulová",J474,0)</f>
        <v>0</v>
      </c>
      <c r="BJ474" s="18" t="s">
        <v>87</v>
      </c>
      <c r="BK474" s="164">
        <f>ROUND(I474*H474,2)</f>
        <v>0</v>
      </c>
      <c r="BL474" s="18" t="s">
        <v>179</v>
      </c>
      <c r="BM474" s="163" t="s">
        <v>604</v>
      </c>
    </row>
    <row r="475" spans="1:47" s="2" customFormat="1" ht="19.2">
      <c r="A475" s="33"/>
      <c r="B475" s="34"/>
      <c r="C475" s="33"/>
      <c r="D475" s="165" t="s">
        <v>273</v>
      </c>
      <c r="E475" s="33"/>
      <c r="F475" s="166" t="s">
        <v>603</v>
      </c>
      <c r="G475" s="33"/>
      <c r="H475" s="33"/>
      <c r="I475" s="167"/>
      <c r="J475" s="33"/>
      <c r="K475" s="33"/>
      <c r="L475" s="34"/>
      <c r="M475" s="168"/>
      <c r="N475" s="169"/>
      <c r="O475" s="59"/>
      <c r="P475" s="59"/>
      <c r="Q475" s="59"/>
      <c r="R475" s="59"/>
      <c r="S475" s="59"/>
      <c r="T475" s="60"/>
      <c r="U475" s="33"/>
      <c r="V475" s="33"/>
      <c r="W475" s="33"/>
      <c r="X475" s="33"/>
      <c r="Y475" s="33"/>
      <c r="Z475" s="33"/>
      <c r="AA475" s="33"/>
      <c r="AB475" s="33"/>
      <c r="AC475" s="33"/>
      <c r="AD475" s="33"/>
      <c r="AE475" s="33"/>
      <c r="AT475" s="18" t="s">
        <v>273</v>
      </c>
      <c r="AU475" s="18" t="s">
        <v>90</v>
      </c>
    </row>
    <row r="476" spans="2:51" s="13" customFormat="1" ht="10.2">
      <c r="B476" s="170"/>
      <c r="D476" s="165" t="s">
        <v>274</v>
      </c>
      <c r="E476" s="171" t="s">
        <v>1</v>
      </c>
      <c r="F476" s="172" t="s">
        <v>605</v>
      </c>
      <c r="H476" s="171" t="s">
        <v>1</v>
      </c>
      <c r="I476" s="173"/>
      <c r="L476" s="170"/>
      <c r="M476" s="174"/>
      <c r="N476" s="175"/>
      <c r="O476" s="175"/>
      <c r="P476" s="175"/>
      <c r="Q476" s="175"/>
      <c r="R476" s="175"/>
      <c r="S476" s="175"/>
      <c r="T476" s="176"/>
      <c r="AT476" s="171" t="s">
        <v>274</v>
      </c>
      <c r="AU476" s="171" t="s">
        <v>90</v>
      </c>
      <c r="AV476" s="13" t="s">
        <v>87</v>
      </c>
      <c r="AW476" s="13" t="s">
        <v>36</v>
      </c>
      <c r="AX476" s="13" t="s">
        <v>80</v>
      </c>
      <c r="AY476" s="171" t="s">
        <v>265</v>
      </c>
    </row>
    <row r="477" spans="2:51" s="14" customFormat="1" ht="10.2">
      <c r="B477" s="177"/>
      <c r="D477" s="165" t="s">
        <v>274</v>
      </c>
      <c r="E477" s="178" t="s">
        <v>1</v>
      </c>
      <c r="F477" s="179" t="s">
        <v>606</v>
      </c>
      <c r="H477" s="180">
        <v>89.955</v>
      </c>
      <c r="I477" s="181"/>
      <c r="L477" s="177"/>
      <c r="M477" s="182"/>
      <c r="N477" s="183"/>
      <c r="O477" s="183"/>
      <c r="P477" s="183"/>
      <c r="Q477" s="183"/>
      <c r="R477" s="183"/>
      <c r="S477" s="183"/>
      <c r="T477" s="184"/>
      <c r="AT477" s="178" t="s">
        <v>274</v>
      </c>
      <c r="AU477" s="178" t="s">
        <v>90</v>
      </c>
      <c r="AV477" s="14" t="s">
        <v>90</v>
      </c>
      <c r="AW477" s="14" t="s">
        <v>36</v>
      </c>
      <c r="AX477" s="14" t="s">
        <v>80</v>
      </c>
      <c r="AY477" s="178" t="s">
        <v>265</v>
      </c>
    </row>
    <row r="478" spans="2:51" s="14" customFormat="1" ht="10.2">
      <c r="B478" s="177"/>
      <c r="D478" s="165" t="s">
        <v>274</v>
      </c>
      <c r="E478" s="178" t="s">
        <v>1</v>
      </c>
      <c r="F478" s="179" t="s">
        <v>607</v>
      </c>
      <c r="H478" s="180">
        <v>6.206</v>
      </c>
      <c r="I478" s="181"/>
      <c r="L478" s="177"/>
      <c r="M478" s="182"/>
      <c r="N478" s="183"/>
      <c r="O478" s="183"/>
      <c r="P478" s="183"/>
      <c r="Q478" s="183"/>
      <c r="R478" s="183"/>
      <c r="S478" s="183"/>
      <c r="T478" s="184"/>
      <c r="AT478" s="178" t="s">
        <v>274</v>
      </c>
      <c r="AU478" s="178" t="s">
        <v>90</v>
      </c>
      <c r="AV478" s="14" t="s">
        <v>90</v>
      </c>
      <c r="AW478" s="14" t="s">
        <v>36</v>
      </c>
      <c r="AX478" s="14" t="s">
        <v>80</v>
      </c>
      <c r="AY478" s="178" t="s">
        <v>265</v>
      </c>
    </row>
    <row r="479" spans="2:51" s="13" customFormat="1" ht="10.2">
      <c r="B479" s="170"/>
      <c r="D479" s="165" t="s">
        <v>274</v>
      </c>
      <c r="E479" s="171" t="s">
        <v>1</v>
      </c>
      <c r="F479" s="172" t="s">
        <v>608</v>
      </c>
      <c r="H479" s="171" t="s">
        <v>1</v>
      </c>
      <c r="I479" s="173"/>
      <c r="L479" s="170"/>
      <c r="M479" s="174"/>
      <c r="N479" s="175"/>
      <c r="O479" s="175"/>
      <c r="P479" s="175"/>
      <c r="Q479" s="175"/>
      <c r="R479" s="175"/>
      <c r="S479" s="175"/>
      <c r="T479" s="176"/>
      <c r="AT479" s="171" t="s">
        <v>274</v>
      </c>
      <c r="AU479" s="171" t="s">
        <v>90</v>
      </c>
      <c r="AV479" s="13" t="s">
        <v>87</v>
      </c>
      <c r="AW479" s="13" t="s">
        <v>36</v>
      </c>
      <c r="AX479" s="13" t="s">
        <v>80</v>
      </c>
      <c r="AY479" s="171" t="s">
        <v>265</v>
      </c>
    </row>
    <row r="480" spans="2:51" s="14" customFormat="1" ht="10.2">
      <c r="B480" s="177"/>
      <c r="D480" s="165" t="s">
        <v>274</v>
      </c>
      <c r="E480" s="178" t="s">
        <v>1</v>
      </c>
      <c r="F480" s="179" t="s">
        <v>609</v>
      </c>
      <c r="H480" s="180">
        <v>-3.28</v>
      </c>
      <c r="I480" s="181"/>
      <c r="L480" s="177"/>
      <c r="M480" s="182"/>
      <c r="N480" s="183"/>
      <c r="O480" s="183"/>
      <c r="P480" s="183"/>
      <c r="Q480" s="183"/>
      <c r="R480" s="183"/>
      <c r="S480" s="183"/>
      <c r="T480" s="184"/>
      <c r="AT480" s="178" t="s">
        <v>274</v>
      </c>
      <c r="AU480" s="178" t="s">
        <v>90</v>
      </c>
      <c r="AV480" s="14" t="s">
        <v>90</v>
      </c>
      <c r="AW480" s="14" t="s">
        <v>36</v>
      </c>
      <c r="AX480" s="14" t="s">
        <v>80</v>
      </c>
      <c r="AY480" s="178" t="s">
        <v>265</v>
      </c>
    </row>
    <row r="481" spans="2:51" s="14" customFormat="1" ht="10.2">
      <c r="B481" s="177"/>
      <c r="D481" s="165" t="s">
        <v>274</v>
      </c>
      <c r="E481" s="178" t="s">
        <v>1</v>
      </c>
      <c r="F481" s="179" t="s">
        <v>610</v>
      </c>
      <c r="H481" s="180">
        <v>-1.125</v>
      </c>
      <c r="I481" s="181"/>
      <c r="L481" s="177"/>
      <c r="M481" s="182"/>
      <c r="N481" s="183"/>
      <c r="O481" s="183"/>
      <c r="P481" s="183"/>
      <c r="Q481" s="183"/>
      <c r="R481" s="183"/>
      <c r="S481" s="183"/>
      <c r="T481" s="184"/>
      <c r="AT481" s="178" t="s">
        <v>274</v>
      </c>
      <c r="AU481" s="178" t="s">
        <v>90</v>
      </c>
      <c r="AV481" s="14" t="s">
        <v>90</v>
      </c>
      <c r="AW481" s="14" t="s">
        <v>36</v>
      </c>
      <c r="AX481" s="14" t="s">
        <v>80</v>
      </c>
      <c r="AY481" s="178" t="s">
        <v>265</v>
      </c>
    </row>
    <row r="482" spans="2:51" s="14" customFormat="1" ht="10.2">
      <c r="B482" s="177"/>
      <c r="D482" s="165" t="s">
        <v>274</v>
      </c>
      <c r="E482" s="178" t="s">
        <v>1</v>
      </c>
      <c r="F482" s="179" t="s">
        <v>611</v>
      </c>
      <c r="H482" s="180">
        <v>-2.05</v>
      </c>
      <c r="I482" s="181"/>
      <c r="L482" s="177"/>
      <c r="M482" s="182"/>
      <c r="N482" s="183"/>
      <c r="O482" s="183"/>
      <c r="P482" s="183"/>
      <c r="Q482" s="183"/>
      <c r="R482" s="183"/>
      <c r="S482" s="183"/>
      <c r="T482" s="184"/>
      <c r="AT482" s="178" t="s">
        <v>274</v>
      </c>
      <c r="AU482" s="178" t="s">
        <v>90</v>
      </c>
      <c r="AV482" s="14" t="s">
        <v>90</v>
      </c>
      <c r="AW482" s="14" t="s">
        <v>36</v>
      </c>
      <c r="AX482" s="14" t="s">
        <v>80</v>
      </c>
      <c r="AY482" s="178" t="s">
        <v>265</v>
      </c>
    </row>
    <row r="483" spans="2:51" s="14" customFormat="1" ht="10.2">
      <c r="B483" s="177"/>
      <c r="D483" s="165" t="s">
        <v>274</v>
      </c>
      <c r="E483" s="178" t="s">
        <v>1</v>
      </c>
      <c r="F483" s="179" t="s">
        <v>612</v>
      </c>
      <c r="H483" s="180">
        <v>-1</v>
      </c>
      <c r="I483" s="181"/>
      <c r="L483" s="177"/>
      <c r="M483" s="182"/>
      <c r="N483" s="183"/>
      <c r="O483" s="183"/>
      <c r="P483" s="183"/>
      <c r="Q483" s="183"/>
      <c r="R483" s="183"/>
      <c r="S483" s="183"/>
      <c r="T483" s="184"/>
      <c r="AT483" s="178" t="s">
        <v>274</v>
      </c>
      <c r="AU483" s="178" t="s">
        <v>90</v>
      </c>
      <c r="AV483" s="14" t="s">
        <v>90</v>
      </c>
      <c r="AW483" s="14" t="s">
        <v>36</v>
      </c>
      <c r="AX483" s="14" t="s">
        <v>80</v>
      </c>
      <c r="AY483" s="178" t="s">
        <v>265</v>
      </c>
    </row>
    <row r="484" spans="2:51" s="15" customFormat="1" ht="10.2">
      <c r="B484" s="185"/>
      <c r="D484" s="165" t="s">
        <v>274</v>
      </c>
      <c r="E484" s="186" t="s">
        <v>1</v>
      </c>
      <c r="F484" s="187" t="s">
        <v>277</v>
      </c>
      <c r="H484" s="188">
        <v>88.706</v>
      </c>
      <c r="I484" s="189"/>
      <c r="L484" s="185"/>
      <c r="M484" s="190"/>
      <c r="N484" s="191"/>
      <c r="O484" s="191"/>
      <c r="P484" s="191"/>
      <c r="Q484" s="191"/>
      <c r="R484" s="191"/>
      <c r="S484" s="191"/>
      <c r="T484" s="192"/>
      <c r="AT484" s="186" t="s">
        <v>274</v>
      </c>
      <c r="AU484" s="186" t="s">
        <v>90</v>
      </c>
      <c r="AV484" s="15" t="s">
        <v>179</v>
      </c>
      <c r="AW484" s="15" t="s">
        <v>36</v>
      </c>
      <c r="AX484" s="15" t="s">
        <v>87</v>
      </c>
      <c r="AY484" s="186" t="s">
        <v>265</v>
      </c>
    </row>
    <row r="485" spans="1:65" s="2" customFormat="1" ht="37.8" customHeight="1">
      <c r="A485" s="33"/>
      <c r="B485" s="151"/>
      <c r="C485" s="152" t="s">
        <v>613</v>
      </c>
      <c r="D485" s="152" t="s">
        <v>267</v>
      </c>
      <c r="E485" s="153" t="s">
        <v>614</v>
      </c>
      <c r="F485" s="154" t="s">
        <v>615</v>
      </c>
      <c r="G485" s="155" t="s">
        <v>280</v>
      </c>
      <c r="H485" s="156">
        <v>12</v>
      </c>
      <c r="I485" s="157"/>
      <c r="J485" s="158">
        <f>ROUND(I485*H485,2)</f>
        <v>0</v>
      </c>
      <c r="K485" s="154" t="s">
        <v>271</v>
      </c>
      <c r="L485" s="34"/>
      <c r="M485" s="159" t="s">
        <v>1</v>
      </c>
      <c r="N485" s="160" t="s">
        <v>45</v>
      </c>
      <c r="O485" s="59"/>
      <c r="P485" s="161">
        <f>O485*H485</f>
        <v>0</v>
      </c>
      <c r="Q485" s="161">
        <v>0.04555</v>
      </c>
      <c r="R485" s="161">
        <f>Q485*H485</f>
        <v>0.5466</v>
      </c>
      <c r="S485" s="161">
        <v>0</v>
      </c>
      <c r="T485" s="162">
        <f>S485*H485</f>
        <v>0</v>
      </c>
      <c r="U485" s="33"/>
      <c r="V485" s="33"/>
      <c r="W485" s="33"/>
      <c r="X485" s="33"/>
      <c r="Y485" s="33"/>
      <c r="Z485" s="33"/>
      <c r="AA485" s="33"/>
      <c r="AB485" s="33"/>
      <c r="AC485" s="33"/>
      <c r="AD485" s="33"/>
      <c r="AE485" s="33"/>
      <c r="AR485" s="163" t="s">
        <v>179</v>
      </c>
      <c r="AT485" s="163" t="s">
        <v>267</v>
      </c>
      <c r="AU485" s="163" t="s">
        <v>90</v>
      </c>
      <c r="AY485" s="18" t="s">
        <v>265</v>
      </c>
      <c r="BE485" s="164">
        <f>IF(N485="základní",J485,0)</f>
        <v>0</v>
      </c>
      <c r="BF485" s="164">
        <f>IF(N485="snížená",J485,0)</f>
        <v>0</v>
      </c>
      <c r="BG485" s="164">
        <f>IF(N485="zákl. přenesená",J485,0)</f>
        <v>0</v>
      </c>
      <c r="BH485" s="164">
        <f>IF(N485="sníž. přenesená",J485,0)</f>
        <v>0</v>
      </c>
      <c r="BI485" s="164">
        <f>IF(N485="nulová",J485,0)</f>
        <v>0</v>
      </c>
      <c r="BJ485" s="18" t="s">
        <v>87</v>
      </c>
      <c r="BK485" s="164">
        <f>ROUND(I485*H485,2)</f>
        <v>0</v>
      </c>
      <c r="BL485" s="18" t="s">
        <v>179</v>
      </c>
      <c r="BM485" s="163" t="s">
        <v>616</v>
      </c>
    </row>
    <row r="486" spans="1:47" s="2" customFormat="1" ht="19.2">
      <c r="A486" s="33"/>
      <c r="B486" s="34"/>
      <c r="C486" s="33"/>
      <c r="D486" s="165" t="s">
        <v>273</v>
      </c>
      <c r="E486" s="33"/>
      <c r="F486" s="166" t="s">
        <v>615</v>
      </c>
      <c r="G486" s="33"/>
      <c r="H486" s="33"/>
      <c r="I486" s="167"/>
      <c r="J486" s="33"/>
      <c r="K486" s="33"/>
      <c r="L486" s="34"/>
      <c r="M486" s="168"/>
      <c r="N486" s="169"/>
      <c r="O486" s="59"/>
      <c r="P486" s="59"/>
      <c r="Q486" s="59"/>
      <c r="R486" s="59"/>
      <c r="S486" s="59"/>
      <c r="T486" s="60"/>
      <c r="U486" s="33"/>
      <c r="V486" s="33"/>
      <c r="W486" s="33"/>
      <c r="X486" s="33"/>
      <c r="Y486" s="33"/>
      <c r="Z486" s="33"/>
      <c r="AA486" s="33"/>
      <c r="AB486" s="33"/>
      <c r="AC486" s="33"/>
      <c r="AD486" s="33"/>
      <c r="AE486" s="33"/>
      <c r="AT486" s="18" t="s">
        <v>273</v>
      </c>
      <c r="AU486" s="18" t="s">
        <v>90</v>
      </c>
    </row>
    <row r="487" spans="2:51" s="13" customFormat="1" ht="10.2">
      <c r="B487" s="170"/>
      <c r="D487" s="165" t="s">
        <v>274</v>
      </c>
      <c r="E487" s="171" t="s">
        <v>1</v>
      </c>
      <c r="F487" s="172" t="s">
        <v>605</v>
      </c>
      <c r="H487" s="171" t="s">
        <v>1</v>
      </c>
      <c r="I487" s="173"/>
      <c r="L487" s="170"/>
      <c r="M487" s="174"/>
      <c r="N487" s="175"/>
      <c r="O487" s="175"/>
      <c r="P487" s="175"/>
      <c r="Q487" s="175"/>
      <c r="R487" s="175"/>
      <c r="S487" s="175"/>
      <c r="T487" s="176"/>
      <c r="AT487" s="171" t="s">
        <v>274</v>
      </c>
      <c r="AU487" s="171" t="s">
        <v>90</v>
      </c>
      <c r="AV487" s="13" t="s">
        <v>87</v>
      </c>
      <c r="AW487" s="13" t="s">
        <v>36</v>
      </c>
      <c r="AX487" s="13" t="s">
        <v>80</v>
      </c>
      <c r="AY487" s="171" t="s">
        <v>265</v>
      </c>
    </row>
    <row r="488" spans="2:51" s="14" customFormat="1" ht="10.2">
      <c r="B488" s="177"/>
      <c r="D488" s="165" t="s">
        <v>274</v>
      </c>
      <c r="E488" s="178" t="s">
        <v>1</v>
      </c>
      <c r="F488" s="179" t="s">
        <v>617</v>
      </c>
      <c r="H488" s="180">
        <v>12</v>
      </c>
      <c r="I488" s="181"/>
      <c r="L488" s="177"/>
      <c r="M488" s="182"/>
      <c r="N488" s="183"/>
      <c r="O488" s="183"/>
      <c r="P488" s="183"/>
      <c r="Q488" s="183"/>
      <c r="R488" s="183"/>
      <c r="S488" s="183"/>
      <c r="T488" s="184"/>
      <c r="AT488" s="178" t="s">
        <v>274</v>
      </c>
      <c r="AU488" s="178" t="s">
        <v>90</v>
      </c>
      <c r="AV488" s="14" t="s">
        <v>90</v>
      </c>
      <c r="AW488" s="14" t="s">
        <v>36</v>
      </c>
      <c r="AX488" s="14" t="s">
        <v>80</v>
      </c>
      <c r="AY488" s="178" t="s">
        <v>265</v>
      </c>
    </row>
    <row r="489" spans="2:51" s="15" customFormat="1" ht="10.2">
      <c r="B489" s="185"/>
      <c r="D489" s="165" t="s">
        <v>274</v>
      </c>
      <c r="E489" s="186" t="s">
        <v>1</v>
      </c>
      <c r="F489" s="187" t="s">
        <v>277</v>
      </c>
      <c r="H489" s="188">
        <v>12</v>
      </c>
      <c r="I489" s="189"/>
      <c r="L489" s="185"/>
      <c r="M489" s="190"/>
      <c r="N489" s="191"/>
      <c r="O489" s="191"/>
      <c r="P489" s="191"/>
      <c r="Q489" s="191"/>
      <c r="R489" s="191"/>
      <c r="S489" s="191"/>
      <c r="T489" s="192"/>
      <c r="AT489" s="186" t="s">
        <v>274</v>
      </c>
      <c r="AU489" s="186" t="s">
        <v>90</v>
      </c>
      <c r="AV489" s="15" t="s">
        <v>179</v>
      </c>
      <c r="AW489" s="15" t="s">
        <v>36</v>
      </c>
      <c r="AX489" s="15" t="s">
        <v>87</v>
      </c>
      <c r="AY489" s="186" t="s">
        <v>265</v>
      </c>
    </row>
    <row r="490" spans="1:65" s="2" customFormat="1" ht="37.8" customHeight="1">
      <c r="A490" s="33"/>
      <c r="B490" s="151"/>
      <c r="C490" s="152" t="s">
        <v>618</v>
      </c>
      <c r="D490" s="152" t="s">
        <v>267</v>
      </c>
      <c r="E490" s="153" t="s">
        <v>619</v>
      </c>
      <c r="F490" s="154" t="s">
        <v>620</v>
      </c>
      <c r="G490" s="155" t="s">
        <v>280</v>
      </c>
      <c r="H490" s="156">
        <v>6</v>
      </c>
      <c r="I490" s="157"/>
      <c r="J490" s="158">
        <f>ROUND(I490*H490,2)</f>
        <v>0</v>
      </c>
      <c r="K490" s="154" t="s">
        <v>271</v>
      </c>
      <c r="L490" s="34"/>
      <c r="M490" s="159" t="s">
        <v>1</v>
      </c>
      <c r="N490" s="160" t="s">
        <v>45</v>
      </c>
      <c r="O490" s="59"/>
      <c r="P490" s="161">
        <f>O490*H490</f>
        <v>0</v>
      </c>
      <c r="Q490" s="161">
        <v>0.05455</v>
      </c>
      <c r="R490" s="161">
        <f>Q490*H490</f>
        <v>0.32730000000000004</v>
      </c>
      <c r="S490" s="161">
        <v>0</v>
      </c>
      <c r="T490" s="162">
        <f>S490*H490</f>
        <v>0</v>
      </c>
      <c r="U490" s="33"/>
      <c r="V490" s="33"/>
      <c r="W490" s="33"/>
      <c r="X490" s="33"/>
      <c r="Y490" s="33"/>
      <c r="Z490" s="33"/>
      <c r="AA490" s="33"/>
      <c r="AB490" s="33"/>
      <c r="AC490" s="33"/>
      <c r="AD490" s="33"/>
      <c r="AE490" s="33"/>
      <c r="AR490" s="163" t="s">
        <v>179</v>
      </c>
      <c r="AT490" s="163" t="s">
        <v>267</v>
      </c>
      <c r="AU490" s="163" t="s">
        <v>90</v>
      </c>
      <c r="AY490" s="18" t="s">
        <v>265</v>
      </c>
      <c r="BE490" s="164">
        <f>IF(N490="základní",J490,0)</f>
        <v>0</v>
      </c>
      <c r="BF490" s="164">
        <f>IF(N490="snížená",J490,0)</f>
        <v>0</v>
      </c>
      <c r="BG490" s="164">
        <f>IF(N490="zákl. přenesená",J490,0)</f>
        <v>0</v>
      </c>
      <c r="BH490" s="164">
        <f>IF(N490="sníž. přenesená",J490,0)</f>
        <v>0</v>
      </c>
      <c r="BI490" s="164">
        <f>IF(N490="nulová",J490,0)</f>
        <v>0</v>
      </c>
      <c r="BJ490" s="18" t="s">
        <v>87</v>
      </c>
      <c r="BK490" s="164">
        <f>ROUND(I490*H490,2)</f>
        <v>0</v>
      </c>
      <c r="BL490" s="18" t="s">
        <v>179</v>
      </c>
      <c r="BM490" s="163" t="s">
        <v>621</v>
      </c>
    </row>
    <row r="491" spans="1:47" s="2" customFormat="1" ht="19.2">
      <c r="A491" s="33"/>
      <c r="B491" s="34"/>
      <c r="C491" s="33"/>
      <c r="D491" s="165" t="s">
        <v>273</v>
      </c>
      <c r="E491" s="33"/>
      <c r="F491" s="166" t="s">
        <v>620</v>
      </c>
      <c r="G491" s="33"/>
      <c r="H491" s="33"/>
      <c r="I491" s="167"/>
      <c r="J491" s="33"/>
      <c r="K491" s="33"/>
      <c r="L491" s="34"/>
      <c r="M491" s="168"/>
      <c r="N491" s="169"/>
      <c r="O491" s="59"/>
      <c r="P491" s="59"/>
      <c r="Q491" s="59"/>
      <c r="R491" s="59"/>
      <c r="S491" s="59"/>
      <c r="T491" s="60"/>
      <c r="U491" s="33"/>
      <c r="V491" s="33"/>
      <c r="W491" s="33"/>
      <c r="X491" s="33"/>
      <c r="Y491" s="33"/>
      <c r="Z491" s="33"/>
      <c r="AA491" s="33"/>
      <c r="AB491" s="33"/>
      <c r="AC491" s="33"/>
      <c r="AD491" s="33"/>
      <c r="AE491" s="33"/>
      <c r="AT491" s="18" t="s">
        <v>273</v>
      </c>
      <c r="AU491" s="18" t="s">
        <v>90</v>
      </c>
    </row>
    <row r="492" spans="2:51" s="13" customFormat="1" ht="10.2">
      <c r="B492" s="170"/>
      <c r="D492" s="165" t="s">
        <v>274</v>
      </c>
      <c r="E492" s="171" t="s">
        <v>1</v>
      </c>
      <c r="F492" s="172" t="s">
        <v>605</v>
      </c>
      <c r="H492" s="171" t="s">
        <v>1</v>
      </c>
      <c r="I492" s="173"/>
      <c r="L492" s="170"/>
      <c r="M492" s="174"/>
      <c r="N492" s="175"/>
      <c r="O492" s="175"/>
      <c r="P492" s="175"/>
      <c r="Q492" s="175"/>
      <c r="R492" s="175"/>
      <c r="S492" s="175"/>
      <c r="T492" s="176"/>
      <c r="AT492" s="171" t="s">
        <v>274</v>
      </c>
      <c r="AU492" s="171" t="s">
        <v>90</v>
      </c>
      <c r="AV492" s="13" t="s">
        <v>87</v>
      </c>
      <c r="AW492" s="13" t="s">
        <v>36</v>
      </c>
      <c r="AX492" s="13" t="s">
        <v>80</v>
      </c>
      <c r="AY492" s="171" t="s">
        <v>265</v>
      </c>
    </row>
    <row r="493" spans="2:51" s="14" customFormat="1" ht="10.2">
      <c r="B493" s="177"/>
      <c r="D493" s="165" t="s">
        <v>274</v>
      </c>
      <c r="E493" s="178" t="s">
        <v>1</v>
      </c>
      <c r="F493" s="179" t="s">
        <v>622</v>
      </c>
      <c r="H493" s="180">
        <v>6</v>
      </c>
      <c r="I493" s="181"/>
      <c r="L493" s="177"/>
      <c r="M493" s="182"/>
      <c r="N493" s="183"/>
      <c r="O493" s="183"/>
      <c r="P493" s="183"/>
      <c r="Q493" s="183"/>
      <c r="R493" s="183"/>
      <c r="S493" s="183"/>
      <c r="T493" s="184"/>
      <c r="AT493" s="178" t="s">
        <v>274</v>
      </c>
      <c r="AU493" s="178" t="s">
        <v>90</v>
      </c>
      <c r="AV493" s="14" t="s">
        <v>90</v>
      </c>
      <c r="AW493" s="14" t="s">
        <v>36</v>
      </c>
      <c r="AX493" s="14" t="s">
        <v>80</v>
      </c>
      <c r="AY493" s="178" t="s">
        <v>265</v>
      </c>
    </row>
    <row r="494" spans="2:51" s="15" customFormat="1" ht="10.2">
      <c r="B494" s="185"/>
      <c r="D494" s="165" t="s">
        <v>274</v>
      </c>
      <c r="E494" s="186" t="s">
        <v>1</v>
      </c>
      <c r="F494" s="187" t="s">
        <v>277</v>
      </c>
      <c r="H494" s="188">
        <v>6</v>
      </c>
      <c r="I494" s="189"/>
      <c r="L494" s="185"/>
      <c r="M494" s="190"/>
      <c r="N494" s="191"/>
      <c r="O494" s="191"/>
      <c r="P494" s="191"/>
      <c r="Q494" s="191"/>
      <c r="R494" s="191"/>
      <c r="S494" s="191"/>
      <c r="T494" s="192"/>
      <c r="AT494" s="186" t="s">
        <v>274</v>
      </c>
      <c r="AU494" s="186" t="s">
        <v>90</v>
      </c>
      <c r="AV494" s="15" t="s">
        <v>179</v>
      </c>
      <c r="AW494" s="15" t="s">
        <v>36</v>
      </c>
      <c r="AX494" s="15" t="s">
        <v>87</v>
      </c>
      <c r="AY494" s="186" t="s">
        <v>265</v>
      </c>
    </row>
    <row r="495" spans="1:65" s="2" customFormat="1" ht="33" customHeight="1">
      <c r="A495" s="33"/>
      <c r="B495" s="151"/>
      <c r="C495" s="152" t="s">
        <v>623</v>
      </c>
      <c r="D495" s="152" t="s">
        <v>267</v>
      </c>
      <c r="E495" s="153" t="s">
        <v>624</v>
      </c>
      <c r="F495" s="154" t="s">
        <v>625</v>
      </c>
      <c r="G495" s="155" t="s">
        <v>294</v>
      </c>
      <c r="H495" s="156">
        <v>8</v>
      </c>
      <c r="I495" s="157"/>
      <c r="J495" s="158">
        <f>ROUND(I495*H495,2)</f>
        <v>0</v>
      </c>
      <c r="K495" s="154" t="s">
        <v>271</v>
      </c>
      <c r="L495" s="34"/>
      <c r="M495" s="159" t="s">
        <v>1</v>
      </c>
      <c r="N495" s="160" t="s">
        <v>45</v>
      </c>
      <c r="O495" s="59"/>
      <c r="P495" s="161">
        <f>O495*H495</f>
        <v>0</v>
      </c>
      <c r="Q495" s="161">
        <v>0.00045</v>
      </c>
      <c r="R495" s="161">
        <f>Q495*H495</f>
        <v>0.0036</v>
      </c>
      <c r="S495" s="161">
        <v>0</v>
      </c>
      <c r="T495" s="162">
        <f>S495*H495</f>
        <v>0</v>
      </c>
      <c r="U495" s="33"/>
      <c r="V495" s="33"/>
      <c r="W495" s="33"/>
      <c r="X495" s="33"/>
      <c r="Y495" s="33"/>
      <c r="Z495" s="33"/>
      <c r="AA495" s="33"/>
      <c r="AB495" s="33"/>
      <c r="AC495" s="33"/>
      <c r="AD495" s="33"/>
      <c r="AE495" s="33"/>
      <c r="AR495" s="163" t="s">
        <v>179</v>
      </c>
      <c r="AT495" s="163" t="s">
        <v>267</v>
      </c>
      <c r="AU495" s="163" t="s">
        <v>90</v>
      </c>
      <c r="AY495" s="18" t="s">
        <v>265</v>
      </c>
      <c r="BE495" s="164">
        <f>IF(N495="základní",J495,0)</f>
        <v>0</v>
      </c>
      <c r="BF495" s="164">
        <f>IF(N495="snížená",J495,0)</f>
        <v>0</v>
      </c>
      <c r="BG495" s="164">
        <f>IF(N495="zákl. přenesená",J495,0)</f>
        <v>0</v>
      </c>
      <c r="BH495" s="164">
        <f>IF(N495="sníž. přenesená",J495,0)</f>
        <v>0</v>
      </c>
      <c r="BI495" s="164">
        <f>IF(N495="nulová",J495,0)</f>
        <v>0</v>
      </c>
      <c r="BJ495" s="18" t="s">
        <v>87</v>
      </c>
      <c r="BK495" s="164">
        <f>ROUND(I495*H495,2)</f>
        <v>0</v>
      </c>
      <c r="BL495" s="18" t="s">
        <v>179</v>
      </c>
      <c r="BM495" s="163" t="s">
        <v>626</v>
      </c>
    </row>
    <row r="496" spans="1:47" s="2" customFormat="1" ht="19.2">
      <c r="A496" s="33"/>
      <c r="B496" s="34"/>
      <c r="C496" s="33"/>
      <c r="D496" s="165" t="s">
        <v>273</v>
      </c>
      <c r="E496" s="33"/>
      <c r="F496" s="166" t="s">
        <v>625</v>
      </c>
      <c r="G496" s="33"/>
      <c r="H496" s="33"/>
      <c r="I496" s="167"/>
      <c r="J496" s="33"/>
      <c r="K496" s="33"/>
      <c r="L496" s="34"/>
      <c r="M496" s="168"/>
      <c r="N496" s="169"/>
      <c r="O496" s="59"/>
      <c r="P496" s="59"/>
      <c r="Q496" s="59"/>
      <c r="R496" s="59"/>
      <c r="S496" s="59"/>
      <c r="T496" s="60"/>
      <c r="U496" s="33"/>
      <c r="V496" s="33"/>
      <c r="W496" s="33"/>
      <c r="X496" s="33"/>
      <c r="Y496" s="33"/>
      <c r="Z496" s="33"/>
      <c r="AA496" s="33"/>
      <c r="AB496" s="33"/>
      <c r="AC496" s="33"/>
      <c r="AD496" s="33"/>
      <c r="AE496" s="33"/>
      <c r="AT496" s="18" t="s">
        <v>273</v>
      </c>
      <c r="AU496" s="18" t="s">
        <v>90</v>
      </c>
    </row>
    <row r="497" spans="2:51" s="13" customFormat="1" ht="10.2">
      <c r="B497" s="170"/>
      <c r="D497" s="165" t="s">
        <v>274</v>
      </c>
      <c r="E497" s="171" t="s">
        <v>1</v>
      </c>
      <c r="F497" s="172" t="s">
        <v>605</v>
      </c>
      <c r="H497" s="171" t="s">
        <v>1</v>
      </c>
      <c r="I497" s="173"/>
      <c r="L497" s="170"/>
      <c r="M497" s="174"/>
      <c r="N497" s="175"/>
      <c r="O497" s="175"/>
      <c r="P497" s="175"/>
      <c r="Q497" s="175"/>
      <c r="R497" s="175"/>
      <c r="S497" s="175"/>
      <c r="T497" s="176"/>
      <c r="AT497" s="171" t="s">
        <v>274</v>
      </c>
      <c r="AU497" s="171" t="s">
        <v>90</v>
      </c>
      <c r="AV497" s="13" t="s">
        <v>87</v>
      </c>
      <c r="AW497" s="13" t="s">
        <v>36</v>
      </c>
      <c r="AX497" s="13" t="s">
        <v>80</v>
      </c>
      <c r="AY497" s="171" t="s">
        <v>265</v>
      </c>
    </row>
    <row r="498" spans="2:51" s="14" customFormat="1" ht="10.2">
      <c r="B498" s="177"/>
      <c r="D498" s="165" t="s">
        <v>274</v>
      </c>
      <c r="E498" s="178" t="s">
        <v>1</v>
      </c>
      <c r="F498" s="179" t="s">
        <v>627</v>
      </c>
      <c r="H498" s="180">
        <v>5</v>
      </c>
      <c r="I498" s="181"/>
      <c r="L498" s="177"/>
      <c r="M498" s="182"/>
      <c r="N498" s="183"/>
      <c r="O498" s="183"/>
      <c r="P498" s="183"/>
      <c r="Q498" s="183"/>
      <c r="R498" s="183"/>
      <c r="S498" s="183"/>
      <c r="T498" s="184"/>
      <c r="AT498" s="178" t="s">
        <v>274</v>
      </c>
      <c r="AU498" s="178" t="s">
        <v>90</v>
      </c>
      <c r="AV498" s="14" t="s">
        <v>90</v>
      </c>
      <c r="AW498" s="14" t="s">
        <v>36</v>
      </c>
      <c r="AX498" s="14" t="s">
        <v>80</v>
      </c>
      <c r="AY498" s="178" t="s">
        <v>265</v>
      </c>
    </row>
    <row r="499" spans="2:51" s="14" customFormat="1" ht="10.2">
      <c r="B499" s="177"/>
      <c r="D499" s="165" t="s">
        <v>274</v>
      </c>
      <c r="E499" s="178" t="s">
        <v>1</v>
      </c>
      <c r="F499" s="179" t="s">
        <v>628</v>
      </c>
      <c r="H499" s="180">
        <v>3</v>
      </c>
      <c r="I499" s="181"/>
      <c r="L499" s="177"/>
      <c r="M499" s="182"/>
      <c r="N499" s="183"/>
      <c r="O499" s="183"/>
      <c r="P499" s="183"/>
      <c r="Q499" s="183"/>
      <c r="R499" s="183"/>
      <c r="S499" s="183"/>
      <c r="T499" s="184"/>
      <c r="AT499" s="178" t="s">
        <v>274</v>
      </c>
      <c r="AU499" s="178" t="s">
        <v>90</v>
      </c>
      <c r="AV499" s="14" t="s">
        <v>90</v>
      </c>
      <c r="AW499" s="14" t="s">
        <v>36</v>
      </c>
      <c r="AX499" s="14" t="s">
        <v>80</v>
      </c>
      <c r="AY499" s="178" t="s">
        <v>265</v>
      </c>
    </row>
    <row r="500" spans="2:51" s="15" customFormat="1" ht="10.2">
      <c r="B500" s="185"/>
      <c r="D500" s="165" t="s">
        <v>274</v>
      </c>
      <c r="E500" s="186" t="s">
        <v>1</v>
      </c>
      <c r="F500" s="187" t="s">
        <v>277</v>
      </c>
      <c r="H500" s="188">
        <v>8</v>
      </c>
      <c r="I500" s="189"/>
      <c r="L500" s="185"/>
      <c r="M500" s="190"/>
      <c r="N500" s="191"/>
      <c r="O500" s="191"/>
      <c r="P500" s="191"/>
      <c r="Q500" s="191"/>
      <c r="R500" s="191"/>
      <c r="S500" s="191"/>
      <c r="T500" s="192"/>
      <c r="AT500" s="186" t="s">
        <v>274</v>
      </c>
      <c r="AU500" s="186" t="s">
        <v>90</v>
      </c>
      <c r="AV500" s="15" t="s">
        <v>179</v>
      </c>
      <c r="AW500" s="15" t="s">
        <v>36</v>
      </c>
      <c r="AX500" s="15" t="s">
        <v>87</v>
      </c>
      <c r="AY500" s="186" t="s">
        <v>265</v>
      </c>
    </row>
    <row r="501" spans="1:65" s="2" customFormat="1" ht="44.25" customHeight="1">
      <c r="A501" s="33"/>
      <c r="B501" s="151"/>
      <c r="C501" s="152" t="s">
        <v>629</v>
      </c>
      <c r="D501" s="152" t="s">
        <v>267</v>
      </c>
      <c r="E501" s="153" t="s">
        <v>630</v>
      </c>
      <c r="F501" s="154" t="s">
        <v>631</v>
      </c>
      <c r="G501" s="155" t="s">
        <v>280</v>
      </c>
      <c r="H501" s="156">
        <v>92</v>
      </c>
      <c r="I501" s="157"/>
      <c r="J501" s="158">
        <f>ROUND(I501*H501,2)</f>
        <v>0</v>
      </c>
      <c r="K501" s="154" t="s">
        <v>271</v>
      </c>
      <c r="L501" s="34"/>
      <c r="M501" s="159" t="s">
        <v>1</v>
      </c>
      <c r="N501" s="160" t="s">
        <v>45</v>
      </c>
      <c r="O501" s="59"/>
      <c r="P501" s="161">
        <f>O501*H501</f>
        <v>0</v>
      </c>
      <c r="Q501" s="161">
        <v>0.17489</v>
      </c>
      <c r="R501" s="161">
        <f>Q501*H501</f>
        <v>16.08988</v>
      </c>
      <c r="S501" s="161">
        <v>0</v>
      </c>
      <c r="T501" s="162">
        <f>S501*H501</f>
        <v>0</v>
      </c>
      <c r="U501" s="33"/>
      <c r="V501" s="33"/>
      <c r="W501" s="33"/>
      <c r="X501" s="33"/>
      <c r="Y501" s="33"/>
      <c r="Z501" s="33"/>
      <c r="AA501" s="33"/>
      <c r="AB501" s="33"/>
      <c r="AC501" s="33"/>
      <c r="AD501" s="33"/>
      <c r="AE501" s="33"/>
      <c r="AR501" s="163" t="s">
        <v>179</v>
      </c>
      <c r="AT501" s="163" t="s">
        <v>267</v>
      </c>
      <c r="AU501" s="163" t="s">
        <v>90</v>
      </c>
      <c r="AY501" s="18" t="s">
        <v>265</v>
      </c>
      <c r="BE501" s="164">
        <f>IF(N501="základní",J501,0)</f>
        <v>0</v>
      </c>
      <c r="BF501" s="164">
        <f>IF(N501="snížená",J501,0)</f>
        <v>0</v>
      </c>
      <c r="BG501" s="164">
        <f>IF(N501="zákl. přenesená",J501,0)</f>
        <v>0</v>
      </c>
      <c r="BH501" s="164">
        <f>IF(N501="sníž. přenesená",J501,0)</f>
        <v>0</v>
      </c>
      <c r="BI501" s="164">
        <f>IF(N501="nulová",J501,0)</f>
        <v>0</v>
      </c>
      <c r="BJ501" s="18" t="s">
        <v>87</v>
      </c>
      <c r="BK501" s="164">
        <f>ROUND(I501*H501,2)</f>
        <v>0</v>
      </c>
      <c r="BL501" s="18" t="s">
        <v>179</v>
      </c>
      <c r="BM501" s="163" t="s">
        <v>632</v>
      </c>
    </row>
    <row r="502" spans="1:47" s="2" customFormat="1" ht="28.8">
      <c r="A502" s="33"/>
      <c r="B502" s="34"/>
      <c r="C502" s="33"/>
      <c r="D502" s="165" t="s">
        <v>273</v>
      </c>
      <c r="E502" s="33"/>
      <c r="F502" s="166" t="s">
        <v>631</v>
      </c>
      <c r="G502" s="33"/>
      <c r="H502" s="33"/>
      <c r="I502" s="167"/>
      <c r="J502" s="33"/>
      <c r="K502" s="33"/>
      <c r="L502" s="34"/>
      <c r="M502" s="168"/>
      <c r="N502" s="169"/>
      <c r="O502" s="59"/>
      <c r="P502" s="59"/>
      <c r="Q502" s="59"/>
      <c r="R502" s="59"/>
      <c r="S502" s="59"/>
      <c r="T502" s="60"/>
      <c r="U502" s="33"/>
      <c r="V502" s="33"/>
      <c r="W502" s="33"/>
      <c r="X502" s="33"/>
      <c r="Y502" s="33"/>
      <c r="Z502" s="33"/>
      <c r="AA502" s="33"/>
      <c r="AB502" s="33"/>
      <c r="AC502" s="33"/>
      <c r="AD502" s="33"/>
      <c r="AE502" s="33"/>
      <c r="AT502" s="18" t="s">
        <v>273</v>
      </c>
      <c r="AU502" s="18" t="s">
        <v>90</v>
      </c>
    </row>
    <row r="503" spans="2:51" s="13" customFormat="1" ht="10.2">
      <c r="B503" s="170"/>
      <c r="D503" s="165" t="s">
        <v>274</v>
      </c>
      <c r="E503" s="171" t="s">
        <v>1</v>
      </c>
      <c r="F503" s="172" t="s">
        <v>633</v>
      </c>
      <c r="H503" s="171" t="s">
        <v>1</v>
      </c>
      <c r="I503" s="173"/>
      <c r="L503" s="170"/>
      <c r="M503" s="174"/>
      <c r="N503" s="175"/>
      <c r="O503" s="175"/>
      <c r="P503" s="175"/>
      <c r="Q503" s="175"/>
      <c r="R503" s="175"/>
      <c r="S503" s="175"/>
      <c r="T503" s="176"/>
      <c r="AT503" s="171" t="s">
        <v>274</v>
      </c>
      <c r="AU503" s="171" t="s">
        <v>90</v>
      </c>
      <c r="AV503" s="13" t="s">
        <v>87</v>
      </c>
      <c r="AW503" s="13" t="s">
        <v>36</v>
      </c>
      <c r="AX503" s="13" t="s">
        <v>80</v>
      </c>
      <c r="AY503" s="171" t="s">
        <v>265</v>
      </c>
    </row>
    <row r="504" spans="2:51" s="14" customFormat="1" ht="10.2">
      <c r="B504" s="177"/>
      <c r="D504" s="165" t="s">
        <v>274</v>
      </c>
      <c r="E504" s="178" t="s">
        <v>1</v>
      </c>
      <c r="F504" s="179" t="s">
        <v>634</v>
      </c>
      <c r="H504" s="180">
        <v>62</v>
      </c>
      <c r="I504" s="181"/>
      <c r="L504" s="177"/>
      <c r="M504" s="182"/>
      <c r="N504" s="183"/>
      <c r="O504" s="183"/>
      <c r="P504" s="183"/>
      <c r="Q504" s="183"/>
      <c r="R504" s="183"/>
      <c r="S504" s="183"/>
      <c r="T504" s="184"/>
      <c r="AT504" s="178" t="s">
        <v>274</v>
      </c>
      <c r="AU504" s="178" t="s">
        <v>90</v>
      </c>
      <c r="AV504" s="14" t="s">
        <v>90</v>
      </c>
      <c r="AW504" s="14" t="s">
        <v>36</v>
      </c>
      <c r="AX504" s="14" t="s">
        <v>80</v>
      </c>
      <c r="AY504" s="178" t="s">
        <v>265</v>
      </c>
    </row>
    <row r="505" spans="2:51" s="13" customFormat="1" ht="10.2">
      <c r="B505" s="170"/>
      <c r="D505" s="165" t="s">
        <v>274</v>
      </c>
      <c r="E505" s="171" t="s">
        <v>1</v>
      </c>
      <c r="F505" s="172" t="s">
        <v>635</v>
      </c>
      <c r="H505" s="171" t="s">
        <v>1</v>
      </c>
      <c r="I505" s="173"/>
      <c r="L505" s="170"/>
      <c r="M505" s="174"/>
      <c r="N505" s="175"/>
      <c r="O505" s="175"/>
      <c r="P505" s="175"/>
      <c r="Q505" s="175"/>
      <c r="R505" s="175"/>
      <c r="S505" s="175"/>
      <c r="T505" s="176"/>
      <c r="AT505" s="171" t="s">
        <v>274</v>
      </c>
      <c r="AU505" s="171" t="s">
        <v>90</v>
      </c>
      <c r="AV505" s="13" t="s">
        <v>87</v>
      </c>
      <c r="AW505" s="13" t="s">
        <v>36</v>
      </c>
      <c r="AX505" s="13" t="s">
        <v>80</v>
      </c>
      <c r="AY505" s="171" t="s">
        <v>265</v>
      </c>
    </row>
    <row r="506" spans="2:51" s="14" customFormat="1" ht="10.2">
      <c r="B506" s="177"/>
      <c r="D506" s="165" t="s">
        <v>274</v>
      </c>
      <c r="E506" s="178" t="s">
        <v>1</v>
      </c>
      <c r="F506" s="179" t="s">
        <v>204</v>
      </c>
      <c r="H506" s="180">
        <v>26</v>
      </c>
      <c r="I506" s="181"/>
      <c r="L506" s="177"/>
      <c r="M506" s="182"/>
      <c r="N506" s="183"/>
      <c r="O506" s="183"/>
      <c r="P506" s="183"/>
      <c r="Q506" s="183"/>
      <c r="R506" s="183"/>
      <c r="S506" s="183"/>
      <c r="T506" s="184"/>
      <c r="AT506" s="178" t="s">
        <v>274</v>
      </c>
      <c r="AU506" s="178" t="s">
        <v>90</v>
      </c>
      <c r="AV506" s="14" t="s">
        <v>90</v>
      </c>
      <c r="AW506" s="14" t="s">
        <v>36</v>
      </c>
      <c r="AX506" s="14" t="s">
        <v>80</v>
      </c>
      <c r="AY506" s="178" t="s">
        <v>265</v>
      </c>
    </row>
    <row r="507" spans="2:51" s="13" customFormat="1" ht="10.2">
      <c r="B507" s="170"/>
      <c r="D507" s="165" t="s">
        <v>274</v>
      </c>
      <c r="E507" s="171" t="s">
        <v>1</v>
      </c>
      <c r="F507" s="172" t="s">
        <v>636</v>
      </c>
      <c r="H507" s="171" t="s">
        <v>1</v>
      </c>
      <c r="I507" s="173"/>
      <c r="L507" s="170"/>
      <c r="M507" s="174"/>
      <c r="N507" s="175"/>
      <c r="O507" s="175"/>
      <c r="P507" s="175"/>
      <c r="Q507" s="175"/>
      <c r="R507" s="175"/>
      <c r="S507" s="175"/>
      <c r="T507" s="176"/>
      <c r="AT507" s="171" t="s">
        <v>274</v>
      </c>
      <c r="AU507" s="171" t="s">
        <v>90</v>
      </c>
      <c r="AV507" s="13" t="s">
        <v>87</v>
      </c>
      <c r="AW507" s="13" t="s">
        <v>36</v>
      </c>
      <c r="AX507" s="13" t="s">
        <v>80</v>
      </c>
      <c r="AY507" s="171" t="s">
        <v>265</v>
      </c>
    </row>
    <row r="508" spans="2:51" s="14" customFormat="1" ht="10.2">
      <c r="B508" s="177"/>
      <c r="D508" s="165" t="s">
        <v>274</v>
      </c>
      <c r="E508" s="178" t="s">
        <v>1</v>
      </c>
      <c r="F508" s="179" t="s">
        <v>90</v>
      </c>
      <c r="H508" s="180">
        <v>2</v>
      </c>
      <c r="I508" s="181"/>
      <c r="L508" s="177"/>
      <c r="M508" s="182"/>
      <c r="N508" s="183"/>
      <c r="O508" s="183"/>
      <c r="P508" s="183"/>
      <c r="Q508" s="183"/>
      <c r="R508" s="183"/>
      <c r="S508" s="183"/>
      <c r="T508" s="184"/>
      <c r="AT508" s="178" t="s">
        <v>274</v>
      </c>
      <c r="AU508" s="178" t="s">
        <v>90</v>
      </c>
      <c r="AV508" s="14" t="s">
        <v>90</v>
      </c>
      <c r="AW508" s="14" t="s">
        <v>36</v>
      </c>
      <c r="AX508" s="14" t="s">
        <v>80</v>
      </c>
      <c r="AY508" s="178" t="s">
        <v>265</v>
      </c>
    </row>
    <row r="509" spans="2:51" s="13" customFormat="1" ht="10.2">
      <c r="B509" s="170"/>
      <c r="D509" s="165" t="s">
        <v>274</v>
      </c>
      <c r="E509" s="171" t="s">
        <v>1</v>
      </c>
      <c r="F509" s="172" t="s">
        <v>637</v>
      </c>
      <c r="H509" s="171" t="s">
        <v>1</v>
      </c>
      <c r="I509" s="173"/>
      <c r="L509" s="170"/>
      <c r="M509" s="174"/>
      <c r="N509" s="175"/>
      <c r="O509" s="175"/>
      <c r="P509" s="175"/>
      <c r="Q509" s="175"/>
      <c r="R509" s="175"/>
      <c r="S509" s="175"/>
      <c r="T509" s="176"/>
      <c r="AT509" s="171" t="s">
        <v>274</v>
      </c>
      <c r="AU509" s="171" t="s">
        <v>90</v>
      </c>
      <c r="AV509" s="13" t="s">
        <v>87</v>
      </c>
      <c r="AW509" s="13" t="s">
        <v>36</v>
      </c>
      <c r="AX509" s="13" t="s">
        <v>80</v>
      </c>
      <c r="AY509" s="171" t="s">
        <v>265</v>
      </c>
    </row>
    <row r="510" spans="2:51" s="14" customFormat="1" ht="10.2">
      <c r="B510" s="177"/>
      <c r="D510" s="165" t="s">
        <v>274</v>
      </c>
      <c r="E510" s="178" t="s">
        <v>1</v>
      </c>
      <c r="F510" s="179" t="s">
        <v>90</v>
      </c>
      <c r="H510" s="180">
        <v>2</v>
      </c>
      <c r="I510" s="181"/>
      <c r="L510" s="177"/>
      <c r="M510" s="182"/>
      <c r="N510" s="183"/>
      <c r="O510" s="183"/>
      <c r="P510" s="183"/>
      <c r="Q510" s="183"/>
      <c r="R510" s="183"/>
      <c r="S510" s="183"/>
      <c r="T510" s="184"/>
      <c r="AT510" s="178" t="s">
        <v>274</v>
      </c>
      <c r="AU510" s="178" t="s">
        <v>90</v>
      </c>
      <c r="AV510" s="14" t="s">
        <v>90</v>
      </c>
      <c r="AW510" s="14" t="s">
        <v>36</v>
      </c>
      <c r="AX510" s="14" t="s">
        <v>80</v>
      </c>
      <c r="AY510" s="178" t="s">
        <v>265</v>
      </c>
    </row>
    <row r="511" spans="2:51" s="15" customFormat="1" ht="10.2">
      <c r="B511" s="185"/>
      <c r="D511" s="165" t="s">
        <v>274</v>
      </c>
      <c r="E511" s="186" t="s">
        <v>1</v>
      </c>
      <c r="F511" s="187" t="s">
        <v>277</v>
      </c>
      <c r="H511" s="188">
        <v>92</v>
      </c>
      <c r="I511" s="189"/>
      <c r="L511" s="185"/>
      <c r="M511" s="190"/>
      <c r="N511" s="191"/>
      <c r="O511" s="191"/>
      <c r="P511" s="191"/>
      <c r="Q511" s="191"/>
      <c r="R511" s="191"/>
      <c r="S511" s="191"/>
      <c r="T511" s="192"/>
      <c r="AT511" s="186" t="s">
        <v>274</v>
      </c>
      <c r="AU511" s="186" t="s">
        <v>90</v>
      </c>
      <c r="AV511" s="15" t="s">
        <v>179</v>
      </c>
      <c r="AW511" s="15" t="s">
        <v>36</v>
      </c>
      <c r="AX511" s="15" t="s">
        <v>87</v>
      </c>
      <c r="AY511" s="186" t="s">
        <v>265</v>
      </c>
    </row>
    <row r="512" spans="1:65" s="2" customFormat="1" ht="37.8" customHeight="1">
      <c r="A512" s="33"/>
      <c r="B512" s="151"/>
      <c r="C512" s="201" t="s">
        <v>638</v>
      </c>
      <c r="D512" s="201" t="s">
        <v>376</v>
      </c>
      <c r="E512" s="202" t="s">
        <v>639</v>
      </c>
      <c r="F512" s="203" t="s">
        <v>640</v>
      </c>
      <c r="G512" s="204" t="s">
        <v>280</v>
      </c>
      <c r="H512" s="205">
        <v>58</v>
      </c>
      <c r="I512" s="206"/>
      <c r="J512" s="207">
        <f>ROUND(I512*H512,2)</f>
        <v>0</v>
      </c>
      <c r="K512" s="203" t="s">
        <v>271</v>
      </c>
      <c r="L512" s="208"/>
      <c r="M512" s="209" t="s">
        <v>1</v>
      </c>
      <c r="N512" s="210" t="s">
        <v>45</v>
      </c>
      <c r="O512" s="59"/>
      <c r="P512" s="161">
        <f>O512*H512</f>
        <v>0</v>
      </c>
      <c r="Q512" s="161">
        <v>0.0048</v>
      </c>
      <c r="R512" s="161">
        <f>Q512*H512</f>
        <v>0.2784</v>
      </c>
      <c r="S512" s="161">
        <v>0</v>
      </c>
      <c r="T512" s="162">
        <f>S512*H512</f>
        <v>0</v>
      </c>
      <c r="U512" s="33"/>
      <c r="V512" s="33"/>
      <c r="W512" s="33"/>
      <c r="X512" s="33"/>
      <c r="Y512" s="33"/>
      <c r="Z512" s="33"/>
      <c r="AA512" s="33"/>
      <c r="AB512" s="33"/>
      <c r="AC512" s="33"/>
      <c r="AD512" s="33"/>
      <c r="AE512" s="33"/>
      <c r="AR512" s="163" t="s">
        <v>321</v>
      </c>
      <c r="AT512" s="163" t="s">
        <v>376</v>
      </c>
      <c r="AU512" s="163" t="s">
        <v>90</v>
      </c>
      <c r="AY512" s="18" t="s">
        <v>265</v>
      </c>
      <c r="BE512" s="164">
        <f>IF(N512="základní",J512,0)</f>
        <v>0</v>
      </c>
      <c r="BF512" s="164">
        <f>IF(N512="snížená",J512,0)</f>
        <v>0</v>
      </c>
      <c r="BG512" s="164">
        <f>IF(N512="zákl. přenesená",J512,0)</f>
        <v>0</v>
      </c>
      <c r="BH512" s="164">
        <f>IF(N512="sníž. přenesená",J512,0)</f>
        <v>0</v>
      </c>
      <c r="BI512" s="164">
        <f>IF(N512="nulová",J512,0)</f>
        <v>0</v>
      </c>
      <c r="BJ512" s="18" t="s">
        <v>87</v>
      </c>
      <c r="BK512" s="164">
        <f>ROUND(I512*H512,2)</f>
        <v>0</v>
      </c>
      <c r="BL512" s="18" t="s">
        <v>179</v>
      </c>
      <c r="BM512" s="163" t="s">
        <v>641</v>
      </c>
    </row>
    <row r="513" spans="1:47" s="2" customFormat="1" ht="19.2">
      <c r="A513" s="33"/>
      <c r="B513" s="34"/>
      <c r="C513" s="33"/>
      <c r="D513" s="165" t="s">
        <v>273</v>
      </c>
      <c r="E513" s="33"/>
      <c r="F513" s="166" t="s">
        <v>640</v>
      </c>
      <c r="G513" s="33"/>
      <c r="H513" s="33"/>
      <c r="I513" s="167"/>
      <c r="J513" s="33"/>
      <c r="K513" s="33"/>
      <c r="L513" s="34"/>
      <c r="M513" s="168"/>
      <c r="N513" s="169"/>
      <c r="O513" s="59"/>
      <c r="P513" s="59"/>
      <c r="Q513" s="59"/>
      <c r="R513" s="59"/>
      <c r="S513" s="59"/>
      <c r="T513" s="60"/>
      <c r="U513" s="33"/>
      <c r="V513" s="33"/>
      <c r="W513" s="33"/>
      <c r="X513" s="33"/>
      <c r="Y513" s="33"/>
      <c r="Z513" s="33"/>
      <c r="AA513" s="33"/>
      <c r="AB513" s="33"/>
      <c r="AC513" s="33"/>
      <c r="AD513" s="33"/>
      <c r="AE513" s="33"/>
      <c r="AT513" s="18" t="s">
        <v>273</v>
      </c>
      <c r="AU513" s="18" t="s">
        <v>90</v>
      </c>
    </row>
    <row r="514" spans="2:51" s="13" customFormat="1" ht="10.2">
      <c r="B514" s="170"/>
      <c r="D514" s="165" t="s">
        <v>274</v>
      </c>
      <c r="E514" s="171" t="s">
        <v>1</v>
      </c>
      <c r="F514" s="172" t="s">
        <v>642</v>
      </c>
      <c r="H514" s="171" t="s">
        <v>1</v>
      </c>
      <c r="I514" s="173"/>
      <c r="L514" s="170"/>
      <c r="M514" s="174"/>
      <c r="N514" s="175"/>
      <c r="O514" s="175"/>
      <c r="P514" s="175"/>
      <c r="Q514" s="175"/>
      <c r="R514" s="175"/>
      <c r="S514" s="175"/>
      <c r="T514" s="176"/>
      <c r="AT514" s="171" t="s">
        <v>274</v>
      </c>
      <c r="AU514" s="171" t="s">
        <v>90</v>
      </c>
      <c r="AV514" s="13" t="s">
        <v>87</v>
      </c>
      <c r="AW514" s="13" t="s">
        <v>36</v>
      </c>
      <c r="AX514" s="13" t="s">
        <v>80</v>
      </c>
      <c r="AY514" s="171" t="s">
        <v>265</v>
      </c>
    </row>
    <row r="515" spans="2:51" s="13" customFormat="1" ht="10.2">
      <c r="B515" s="170"/>
      <c r="D515" s="165" t="s">
        <v>274</v>
      </c>
      <c r="E515" s="171" t="s">
        <v>1</v>
      </c>
      <c r="F515" s="172" t="s">
        <v>643</v>
      </c>
      <c r="H515" s="171" t="s">
        <v>1</v>
      </c>
      <c r="I515" s="173"/>
      <c r="L515" s="170"/>
      <c r="M515" s="174"/>
      <c r="N515" s="175"/>
      <c r="O515" s="175"/>
      <c r="P515" s="175"/>
      <c r="Q515" s="175"/>
      <c r="R515" s="175"/>
      <c r="S515" s="175"/>
      <c r="T515" s="176"/>
      <c r="AT515" s="171" t="s">
        <v>274</v>
      </c>
      <c r="AU515" s="171" t="s">
        <v>90</v>
      </c>
      <c r="AV515" s="13" t="s">
        <v>87</v>
      </c>
      <c r="AW515" s="13" t="s">
        <v>36</v>
      </c>
      <c r="AX515" s="13" t="s">
        <v>80</v>
      </c>
      <c r="AY515" s="171" t="s">
        <v>265</v>
      </c>
    </row>
    <row r="516" spans="2:51" s="14" customFormat="1" ht="10.2">
      <c r="B516" s="177"/>
      <c r="D516" s="165" t="s">
        <v>274</v>
      </c>
      <c r="E516" s="178" t="s">
        <v>1</v>
      </c>
      <c r="F516" s="179" t="s">
        <v>191</v>
      </c>
      <c r="H516" s="180">
        <v>58</v>
      </c>
      <c r="I516" s="181"/>
      <c r="L516" s="177"/>
      <c r="M516" s="182"/>
      <c r="N516" s="183"/>
      <c r="O516" s="183"/>
      <c r="P516" s="183"/>
      <c r="Q516" s="183"/>
      <c r="R516" s="183"/>
      <c r="S516" s="183"/>
      <c r="T516" s="184"/>
      <c r="AT516" s="178" t="s">
        <v>274</v>
      </c>
      <c r="AU516" s="178" t="s">
        <v>90</v>
      </c>
      <c r="AV516" s="14" t="s">
        <v>90</v>
      </c>
      <c r="AW516" s="14" t="s">
        <v>36</v>
      </c>
      <c r="AX516" s="14" t="s">
        <v>80</v>
      </c>
      <c r="AY516" s="178" t="s">
        <v>265</v>
      </c>
    </row>
    <row r="517" spans="2:51" s="15" customFormat="1" ht="10.2">
      <c r="B517" s="185"/>
      <c r="D517" s="165" t="s">
        <v>274</v>
      </c>
      <c r="E517" s="186" t="s">
        <v>1</v>
      </c>
      <c r="F517" s="187" t="s">
        <v>277</v>
      </c>
      <c r="H517" s="188">
        <v>58</v>
      </c>
      <c r="I517" s="189"/>
      <c r="L517" s="185"/>
      <c r="M517" s="190"/>
      <c r="N517" s="191"/>
      <c r="O517" s="191"/>
      <c r="P517" s="191"/>
      <c r="Q517" s="191"/>
      <c r="R517" s="191"/>
      <c r="S517" s="191"/>
      <c r="T517" s="192"/>
      <c r="AT517" s="186" t="s">
        <v>274</v>
      </c>
      <c r="AU517" s="186" t="s">
        <v>90</v>
      </c>
      <c r="AV517" s="15" t="s">
        <v>179</v>
      </c>
      <c r="AW517" s="15" t="s">
        <v>36</v>
      </c>
      <c r="AX517" s="15" t="s">
        <v>87</v>
      </c>
      <c r="AY517" s="186" t="s">
        <v>265</v>
      </c>
    </row>
    <row r="518" spans="1:65" s="2" customFormat="1" ht="37.8" customHeight="1">
      <c r="A518" s="33"/>
      <c r="B518" s="151"/>
      <c r="C518" s="201" t="s">
        <v>644</v>
      </c>
      <c r="D518" s="201" t="s">
        <v>376</v>
      </c>
      <c r="E518" s="202" t="s">
        <v>645</v>
      </c>
      <c r="F518" s="203" t="s">
        <v>646</v>
      </c>
      <c r="G518" s="204" t="s">
        <v>280</v>
      </c>
      <c r="H518" s="205">
        <v>30</v>
      </c>
      <c r="I518" s="206"/>
      <c r="J518" s="207">
        <f>ROUND(I518*H518,2)</f>
        <v>0</v>
      </c>
      <c r="K518" s="203" t="s">
        <v>271</v>
      </c>
      <c r="L518" s="208"/>
      <c r="M518" s="209" t="s">
        <v>1</v>
      </c>
      <c r="N518" s="210" t="s">
        <v>45</v>
      </c>
      <c r="O518" s="59"/>
      <c r="P518" s="161">
        <f>O518*H518</f>
        <v>0</v>
      </c>
      <c r="Q518" s="161">
        <v>0.0034</v>
      </c>
      <c r="R518" s="161">
        <f>Q518*H518</f>
        <v>0.102</v>
      </c>
      <c r="S518" s="161">
        <v>0</v>
      </c>
      <c r="T518" s="162">
        <f>S518*H518</f>
        <v>0</v>
      </c>
      <c r="U518" s="33"/>
      <c r="V518" s="33"/>
      <c r="W518" s="33"/>
      <c r="X518" s="33"/>
      <c r="Y518" s="33"/>
      <c r="Z518" s="33"/>
      <c r="AA518" s="33"/>
      <c r="AB518" s="33"/>
      <c r="AC518" s="33"/>
      <c r="AD518" s="33"/>
      <c r="AE518" s="33"/>
      <c r="AR518" s="163" t="s">
        <v>321</v>
      </c>
      <c r="AT518" s="163" t="s">
        <v>376</v>
      </c>
      <c r="AU518" s="163" t="s">
        <v>90</v>
      </c>
      <c r="AY518" s="18" t="s">
        <v>265</v>
      </c>
      <c r="BE518" s="164">
        <f>IF(N518="základní",J518,0)</f>
        <v>0</v>
      </c>
      <c r="BF518" s="164">
        <f>IF(N518="snížená",J518,0)</f>
        <v>0</v>
      </c>
      <c r="BG518" s="164">
        <f>IF(N518="zákl. přenesená",J518,0)</f>
        <v>0</v>
      </c>
      <c r="BH518" s="164">
        <f>IF(N518="sníž. přenesená",J518,0)</f>
        <v>0</v>
      </c>
      <c r="BI518" s="164">
        <f>IF(N518="nulová",J518,0)</f>
        <v>0</v>
      </c>
      <c r="BJ518" s="18" t="s">
        <v>87</v>
      </c>
      <c r="BK518" s="164">
        <f>ROUND(I518*H518,2)</f>
        <v>0</v>
      </c>
      <c r="BL518" s="18" t="s">
        <v>179</v>
      </c>
      <c r="BM518" s="163" t="s">
        <v>647</v>
      </c>
    </row>
    <row r="519" spans="1:47" s="2" customFormat="1" ht="28.8">
      <c r="A519" s="33"/>
      <c r="B519" s="34"/>
      <c r="C519" s="33"/>
      <c r="D519" s="165" t="s">
        <v>273</v>
      </c>
      <c r="E519" s="33"/>
      <c r="F519" s="166" t="s">
        <v>646</v>
      </c>
      <c r="G519" s="33"/>
      <c r="H519" s="33"/>
      <c r="I519" s="167"/>
      <c r="J519" s="33"/>
      <c r="K519" s="33"/>
      <c r="L519" s="34"/>
      <c r="M519" s="168"/>
      <c r="N519" s="169"/>
      <c r="O519" s="59"/>
      <c r="P519" s="59"/>
      <c r="Q519" s="59"/>
      <c r="R519" s="59"/>
      <c r="S519" s="59"/>
      <c r="T519" s="60"/>
      <c r="U519" s="33"/>
      <c r="V519" s="33"/>
      <c r="W519" s="33"/>
      <c r="X519" s="33"/>
      <c r="Y519" s="33"/>
      <c r="Z519" s="33"/>
      <c r="AA519" s="33"/>
      <c r="AB519" s="33"/>
      <c r="AC519" s="33"/>
      <c r="AD519" s="33"/>
      <c r="AE519" s="33"/>
      <c r="AT519" s="18" t="s">
        <v>273</v>
      </c>
      <c r="AU519" s="18" t="s">
        <v>90</v>
      </c>
    </row>
    <row r="520" spans="2:51" s="13" customFormat="1" ht="10.2">
      <c r="B520" s="170"/>
      <c r="D520" s="165" t="s">
        <v>274</v>
      </c>
      <c r="E520" s="171" t="s">
        <v>1</v>
      </c>
      <c r="F520" s="172" t="s">
        <v>642</v>
      </c>
      <c r="H520" s="171" t="s">
        <v>1</v>
      </c>
      <c r="I520" s="173"/>
      <c r="L520" s="170"/>
      <c r="M520" s="174"/>
      <c r="N520" s="175"/>
      <c r="O520" s="175"/>
      <c r="P520" s="175"/>
      <c r="Q520" s="175"/>
      <c r="R520" s="175"/>
      <c r="S520" s="175"/>
      <c r="T520" s="176"/>
      <c r="AT520" s="171" t="s">
        <v>274</v>
      </c>
      <c r="AU520" s="171" t="s">
        <v>90</v>
      </c>
      <c r="AV520" s="13" t="s">
        <v>87</v>
      </c>
      <c r="AW520" s="13" t="s">
        <v>36</v>
      </c>
      <c r="AX520" s="13" t="s">
        <v>80</v>
      </c>
      <c r="AY520" s="171" t="s">
        <v>265</v>
      </c>
    </row>
    <row r="521" spans="2:51" s="13" customFormat="1" ht="10.2">
      <c r="B521" s="170"/>
      <c r="D521" s="165" t="s">
        <v>274</v>
      </c>
      <c r="E521" s="171" t="s">
        <v>1</v>
      </c>
      <c r="F521" s="172" t="s">
        <v>648</v>
      </c>
      <c r="H521" s="171" t="s">
        <v>1</v>
      </c>
      <c r="I521" s="173"/>
      <c r="L521" s="170"/>
      <c r="M521" s="174"/>
      <c r="N521" s="175"/>
      <c r="O521" s="175"/>
      <c r="P521" s="175"/>
      <c r="Q521" s="175"/>
      <c r="R521" s="175"/>
      <c r="S521" s="175"/>
      <c r="T521" s="176"/>
      <c r="AT521" s="171" t="s">
        <v>274</v>
      </c>
      <c r="AU521" s="171" t="s">
        <v>90</v>
      </c>
      <c r="AV521" s="13" t="s">
        <v>87</v>
      </c>
      <c r="AW521" s="13" t="s">
        <v>36</v>
      </c>
      <c r="AX521" s="13" t="s">
        <v>80</v>
      </c>
      <c r="AY521" s="171" t="s">
        <v>265</v>
      </c>
    </row>
    <row r="522" spans="2:51" s="14" customFormat="1" ht="10.2">
      <c r="B522" s="177"/>
      <c r="D522" s="165" t="s">
        <v>274</v>
      </c>
      <c r="E522" s="178" t="s">
        <v>1</v>
      </c>
      <c r="F522" s="179" t="s">
        <v>204</v>
      </c>
      <c r="H522" s="180">
        <v>26</v>
      </c>
      <c r="I522" s="181"/>
      <c r="L522" s="177"/>
      <c r="M522" s="182"/>
      <c r="N522" s="183"/>
      <c r="O522" s="183"/>
      <c r="P522" s="183"/>
      <c r="Q522" s="183"/>
      <c r="R522" s="183"/>
      <c r="S522" s="183"/>
      <c r="T522" s="184"/>
      <c r="AT522" s="178" t="s">
        <v>274</v>
      </c>
      <c r="AU522" s="178" t="s">
        <v>90</v>
      </c>
      <c r="AV522" s="14" t="s">
        <v>90</v>
      </c>
      <c r="AW522" s="14" t="s">
        <v>36</v>
      </c>
      <c r="AX522" s="14" t="s">
        <v>80</v>
      </c>
      <c r="AY522" s="178" t="s">
        <v>265</v>
      </c>
    </row>
    <row r="523" spans="2:51" s="13" customFormat="1" ht="10.2">
      <c r="B523" s="170"/>
      <c r="D523" s="165" t="s">
        <v>274</v>
      </c>
      <c r="E523" s="171" t="s">
        <v>1</v>
      </c>
      <c r="F523" s="172" t="s">
        <v>636</v>
      </c>
      <c r="H523" s="171" t="s">
        <v>1</v>
      </c>
      <c r="I523" s="173"/>
      <c r="L523" s="170"/>
      <c r="M523" s="174"/>
      <c r="N523" s="175"/>
      <c r="O523" s="175"/>
      <c r="P523" s="175"/>
      <c r="Q523" s="175"/>
      <c r="R523" s="175"/>
      <c r="S523" s="175"/>
      <c r="T523" s="176"/>
      <c r="AT523" s="171" t="s">
        <v>274</v>
      </c>
      <c r="AU523" s="171" t="s">
        <v>90</v>
      </c>
      <c r="AV523" s="13" t="s">
        <v>87</v>
      </c>
      <c r="AW523" s="13" t="s">
        <v>36</v>
      </c>
      <c r="AX523" s="13" t="s">
        <v>80</v>
      </c>
      <c r="AY523" s="171" t="s">
        <v>265</v>
      </c>
    </row>
    <row r="524" spans="2:51" s="14" customFormat="1" ht="10.2">
      <c r="B524" s="177"/>
      <c r="D524" s="165" t="s">
        <v>274</v>
      </c>
      <c r="E524" s="178" t="s">
        <v>1</v>
      </c>
      <c r="F524" s="179" t="s">
        <v>90</v>
      </c>
      <c r="H524" s="180">
        <v>2</v>
      </c>
      <c r="I524" s="181"/>
      <c r="L524" s="177"/>
      <c r="M524" s="182"/>
      <c r="N524" s="183"/>
      <c r="O524" s="183"/>
      <c r="P524" s="183"/>
      <c r="Q524" s="183"/>
      <c r="R524" s="183"/>
      <c r="S524" s="183"/>
      <c r="T524" s="184"/>
      <c r="AT524" s="178" t="s">
        <v>274</v>
      </c>
      <c r="AU524" s="178" t="s">
        <v>90</v>
      </c>
      <c r="AV524" s="14" t="s">
        <v>90</v>
      </c>
      <c r="AW524" s="14" t="s">
        <v>36</v>
      </c>
      <c r="AX524" s="14" t="s">
        <v>80</v>
      </c>
      <c r="AY524" s="178" t="s">
        <v>265</v>
      </c>
    </row>
    <row r="525" spans="2:51" s="13" customFormat="1" ht="10.2">
      <c r="B525" s="170"/>
      <c r="D525" s="165" t="s">
        <v>274</v>
      </c>
      <c r="E525" s="171" t="s">
        <v>1</v>
      </c>
      <c r="F525" s="172" t="s">
        <v>637</v>
      </c>
      <c r="H525" s="171" t="s">
        <v>1</v>
      </c>
      <c r="I525" s="173"/>
      <c r="L525" s="170"/>
      <c r="M525" s="174"/>
      <c r="N525" s="175"/>
      <c r="O525" s="175"/>
      <c r="P525" s="175"/>
      <c r="Q525" s="175"/>
      <c r="R525" s="175"/>
      <c r="S525" s="175"/>
      <c r="T525" s="176"/>
      <c r="AT525" s="171" t="s">
        <v>274</v>
      </c>
      <c r="AU525" s="171" t="s">
        <v>90</v>
      </c>
      <c r="AV525" s="13" t="s">
        <v>87</v>
      </c>
      <c r="AW525" s="13" t="s">
        <v>36</v>
      </c>
      <c r="AX525" s="13" t="s">
        <v>80</v>
      </c>
      <c r="AY525" s="171" t="s">
        <v>265</v>
      </c>
    </row>
    <row r="526" spans="2:51" s="14" customFormat="1" ht="10.2">
      <c r="B526" s="177"/>
      <c r="D526" s="165" t="s">
        <v>274</v>
      </c>
      <c r="E526" s="178" t="s">
        <v>1</v>
      </c>
      <c r="F526" s="179" t="s">
        <v>90</v>
      </c>
      <c r="H526" s="180">
        <v>2</v>
      </c>
      <c r="I526" s="181"/>
      <c r="L526" s="177"/>
      <c r="M526" s="182"/>
      <c r="N526" s="183"/>
      <c r="O526" s="183"/>
      <c r="P526" s="183"/>
      <c r="Q526" s="183"/>
      <c r="R526" s="183"/>
      <c r="S526" s="183"/>
      <c r="T526" s="184"/>
      <c r="AT526" s="178" t="s">
        <v>274</v>
      </c>
      <c r="AU526" s="178" t="s">
        <v>90</v>
      </c>
      <c r="AV526" s="14" t="s">
        <v>90</v>
      </c>
      <c r="AW526" s="14" t="s">
        <v>36</v>
      </c>
      <c r="AX526" s="14" t="s">
        <v>80</v>
      </c>
      <c r="AY526" s="178" t="s">
        <v>265</v>
      </c>
    </row>
    <row r="527" spans="2:51" s="15" customFormat="1" ht="10.2">
      <c r="B527" s="185"/>
      <c r="D527" s="165" t="s">
        <v>274</v>
      </c>
      <c r="E527" s="186" t="s">
        <v>1</v>
      </c>
      <c r="F527" s="187" t="s">
        <v>277</v>
      </c>
      <c r="H527" s="188">
        <v>30</v>
      </c>
      <c r="I527" s="189"/>
      <c r="L527" s="185"/>
      <c r="M527" s="190"/>
      <c r="N527" s="191"/>
      <c r="O527" s="191"/>
      <c r="P527" s="191"/>
      <c r="Q527" s="191"/>
      <c r="R527" s="191"/>
      <c r="S527" s="191"/>
      <c r="T527" s="192"/>
      <c r="AT527" s="186" t="s">
        <v>274</v>
      </c>
      <c r="AU527" s="186" t="s">
        <v>90</v>
      </c>
      <c r="AV527" s="15" t="s">
        <v>179</v>
      </c>
      <c r="AW527" s="15" t="s">
        <v>36</v>
      </c>
      <c r="AX527" s="15" t="s">
        <v>87</v>
      </c>
      <c r="AY527" s="186" t="s">
        <v>265</v>
      </c>
    </row>
    <row r="528" spans="1:65" s="2" customFormat="1" ht="24.15" customHeight="1">
      <c r="A528" s="33"/>
      <c r="B528" s="151"/>
      <c r="C528" s="152" t="s">
        <v>649</v>
      </c>
      <c r="D528" s="152" t="s">
        <v>267</v>
      </c>
      <c r="E528" s="153" t="s">
        <v>650</v>
      </c>
      <c r="F528" s="154" t="s">
        <v>651</v>
      </c>
      <c r="G528" s="155" t="s">
        <v>280</v>
      </c>
      <c r="H528" s="156">
        <v>1</v>
      </c>
      <c r="I528" s="157"/>
      <c r="J528" s="158">
        <f>ROUND(I528*H528,2)</f>
        <v>0</v>
      </c>
      <c r="K528" s="154" t="s">
        <v>271</v>
      </c>
      <c r="L528" s="34"/>
      <c r="M528" s="159" t="s">
        <v>1</v>
      </c>
      <c r="N528" s="160" t="s">
        <v>45</v>
      </c>
      <c r="O528" s="59"/>
      <c r="P528" s="161">
        <f>O528*H528</f>
        <v>0</v>
      </c>
      <c r="Q528" s="161">
        <v>0</v>
      </c>
      <c r="R528" s="161">
        <f>Q528*H528</f>
        <v>0</v>
      </c>
      <c r="S528" s="161">
        <v>0</v>
      </c>
      <c r="T528" s="162">
        <f>S528*H528</f>
        <v>0</v>
      </c>
      <c r="U528" s="33"/>
      <c r="V528" s="33"/>
      <c r="W528" s="33"/>
      <c r="X528" s="33"/>
      <c r="Y528" s="33"/>
      <c r="Z528" s="33"/>
      <c r="AA528" s="33"/>
      <c r="AB528" s="33"/>
      <c r="AC528" s="33"/>
      <c r="AD528" s="33"/>
      <c r="AE528" s="33"/>
      <c r="AR528" s="163" t="s">
        <v>179</v>
      </c>
      <c r="AT528" s="163" t="s">
        <v>267</v>
      </c>
      <c r="AU528" s="163" t="s">
        <v>90</v>
      </c>
      <c r="AY528" s="18" t="s">
        <v>265</v>
      </c>
      <c r="BE528" s="164">
        <f>IF(N528="základní",J528,0)</f>
        <v>0</v>
      </c>
      <c r="BF528" s="164">
        <f>IF(N528="snížená",J528,0)</f>
        <v>0</v>
      </c>
      <c r="BG528" s="164">
        <f>IF(N528="zákl. přenesená",J528,0)</f>
        <v>0</v>
      </c>
      <c r="BH528" s="164">
        <f>IF(N528="sníž. přenesená",J528,0)</f>
        <v>0</v>
      </c>
      <c r="BI528" s="164">
        <f>IF(N528="nulová",J528,0)</f>
        <v>0</v>
      </c>
      <c r="BJ528" s="18" t="s">
        <v>87</v>
      </c>
      <c r="BK528" s="164">
        <f>ROUND(I528*H528,2)</f>
        <v>0</v>
      </c>
      <c r="BL528" s="18" t="s">
        <v>179</v>
      </c>
      <c r="BM528" s="163" t="s">
        <v>652</v>
      </c>
    </row>
    <row r="529" spans="1:47" s="2" customFormat="1" ht="19.2">
      <c r="A529" s="33"/>
      <c r="B529" s="34"/>
      <c r="C529" s="33"/>
      <c r="D529" s="165" t="s">
        <v>273</v>
      </c>
      <c r="E529" s="33"/>
      <c r="F529" s="166" t="s">
        <v>651</v>
      </c>
      <c r="G529" s="33"/>
      <c r="H529" s="33"/>
      <c r="I529" s="167"/>
      <c r="J529" s="33"/>
      <c r="K529" s="33"/>
      <c r="L529" s="34"/>
      <c r="M529" s="168"/>
      <c r="N529" s="169"/>
      <c r="O529" s="59"/>
      <c r="P529" s="59"/>
      <c r="Q529" s="59"/>
      <c r="R529" s="59"/>
      <c r="S529" s="59"/>
      <c r="T529" s="60"/>
      <c r="U529" s="33"/>
      <c r="V529" s="33"/>
      <c r="W529" s="33"/>
      <c r="X529" s="33"/>
      <c r="Y529" s="33"/>
      <c r="Z529" s="33"/>
      <c r="AA529" s="33"/>
      <c r="AB529" s="33"/>
      <c r="AC529" s="33"/>
      <c r="AD529" s="33"/>
      <c r="AE529" s="33"/>
      <c r="AT529" s="18" t="s">
        <v>273</v>
      </c>
      <c r="AU529" s="18" t="s">
        <v>90</v>
      </c>
    </row>
    <row r="530" spans="2:51" s="13" customFormat="1" ht="10.2">
      <c r="B530" s="170"/>
      <c r="D530" s="165" t="s">
        <v>274</v>
      </c>
      <c r="E530" s="171" t="s">
        <v>1</v>
      </c>
      <c r="F530" s="172" t="s">
        <v>653</v>
      </c>
      <c r="H530" s="171" t="s">
        <v>1</v>
      </c>
      <c r="I530" s="173"/>
      <c r="L530" s="170"/>
      <c r="M530" s="174"/>
      <c r="N530" s="175"/>
      <c r="O530" s="175"/>
      <c r="P530" s="175"/>
      <c r="Q530" s="175"/>
      <c r="R530" s="175"/>
      <c r="S530" s="175"/>
      <c r="T530" s="176"/>
      <c r="AT530" s="171" t="s">
        <v>274</v>
      </c>
      <c r="AU530" s="171" t="s">
        <v>90</v>
      </c>
      <c r="AV530" s="13" t="s">
        <v>87</v>
      </c>
      <c r="AW530" s="13" t="s">
        <v>36</v>
      </c>
      <c r="AX530" s="13" t="s">
        <v>80</v>
      </c>
      <c r="AY530" s="171" t="s">
        <v>265</v>
      </c>
    </row>
    <row r="531" spans="2:51" s="14" customFormat="1" ht="10.2">
      <c r="B531" s="177"/>
      <c r="D531" s="165" t="s">
        <v>274</v>
      </c>
      <c r="E531" s="178" t="s">
        <v>1</v>
      </c>
      <c r="F531" s="179" t="s">
        <v>87</v>
      </c>
      <c r="H531" s="180">
        <v>1</v>
      </c>
      <c r="I531" s="181"/>
      <c r="L531" s="177"/>
      <c r="M531" s="182"/>
      <c r="N531" s="183"/>
      <c r="O531" s="183"/>
      <c r="P531" s="183"/>
      <c r="Q531" s="183"/>
      <c r="R531" s="183"/>
      <c r="S531" s="183"/>
      <c r="T531" s="184"/>
      <c r="AT531" s="178" t="s">
        <v>274</v>
      </c>
      <c r="AU531" s="178" t="s">
        <v>90</v>
      </c>
      <c r="AV531" s="14" t="s">
        <v>90</v>
      </c>
      <c r="AW531" s="14" t="s">
        <v>36</v>
      </c>
      <c r="AX531" s="14" t="s">
        <v>80</v>
      </c>
      <c r="AY531" s="178" t="s">
        <v>265</v>
      </c>
    </row>
    <row r="532" spans="2:51" s="15" customFormat="1" ht="10.2">
      <c r="B532" s="185"/>
      <c r="D532" s="165" t="s">
        <v>274</v>
      </c>
      <c r="E532" s="186" t="s">
        <v>1</v>
      </c>
      <c r="F532" s="187" t="s">
        <v>277</v>
      </c>
      <c r="H532" s="188">
        <v>1</v>
      </c>
      <c r="I532" s="189"/>
      <c r="L532" s="185"/>
      <c r="M532" s="190"/>
      <c r="N532" s="191"/>
      <c r="O532" s="191"/>
      <c r="P532" s="191"/>
      <c r="Q532" s="191"/>
      <c r="R532" s="191"/>
      <c r="S532" s="191"/>
      <c r="T532" s="192"/>
      <c r="AT532" s="186" t="s">
        <v>274</v>
      </c>
      <c r="AU532" s="186" t="s">
        <v>90</v>
      </c>
      <c r="AV532" s="15" t="s">
        <v>179</v>
      </c>
      <c r="AW532" s="15" t="s">
        <v>36</v>
      </c>
      <c r="AX532" s="15" t="s">
        <v>87</v>
      </c>
      <c r="AY532" s="186" t="s">
        <v>265</v>
      </c>
    </row>
    <row r="533" spans="1:65" s="2" customFormat="1" ht="24.15" customHeight="1">
      <c r="A533" s="33"/>
      <c r="B533" s="151"/>
      <c r="C533" s="201" t="s">
        <v>654</v>
      </c>
      <c r="D533" s="201" t="s">
        <v>376</v>
      </c>
      <c r="E533" s="202" t="s">
        <v>655</v>
      </c>
      <c r="F533" s="203" t="s">
        <v>656</v>
      </c>
      <c r="G533" s="204" t="s">
        <v>280</v>
      </c>
      <c r="H533" s="205">
        <v>1</v>
      </c>
      <c r="I533" s="206"/>
      <c r="J533" s="207">
        <f>ROUND(I533*H533,2)</f>
        <v>0</v>
      </c>
      <c r="K533" s="203" t="s">
        <v>413</v>
      </c>
      <c r="L533" s="208"/>
      <c r="M533" s="209" t="s">
        <v>1</v>
      </c>
      <c r="N533" s="210" t="s">
        <v>45</v>
      </c>
      <c r="O533" s="59"/>
      <c r="P533" s="161">
        <f>O533*H533</f>
        <v>0</v>
      </c>
      <c r="Q533" s="161">
        <v>0</v>
      </c>
      <c r="R533" s="161">
        <f>Q533*H533</f>
        <v>0</v>
      </c>
      <c r="S533" s="161">
        <v>0</v>
      </c>
      <c r="T533" s="162">
        <f>S533*H533</f>
        <v>0</v>
      </c>
      <c r="U533" s="33"/>
      <c r="V533" s="33"/>
      <c r="W533" s="33"/>
      <c r="X533" s="33"/>
      <c r="Y533" s="33"/>
      <c r="Z533" s="33"/>
      <c r="AA533" s="33"/>
      <c r="AB533" s="33"/>
      <c r="AC533" s="33"/>
      <c r="AD533" s="33"/>
      <c r="AE533" s="33"/>
      <c r="AR533" s="163" t="s">
        <v>321</v>
      </c>
      <c r="AT533" s="163" t="s">
        <v>376</v>
      </c>
      <c r="AU533" s="163" t="s">
        <v>90</v>
      </c>
      <c r="AY533" s="18" t="s">
        <v>265</v>
      </c>
      <c r="BE533" s="164">
        <f>IF(N533="základní",J533,0)</f>
        <v>0</v>
      </c>
      <c r="BF533" s="164">
        <f>IF(N533="snížená",J533,0)</f>
        <v>0</v>
      </c>
      <c r="BG533" s="164">
        <f>IF(N533="zákl. přenesená",J533,0)</f>
        <v>0</v>
      </c>
      <c r="BH533" s="164">
        <f>IF(N533="sníž. přenesená",J533,0)</f>
        <v>0</v>
      </c>
      <c r="BI533" s="164">
        <f>IF(N533="nulová",J533,0)</f>
        <v>0</v>
      </c>
      <c r="BJ533" s="18" t="s">
        <v>87</v>
      </c>
      <c r="BK533" s="164">
        <f>ROUND(I533*H533,2)</f>
        <v>0</v>
      </c>
      <c r="BL533" s="18" t="s">
        <v>179</v>
      </c>
      <c r="BM533" s="163" t="s">
        <v>657</v>
      </c>
    </row>
    <row r="534" spans="1:47" s="2" customFormat="1" ht="19.2">
      <c r="A534" s="33"/>
      <c r="B534" s="34"/>
      <c r="C534" s="33"/>
      <c r="D534" s="165" t="s">
        <v>273</v>
      </c>
      <c r="E534" s="33"/>
      <c r="F534" s="166" t="s">
        <v>656</v>
      </c>
      <c r="G534" s="33"/>
      <c r="H534" s="33"/>
      <c r="I534" s="167"/>
      <c r="J534" s="33"/>
      <c r="K534" s="33"/>
      <c r="L534" s="34"/>
      <c r="M534" s="168"/>
      <c r="N534" s="169"/>
      <c r="O534" s="59"/>
      <c r="P534" s="59"/>
      <c r="Q534" s="59"/>
      <c r="R534" s="59"/>
      <c r="S534" s="59"/>
      <c r="T534" s="60"/>
      <c r="U534" s="33"/>
      <c r="V534" s="33"/>
      <c r="W534" s="33"/>
      <c r="X534" s="33"/>
      <c r="Y534" s="33"/>
      <c r="Z534" s="33"/>
      <c r="AA534" s="33"/>
      <c r="AB534" s="33"/>
      <c r="AC534" s="33"/>
      <c r="AD534" s="33"/>
      <c r="AE534" s="33"/>
      <c r="AT534" s="18" t="s">
        <v>273</v>
      </c>
      <c r="AU534" s="18" t="s">
        <v>90</v>
      </c>
    </row>
    <row r="535" spans="1:65" s="2" customFormat="1" ht="24.15" customHeight="1">
      <c r="A535" s="33"/>
      <c r="B535" s="151"/>
      <c r="C535" s="152" t="s">
        <v>658</v>
      </c>
      <c r="D535" s="152" t="s">
        <v>267</v>
      </c>
      <c r="E535" s="153" t="s">
        <v>659</v>
      </c>
      <c r="F535" s="154" t="s">
        <v>660</v>
      </c>
      <c r="G535" s="155" t="s">
        <v>280</v>
      </c>
      <c r="H535" s="156">
        <v>1</v>
      </c>
      <c r="I535" s="157"/>
      <c r="J535" s="158">
        <f>ROUND(I535*H535,2)</f>
        <v>0</v>
      </c>
      <c r="K535" s="154" t="s">
        <v>271</v>
      </c>
      <c r="L535" s="34"/>
      <c r="M535" s="159" t="s">
        <v>1</v>
      </c>
      <c r="N535" s="160" t="s">
        <v>45</v>
      </c>
      <c r="O535" s="59"/>
      <c r="P535" s="161">
        <f>O535*H535</f>
        <v>0</v>
      </c>
      <c r="Q535" s="161">
        <v>0</v>
      </c>
      <c r="R535" s="161">
        <f>Q535*H535</f>
        <v>0</v>
      </c>
      <c r="S535" s="161">
        <v>0</v>
      </c>
      <c r="T535" s="162">
        <f>S535*H535</f>
        <v>0</v>
      </c>
      <c r="U535" s="33"/>
      <c r="V535" s="33"/>
      <c r="W535" s="33"/>
      <c r="X535" s="33"/>
      <c r="Y535" s="33"/>
      <c r="Z535" s="33"/>
      <c r="AA535" s="33"/>
      <c r="AB535" s="33"/>
      <c r="AC535" s="33"/>
      <c r="AD535" s="33"/>
      <c r="AE535" s="33"/>
      <c r="AR535" s="163" t="s">
        <v>179</v>
      </c>
      <c r="AT535" s="163" t="s">
        <v>267</v>
      </c>
      <c r="AU535" s="163" t="s">
        <v>90</v>
      </c>
      <c r="AY535" s="18" t="s">
        <v>265</v>
      </c>
      <c r="BE535" s="164">
        <f>IF(N535="základní",J535,0)</f>
        <v>0</v>
      </c>
      <c r="BF535" s="164">
        <f>IF(N535="snížená",J535,0)</f>
        <v>0</v>
      </c>
      <c r="BG535" s="164">
        <f>IF(N535="zákl. přenesená",J535,0)</f>
        <v>0</v>
      </c>
      <c r="BH535" s="164">
        <f>IF(N535="sníž. přenesená",J535,0)</f>
        <v>0</v>
      </c>
      <c r="BI535" s="164">
        <f>IF(N535="nulová",J535,0)</f>
        <v>0</v>
      </c>
      <c r="BJ535" s="18" t="s">
        <v>87</v>
      </c>
      <c r="BK535" s="164">
        <f>ROUND(I535*H535,2)</f>
        <v>0</v>
      </c>
      <c r="BL535" s="18" t="s">
        <v>179</v>
      </c>
      <c r="BM535" s="163" t="s">
        <v>661</v>
      </c>
    </row>
    <row r="536" spans="1:47" s="2" customFormat="1" ht="19.2">
      <c r="A536" s="33"/>
      <c r="B536" s="34"/>
      <c r="C536" s="33"/>
      <c r="D536" s="165" t="s">
        <v>273</v>
      </c>
      <c r="E536" s="33"/>
      <c r="F536" s="166" t="s">
        <v>660</v>
      </c>
      <c r="G536" s="33"/>
      <c r="H536" s="33"/>
      <c r="I536" s="167"/>
      <c r="J536" s="33"/>
      <c r="K536" s="33"/>
      <c r="L536" s="34"/>
      <c r="M536" s="168"/>
      <c r="N536" s="169"/>
      <c r="O536" s="59"/>
      <c r="P536" s="59"/>
      <c r="Q536" s="59"/>
      <c r="R536" s="59"/>
      <c r="S536" s="59"/>
      <c r="T536" s="60"/>
      <c r="U536" s="33"/>
      <c r="V536" s="33"/>
      <c r="W536" s="33"/>
      <c r="X536" s="33"/>
      <c r="Y536" s="33"/>
      <c r="Z536" s="33"/>
      <c r="AA536" s="33"/>
      <c r="AB536" s="33"/>
      <c r="AC536" s="33"/>
      <c r="AD536" s="33"/>
      <c r="AE536" s="33"/>
      <c r="AT536" s="18" t="s">
        <v>273</v>
      </c>
      <c r="AU536" s="18" t="s">
        <v>90</v>
      </c>
    </row>
    <row r="537" spans="2:51" s="13" customFormat="1" ht="10.2">
      <c r="B537" s="170"/>
      <c r="D537" s="165" t="s">
        <v>274</v>
      </c>
      <c r="E537" s="171" t="s">
        <v>1</v>
      </c>
      <c r="F537" s="172" t="s">
        <v>662</v>
      </c>
      <c r="H537" s="171" t="s">
        <v>1</v>
      </c>
      <c r="I537" s="173"/>
      <c r="L537" s="170"/>
      <c r="M537" s="174"/>
      <c r="N537" s="175"/>
      <c r="O537" s="175"/>
      <c r="P537" s="175"/>
      <c r="Q537" s="175"/>
      <c r="R537" s="175"/>
      <c r="S537" s="175"/>
      <c r="T537" s="176"/>
      <c r="AT537" s="171" t="s">
        <v>274</v>
      </c>
      <c r="AU537" s="171" t="s">
        <v>90</v>
      </c>
      <c r="AV537" s="13" t="s">
        <v>87</v>
      </c>
      <c r="AW537" s="13" t="s">
        <v>36</v>
      </c>
      <c r="AX537" s="13" t="s">
        <v>80</v>
      </c>
      <c r="AY537" s="171" t="s">
        <v>265</v>
      </c>
    </row>
    <row r="538" spans="2:51" s="14" customFormat="1" ht="10.2">
      <c r="B538" s="177"/>
      <c r="D538" s="165" t="s">
        <v>274</v>
      </c>
      <c r="E538" s="178" t="s">
        <v>1</v>
      </c>
      <c r="F538" s="179" t="s">
        <v>87</v>
      </c>
      <c r="H538" s="180">
        <v>1</v>
      </c>
      <c r="I538" s="181"/>
      <c r="L538" s="177"/>
      <c r="M538" s="182"/>
      <c r="N538" s="183"/>
      <c r="O538" s="183"/>
      <c r="P538" s="183"/>
      <c r="Q538" s="183"/>
      <c r="R538" s="183"/>
      <c r="S538" s="183"/>
      <c r="T538" s="184"/>
      <c r="AT538" s="178" t="s">
        <v>274</v>
      </c>
      <c r="AU538" s="178" t="s">
        <v>90</v>
      </c>
      <c r="AV538" s="14" t="s">
        <v>90</v>
      </c>
      <c r="AW538" s="14" t="s">
        <v>36</v>
      </c>
      <c r="AX538" s="14" t="s">
        <v>80</v>
      </c>
      <c r="AY538" s="178" t="s">
        <v>265</v>
      </c>
    </row>
    <row r="539" spans="2:51" s="15" customFormat="1" ht="10.2">
      <c r="B539" s="185"/>
      <c r="D539" s="165" t="s">
        <v>274</v>
      </c>
      <c r="E539" s="186" t="s">
        <v>1</v>
      </c>
      <c r="F539" s="187" t="s">
        <v>277</v>
      </c>
      <c r="H539" s="188">
        <v>1</v>
      </c>
      <c r="I539" s="189"/>
      <c r="L539" s="185"/>
      <c r="M539" s="190"/>
      <c r="N539" s="191"/>
      <c r="O539" s="191"/>
      <c r="P539" s="191"/>
      <c r="Q539" s="191"/>
      <c r="R539" s="191"/>
      <c r="S539" s="191"/>
      <c r="T539" s="192"/>
      <c r="AT539" s="186" t="s">
        <v>274</v>
      </c>
      <c r="AU539" s="186" t="s">
        <v>90</v>
      </c>
      <c r="AV539" s="15" t="s">
        <v>179</v>
      </c>
      <c r="AW539" s="15" t="s">
        <v>36</v>
      </c>
      <c r="AX539" s="15" t="s">
        <v>87</v>
      </c>
      <c r="AY539" s="186" t="s">
        <v>265</v>
      </c>
    </row>
    <row r="540" spans="1:65" s="2" customFormat="1" ht="24.15" customHeight="1">
      <c r="A540" s="33"/>
      <c r="B540" s="151"/>
      <c r="C540" s="201" t="s">
        <v>663</v>
      </c>
      <c r="D540" s="201" t="s">
        <v>376</v>
      </c>
      <c r="E540" s="202" t="s">
        <v>664</v>
      </c>
      <c r="F540" s="203" t="s">
        <v>665</v>
      </c>
      <c r="G540" s="204" t="s">
        <v>280</v>
      </c>
      <c r="H540" s="205">
        <v>1</v>
      </c>
      <c r="I540" s="206"/>
      <c r="J540" s="207">
        <f>ROUND(I540*H540,2)</f>
        <v>0</v>
      </c>
      <c r="K540" s="203" t="s">
        <v>413</v>
      </c>
      <c r="L540" s="208"/>
      <c r="M540" s="209" t="s">
        <v>1</v>
      </c>
      <c r="N540" s="210" t="s">
        <v>45</v>
      </c>
      <c r="O540" s="59"/>
      <c r="P540" s="161">
        <f>O540*H540</f>
        <v>0</v>
      </c>
      <c r="Q540" s="161">
        <v>0</v>
      </c>
      <c r="R540" s="161">
        <f>Q540*H540</f>
        <v>0</v>
      </c>
      <c r="S540" s="161">
        <v>0</v>
      </c>
      <c r="T540" s="162">
        <f>S540*H540</f>
        <v>0</v>
      </c>
      <c r="U540" s="33"/>
      <c r="V540" s="33"/>
      <c r="W540" s="33"/>
      <c r="X540" s="33"/>
      <c r="Y540" s="33"/>
      <c r="Z540" s="33"/>
      <c r="AA540" s="33"/>
      <c r="AB540" s="33"/>
      <c r="AC540" s="33"/>
      <c r="AD540" s="33"/>
      <c r="AE540" s="33"/>
      <c r="AR540" s="163" t="s">
        <v>321</v>
      </c>
      <c r="AT540" s="163" t="s">
        <v>376</v>
      </c>
      <c r="AU540" s="163" t="s">
        <v>90</v>
      </c>
      <c r="AY540" s="18" t="s">
        <v>265</v>
      </c>
      <c r="BE540" s="164">
        <f>IF(N540="základní",J540,0)</f>
        <v>0</v>
      </c>
      <c r="BF540" s="164">
        <f>IF(N540="snížená",J540,0)</f>
        <v>0</v>
      </c>
      <c r="BG540" s="164">
        <f>IF(N540="zákl. přenesená",J540,0)</f>
        <v>0</v>
      </c>
      <c r="BH540" s="164">
        <f>IF(N540="sníž. přenesená",J540,0)</f>
        <v>0</v>
      </c>
      <c r="BI540" s="164">
        <f>IF(N540="nulová",J540,0)</f>
        <v>0</v>
      </c>
      <c r="BJ540" s="18" t="s">
        <v>87</v>
      </c>
      <c r="BK540" s="164">
        <f>ROUND(I540*H540,2)</f>
        <v>0</v>
      </c>
      <c r="BL540" s="18" t="s">
        <v>179</v>
      </c>
      <c r="BM540" s="163" t="s">
        <v>666</v>
      </c>
    </row>
    <row r="541" spans="1:47" s="2" customFormat="1" ht="19.2">
      <c r="A541" s="33"/>
      <c r="B541" s="34"/>
      <c r="C541" s="33"/>
      <c r="D541" s="165" t="s">
        <v>273</v>
      </c>
      <c r="E541" s="33"/>
      <c r="F541" s="166" t="s">
        <v>665</v>
      </c>
      <c r="G541" s="33"/>
      <c r="H541" s="33"/>
      <c r="I541" s="167"/>
      <c r="J541" s="33"/>
      <c r="K541" s="33"/>
      <c r="L541" s="34"/>
      <c r="M541" s="168"/>
      <c r="N541" s="169"/>
      <c r="O541" s="59"/>
      <c r="P541" s="59"/>
      <c r="Q541" s="59"/>
      <c r="R541" s="59"/>
      <c r="S541" s="59"/>
      <c r="T541" s="60"/>
      <c r="U541" s="33"/>
      <c r="V541" s="33"/>
      <c r="W541" s="33"/>
      <c r="X541" s="33"/>
      <c r="Y541" s="33"/>
      <c r="Z541" s="33"/>
      <c r="AA541" s="33"/>
      <c r="AB541" s="33"/>
      <c r="AC541" s="33"/>
      <c r="AD541" s="33"/>
      <c r="AE541" s="33"/>
      <c r="AT541" s="18" t="s">
        <v>273</v>
      </c>
      <c r="AU541" s="18" t="s">
        <v>90</v>
      </c>
    </row>
    <row r="542" spans="1:65" s="2" customFormat="1" ht="24.15" customHeight="1">
      <c r="A542" s="33"/>
      <c r="B542" s="151"/>
      <c r="C542" s="152" t="s">
        <v>667</v>
      </c>
      <c r="D542" s="152" t="s">
        <v>267</v>
      </c>
      <c r="E542" s="153" t="s">
        <v>668</v>
      </c>
      <c r="F542" s="154" t="s">
        <v>669</v>
      </c>
      <c r="G542" s="155" t="s">
        <v>280</v>
      </c>
      <c r="H542" s="156">
        <v>54</v>
      </c>
      <c r="I542" s="157"/>
      <c r="J542" s="158">
        <f>ROUND(I542*H542,2)</f>
        <v>0</v>
      </c>
      <c r="K542" s="154" t="s">
        <v>271</v>
      </c>
      <c r="L542" s="34"/>
      <c r="M542" s="159" t="s">
        <v>1</v>
      </c>
      <c r="N542" s="160" t="s">
        <v>45</v>
      </c>
      <c r="O542" s="59"/>
      <c r="P542" s="161">
        <f>O542*H542</f>
        <v>0</v>
      </c>
      <c r="Q542" s="161">
        <v>0.0012</v>
      </c>
      <c r="R542" s="161">
        <f>Q542*H542</f>
        <v>0.0648</v>
      </c>
      <c r="S542" s="161">
        <v>0</v>
      </c>
      <c r="T542" s="162">
        <f>S542*H542</f>
        <v>0</v>
      </c>
      <c r="U542" s="33"/>
      <c r="V542" s="33"/>
      <c r="W542" s="33"/>
      <c r="X542" s="33"/>
      <c r="Y542" s="33"/>
      <c r="Z542" s="33"/>
      <c r="AA542" s="33"/>
      <c r="AB542" s="33"/>
      <c r="AC542" s="33"/>
      <c r="AD542" s="33"/>
      <c r="AE542" s="33"/>
      <c r="AR542" s="163" t="s">
        <v>179</v>
      </c>
      <c r="AT542" s="163" t="s">
        <v>267</v>
      </c>
      <c r="AU542" s="163" t="s">
        <v>90</v>
      </c>
      <c r="AY542" s="18" t="s">
        <v>265</v>
      </c>
      <c r="BE542" s="164">
        <f>IF(N542="základní",J542,0)</f>
        <v>0</v>
      </c>
      <c r="BF542" s="164">
        <f>IF(N542="snížená",J542,0)</f>
        <v>0</v>
      </c>
      <c r="BG542" s="164">
        <f>IF(N542="zákl. přenesená",J542,0)</f>
        <v>0</v>
      </c>
      <c r="BH542" s="164">
        <f>IF(N542="sníž. přenesená",J542,0)</f>
        <v>0</v>
      </c>
      <c r="BI542" s="164">
        <f>IF(N542="nulová",J542,0)</f>
        <v>0</v>
      </c>
      <c r="BJ542" s="18" t="s">
        <v>87</v>
      </c>
      <c r="BK542" s="164">
        <f>ROUND(I542*H542,2)</f>
        <v>0</v>
      </c>
      <c r="BL542" s="18" t="s">
        <v>179</v>
      </c>
      <c r="BM542" s="163" t="s">
        <v>670</v>
      </c>
    </row>
    <row r="543" spans="1:47" s="2" customFormat="1" ht="19.2">
      <c r="A543" s="33"/>
      <c r="B543" s="34"/>
      <c r="C543" s="33"/>
      <c r="D543" s="165" t="s">
        <v>273</v>
      </c>
      <c r="E543" s="33"/>
      <c r="F543" s="166" t="s">
        <v>669</v>
      </c>
      <c r="G543" s="33"/>
      <c r="H543" s="33"/>
      <c r="I543" s="167"/>
      <c r="J543" s="33"/>
      <c r="K543" s="33"/>
      <c r="L543" s="34"/>
      <c r="M543" s="168"/>
      <c r="N543" s="169"/>
      <c r="O543" s="59"/>
      <c r="P543" s="59"/>
      <c r="Q543" s="59"/>
      <c r="R543" s="59"/>
      <c r="S543" s="59"/>
      <c r="T543" s="60"/>
      <c r="U543" s="33"/>
      <c r="V543" s="33"/>
      <c r="W543" s="33"/>
      <c r="X543" s="33"/>
      <c r="Y543" s="33"/>
      <c r="Z543" s="33"/>
      <c r="AA543" s="33"/>
      <c r="AB543" s="33"/>
      <c r="AC543" s="33"/>
      <c r="AD543" s="33"/>
      <c r="AE543" s="33"/>
      <c r="AT543" s="18" t="s">
        <v>273</v>
      </c>
      <c r="AU543" s="18" t="s">
        <v>90</v>
      </c>
    </row>
    <row r="544" spans="2:51" s="13" customFormat="1" ht="10.2">
      <c r="B544" s="170"/>
      <c r="D544" s="165" t="s">
        <v>274</v>
      </c>
      <c r="E544" s="171" t="s">
        <v>1</v>
      </c>
      <c r="F544" s="172" t="s">
        <v>297</v>
      </c>
      <c r="H544" s="171" t="s">
        <v>1</v>
      </c>
      <c r="I544" s="173"/>
      <c r="L544" s="170"/>
      <c r="M544" s="174"/>
      <c r="N544" s="175"/>
      <c r="O544" s="175"/>
      <c r="P544" s="175"/>
      <c r="Q544" s="175"/>
      <c r="R544" s="175"/>
      <c r="S544" s="175"/>
      <c r="T544" s="176"/>
      <c r="AT544" s="171" t="s">
        <v>274</v>
      </c>
      <c r="AU544" s="171" t="s">
        <v>90</v>
      </c>
      <c r="AV544" s="13" t="s">
        <v>87</v>
      </c>
      <c r="AW544" s="13" t="s">
        <v>36</v>
      </c>
      <c r="AX544" s="13" t="s">
        <v>80</v>
      </c>
      <c r="AY544" s="171" t="s">
        <v>265</v>
      </c>
    </row>
    <row r="545" spans="2:51" s="14" customFormat="1" ht="10.2">
      <c r="B545" s="177"/>
      <c r="D545" s="165" t="s">
        <v>274</v>
      </c>
      <c r="E545" s="178" t="s">
        <v>1</v>
      </c>
      <c r="F545" s="179" t="s">
        <v>405</v>
      </c>
      <c r="H545" s="180">
        <v>23</v>
      </c>
      <c r="I545" s="181"/>
      <c r="L545" s="177"/>
      <c r="M545" s="182"/>
      <c r="N545" s="183"/>
      <c r="O545" s="183"/>
      <c r="P545" s="183"/>
      <c r="Q545" s="183"/>
      <c r="R545" s="183"/>
      <c r="S545" s="183"/>
      <c r="T545" s="184"/>
      <c r="AT545" s="178" t="s">
        <v>274</v>
      </c>
      <c r="AU545" s="178" t="s">
        <v>90</v>
      </c>
      <c r="AV545" s="14" t="s">
        <v>90</v>
      </c>
      <c r="AW545" s="14" t="s">
        <v>36</v>
      </c>
      <c r="AX545" s="14" t="s">
        <v>80</v>
      </c>
      <c r="AY545" s="178" t="s">
        <v>265</v>
      </c>
    </row>
    <row r="546" spans="2:51" s="13" customFormat="1" ht="10.2">
      <c r="B546" s="170"/>
      <c r="D546" s="165" t="s">
        <v>274</v>
      </c>
      <c r="E546" s="171" t="s">
        <v>1</v>
      </c>
      <c r="F546" s="172" t="s">
        <v>302</v>
      </c>
      <c r="H546" s="171" t="s">
        <v>1</v>
      </c>
      <c r="I546" s="173"/>
      <c r="L546" s="170"/>
      <c r="M546" s="174"/>
      <c r="N546" s="175"/>
      <c r="O546" s="175"/>
      <c r="P546" s="175"/>
      <c r="Q546" s="175"/>
      <c r="R546" s="175"/>
      <c r="S546" s="175"/>
      <c r="T546" s="176"/>
      <c r="AT546" s="171" t="s">
        <v>274</v>
      </c>
      <c r="AU546" s="171" t="s">
        <v>90</v>
      </c>
      <c r="AV546" s="13" t="s">
        <v>87</v>
      </c>
      <c r="AW546" s="13" t="s">
        <v>36</v>
      </c>
      <c r="AX546" s="13" t="s">
        <v>80</v>
      </c>
      <c r="AY546" s="171" t="s">
        <v>265</v>
      </c>
    </row>
    <row r="547" spans="2:51" s="14" customFormat="1" ht="10.2">
      <c r="B547" s="177"/>
      <c r="D547" s="165" t="s">
        <v>274</v>
      </c>
      <c r="E547" s="178" t="s">
        <v>1</v>
      </c>
      <c r="F547" s="179" t="s">
        <v>443</v>
      </c>
      <c r="H547" s="180">
        <v>31</v>
      </c>
      <c r="I547" s="181"/>
      <c r="L547" s="177"/>
      <c r="M547" s="182"/>
      <c r="N547" s="183"/>
      <c r="O547" s="183"/>
      <c r="P547" s="183"/>
      <c r="Q547" s="183"/>
      <c r="R547" s="183"/>
      <c r="S547" s="183"/>
      <c r="T547" s="184"/>
      <c r="AT547" s="178" t="s">
        <v>274</v>
      </c>
      <c r="AU547" s="178" t="s">
        <v>90</v>
      </c>
      <c r="AV547" s="14" t="s">
        <v>90</v>
      </c>
      <c r="AW547" s="14" t="s">
        <v>36</v>
      </c>
      <c r="AX547" s="14" t="s">
        <v>80</v>
      </c>
      <c r="AY547" s="178" t="s">
        <v>265</v>
      </c>
    </row>
    <row r="548" spans="2:51" s="15" customFormat="1" ht="10.2">
      <c r="B548" s="185"/>
      <c r="D548" s="165" t="s">
        <v>274</v>
      </c>
      <c r="E548" s="186" t="s">
        <v>1</v>
      </c>
      <c r="F548" s="187" t="s">
        <v>277</v>
      </c>
      <c r="H548" s="188">
        <v>54</v>
      </c>
      <c r="I548" s="189"/>
      <c r="L548" s="185"/>
      <c r="M548" s="190"/>
      <c r="N548" s="191"/>
      <c r="O548" s="191"/>
      <c r="P548" s="191"/>
      <c r="Q548" s="191"/>
      <c r="R548" s="191"/>
      <c r="S548" s="191"/>
      <c r="T548" s="192"/>
      <c r="AT548" s="186" t="s">
        <v>274</v>
      </c>
      <c r="AU548" s="186" t="s">
        <v>90</v>
      </c>
      <c r="AV548" s="15" t="s">
        <v>179</v>
      </c>
      <c r="AW548" s="15" t="s">
        <v>36</v>
      </c>
      <c r="AX548" s="15" t="s">
        <v>87</v>
      </c>
      <c r="AY548" s="186" t="s">
        <v>265</v>
      </c>
    </row>
    <row r="549" spans="1:65" s="2" customFormat="1" ht="37.8" customHeight="1">
      <c r="A549" s="33"/>
      <c r="B549" s="151"/>
      <c r="C549" s="201" t="s">
        <v>671</v>
      </c>
      <c r="D549" s="201" t="s">
        <v>376</v>
      </c>
      <c r="E549" s="202" t="s">
        <v>672</v>
      </c>
      <c r="F549" s="203" t="s">
        <v>673</v>
      </c>
      <c r="G549" s="204" t="s">
        <v>280</v>
      </c>
      <c r="H549" s="205">
        <v>54</v>
      </c>
      <c r="I549" s="206"/>
      <c r="J549" s="207">
        <f>ROUND(I549*H549,2)</f>
        <v>0</v>
      </c>
      <c r="K549" s="203" t="s">
        <v>271</v>
      </c>
      <c r="L549" s="208"/>
      <c r="M549" s="209" t="s">
        <v>1</v>
      </c>
      <c r="N549" s="210" t="s">
        <v>45</v>
      </c>
      <c r="O549" s="59"/>
      <c r="P549" s="161">
        <f>O549*H549</f>
        <v>0</v>
      </c>
      <c r="Q549" s="161">
        <v>0.07</v>
      </c>
      <c r="R549" s="161">
        <f>Q549*H549</f>
        <v>3.7800000000000002</v>
      </c>
      <c r="S549" s="161">
        <v>0</v>
      </c>
      <c r="T549" s="162">
        <f>S549*H549</f>
        <v>0</v>
      </c>
      <c r="U549" s="33"/>
      <c r="V549" s="33"/>
      <c r="W549" s="33"/>
      <c r="X549" s="33"/>
      <c r="Y549" s="33"/>
      <c r="Z549" s="33"/>
      <c r="AA549" s="33"/>
      <c r="AB549" s="33"/>
      <c r="AC549" s="33"/>
      <c r="AD549" s="33"/>
      <c r="AE549" s="33"/>
      <c r="AR549" s="163" t="s">
        <v>321</v>
      </c>
      <c r="AT549" s="163" t="s">
        <v>376</v>
      </c>
      <c r="AU549" s="163" t="s">
        <v>90</v>
      </c>
      <c r="AY549" s="18" t="s">
        <v>265</v>
      </c>
      <c r="BE549" s="164">
        <f>IF(N549="základní",J549,0)</f>
        <v>0</v>
      </c>
      <c r="BF549" s="164">
        <f>IF(N549="snížená",J549,0)</f>
        <v>0</v>
      </c>
      <c r="BG549" s="164">
        <f>IF(N549="zákl. přenesená",J549,0)</f>
        <v>0</v>
      </c>
      <c r="BH549" s="164">
        <f>IF(N549="sníž. přenesená",J549,0)</f>
        <v>0</v>
      </c>
      <c r="BI549" s="164">
        <f>IF(N549="nulová",J549,0)</f>
        <v>0</v>
      </c>
      <c r="BJ549" s="18" t="s">
        <v>87</v>
      </c>
      <c r="BK549" s="164">
        <f>ROUND(I549*H549,2)</f>
        <v>0</v>
      </c>
      <c r="BL549" s="18" t="s">
        <v>179</v>
      </c>
      <c r="BM549" s="163" t="s">
        <v>674</v>
      </c>
    </row>
    <row r="550" spans="1:47" s="2" customFormat="1" ht="19.2">
      <c r="A550" s="33"/>
      <c r="B550" s="34"/>
      <c r="C550" s="33"/>
      <c r="D550" s="165" t="s">
        <v>273</v>
      </c>
      <c r="E550" s="33"/>
      <c r="F550" s="166" t="s">
        <v>673</v>
      </c>
      <c r="G550" s="33"/>
      <c r="H550" s="33"/>
      <c r="I550" s="167"/>
      <c r="J550" s="33"/>
      <c r="K550" s="33"/>
      <c r="L550" s="34"/>
      <c r="M550" s="168"/>
      <c r="N550" s="169"/>
      <c r="O550" s="59"/>
      <c r="P550" s="59"/>
      <c r="Q550" s="59"/>
      <c r="R550" s="59"/>
      <c r="S550" s="59"/>
      <c r="T550" s="60"/>
      <c r="U550" s="33"/>
      <c r="V550" s="33"/>
      <c r="W550" s="33"/>
      <c r="X550" s="33"/>
      <c r="Y550" s="33"/>
      <c r="Z550" s="33"/>
      <c r="AA550" s="33"/>
      <c r="AB550" s="33"/>
      <c r="AC550" s="33"/>
      <c r="AD550" s="33"/>
      <c r="AE550" s="33"/>
      <c r="AT550" s="18" t="s">
        <v>273</v>
      </c>
      <c r="AU550" s="18" t="s">
        <v>90</v>
      </c>
    </row>
    <row r="551" spans="1:65" s="2" customFormat="1" ht="33" customHeight="1">
      <c r="A551" s="33"/>
      <c r="B551" s="151"/>
      <c r="C551" s="201" t="s">
        <v>675</v>
      </c>
      <c r="D551" s="201" t="s">
        <v>376</v>
      </c>
      <c r="E551" s="202" t="s">
        <v>676</v>
      </c>
      <c r="F551" s="203" t="s">
        <v>677</v>
      </c>
      <c r="G551" s="204" t="s">
        <v>280</v>
      </c>
      <c r="H551" s="205">
        <v>108</v>
      </c>
      <c r="I551" s="206"/>
      <c r="J551" s="207">
        <f>ROUND(I551*H551,2)</f>
        <v>0</v>
      </c>
      <c r="K551" s="203" t="s">
        <v>271</v>
      </c>
      <c r="L551" s="208"/>
      <c r="M551" s="209" t="s">
        <v>1</v>
      </c>
      <c r="N551" s="210" t="s">
        <v>45</v>
      </c>
      <c r="O551" s="59"/>
      <c r="P551" s="161">
        <f>O551*H551</f>
        <v>0</v>
      </c>
      <c r="Q551" s="161">
        <v>0.0028</v>
      </c>
      <c r="R551" s="161">
        <f>Q551*H551</f>
        <v>0.3024</v>
      </c>
      <c r="S551" s="161">
        <v>0</v>
      </c>
      <c r="T551" s="162">
        <f>S551*H551</f>
        <v>0</v>
      </c>
      <c r="U551" s="33"/>
      <c r="V551" s="33"/>
      <c r="W551" s="33"/>
      <c r="X551" s="33"/>
      <c r="Y551" s="33"/>
      <c r="Z551" s="33"/>
      <c r="AA551" s="33"/>
      <c r="AB551" s="33"/>
      <c r="AC551" s="33"/>
      <c r="AD551" s="33"/>
      <c r="AE551" s="33"/>
      <c r="AR551" s="163" t="s">
        <v>321</v>
      </c>
      <c r="AT551" s="163" t="s">
        <v>376</v>
      </c>
      <c r="AU551" s="163" t="s">
        <v>90</v>
      </c>
      <c r="AY551" s="18" t="s">
        <v>265</v>
      </c>
      <c r="BE551" s="164">
        <f>IF(N551="základní",J551,0)</f>
        <v>0</v>
      </c>
      <c r="BF551" s="164">
        <f>IF(N551="snížená",J551,0)</f>
        <v>0</v>
      </c>
      <c r="BG551" s="164">
        <f>IF(N551="zákl. přenesená",J551,0)</f>
        <v>0</v>
      </c>
      <c r="BH551" s="164">
        <f>IF(N551="sníž. přenesená",J551,0)</f>
        <v>0</v>
      </c>
      <c r="BI551" s="164">
        <f>IF(N551="nulová",J551,0)</f>
        <v>0</v>
      </c>
      <c r="BJ551" s="18" t="s">
        <v>87</v>
      </c>
      <c r="BK551" s="164">
        <f>ROUND(I551*H551,2)</f>
        <v>0</v>
      </c>
      <c r="BL551" s="18" t="s">
        <v>179</v>
      </c>
      <c r="BM551" s="163" t="s">
        <v>678</v>
      </c>
    </row>
    <row r="552" spans="1:47" s="2" customFormat="1" ht="19.2">
      <c r="A552" s="33"/>
      <c r="B552" s="34"/>
      <c r="C552" s="33"/>
      <c r="D552" s="165" t="s">
        <v>273</v>
      </c>
      <c r="E552" s="33"/>
      <c r="F552" s="166" t="s">
        <v>677</v>
      </c>
      <c r="G552" s="33"/>
      <c r="H552" s="33"/>
      <c r="I552" s="167"/>
      <c r="J552" s="33"/>
      <c r="K552" s="33"/>
      <c r="L552" s="34"/>
      <c r="M552" s="168"/>
      <c r="N552" s="169"/>
      <c r="O552" s="59"/>
      <c r="P552" s="59"/>
      <c r="Q552" s="59"/>
      <c r="R552" s="59"/>
      <c r="S552" s="59"/>
      <c r="T552" s="60"/>
      <c r="U552" s="33"/>
      <c r="V552" s="33"/>
      <c r="W552" s="33"/>
      <c r="X552" s="33"/>
      <c r="Y552" s="33"/>
      <c r="Z552" s="33"/>
      <c r="AA552" s="33"/>
      <c r="AB552" s="33"/>
      <c r="AC552" s="33"/>
      <c r="AD552" s="33"/>
      <c r="AE552" s="33"/>
      <c r="AT552" s="18" t="s">
        <v>273</v>
      </c>
      <c r="AU552" s="18" t="s">
        <v>90</v>
      </c>
    </row>
    <row r="553" spans="1:65" s="2" customFormat="1" ht="37.8" customHeight="1">
      <c r="A553" s="33"/>
      <c r="B553" s="151"/>
      <c r="C553" s="152" t="s">
        <v>679</v>
      </c>
      <c r="D553" s="152" t="s">
        <v>267</v>
      </c>
      <c r="E553" s="153" t="s">
        <v>680</v>
      </c>
      <c r="F553" s="154" t="s">
        <v>681</v>
      </c>
      <c r="G553" s="155" t="s">
        <v>294</v>
      </c>
      <c r="H553" s="156">
        <v>136</v>
      </c>
      <c r="I553" s="157"/>
      <c r="J553" s="158">
        <f>ROUND(I553*H553,2)</f>
        <v>0</v>
      </c>
      <c r="K553" s="154" t="s">
        <v>271</v>
      </c>
      <c r="L553" s="34"/>
      <c r="M553" s="159" t="s">
        <v>1</v>
      </c>
      <c r="N553" s="160" t="s">
        <v>45</v>
      </c>
      <c r="O553" s="59"/>
      <c r="P553" s="161">
        <f>O553*H553</f>
        <v>0</v>
      </c>
      <c r="Q553" s="161">
        <v>0</v>
      </c>
      <c r="R553" s="161">
        <f>Q553*H553</f>
        <v>0</v>
      </c>
      <c r="S553" s="161">
        <v>0</v>
      </c>
      <c r="T553" s="162">
        <f>S553*H553</f>
        <v>0</v>
      </c>
      <c r="U553" s="33"/>
      <c r="V553" s="33"/>
      <c r="W553" s="33"/>
      <c r="X553" s="33"/>
      <c r="Y553" s="33"/>
      <c r="Z553" s="33"/>
      <c r="AA553" s="33"/>
      <c r="AB553" s="33"/>
      <c r="AC553" s="33"/>
      <c r="AD553" s="33"/>
      <c r="AE553" s="33"/>
      <c r="AR553" s="163" t="s">
        <v>179</v>
      </c>
      <c r="AT553" s="163" t="s">
        <v>267</v>
      </c>
      <c r="AU553" s="163" t="s">
        <v>90</v>
      </c>
      <c r="AY553" s="18" t="s">
        <v>265</v>
      </c>
      <c r="BE553" s="164">
        <f>IF(N553="základní",J553,0)</f>
        <v>0</v>
      </c>
      <c r="BF553" s="164">
        <f>IF(N553="snížená",J553,0)</f>
        <v>0</v>
      </c>
      <c r="BG553" s="164">
        <f>IF(N553="zákl. přenesená",J553,0)</f>
        <v>0</v>
      </c>
      <c r="BH553" s="164">
        <f>IF(N553="sníž. přenesená",J553,0)</f>
        <v>0</v>
      </c>
      <c r="BI553" s="164">
        <f>IF(N553="nulová",J553,0)</f>
        <v>0</v>
      </c>
      <c r="BJ553" s="18" t="s">
        <v>87</v>
      </c>
      <c r="BK553" s="164">
        <f>ROUND(I553*H553,2)</f>
        <v>0</v>
      </c>
      <c r="BL553" s="18" t="s">
        <v>179</v>
      </c>
      <c r="BM553" s="163" t="s">
        <v>682</v>
      </c>
    </row>
    <row r="554" spans="1:47" s="2" customFormat="1" ht="19.2">
      <c r="A554" s="33"/>
      <c r="B554" s="34"/>
      <c r="C554" s="33"/>
      <c r="D554" s="165" t="s">
        <v>273</v>
      </c>
      <c r="E554" s="33"/>
      <c r="F554" s="166" t="s">
        <v>681</v>
      </c>
      <c r="G554" s="33"/>
      <c r="H554" s="33"/>
      <c r="I554" s="167"/>
      <c r="J554" s="33"/>
      <c r="K554" s="33"/>
      <c r="L554" s="34"/>
      <c r="M554" s="168"/>
      <c r="N554" s="169"/>
      <c r="O554" s="59"/>
      <c r="P554" s="59"/>
      <c r="Q554" s="59"/>
      <c r="R554" s="59"/>
      <c r="S554" s="59"/>
      <c r="T554" s="60"/>
      <c r="U554" s="33"/>
      <c r="V554" s="33"/>
      <c r="W554" s="33"/>
      <c r="X554" s="33"/>
      <c r="Y554" s="33"/>
      <c r="Z554" s="33"/>
      <c r="AA554" s="33"/>
      <c r="AB554" s="33"/>
      <c r="AC554" s="33"/>
      <c r="AD554" s="33"/>
      <c r="AE554" s="33"/>
      <c r="AT554" s="18" t="s">
        <v>273</v>
      </c>
      <c r="AU554" s="18" t="s">
        <v>90</v>
      </c>
    </row>
    <row r="555" spans="2:51" s="13" customFormat="1" ht="10.2">
      <c r="B555" s="170"/>
      <c r="D555" s="165" t="s">
        <v>274</v>
      </c>
      <c r="E555" s="171" t="s">
        <v>1</v>
      </c>
      <c r="F555" s="172" t="s">
        <v>296</v>
      </c>
      <c r="H555" s="171" t="s">
        <v>1</v>
      </c>
      <c r="I555" s="173"/>
      <c r="L555" s="170"/>
      <c r="M555" s="174"/>
      <c r="N555" s="175"/>
      <c r="O555" s="175"/>
      <c r="P555" s="175"/>
      <c r="Q555" s="175"/>
      <c r="R555" s="175"/>
      <c r="S555" s="175"/>
      <c r="T555" s="176"/>
      <c r="AT555" s="171" t="s">
        <v>274</v>
      </c>
      <c r="AU555" s="171" t="s">
        <v>90</v>
      </c>
      <c r="AV555" s="13" t="s">
        <v>87</v>
      </c>
      <c r="AW555" s="13" t="s">
        <v>36</v>
      </c>
      <c r="AX555" s="13" t="s">
        <v>80</v>
      </c>
      <c r="AY555" s="171" t="s">
        <v>265</v>
      </c>
    </row>
    <row r="556" spans="2:51" s="13" customFormat="1" ht="10.2">
      <c r="B556" s="170"/>
      <c r="D556" s="165" t="s">
        <v>274</v>
      </c>
      <c r="E556" s="171" t="s">
        <v>1</v>
      </c>
      <c r="F556" s="172" t="s">
        <v>683</v>
      </c>
      <c r="H556" s="171" t="s">
        <v>1</v>
      </c>
      <c r="I556" s="173"/>
      <c r="L556" s="170"/>
      <c r="M556" s="174"/>
      <c r="N556" s="175"/>
      <c r="O556" s="175"/>
      <c r="P556" s="175"/>
      <c r="Q556" s="175"/>
      <c r="R556" s="175"/>
      <c r="S556" s="175"/>
      <c r="T556" s="176"/>
      <c r="AT556" s="171" t="s">
        <v>274</v>
      </c>
      <c r="AU556" s="171" t="s">
        <v>90</v>
      </c>
      <c r="AV556" s="13" t="s">
        <v>87</v>
      </c>
      <c r="AW556" s="13" t="s">
        <v>36</v>
      </c>
      <c r="AX556" s="13" t="s">
        <v>80</v>
      </c>
      <c r="AY556" s="171" t="s">
        <v>265</v>
      </c>
    </row>
    <row r="557" spans="2:51" s="13" customFormat="1" ht="10.2">
      <c r="B557" s="170"/>
      <c r="D557" s="165" t="s">
        <v>274</v>
      </c>
      <c r="E557" s="171" t="s">
        <v>1</v>
      </c>
      <c r="F557" s="172" t="s">
        <v>297</v>
      </c>
      <c r="H557" s="171" t="s">
        <v>1</v>
      </c>
      <c r="I557" s="173"/>
      <c r="L557" s="170"/>
      <c r="M557" s="174"/>
      <c r="N557" s="175"/>
      <c r="O557" s="175"/>
      <c r="P557" s="175"/>
      <c r="Q557" s="175"/>
      <c r="R557" s="175"/>
      <c r="S557" s="175"/>
      <c r="T557" s="176"/>
      <c r="AT557" s="171" t="s">
        <v>274</v>
      </c>
      <c r="AU557" s="171" t="s">
        <v>90</v>
      </c>
      <c r="AV557" s="13" t="s">
        <v>87</v>
      </c>
      <c r="AW557" s="13" t="s">
        <v>36</v>
      </c>
      <c r="AX557" s="13" t="s">
        <v>80</v>
      </c>
      <c r="AY557" s="171" t="s">
        <v>265</v>
      </c>
    </row>
    <row r="558" spans="2:51" s="14" customFormat="1" ht="10.2">
      <c r="B558" s="177"/>
      <c r="D558" s="165" t="s">
        <v>274</v>
      </c>
      <c r="E558" s="178" t="s">
        <v>1</v>
      </c>
      <c r="F558" s="179" t="s">
        <v>684</v>
      </c>
      <c r="H558" s="180">
        <v>58</v>
      </c>
      <c r="I558" s="181"/>
      <c r="L558" s="177"/>
      <c r="M558" s="182"/>
      <c r="N558" s="183"/>
      <c r="O558" s="183"/>
      <c r="P558" s="183"/>
      <c r="Q558" s="183"/>
      <c r="R558" s="183"/>
      <c r="S558" s="183"/>
      <c r="T558" s="184"/>
      <c r="AT558" s="178" t="s">
        <v>274</v>
      </c>
      <c r="AU558" s="178" t="s">
        <v>90</v>
      </c>
      <c r="AV558" s="14" t="s">
        <v>90</v>
      </c>
      <c r="AW558" s="14" t="s">
        <v>36</v>
      </c>
      <c r="AX558" s="14" t="s">
        <v>80</v>
      </c>
      <c r="AY558" s="178" t="s">
        <v>265</v>
      </c>
    </row>
    <row r="559" spans="2:51" s="13" customFormat="1" ht="10.2">
      <c r="B559" s="170"/>
      <c r="D559" s="165" t="s">
        <v>274</v>
      </c>
      <c r="E559" s="171" t="s">
        <v>1</v>
      </c>
      <c r="F559" s="172" t="s">
        <v>302</v>
      </c>
      <c r="H559" s="171" t="s">
        <v>1</v>
      </c>
      <c r="I559" s="173"/>
      <c r="L559" s="170"/>
      <c r="M559" s="174"/>
      <c r="N559" s="175"/>
      <c r="O559" s="175"/>
      <c r="P559" s="175"/>
      <c r="Q559" s="175"/>
      <c r="R559" s="175"/>
      <c r="S559" s="175"/>
      <c r="T559" s="176"/>
      <c r="AT559" s="171" t="s">
        <v>274</v>
      </c>
      <c r="AU559" s="171" t="s">
        <v>90</v>
      </c>
      <c r="AV559" s="13" t="s">
        <v>87</v>
      </c>
      <c r="AW559" s="13" t="s">
        <v>36</v>
      </c>
      <c r="AX559" s="13" t="s">
        <v>80</v>
      </c>
      <c r="AY559" s="171" t="s">
        <v>265</v>
      </c>
    </row>
    <row r="560" spans="2:51" s="14" customFormat="1" ht="10.2">
      <c r="B560" s="177"/>
      <c r="D560" s="165" t="s">
        <v>274</v>
      </c>
      <c r="E560" s="178" t="s">
        <v>1</v>
      </c>
      <c r="F560" s="179" t="s">
        <v>685</v>
      </c>
      <c r="H560" s="180">
        <v>78</v>
      </c>
      <c r="I560" s="181"/>
      <c r="L560" s="177"/>
      <c r="M560" s="182"/>
      <c r="N560" s="183"/>
      <c r="O560" s="183"/>
      <c r="P560" s="183"/>
      <c r="Q560" s="183"/>
      <c r="R560" s="183"/>
      <c r="S560" s="183"/>
      <c r="T560" s="184"/>
      <c r="AT560" s="178" t="s">
        <v>274</v>
      </c>
      <c r="AU560" s="178" t="s">
        <v>90</v>
      </c>
      <c r="AV560" s="14" t="s">
        <v>90</v>
      </c>
      <c r="AW560" s="14" t="s">
        <v>36</v>
      </c>
      <c r="AX560" s="14" t="s">
        <v>80</v>
      </c>
      <c r="AY560" s="178" t="s">
        <v>265</v>
      </c>
    </row>
    <row r="561" spans="2:51" s="16" customFormat="1" ht="10.2">
      <c r="B561" s="193"/>
      <c r="D561" s="165" t="s">
        <v>274</v>
      </c>
      <c r="E561" s="194" t="s">
        <v>208</v>
      </c>
      <c r="F561" s="195" t="s">
        <v>304</v>
      </c>
      <c r="H561" s="196">
        <v>136</v>
      </c>
      <c r="I561" s="197"/>
      <c r="L561" s="193"/>
      <c r="M561" s="198"/>
      <c r="N561" s="199"/>
      <c r="O561" s="199"/>
      <c r="P561" s="199"/>
      <c r="Q561" s="199"/>
      <c r="R561" s="199"/>
      <c r="S561" s="199"/>
      <c r="T561" s="200"/>
      <c r="AT561" s="194" t="s">
        <v>274</v>
      </c>
      <c r="AU561" s="194" t="s">
        <v>90</v>
      </c>
      <c r="AV561" s="16" t="s">
        <v>95</v>
      </c>
      <c r="AW561" s="16" t="s">
        <v>36</v>
      </c>
      <c r="AX561" s="16" t="s">
        <v>80</v>
      </c>
      <c r="AY561" s="194" t="s">
        <v>265</v>
      </c>
    </row>
    <row r="562" spans="2:51" s="14" customFormat="1" ht="10.2">
      <c r="B562" s="177"/>
      <c r="D562" s="165" t="s">
        <v>274</v>
      </c>
      <c r="E562" s="178" t="s">
        <v>1</v>
      </c>
      <c r="F562" s="179" t="s">
        <v>686</v>
      </c>
      <c r="H562" s="180">
        <v>2</v>
      </c>
      <c r="I562" s="181"/>
      <c r="L562" s="177"/>
      <c r="M562" s="182"/>
      <c r="N562" s="183"/>
      <c r="O562" s="183"/>
      <c r="P562" s="183"/>
      <c r="Q562" s="183"/>
      <c r="R562" s="183"/>
      <c r="S562" s="183"/>
      <c r="T562" s="184"/>
      <c r="AT562" s="178" t="s">
        <v>274</v>
      </c>
      <c r="AU562" s="178" t="s">
        <v>90</v>
      </c>
      <c r="AV562" s="14" t="s">
        <v>90</v>
      </c>
      <c r="AW562" s="14" t="s">
        <v>36</v>
      </c>
      <c r="AX562" s="14" t="s">
        <v>80</v>
      </c>
      <c r="AY562" s="178" t="s">
        <v>265</v>
      </c>
    </row>
    <row r="563" spans="2:51" s="14" customFormat="1" ht="10.2">
      <c r="B563" s="177"/>
      <c r="D563" s="165" t="s">
        <v>274</v>
      </c>
      <c r="E563" s="178" t="s">
        <v>1</v>
      </c>
      <c r="F563" s="179" t="s">
        <v>687</v>
      </c>
      <c r="H563" s="180">
        <v>2</v>
      </c>
      <c r="I563" s="181"/>
      <c r="L563" s="177"/>
      <c r="M563" s="182"/>
      <c r="N563" s="183"/>
      <c r="O563" s="183"/>
      <c r="P563" s="183"/>
      <c r="Q563" s="183"/>
      <c r="R563" s="183"/>
      <c r="S563" s="183"/>
      <c r="T563" s="184"/>
      <c r="AT563" s="178" t="s">
        <v>274</v>
      </c>
      <c r="AU563" s="178" t="s">
        <v>90</v>
      </c>
      <c r="AV563" s="14" t="s">
        <v>90</v>
      </c>
      <c r="AW563" s="14" t="s">
        <v>36</v>
      </c>
      <c r="AX563" s="14" t="s">
        <v>80</v>
      </c>
      <c r="AY563" s="178" t="s">
        <v>265</v>
      </c>
    </row>
    <row r="564" spans="2:51" s="16" customFormat="1" ht="10.2">
      <c r="B564" s="193"/>
      <c r="D564" s="165" t="s">
        <v>274</v>
      </c>
      <c r="E564" s="194" t="s">
        <v>190</v>
      </c>
      <c r="F564" s="195" t="s">
        <v>304</v>
      </c>
      <c r="H564" s="196">
        <v>4</v>
      </c>
      <c r="I564" s="197"/>
      <c r="L564" s="193"/>
      <c r="M564" s="198"/>
      <c r="N564" s="199"/>
      <c r="O564" s="199"/>
      <c r="P564" s="199"/>
      <c r="Q564" s="199"/>
      <c r="R564" s="199"/>
      <c r="S564" s="199"/>
      <c r="T564" s="200"/>
      <c r="AT564" s="194" t="s">
        <v>274</v>
      </c>
      <c r="AU564" s="194" t="s">
        <v>90</v>
      </c>
      <c r="AV564" s="16" t="s">
        <v>95</v>
      </c>
      <c r="AW564" s="16" t="s">
        <v>36</v>
      </c>
      <c r="AX564" s="16" t="s">
        <v>80</v>
      </c>
      <c r="AY564" s="194" t="s">
        <v>265</v>
      </c>
    </row>
    <row r="565" spans="2:51" s="14" customFormat="1" ht="10.2">
      <c r="B565" s="177"/>
      <c r="D565" s="165" t="s">
        <v>274</v>
      </c>
      <c r="E565" s="178" t="s">
        <v>1</v>
      </c>
      <c r="F565" s="179" t="s">
        <v>688</v>
      </c>
      <c r="H565" s="180">
        <v>58</v>
      </c>
      <c r="I565" s="181"/>
      <c r="L565" s="177"/>
      <c r="M565" s="182"/>
      <c r="N565" s="183"/>
      <c r="O565" s="183"/>
      <c r="P565" s="183"/>
      <c r="Q565" s="183"/>
      <c r="R565" s="183"/>
      <c r="S565" s="183"/>
      <c r="T565" s="184"/>
      <c r="AT565" s="178" t="s">
        <v>274</v>
      </c>
      <c r="AU565" s="178" t="s">
        <v>90</v>
      </c>
      <c r="AV565" s="14" t="s">
        <v>90</v>
      </c>
      <c r="AW565" s="14" t="s">
        <v>36</v>
      </c>
      <c r="AX565" s="14" t="s">
        <v>80</v>
      </c>
      <c r="AY565" s="178" t="s">
        <v>265</v>
      </c>
    </row>
    <row r="566" spans="2:51" s="16" customFormat="1" ht="10.2">
      <c r="B566" s="193"/>
      <c r="D566" s="165" t="s">
        <v>274</v>
      </c>
      <c r="E566" s="194" t="s">
        <v>191</v>
      </c>
      <c r="F566" s="195" t="s">
        <v>304</v>
      </c>
      <c r="H566" s="196">
        <v>58</v>
      </c>
      <c r="I566" s="197"/>
      <c r="L566" s="193"/>
      <c r="M566" s="198"/>
      <c r="N566" s="199"/>
      <c r="O566" s="199"/>
      <c r="P566" s="199"/>
      <c r="Q566" s="199"/>
      <c r="R566" s="199"/>
      <c r="S566" s="199"/>
      <c r="T566" s="200"/>
      <c r="AT566" s="194" t="s">
        <v>274</v>
      </c>
      <c r="AU566" s="194" t="s">
        <v>90</v>
      </c>
      <c r="AV566" s="16" t="s">
        <v>95</v>
      </c>
      <c r="AW566" s="16" t="s">
        <v>36</v>
      </c>
      <c r="AX566" s="16" t="s">
        <v>80</v>
      </c>
      <c r="AY566" s="194" t="s">
        <v>265</v>
      </c>
    </row>
    <row r="567" spans="2:51" s="14" customFormat="1" ht="10.2">
      <c r="B567" s="177"/>
      <c r="D567" s="165" t="s">
        <v>274</v>
      </c>
      <c r="E567" s="178" t="s">
        <v>1</v>
      </c>
      <c r="F567" s="179" t="s">
        <v>689</v>
      </c>
      <c r="H567" s="180">
        <v>26</v>
      </c>
      <c r="I567" s="181"/>
      <c r="L567" s="177"/>
      <c r="M567" s="182"/>
      <c r="N567" s="183"/>
      <c r="O567" s="183"/>
      <c r="P567" s="183"/>
      <c r="Q567" s="183"/>
      <c r="R567" s="183"/>
      <c r="S567" s="183"/>
      <c r="T567" s="184"/>
      <c r="AT567" s="178" t="s">
        <v>274</v>
      </c>
      <c r="AU567" s="178" t="s">
        <v>90</v>
      </c>
      <c r="AV567" s="14" t="s">
        <v>90</v>
      </c>
      <c r="AW567" s="14" t="s">
        <v>36</v>
      </c>
      <c r="AX567" s="14" t="s">
        <v>80</v>
      </c>
      <c r="AY567" s="178" t="s">
        <v>265</v>
      </c>
    </row>
    <row r="568" spans="2:51" s="16" customFormat="1" ht="10.2">
      <c r="B568" s="193"/>
      <c r="D568" s="165" t="s">
        <v>274</v>
      </c>
      <c r="E568" s="194" t="s">
        <v>204</v>
      </c>
      <c r="F568" s="195" t="s">
        <v>304</v>
      </c>
      <c r="H568" s="196">
        <v>26</v>
      </c>
      <c r="I568" s="197"/>
      <c r="L568" s="193"/>
      <c r="M568" s="198"/>
      <c r="N568" s="199"/>
      <c r="O568" s="199"/>
      <c r="P568" s="199"/>
      <c r="Q568" s="199"/>
      <c r="R568" s="199"/>
      <c r="S568" s="199"/>
      <c r="T568" s="200"/>
      <c r="AT568" s="194" t="s">
        <v>274</v>
      </c>
      <c r="AU568" s="194" t="s">
        <v>90</v>
      </c>
      <c r="AV568" s="16" t="s">
        <v>95</v>
      </c>
      <c r="AW568" s="16" t="s">
        <v>36</v>
      </c>
      <c r="AX568" s="16" t="s">
        <v>80</v>
      </c>
      <c r="AY568" s="194" t="s">
        <v>265</v>
      </c>
    </row>
    <row r="569" spans="2:51" s="15" customFormat="1" ht="10.2">
      <c r="B569" s="185"/>
      <c r="D569" s="165" t="s">
        <v>274</v>
      </c>
      <c r="E569" s="186" t="s">
        <v>1</v>
      </c>
      <c r="F569" s="187" t="s">
        <v>277</v>
      </c>
      <c r="H569" s="188">
        <v>224</v>
      </c>
      <c r="I569" s="189"/>
      <c r="L569" s="185"/>
      <c r="M569" s="190"/>
      <c r="N569" s="191"/>
      <c r="O569" s="191"/>
      <c r="P569" s="191"/>
      <c r="Q569" s="191"/>
      <c r="R569" s="191"/>
      <c r="S569" s="191"/>
      <c r="T569" s="192"/>
      <c r="AT569" s="186" t="s">
        <v>274</v>
      </c>
      <c r="AU569" s="186" t="s">
        <v>90</v>
      </c>
      <c r="AV569" s="15" t="s">
        <v>179</v>
      </c>
      <c r="AW569" s="15" t="s">
        <v>36</v>
      </c>
      <c r="AX569" s="15" t="s">
        <v>80</v>
      </c>
      <c r="AY569" s="186" t="s">
        <v>265</v>
      </c>
    </row>
    <row r="570" spans="2:51" s="14" customFormat="1" ht="10.2">
      <c r="B570" s="177"/>
      <c r="D570" s="165" t="s">
        <v>274</v>
      </c>
      <c r="E570" s="178" t="s">
        <v>1</v>
      </c>
      <c r="F570" s="179" t="s">
        <v>208</v>
      </c>
      <c r="H570" s="180">
        <v>136</v>
      </c>
      <c r="I570" s="181"/>
      <c r="L570" s="177"/>
      <c r="M570" s="182"/>
      <c r="N570" s="183"/>
      <c r="O570" s="183"/>
      <c r="P570" s="183"/>
      <c r="Q570" s="183"/>
      <c r="R570" s="183"/>
      <c r="S570" s="183"/>
      <c r="T570" s="184"/>
      <c r="AT570" s="178" t="s">
        <v>274</v>
      </c>
      <c r="AU570" s="178" t="s">
        <v>90</v>
      </c>
      <c r="AV570" s="14" t="s">
        <v>90</v>
      </c>
      <c r="AW570" s="14" t="s">
        <v>36</v>
      </c>
      <c r="AX570" s="14" t="s">
        <v>80</v>
      </c>
      <c r="AY570" s="178" t="s">
        <v>265</v>
      </c>
    </row>
    <row r="571" spans="2:51" s="15" customFormat="1" ht="10.2">
      <c r="B571" s="185"/>
      <c r="D571" s="165" t="s">
        <v>274</v>
      </c>
      <c r="E571" s="186" t="s">
        <v>1</v>
      </c>
      <c r="F571" s="187" t="s">
        <v>277</v>
      </c>
      <c r="H571" s="188">
        <v>136</v>
      </c>
      <c r="I571" s="189"/>
      <c r="L571" s="185"/>
      <c r="M571" s="190"/>
      <c r="N571" s="191"/>
      <c r="O571" s="191"/>
      <c r="P571" s="191"/>
      <c r="Q571" s="191"/>
      <c r="R571" s="191"/>
      <c r="S571" s="191"/>
      <c r="T571" s="192"/>
      <c r="AT571" s="186" t="s">
        <v>274</v>
      </c>
      <c r="AU571" s="186" t="s">
        <v>90</v>
      </c>
      <c r="AV571" s="15" t="s">
        <v>179</v>
      </c>
      <c r="AW571" s="15" t="s">
        <v>36</v>
      </c>
      <c r="AX571" s="15" t="s">
        <v>87</v>
      </c>
      <c r="AY571" s="186" t="s">
        <v>265</v>
      </c>
    </row>
    <row r="572" spans="1:65" s="2" customFormat="1" ht="44.25" customHeight="1">
      <c r="A572" s="33"/>
      <c r="B572" s="151"/>
      <c r="C572" s="201" t="s">
        <v>690</v>
      </c>
      <c r="D572" s="201" t="s">
        <v>376</v>
      </c>
      <c r="E572" s="202" t="s">
        <v>691</v>
      </c>
      <c r="F572" s="203" t="s">
        <v>692</v>
      </c>
      <c r="G572" s="204" t="s">
        <v>280</v>
      </c>
      <c r="H572" s="205">
        <v>54</v>
      </c>
      <c r="I572" s="206"/>
      <c r="J572" s="207">
        <f>ROUND(I572*H572,2)</f>
        <v>0</v>
      </c>
      <c r="K572" s="203" t="s">
        <v>271</v>
      </c>
      <c r="L572" s="208"/>
      <c r="M572" s="209" t="s">
        <v>1</v>
      </c>
      <c r="N572" s="210" t="s">
        <v>45</v>
      </c>
      <c r="O572" s="59"/>
      <c r="P572" s="161">
        <f>O572*H572</f>
        <v>0</v>
      </c>
      <c r="Q572" s="161">
        <v>0.0191</v>
      </c>
      <c r="R572" s="161">
        <f>Q572*H572</f>
        <v>1.0313999999999999</v>
      </c>
      <c r="S572" s="161">
        <v>0</v>
      </c>
      <c r="T572" s="162">
        <f>S572*H572</f>
        <v>0</v>
      </c>
      <c r="U572" s="33"/>
      <c r="V572" s="33"/>
      <c r="W572" s="33"/>
      <c r="X572" s="33"/>
      <c r="Y572" s="33"/>
      <c r="Z572" s="33"/>
      <c r="AA572" s="33"/>
      <c r="AB572" s="33"/>
      <c r="AC572" s="33"/>
      <c r="AD572" s="33"/>
      <c r="AE572" s="33"/>
      <c r="AR572" s="163" t="s">
        <v>321</v>
      </c>
      <c r="AT572" s="163" t="s">
        <v>376</v>
      </c>
      <c r="AU572" s="163" t="s">
        <v>90</v>
      </c>
      <c r="AY572" s="18" t="s">
        <v>265</v>
      </c>
      <c r="BE572" s="164">
        <f>IF(N572="základní",J572,0)</f>
        <v>0</v>
      </c>
      <c r="BF572" s="164">
        <f>IF(N572="snížená",J572,0)</f>
        <v>0</v>
      </c>
      <c r="BG572" s="164">
        <f>IF(N572="zákl. přenesená",J572,0)</f>
        <v>0</v>
      </c>
      <c r="BH572" s="164">
        <f>IF(N572="sníž. přenesená",J572,0)</f>
        <v>0</v>
      </c>
      <c r="BI572" s="164">
        <f>IF(N572="nulová",J572,0)</f>
        <v>0</v>
      </c>
      <c r="BJ572" s="18" t="s">
        <v>87</v>
      </c>
      <c r="BK572" s="164">
        <f>ROUND(I572*H572,2)</f>
        <v>0</v>
      </c>
      <c r="BL572" s="18" t="s">
        <v>179</v>
      </c>
      <c r="BM572" s="163" t="s">
        <v>693</v>
      </c>
    </row>
    <row r="573" spans="1:47" s="2" customFormat="1" ht="28.8">
      <c r="A573" s="33"/>
      <c r="B573" s="34"/>
      <c r="C573" s="33"/>
      <c r="D573" s="165" t="s">
        <v>273</v>
      </c>
      <c r="E573" s="33"/>
      <c r="F573" s="166" t="s">
        <v>692</v>
      </c>
      <c r="G573" s="33"/>
      <c r="H573" s="33"/>
      <c r="I573" s="167"/>
      <c r="J573" s="33"/>
      <c r="K573" s="33"/>
      <c r="L573" s="34"/>
      <c r="M573" s="168"/>
      <c r="N573" s="169"/>
      <c r="O573" s="59"/>
      <c r="P573" s="59"/>
      <c r="Q573" s="59"/>
      <c r="R573" s="59"/>
      <c r="S573" s="59"/>
      <c r="T573" s="60"/>
      <c r="U573" s="33"/>
      <c r="V573" s="33"/>
      <c r="W573" s="33"/>
      <c r="X573" s="33"/>
      <c r="Y573" s="33"/>
      <c r="Z573" s="33"/>
      <c r="AA573" s="33"/>
      <c r="AB573" s="33"/>
      <c r="AC573" s="33"/>
      <c r="AD573" s="33"/>
      <c r="AE573" s="33"/>
      <c r="AT573" s="18" t="s">
        <v>273</v>
      </c>
      <c r="AU573" s="18" t="s">
        <v>90</v>
      </c>
    </row>
    <row r="574" spans="2:51" s="13" customFormat="1" ht="10.2">
      <c r="B574" s="170"/>
      <c r="D574" s="165" t="s">
        <v>274</v>
      </c>
      <c r="E574" s="171" t="s">
        <v>1</v>
      </c>
      <c r="F574" s="172" t="s">
        <v>642</v>
      </c>
      <c r="H574" s="171" t="s">
        <v>1</v>
      </c>
      <c r="I574" s="173"/>
      <c r="L574" s="170"/>
      <c r="M574" s="174"/>
      <c r="N574" s="175"/>
      <c r="O574" s="175"/>
      <c r="P574" s="175"/>
      <c r="Q574" s="175"/>
      <c r="R574" s="175"/>
      <c r="S574" s="175"/>
      <c r="T574" s="176"/>
      <c r="AT574" s="171" t="s">
        <v>274</v>
      </c>
      <c r="AU574" s="171" t="s">
        <v>90</v>
      </c>
      <c r="AV574" s="13" t="s">
        <v>87</v>
      </c>
      <c r="AW574" s="13" t="s">
        <v>36</v>
      </c>
      <c r="AX574" s="13" t="s">
        <v>80</v>
      </c>
      <c r="AY574" s="171" t="s">
        <v>265</v>
      </c>
    </row>
    <row r="575" spans="2:51" s="13" customFormat="1" ht="10.2">
      <c r="B575" s="170"/>
      <c r="D575" s="165" t="s">
        <v>274</v>
      </c>
      <c r="E575" s="171" t="s">
        <v>1</v>
      </c>
      <c r="F575" s="172" t="s">
        <v>297</v>
      </c>
      <c r="H575" s="171" t="s">
        <v>1</v>
      </c>
      <c r="I575" s="173"/>
      <c r="L575" s="170"/>
      <c r="M575" s="174"/>
      <c r="N575" s="175"/>
      <c r="O575" s="175"/>
      <c r="P575" s="175"/>
      <c r="Q575" s="175"/>
      <c r="R575" s="175"/>
      <c r="S575" s="175"/>
      <c r="T575" s="176"/>
      <c r="AT575" s="171" t="s">
        <v>274</v>
      </c>
      <c r="AU575" s="171" t="s">
        <v>90</v>
      </c>
      <c r="AV575" s="13" t="s">
        <v>87</v>
      </c>
      <c r="AW575" s="13" t="s">
        <v>36</v>
      </c>
      <c r="AX575" s="13" t="s">
        <v>80</v>
      </c>
      <c r="AY575" s="171" t="s">
        <v>265</v>
      </c>
    </row>
    <row r="576" spans="2:51" s="14" customFormat="1" ht="10.2">
      <c r="B576" s="177"/>
      <c r="D576" s="165" t="s">
        <v>274</v>
      </c>
      <c r="E576" s="178" t="s">
        <v>1</v>
      </c>
      <c r="F576" s="179" t="s">
        <v>405</v>
      </c>
      <c r="H576" s="180">
        <v>23</v>
      </c>
      <c r="I576" s="181"/>
      <c r="L576" s="177"/>
      <c r="M576" s="182"/>
      <c r="N576" s="183"/>
      <c r="O576" s="183"/>
      <c r="P576" s="183"/>
      <c r="Q576" s="183"/>
      <c r="R576" s="183"/>
      <c r="S576" s="183"/>
      <c r="T576" s="184"/>
      <c r="AT576" s="178" t="s">
        <v>274</v>
      </c>
      <c r="AU576" s="178" t="s">
        <v>90</v>
      </c>
      <c r="AV576" s="14" t="s">
        <v>90</v>
      </c>
      <c r="AW576" s="14" t="s">
        <v>36</v>
      </c>
      <c r="AX576" s="14" t="s">
        <v>80</v>
      </c>
      <c r="AY576" s="178" t="s">
        <v>265</v>
      </c>
    </row>
    <row r="577" spans="2:51" s="13" customFormat="1" ht="10.2">
      <c r="B577" s="170"/>
      <c r="D577" s="165" t="s">
        <v>274</v>
      </c>
      <c r="E577" s="171" t="s">
        <v>1</v>
      </c>
      <c r="F577" s="172" t="s">
        <v>302</v>
      </c>
      <c r="H577" s="171" t="s">
        <v>1</v>
      </c>
      <c r="I577" s="173"/>
      <c r="L577" s="170"/>
      <c r="M577" s="174"/>
      <c r="N577" s="175"/>
      <c r="O577" s="175"/>
      <c r="P577" s="175"/>
      <c r="Q577" s="175"/>
      <c r="R577" s="175"/>
      <c r="S577" s="175"/>
      <c r="T577" s="176"/>
      <c r="AT577" s="171" t="s">
        <v>274</v>
      </c>
      <c r="AU577" s="171" t="s">
        <v>90</v>
      </c>
      <c r="AV577" s="13" t="s">
        <v>87</v>
      </c>
      <c r="AW577" s="13" t="s">
        <v>36</v>
      </c>
      <c r="AX577" s="13" t="s">
        <v>80</v>
      </c>
      <c r="AY577" s="171" t="s">
        <v>265</v>
      </c>
    </row>
    <row r="578" spans="2:51" s="14" customFormat="1" ht="10.2">
      <c r="B578" s="177"/>
      <c r="D578" s="165" t="s">
        <v>274</v>
      </c>
      <c r="E578" s="178" t="s">
        <v>1</v>
      </c>
      <c r="F578" s="179" t="s">
        <v>443</v>
      </c>
      <c r="H578" s="180">
        <v>31</v>
      </c>
      <c r="I578" s="181"/>
      <c r="L578" s="177"/>
      <c r="M578" s="182"/>
      <c r="N578" s="183"/>
      <c r="O578" s="183"/>
      <c r="P578" s="183"/>
      <c r="Q578" s="183"/>
      <c r="R578" s="183"/>
      <c r="S578" s="183"/>
      <c r="T578" s="184"/>
      <c r="AT578" s="178" t="s">
        <v>274</v>
      </c>
      <c r="AU578" s="178" t="s">
        <v>90</v>
      </c>
      <c r="AV578" s="14" t="s">
        <v>90</v>
      </c>
      <c r="AW578" s="14" t="s">
        <v>36</v>
      </c>
      <c r="AX578" s="14" t="s">
        <v>80</v>
      </c>
      <c r="AY578" s="178" t="s">
        <v>265</v>
      </c>
    </row>
    <row r="579" spans="2:51" s="15" customFormat="1" ht="10.2">
      <c r="B579" s="185"/>
      <c r="D579" s="165" t="s">
        <v>274</v>
      </c>
      <c r="E579" s="186" t="s">
        <v>1</v>
      </c>
      <c r="F579" s="187" t="s">
        <v>277</v>
      </c>
      <c r="H579" s="188">
        <v>54</v>
      </c>
      <c r="I579" s="189"/>
      <c r="L579" s="185"/>
      <c r="M579" s="190"/>
      <c r="N579" s="191"/>
      <c r="O579" s="191"/>
      <c r="P579" s="191"/>
      <c r="Q579" s="191"/>
      <c r="R579" s="191"/>
      <c r="S579" s="191"/>
      <c r="T579" s="192"/>
      <c r="AT579" s="186" t="s">
        <v>274</v>
      </c>
      <c r="AU579" s="186" t="s">
        <v>90</v>
      </c>
      <c r="AV579" s="15" t="s">
        <v>179</v>
      </c>
      <c r="AW579" s="15" t="s">
        <v>36</v>
      </c>
      <c r="AX579" s="15" t="s">
        <v>87</v>
      </c>
      <c r="AY579" s="186" t="s">
        <v>265</v>
      </c>
    </row>
    <row r="580" spans="1:65" s="2" customFormat="1" ht="24.15" customHeight="1">
      <c r="A580" s="33"/>
      <c r="B580" s="151"/>
      <c r="C580" s="152" t="s">
        <v>694</v>
      </c>
      <c r="D580" s="152" t="s">
        <v>267</v>
      </c>
      <c r="E580" s="153" t="s">
        <v>695</v>
      </c>
      <c r="F580" s="154" t="s">
        <v>696</v>
      </c>
      <c r="G580" s="155" t="s">
        <v>294</v>
      </c>
      <c r="H580" s="156">
        <v>142</v>
      </c>
      <c r="I580" s="157"/>
      <c r="J580" s="158">
        <f>ROUND(I580*H580,2)</f>
        <v>0</v>
      </c>
      <c r="K580" s="154" t="s">
        <v>271</v>
      </c>
      <c r="L580" s="34"/>
      <c r="M580" s="159" t="s">
        <v>1</v>
      </c>
      <c r="N580" s="160" t="s">
        <v>45</v>
      </c>
      <c r="O580" s="59"/>
      <c r="P580" s="161">
        <f>O580*H580</f>
        <v>0</v>
      </c>
      <c r="Q580" s="161">
        <v>0</v>
      </c>
      <c r="R580" s="161">
        <f>Q580*H580</f>
        <v>0</v>
      </c>
      <c r="S580" s="161">
        <v>0</v>
      </c>
      <c r="T580" s="162">
        <f>S580*H580</f>
        <v>0</v>
      </c>
      <c r="U580" s="33"/>
      <c r="V580" s="33"/>
      <c r="W580" s="33"/>
      <c r="X580" s="33"/>
      <c r="Y580" s="33"/>
      <c r="Z580" s="33"/>
      <c r="AA580" s="33"/>
      <c r="AB580" s="33"/>
      <c r="AC580" s="33"/>
      <c r="AD580" s="33"/>
      <c r="AE580" s="33"/>
      <c r="AR580" s="163" t="s">
        <v>179</v>
      </c>
      <c r="AT580" s="163" t="s">
        <v>267</v>
      </c>
      <c r="AU580" s="163" t="s">
        <v>90</v>
      </c>
      <c r="AY580" s="18" t="s">
        <v>265</v>
      </c>
      <c r="BE580" s="164">
        <f>IF(N580="základní",J580,0)</f>
        <v>0</v>
      </c>
      <c r="BF580" s="164">
        <f>IF(N580="snížená",J580,0)</f>
        <v>0</v>
      </c>
      <c r="BG580" s="164">
        <f>IF(N580="zákl. přenesená",J580,0)</f>
        <v>0</v>
      </c>
      <c r="BH580" s="164">
        <f>IF(N580="sníž. přenesená",J580,0)</f>
        <v>0</v>
      </c>
      <c r="BI580" s="164">
        <f>IF(N580="nulová",J580,0)</f>
        <v>0</v>
      </c>
      <c r="BJ580" s="18" t="s">
        <v>87</v>
      </c>
      <c r="BK580" s="164">
        <f>ROUND(I580*H580,2)</f>
        <v>0</v>
      </c>
      <c r="BL580" s="18" t="s">
        <v>179</v>
      </c>
      <c r="BM580" s="163" t="s">
        <v>697</v>
      </c>
    </row>
    <row r="581" spans="1:47" s="2" customFormat="1" ht="19.2">
      <c r="A581" s="33"/>
      <c r="B581" s="34"/>
      <c r="C581" s="33"/>
      <c r="D581" s="165" t="s">
        <v>273</v>
      </c>
      <c r="E581" s="33"/>
      <c r="F581" s="166" t="s">
        <v>696</v>
      </c>
      <c r="G581" s="33"/>
      <c r="H581" s="33"/>
      <c r="I581" s="167"/>
      <c r="J581" s="33"/>
      <c r="K581" s="33"/>
      <c r="L581" s="34"/>
      <c r="M581" s="168"/>
      <c r="N581" s="169"/>
      <c r="O581" s="59"/>
      <c r="P581" s="59"/>
      <c r="Q581" s="59"/>
      <c r="R581" s="59"/>
      <c r="S581" s="59"/>
      <c r="T581" s="60"/>
      <c r="U581" s="33"/>
      <c r="V581" s="33"/>
      <c r="W581" s="33"/>
      <c r="X581" s="33"/>
      <c r="Y581" s="33"/>
      <c r="Z581" s="33"/>
      <c r="AA581" s="33"/>
      <c r="AB581" s="33"/>
      <c r="AC581" s="33"/>
      <c r="AD581" s="33"/>
      <c r="AE581" s="33"/>
      <c r="AT581" s="18" t="s">
        <v>273</v>
      </c>
      <c r="AU581" s="18" t="s">
        <v>90</v>
      </c>
    </row>
    <row r="582" spans="2:51" s="13" customFormat="1" ht="10.2">
      <c r="B582" s="170"/>
      <c r="D582" s="165" t="s">
        <v>274</v>
      </c>
      <c r="E582" s="171" t="s">
        <v>1</v>
      </c>
      <c r="F582" s="172" t="s">
        <v>297</v>
      </c>
      <c r="H582" s="171" t="s">
        <v>1</v>
      </c>
      <c r="I582" s="173"/>
      <c r="L582" s="170"/>
      <c r="M582" s="174"/>
      <c r="N582" s="175"/>
      <c r="O582" s="175"/>
      <c r="P582" s="175"/>
      <c r="Q582" s="175"/>
      <c r="R582" s="175"/>
      <c r="S582" s="175"/>
      <c r="T582" s="176"/>
      <c r="AT582" s="171" t="s">
        <v>274</v>
      </c>
      <c r="AU582" s="171" t="s">
        <v>90</v>
      </c>
      <c r="AV582" s="13" t="s">
        <v>87</v>
      </c>
      <c r="AW582" s="13" t="s">
        <v>36</v>
      </c>
      <c r="AX582" s="13" t="s">
        <v>80</v>
      </c>
      <c r="AY582" s="171" t="s">
        <v>265</v>
      </c>
    </row>
    <row r="583" spans="2:51" s="14" customFormat="1" ht="10.2">
      <c r="B583" s="177"/>
      <c r="D583" s="165" t="s">
        <v>274</v>
      </c>
      <c r="E583" s="178" t="s">
        <v>1</v>
      </c>
      <c r="F583" s="179" t="s">
        <v>684</v>
      </c>
      <c r="H583" s="180">
        <v>58</v>
      </c>
      <c r="I583" s="181"/>
      <c r="L583" s="177"/>
      <c r="M583" s="182"/>
      <c r="N583" s="183"/>
      <c r="O583" s="183"/>
      <c r="P583" s="183"/>
      <c r="Q583" s="183"/>
      <c r="R583" s="183"/>
      <c r="S583" s="183"/>
      <c r="T583" s="184"/>
      <c r="AT583" s="178" t="s">
        <v>274</v>
      </c>
      <c r="AU583" s="178" t="s">
        <v>90</v>
      </c>
      <c r="AV583" s="14" t="s">
        <v>90</v>
      </c>
      <c r="AW583" s="14" t="s">
        <v>36</v>
      </c>
      <c r="AX583" s="14" t="s">
        <v>80</v>
      </c>
      <c r="AY583" s="178" t="s">
        <v>265</v>
      </c>
    </row>
    <row r="584" spans="2:51" s="13" customFormat="1" ht="10.2">
      <c r="B584" s="170"/>
      <c r="D584" s="165" t="s">
        <v>274</v>
      </c>
      <c r="E584" s="171" t="s">
        <v>1</v>
      </c>
      <c r="F584" s="172" t="s">
        <v>299</v>
      </c>
      <c r="H584" s="171" t="s">
        <v>1</v>
      </c>
      <c r="I584" s="173"/>
      <c r="L584" s="170"/>
      <c r="M584" s="174"/>
      <c r="N584" s="175"/>
      <c r="O584" s="175"/>
      <c r="P584" s="175"/>
      <c r="Q584" s="175"/>
      <c r="R584" s="175"/>
      <c r="S584" s="175"/>
      <c r="T584" s="176"/>
      <c r="AT584" s="171" t="s">
        <v>274</v>
      </c>
      <c r="AU584" s="171" t="s">
        <v>90</v>
      </c>
      <c r="AV584" s="13" t="s">
        <v>87</v>
      </c>
      <c r="AW584" s="13" t="s">
        <v>36</v>
      </c>
      <c r="AX584" s="13" t="s">
        <v>80</v>
      </c>
      <c r="AY584" s="171" t="s">
        <v>265</v>
      </c>
    </row>
    <row r="585" spans="2:51" s="14" customFormat="1" ht="10.2">
      <c r="B585" s="177"/>
      <c r="D585" s="165" t="s">
        <v>274</v>
      </c>
      <c r="E585" s="178" t="s">
        <v>1</v>
      </c>
      <c r="F585" s="179" t="s">
        <v>698</v>
      </c>
      <c r="H585" s="180">
        <v>4</v>
      </c>
      <c r="I585" s="181"/>
      <c r="L585" s="177"/>
      <c r="M585" s="182"/>
      <c r="N585" s="183"/>
      <c r="O585" s="183"/>
      <c r="P585" s="183"/>
      <c r="Q585" s="183"/>
      <c r="R585" s="183"/>
      <c r="S585" s="183"/>
      <c r="T585" s="184"/>
      <c r="AT585" s="178" t="s">
        <v>274</v>
      </c>
      <c r="AU585" s="178" t="s">
        <v>90</v>
      </c>
      <c r="AV585" s="14" t="s">
        <v>90</v>
      </c>
      <c r="AW585" s="14" t="s">
        <v>36</v>
      </c>
      <c r="AX585" s="14" t="s">
        <v>80</v>
      </c>
      <c r="AY585" s="178" t="s">
        <v>265</v>
      </c>
    </row>
    <row r="586" spans="2:51" s="13" customFormat="1" ht="10.2">
      <c r="B586" s="170"/>
      <c r="D586" s="165" t="s">
        <v>274</v>
      </c>
      <c r="E586" s="171" t="s">
        <v>1</v>
      </c>
      <c r="F586" s="172" t="s">
        <v>301</v>
      </c>
      <c r="H586" s="171" t="s">
        <v>1</v>
      </c>
      <c r="I586" s="173"/>
      <c r="L586" s="170"/>
      <c r="M586" s="174"/>
      <c r="N586" s="175"/>
      <c r="O586" s="175"/>
      <c r="P586" s="175"/>
      <c r="Q586" s="175"/>
      <c r="R586" s="175"/>
      <c r="S586" s="175"/>
      <c r="T586" s="176"/>
      <c r="AT586" s="171" t="s">
        <v>274</v>
      </c>
      <c r="AU586" s="171" t="s">
        <v>90</v>
      </c>
      <c r="AV586" s="13" t="s">
        <v>87</v>
      </c>
      <c r="AW586" s="13" t="s">
        <v>36</v>
      </c>
      <c r="AX586" s="13" t="s">
        <v>80</v>
      </c>
      <c r="AY586" s="171" t="s">
        <v>265</v>
      </c>
    </row>
    <row r="587" spans="2:51" s="14" customFormat="1" ht="10.2">
      <c r="B587" s="177"/>
      <c r="D587" s="165" t="s">
        <v>274</v>
      </c>
      <c r="E587" s="178" t="s">
        <v>1</v>
      </c>
      <c r="F587" s="179" t="s">
        <v>699</v>
      </c>
      <c r="H587" s="180">
        <v>2</v>
      </c>
      <c r="I587" s="181"/>
      <c r="L587" s="177"/>
      <c r="M587" s="182"/>
      <c r="N587" s="183"/>
      <c r="O587" s="183"/>
      <c r="P587" s="183"/>
      <c r="Q587" s="183"/>
      <c r="R587" s="183"/>
      <c r="S587" s="183"/>
      <c r="T587" s="184"/>
      <c r="AT587" s="178" t="s">
        <v>274</v>
      </c>
      <c r="AU587" s="178" t="s">
        <v>90</v>
      </c>
      <c r="AV587" s="14" t="s">
        <v>90</v>
      </c>
      <c r="AW587" s="14" t="s">
        <v>36</v>
      </c>
      <c r="AX587" s="14" t="s">
        <v>80</v>
      </c>
      <c r="AY587" s="178" t="s">
        <v>265</v>
      </c>
    </row>
    <row r="588" spans="2:51" s="13" customFormat="1" ht="10.2">
      <c r="B588" s="170"/>
      <c r="D588" s="165" t="s">
        <v>274</v>
      </c>
      <c r="E588" s="171" t="s">
        <v>1</v>
      </c>
      <c r="F588" s="172" t="s">
        <v>302</v>
      </c>
      <c r="H588" s="171" t="s">
        <v>1</v>
      </c>
      <c r="I588" s="173"/>
      <c r="L588" s="170"/>
      <c r="M588" s="174"/>
      <c r="N588" s="175"/>
      <c r="O588" s="175"/>
      <c r="P588" s="175"/>
      <c r="Q588" s="175"/>
      <c r="R588" s="175"/>
      <c r="S588" s="175"/>
      <c r="T588" s="176"/>
      <c r="AT588" s="171" t="s">
        <v>274</v>
      </c>
      <c r="AU588" s="171" t="s">
        <v>90</v>
      </c>
      <c r="AV588" s="13" t="s">
        <v>87</v>
      </c>
      <c r="AW588" s="13" t="s">
        <v>36</v>
      </c>
      <c r="AX588" s="13" t="s">
        <v>80</v>
      </c>
      <c r="AY588" s="171" t="s">
        <v>265</v>
      </c>
    </row>
    <row r="589" spans="2:51" s="14" customFormat="1" ht="10.2">
      <c r="B589" s="177"/>
      <c r="D589" s="165" t="s">
        <v>274</v>
      </c>
      <c r="E589" s="178" t="s">
        <v>1</v>
      </c>
      <c r="F589" s="179" t="s">
        <v>685</v>
      </c>
      <c r="H589" s="180">
        <v>78</v>
      </c>
      <c r="I589" s="181"/>
      <c r="L589" s="177"/>
      <c r="M589" s="182"/>
      <c r="N589" s="183"/>
      <c r="O589" s="183"/>
      <c r="P589" s="183"/>
      <c r="Q589" s="183"/>
      <c r="R589" s="183"/>
      <c r="S589" s="183"/>
      <c r="T589" s="184"/>
      <c r="AT589" s="178" t="s">
        <v>274</v>
      </c>
      <c r="AU589" s="178" t="s">
        <v>90</v>
      </c>
      <c r="AV589" s="14" t="s">
        <v>90</v>
      </c>
      <c r="AW589" s="14" t="s">
        <v>36</v>
      </c>
      <c r="AX589" s="14" t="s">
        <v>80</v>
      </c>
      <c r="AY589" s="178" t="s">
        <v>265</v>
      </c>
    </row>
    <row r="590" spans="2:51" s="15" customFormat="1" ht="10.2">
      <c r="B590" s="185"/>
      <c r="D590" s="165" t="s">
        <v>274</v>
      </c>
      <c r="E590" s="186" t="s">
        <v>1</v>
      </c>
      <c r="F590" s="187" t="s">
        <v>277</v>
      </c>
      <c r="H590" s="188">
        <v>142</v>
      </c>
      <c r="I590" s="189"/>
      <c r="L590" s="185"/>
      <c r="M590" s="190"/>
      <c r="N590" s="191"/>
      <c r="O590" s="191"/>
      <c r="P590" s="191"/>
      <c r="Q590" s="191"/>
      <c r="R590" s="191"/>
      <c r="S590" s="191"/>
      <c r="T590" s="192"/>
      <c r="AT590" s="186" t="s">
        <v>274</v>
      </c>
      <c r="AU590" s="186" t="s">
        <v>90</v>
      </c>
      <c r="AV590" s="15" t="s">
        <v>179</v>
      </c>
      <c r="AW590" s="15" t="s">
        <v>36</v>
      </c>
      <c r="AX590" s="15" t="s">
        <v>87</v>
      </c>
      <c r="AY590" s="186" t="s">
        <v>265</v>
      </c>
    </row>
    <row r="591" spans="1:65" s="2" customFormat="1" ht="16.5" customHeight="1">
      <c r="A591" s="33"/>
      <c r="B591" s="151"/>
      <c r="C591" s="201" t="s">
        <v>700</v>
      </c>
      <c r="D591" s="201" t="s">
        <v>376</v>
      </c>
      <c r="E591" s="202" t="s">
        <v>701</v>
      </c>
      <c r="F591" s="203" t="s">
        <v>702</v>
      </c>
      <c r="G591" s="204" t="s">
        <v>294</v>
      </c>
      <c r="H591" s="205">
        <v>142</v>
      </c>
      <c r="I591" s="206"/>
      <c r="J591" s="207">
        <f>ROUND(I591*H591,2)</f>
        <v>0</v>
      </c>
      <c r="K591" s="203" t="s">
        <v>271</v>
      </c>
      <c r="L591" s="208"/>
      <c r="M591" s="209" t="s">
        <v>1</v>
      </c>
      <c r="N591" s="210" t="s">
        <v>45</v>
      </c>
      <c r="O591" s="59"/>
      <c r="P591" s="161">
        <f>O591*H591</f>
        <v>0</v>
      </c>
      <c r="Q591" s="161">
        <v>0.0001</v>
      </c>
      <c r="R591" s="161">
        <f>Q591*H591</f>
        <v>0.0142</v>
      </c>
      <c r="S591" s="161">
        <v>0</v>
      </c>
      <c r="T591" s="162">
        <f>S591*H591</f>
        <v>0</v>
      </c>
      <c r="U591" s="33"/>
      <c r="V591" s="33"/>
      <c r="W591" s="33"/>
      <c r="X591" s="33"/>
      <c r="Y591" s="33"/>
      <c r="Z591" s="33"/>
      <c r="AA591" s="33"/>
      <c r="AB591" s="33"/>
      <c r="AC591" s="33"/>
      <c r="AD591" s="33"/>
      <c r="AE591" s="33"/>
      <c r="AR591" s="163" t="s">
        <v>321</v>
      </c>
      <c r="AT591" s="163" t="s">
        <v>376</v>
      </c>
      <c r="AU591" s="163" t="s">
        <v>90</v>
      </c>
      <c r="AY591" s="18" t="s">
        <v>265</v>
      </c>
      <c r="BE591" s="164">
        <f>IF(N591="základní",J591,0)</f>
        <v>0</v>
      </c>
      <c r="BF591" s="164">
        <f>IF(N591="snížená",J591,0)</f>
        <v>0</v>
      </c>
      <c r="BG591" s="164">
        <f>IF(N591="zákl. přenesená",J591,0)</f>
        <v>0</v>
      </c>
      <c r="BH591" s="164">
        <f>IF(N591="sníž. přenesená",J591,0)</f>
        <v>0</v>
      </c>
      <c r="BI591" s="164">
        <f>IF(N591="nulová",J591,0)</f>
        <v>0</v>
      </c>
      <c r="BJ591" s="18" t="s">
        <v>87</v>
      </c>
      <c r="BK591" s="164">
        <f>ROUND(I591*H591,2)</f>
        <v>0</v>
      </c>
      <c r="BL591" s="18" t="s">
        <v>179</v>
      </c>
      <c r="BM591" s="163" t="s">
        <v>703</v>
      </c>
    </row>
    <row r="592" spans="1:47" s="2" customFormat="1" ht="10.2">
      <c r="A592" s="33"/>
      <c r="B592" s="34"/>
      <c r="C592" s="33"/>
      <c r="D592" s="165" t="s">
        <v>273</v>
      </c>
      <c r="E592" s="33"/>
      <c r="F592" s="166" t="s">
        <v>702</v>
      </c>
      <c r="G592" s="33"/>
      <c r="H592" s="33"/>
      <c r="I592" s="167"/>
      <c r="J592" s="33"/>
      <c r="K592" s="33"/>
      <c r="L592" s="34"/>
      <c r="M592" s="168"/>
      <c r="N592" s="169"/>
      <c r="O592" s="59"/>
      <c r="P592" s="59"/>
      <c r="Q592" s="59"/>
      <c r="R592" s="59"/>
      <c r="S592" s="59"/>
      <c r="T592" s="60"/>
      <c r="U592" s="33"/>
      <c r="V592" s="33"/>
      <c r="W592" s="33"/>
      <c r="X592" s="33"/>
      <c r="Y592" s="33"/>
      <c r="Z592" s="33"/>
      <c r="AA592" s="33"/>
      <c r="AB592" s="33"/>
      <c r="AC592" s="33"/>
      <c r="AD592" s="33"/>
      <c r="AE592" s="33"/>
      <c r="AT592" s="18" t="s">
        <v>273</v>
      </c>
      <c r="AU592" s="18" t="s">
        <v>90</v>
      </c>
    </row>
    <row r="593" spans="1:65" s="2" customFormat="1" ht="21.75" customHeight="1">
      <c r="A593" s="33"/>
      <c r="B593" s="151"/>
      <c r="C593" s="152" t="s">
        <v>704</v>
      </c>
      <c r="D593" s="152" t="s">
        <v>267</v>
      </c>
      <c r="E593" s="153" t="s">
        <v>705</v>
      </c>
      <c r="F593" s="154" t="s">
        <v>706</v>
      </c>
      <c r="G593" s="155" t="s">
        <v>280</v>
      </c>
      <c r="H593" s="156">
        <v>64</v>
      </c>
      <c r="I593" s="157"/>
      <c r="J593" s="158">
        <f>ROUND(I593*H593,2)</f>
        <v>0</v>
      </c>
      <c r="K593" s="154" t="s">
        <v>271</v>
      </c>
      <c r="L593" s="34"/>
      <c r="M593" s="159" t="s">
        <v>1</v>
      </c>
      <c r="N593" s="160" t="s">
        <v>45</v>
      </c>
      <c r="O593" s="59"/>
      <c r="P593" s="161">
        <f>O593*H593</f>
        <v>0</v>
      </c>
      <c r="Q593" s="161">
        <v>0</v>
      </c>
      <c r="R593" s="161">
        <f>Q593*H593</f>
        <v>0</v>
      </c>
      <c r="S593" s="161">
        <v>0</v>
      </c>
      <c r="T593" s="162">
        <f>S593*H593</f>
        <v>0</v>
      </c>
      <c r="U593" s="33"/>
      <c r="V593" s="33"/>
      <c r="W593" s="33"/>
      <c r="X593" s="33"/>
      <c r="Y593" s="33"/>
      <c r="Z593" s="33"/>
      <c r="AA593" s="33"/>
      <c r="AB593" s="33"/>
      <c r="AC593" s="33"/>
      <c r="AD593" s="33"/>
      <c r="AE593" s="33"/>
      <c r="AR593" s="163" t="s">
        <v>179</v>
      </c>
      <c r="AT593" s="163" t="s">
        <v>267</v>
      </c>
      <c r="AU593" s="163" t="s">
        <v>90</v>
      </c>
      <c r="AY593" s="18" t="s">
        <v>265</v>
      </c>
      <c r="BE593" s="164">
        <f>IF(N593="základní",J593,0)</f>
        <v>0</v>
      </c>
      <c r="BF593" s="164">
        <f>IF(N593="snížená",J593,0)</f>
        <v>0</v>
      </c>
      <c r="BG593" s="164">
        <f>IF(N593="zákl. přenesená",J593,0)</f>
        <v>0</v>
      </c>
      <c r="BH593" s="164">
        <f>IF(N593="sníž. přenesená",J593,0)</f>
        <v>0</v>
      </c>
      <c r="BI593" s="164">
        <f>IF(N593="nulová",J593,0)</f>
        <v>0</v>
      </c>
      <c r="BJ593" s="18" t="s">
        <v>87</v>
      </c>
      <c r="BK593" s="164">
        <f>ROUND(I593*H593,2)</f>
        <v>0</v>
      </c>
      <c r="BL593" s="18" t="s">
        <v>179</v>
      </c>
      <c r="BM593" s="163" t="s">
        <v>707</v>
      </c>
    </row>
    <row r="594" spans="1:47" s="2" customFormat="1" ht="10.2">
      <c r="A594" s="33"/>
      <c r="B594" s="34"/>
      <c r="C594" s="33"/>
      <c r="D594" s="165" t="s">
        <v>273</v>
      </c>
      <c r="E594" s="33"/>
      <c r="F594" s="166" t="s">
        <v>706</v>
      </c>
      <c r="G594" s="33"/>
      <c r="H594" s="33"/>
      <c r="I594" s="167"/>
      <c r="J594" s="33"/>
      <c r="K594" s="33"/>
      <c r="L594" s="34"/>
      <c r="M594" s="168"/>
      <c r="N594" s="169"/>
      <c r="O594" s="59"/>
      <c r="P594" s="59"/>
      <c r="Q594" s="59"/>
      <c r="R594" s="59"/>
      <c r="S594" s="59"/>
      <c r="T594" s="60"/>
      <c r="U594" s="33"/>
      <c r="V594" s="33"/>
      <c r="W594" s="33"/>
      <c r="X594" s="33"/>
      <c r="Y594" s="33"/>
      <c r="Z594" s="33"/>
      <c r="AA594" s="33"/>
      <c r="AB594" s="33"/>
      <c r="AC594" s="33"/>
      <c r="AD594" s="33"/>
      <c r="AE594" s="33"/>
      <c r="AT594" s="18" t="s">
        <v>273</v>
      </c>
      <c r="AU594" s="18" t="s">
        <v>90</v>
      </c>
    </row>
    <row r="595" spans="2:51" s="13" customFormat="1" ht="10.2">
      <c r="B595" s="170"/>
      <c r="D595" s="165" t="s">
        <v>274</v>
      </c>
      <c r="E595" s="171" t="s">
        <v>1</v>
      </c>
      <c r="F595" s="172" t="s">
        <v>297</v>
      </c>
      <c r="H595" s="171" t="s">
        <v>1</v>
      </c>
      <c r="I595" s="173"/>
      <c r="L595" s="170"/>
      <c r="M595" s="174"/>
      <c r="N595" s="175"/>
      <c r="O595" s="175"/>
      <c r="P595" s="175"/>
      <c r="Q595" s="175"/>
      <c r="R595" s="175"/>
      <c r="S595" s="175"/>
      <c r="T595" s="176"/>
      <c r="AT595" s="171" t="s">
        <v>274</v>
      </c>
      <c r="AU595" s="171" t="s">
        <v>90</v>
      </c>
      <c r="AV595" s="13" t="s">
        <v>87</v>
      </c>
      <c r="AW595" s="13" t="s">
        <v>36</v>
      </c>
      <c r="AX595" s="13" t="s">
        <v>80</v>
      </c>
      <c r="AY595" s="171" t="s">
        <v>265</v>
      </c>
    </row>
    <row r="596" spans="2:51" s="14" customFormat="1" ht="10.2">
      <c r="B596" s="177"/>
      <c r="D596" s="165" t="s">
        <v>274</v>
      </c>
      <c r="E596" s="178" t="s">
        <v>1</v>
      </c>
      <c r="F596" s="179" t="s">
        <v>415</v>
      </c>
      <c r="H596" s="180">
        <v>25</v>
      </c>
      <c r="I596" s="181"/>
      <c r="L596" s="177"/>
      <c r="M596" s="182"/>
      <c r="N596" s="183"/>
      <c r="O596" s="183"/>
      <c r="P596" s="183"/>
      <c r="Q596" s="183"/>
      <c r="R596" s="183"/>
      <c r="S596" s="183"/>
      <c r="T596" s="184"/>
      <c r="AT596" s="178" t="s">
        <v>274</v>
      </c>
      <c r="AU596" s="178" t="s">
        <v>90</v>
      </c>
      <c r="AV596" s="14" t="s">
        <v>90</v>
      </c>
      <c r="AW596" s="14" t="s">
        <v>36</v>
      </c>
      <c r="AX596" s="14" t="s">
        <v>80</v>
      </c>
      <c r="AY596" s="178" t="s">
        <v>265</v>
      </c>
    </row>
    <row r="597" spans="2:51" s="13" customFormat="1" ht="10.2">
      <c r="B597" s="170"/>
      <c r="D597" s="165" t="s">
        <v>274</v>
      </c>
      <c r="E597" s="171" t="s">
        <v>1</v>
      </c>
      <c r="F597" s="172" t="s">
        <v>299</v>
      </c>
      <c r="H597" s="171" t="s">
        <v>1</v>
      </c>
      <c r="I597" s="173"/>
      <c r="L597" s="170"/>
      <c r="M597" s="174"/>
      <c r="N597" s="175"/>
      <c r="O597" s="175"/>
      <c r="P597" s="175"/>
      <c r="Q597" s="175"/>
      <c r="R597" s="175"/>
      <c r="S597" s="175"/>
      <c r="T597" s="176"/>
      <c r="AT597" s="171" t="s">
        <v>274</v>
      </c>
      <c r="AU597" s="171" t="s">
        <v>90</v>
      </c>
      <c r="AV597" s="13" t="s">
        <v>87</v>
      </c>
      <c r="AW597" s="13" t="s">
        <v>36</v>
      </c>
      <c r="AX597" s="13" t="s">
        <v>80</v>
      </c>
      <c r="AY597" s="171" t="s">
        <v>265</v>
      </c>
    </row>
    <row r="598" spans="2:51" s="14" customFormat="1" ht="10.2">
      <c r="B598" s="177"/>
      <c r="D598" s="165" t="s">
        <v>274</v>
      </c>
      <c r="E598" s="178" t="s">
        <v>1</v>
      </c>
      <c r="F598" s="179" t="s">
        <v>179</v>
      </c>
      <c r="H598" s="180">
        <v>4</v>
      </c>
      <c r="I598" s="181"/>
      <c r="L598" s="177"/>
      <c r="M598" s="182"/>
      <c r="N598" s="183"/>
      <c r="O598" s="183"/>
      <c r="P598" s="183"/>
      <c r="Q598" s="183"/>
      <c r="R598" s="183"/>
      <c r="S598" s="183"/>
      <c r="T598" s="184"/>
      <c r="AT598" s="178" t="s">
        <v>274</v>
      </c>
      <c r="AU598" s="178" t="s">
        <v>90</v>
      </c>
      <c r="AV598" s="14" t="s">
        <v>90</v>
      </c>
      <c r="AW598" s="14" t="s">
        <v>36</v>
      </c>
      <c r="AX598" s="14" t="s">
        <v>80</v>
      </c>
      <c r="AY598" s="178" t="s">
        <v>265</v>
      </c>
    </row>
    <row r="599" spans="2:51" s="13" customFormat="1" ht="10.2">
      <c r="B599" s="170"/>
      <c r="D599" s="165" t="s">
        <v>274</v>
      </c>
      <c r="E599" s="171" t="s">
        <v>1</v>
      </c>
      <c r="F599" s="172" t="s">
        <v>301</v>
      </c>
      <c r="H599" s="171" t="s">
        <v>1</v>
      </c>
      <c r="I599" s="173"/>
      <c r="L599" s="170"/>
      <c r="M599" s="174"/>
      <c r="N599" s="175"/>
      <c r="O599" s="175"/>
      <c r="P599" s="175"/>
      <c r="Q599" s="175"/>
      <c r="R599" s="175"/>
      <c r="S599" s="175"/>
      <c r="T599" s="176"/>
      <c r="AT599" s="171" t="s">
        <v>274</v>
      </c>
      <c r="AU599" s="171" t="s">
        <v>90</v>
      </c>
      <c r="AV599" s="13" t="s">
        <v>87</v>
      </c>
      <c r="AW599" s="13" t="s">
        <v>36</v>
      </c>
      <c r="AX599" s="13" t="s">
        <v>80</v>
      </c>
      <c r="AY599" s="171" t="s">
        <v>265</v>
      </c>
    </row>
    <row r="600" spans="2:51" s="14" customFormat="1" ht="10.2">
      <c r="B600" s="177"/>
      <c r="D600" s="165" t="s">
        <v>274</v>
      </c>
      <c r="E600" s="178" t="s">
        <v>1</v>
      </c>
      <c r="F600" s="179" t="s">
        <v>90</v>
      </c>
      <c r="H600" s="180">
        <v>2</v>
      </c>
      <c r="I600" s="181"/>
      <c r="L600" s="177"/>
      <c r="M600" s="182"/>
      <c r="N600" s="183"/>
      <c r="O600" s="183"/>
      <c r="P600" s="183"/>
      <c r="Q600" s="183"/>
      <c r="R600" s="183"/>
      <c r="S600" s="183"/>
      <c r="T600" s="184"/>
      <c r="AT600" s="178" t="s">
        <v>274</v>
      </c>
      <c r="AU600" s="178" t="s">
        <v>90</v>
      </c>
      <c r="AV600" s="14" t="s">
        <v>90</v>
      </c>
      <c r="AW600" s="14" t="s">
        <v>36</v>
      </c>
      <c r="AX600" s="14" t="s">
        <v>80</v>
      </c>
      <c r="AY600" s="178" t="s">
        <v>265</v>
      </c>
    </row>
    <row r="601" spans="2:51" s="13" customFormat="1" ht="10.2">
      <c r="B601" s="170"/>
      <c r="D601" s="165" t="s">
        <v>274</v>
      </c>
      <c r="E601" s="171" t="s">
        <v>1</v>
      </c>
      <c r="F601" s="172" t="s">
        <v>302</v>
      </c>
      <c r="H601" s="171" t="s">
        <v>1</v>
      </c>
      <c r="I601" s="173"/>
      <c r="L601" s="170"/>
      <c r="M601" s="174"/>
      <c r="N601" s="175"/>
      <c r="O601" s="175"/>
      <c r="P601" s="175"/>
      <c r="Q601" s="175"/>
      <c r="R601" s="175"/>
      <c r="S601" s="175"/>
      <c r="T601" s="176"/>
      <c r="AT601" s="171" t="s">
        <v>274</v>
      </c>
      <c r="AU601" s="171" t="s">
        <v>90</v>
      </c>
      <c r="AV601" s="13" t="s">
        <v>87</v>
      </c>
      <c r="AW601" s="13" t="s">
        <v>36</v>
      </c>
      <c r="AX601" s="13" t="s">
        <v>80</v>
      </c>
      <c r="AY601" s="171" t="s">
        <v>265</v>
      </c>
    </row>
    <row r="602" spans="2:51" s="14" customFormat="1" ht="10.2">
      <c r="B602" s="177"/>
      <c r="D602" s="165" t="s">
        <v>274</v>
      </c>
      <c r="E602" s="178" t="s">
        <v>1</v>
      </c>
      <c r="F602" s="179" t="s">
        <v>452</v>
      </c>
      <c r="H602" s="180">
        <v>33</v>
      </c>
      <c r="I602" s="181"/>
      <c r="L602" s="177"/>
      <c r="M602" s="182"/>
      <c r="N602" s="183"/>
      <c r="O602" s="183"/>
      <c r="P602" s="183"/>
      <c r="Q602" s="183"/>
      <c r="R602" s="183"/>
      <c r="S602" s="183"/>
      <c r="T602" s="184"/>
      <c r="AT602" s="178" t="s">
        <v>274</v>
      </c>
      <c r="AU602" s="178" t="s">
        <v>90</v>
      </c>
      <c r="AV602" s="14" t="s">
        <v>90</v>
      </c>
      <c r="AW602" s="14" t="s">
        <v>36</v>
      </c>
      <c r="AX602" s="14" t="s">
        <v>80</v>
      </c>
      <c r="AY602" s="178" t="s">
        <v>265</v>
      </c>
    </row>
    <row r="603" spans="2:51" s="15" customFormat="1" ht="10.2">
      <c r="B603" s="185"/>
      <c r="D603" s="165" t="s">
        <v>274</v>
      </c>
      <c r="E603" s="186" t="s">
        <v>1</v>
      </c>
      <c r="F603" s="187" t="s">
        <v>277</v>
      </c>
      <c r="H603" s="188">
        <v>64</v>
      </c>
      <c r="I603" s="189"/>
      <c r="L603" s="185"/>
      <c r="M603" s="190"/>
      <c r="N603" s="191"/>
      <c r="O603" s="191"/>
      <c r="P603" s="191"/>
      <c r="Q603" s="191"/>
      <c r="R603" s="191"/>
      <c r="S603" s="191"/>
      <c r="T603" s="192"/>
      <c r="AT603" s="186" t="s">
        <v>274</v>
      </c>
      <c r="AU603" s="186" t="s">
        <v>90</v>
      </c>
      <c r="AV603" s="15" t="s">
        <v>179</v>
      </c>
      <c r="AW603" s="15" t="s">
        <v>36</v>
      </c>
      <c r="AX603" s="15" t="s">
        <v>87</v>
      </c>
      <c r="AY603" s="186" t="s">
        <v>265</v>
      </c>
    </row>
    <row r="604" spans="1:65" s="2" customFormat="1" ht="37.8" customHeight="1">
      <c r="A604" s="33"/>
      <c r="B604" s="151"/>
      <c r="C604" s="201" t="s">
        <v>708</v>
      </c>
      <c r="D604" s="201" t="s">
        <v>376</v>
      </c>
      <c r="E604" s="202" t="s">
        <v>709</v>
      </c>
      <c r="F604" s="203" t="s">
        <v>710</v>
      </c>
      <c r="G604" s="204" t="s">
        <v>280</v>
      </c>
      <c r="H604" s="205">
        <v>64</v>
      </c>
      <c r="I604" s="206"/>
      <c r="J604" s="207">
        <f>ROUND(I604*H604,2)</f>
        <v>0</v>
      </c>
      <c r="K604" s="203" t="s">
        <v>271</v>
      </c>
      <c r="L604" s="208"/>
      <c r="M604" s="209" t="s">
        <v>1</v>
      </c>
      <c r="N604" s="210" t="s">
        <v>45</v>
      </c>
      <c r="O604" s="59"/>
      <c r="P604" s="161">
        <f>O604*H604</f>
        <v>0</v>
      </c>
      <c r="Q604" s="161">
        <v>0.0015</v>
      </c>
      <c r="R604" s="161">
        <f>Q604*H604</f>
        <v>0.096</v>
      </c>
      <c r="S604" s="161">
        <v>0</v>
      </c>
      <c r="T604" s="162">
        <f>S604*H604</f>
        <v>0</v>
      </c>
      <c r="U604" s="33"/>
      <c r="V604" s="33"/>
      <c r="W604" s="33"/>
      <c r="X604" s="33"/>
      <c r="Y604" s="33"/>
      <c r="Z604" s="33"/>
      <c r="AA604" s="33"/>
      <c r="AB604" s="33"/>
      <c r="AC604" s="33"/>
      <c r="AD604" s="33"/>
      <c r="AE604" s="33"/>
      <c r="AR604" s="163" t="s">
        <v>321</v>
      </c>
      <c r="AT604" s="163" t="s">
        <v>376</v>
      </c>
      <c r="AU604" s="163" t="s">
        <v>90</v>
      </c>
      <c r="AY604" s="18" t="s">
        <v>265</v>
      </c>
      <c r="BE604" s="164">
        <f>IF(N604="základní",J604,0)</f>
        <v>0</v>
      </c>
      <c r="BF604" s="164">
        <f>IF(N604="snížená",J604,0)</f>
        <v>0</v>
      </c>
      <c r="BG604" s="164">
        <f>IF(N604="zákl. přenesená",J604,0)</f>
        <v>0</v>
      </c>
      <c r="BH604" s="164">
        <f>IF(N604="sníž. přenesená",J604,0)</f>
        <v>0</v>
      </c>
      <c r="BI604" s="164">
        <f>IF(N604="nulová",J604,0)</f>
        <v>0</v>
      </c>
      <c r="BJ604" s="18" t="s">
        <v>87</v>
      </c>
      <c r="BK604" s="164">
        <f>ROUND(I604*H604,2)</f>
        <v>0</v>
      </c>
      <c r="BL604" s="18" t="s">
        <v>179</v>
      </c>
      <c r="BM604" s="163" t="s">
        <v>711</v>
      </c>
    </row>
    <row r="605" spans="1:47" s="2" customFormat="1" ht="28.8">
      <c r="A605" s="33"/>
      <c r="B605" s="34"/>
      <c r="C605" s="33"/>
      <c r="D605" s="165" t="s">
        <v>273</v>
      </c>
      <c r="E605" s="33"/>
      <c r="F605" s="166" t="s">
        <v>710</v>
      </c>
      <c r="G605" s="33"/>
      <c r="H605" s="33"/>
      <c r="I605" s="167"/>
      <c r="J605" s="33"/>
      <c r="K605" s="33"/>
      <c r="L605" s="34"/>
      <c r="M605" s="168"/>
      <c r="N605" s="169"/>
      <c r="O605" s="59"/>
      <c r="P605" s="59"/>
      <c r="Q605" s="59"/>
      <c r="R605" s="59"/>
      <c r="S605" s="59"/>
      <c r="T605" s="60"/>
      <c r="U605" s="33"/>
      <c r="V605" s="33"/>
      <c r="W605" s="33"/>
      <c r="X605" s="33"/>
      <c r="Y605" s="33"/>
      <c r="Z605" s="33"/>
      <c r="AA605" s="33"/>
      <c r="AB605" s="33"/>
      <c r="AC605" s="33"/>
      <c r="AD605" s="33"/>
      <c r="AE605" s="33"/>
      <c r="AT605" s="18" t="s">
        <v>273</v>
      </c>
      <c r="AU605" s="18" t="s">
        <v>90</v>
      </c>
    </row>
    <row r="606" spans="1:65" s="2" customFormat="1" ht="24.15" customHeight="1">
      <c r="A606" s="33"/>
      <c r="B606" s="151"/>
      <c r="C606" s="201" t="s">
        <v>712</v>
      </c>
      <c r="D606" s="201" t="s">
        <v>376</v>
      </c>
      <c r="E606" s="202" t="s">
        <v>713</v>
      </c>
      <c r="F606" s="203" t="s">
        <v>714</v>
      </c>
      <c r="G606" s="204" t="s">
        <v>280</v>
      </c>
      <c r="H606" s="205">
        <v>64</v>
      </c>
      <c r="I606" s="206"/>
      <c r="J606" s="207">
        <f>ROUND(I606*H606,2)</f>
        <v>0</v>
      </c>
      <c r="K606" s="203" t="s">
        <v>271</v>
      </c>
      <c r="L606" s="208"/>
      <c r="M606" s="209" t="s">
        <v>1</v>
      </c>
      <c r="N606" s="210" t="s">
        <v>45</v>
      </c>
      <c r="O606" s="59"/>
      <c r="P606" s="161">
        <f>O606*H606</f>
        <v>0</v>
      </c>
      <c r="Q606" s="161">
        <v>0.003</v>
      </c>
      <c r="R606" s="161">
        <f>Q606*H606</f>
        <v>0.192</v>
      </c>
      <c r="S606" s="161">
        <v>0</v>
      </c>
      <c r="T606" s="162">
        <f>S606*H606</f>
        <v>0</v>
      </c>
      <c r="U606" s="33"/>
      <c r="V606" s="33"/>
      <c r="W606" s="33"/>
      <c r="X606" s="33"/>
      <c r="Y606" s="33"/>
      <c r="Z606" s="33"/>
      <c r="AA606" s="33"/>
      <c r="AB606" s="33"/>
      <c r="AC606" s="33"/>
      <c r="AD606" s="33"/>
      <c r="AE606" s="33"/>
      <c r="AR606" s="163" t="s">
        <v>321</v>
      </c>
      <c r="AT606" s="163" t="s">
        <v>376</v>
      </c>
      <c r="AU606" s="163" t="s">
        <v>90</v>
      </c>
      <c r="AY606" s="18" t="s">
        <v>265</v>
      </c>
      <c r="BE606" s="164">
        <f>IF(N606="základní",J606,0)</f>
        <v>0</v>
      </c>
      <c r="BF606" s="164">
        <f>IF(N606="snížená",J606,0)</f>
        <v>0</v>
      </c>
      <c r="BG606" s="164">
        <f>IF(N606="zákl. přenesená",J606,0)</f>
        <v>0</v>
      </c>
      <c r="BH606" s="164">
        <f>IF(N606="sníž. přenesená",J606,0)</f>
        <v>0</v>
      </c>
      <c r="BI606" s="164">
        <f>IF(N606="nulová",J606,0)</f>
        <v>0</v>
      </c>
      <c r="BJ606" s="18" t="s">
        <v>87</v>
      </c>
      <c r="BK606" s="164">
        <f>ROUND(I606*H606,2)</f>
        <v>0</v>
      </c>
      <c r="BL606" s="18" t="s">
        <v>179</v>
      </c>
      <c r="BM606" s="163" t="s">
        <v>715</v>
      </c>
    </row>
    <row r="607" spans="1:47" s="2" customFormat="1" ht="19.2">
      <c r="A607" s="33"/>
      <c r="B607" s="34"/>
      <c r="C607" s="33"/>
      <c r="D607" s="165" t="s">
        <v>273</v>
      </c>
      <c r="E607" s="33"/>
      <c r="F607" s="166" t="s">
        <v>714</v>
      </c>
      <c r="G607" s="33"/>
      <c r="H607" s="33"/>
      <c r="I607" s="167"/>
      <c r="J607" s="33"/>
      <c r="K607" s="33"/>
      <c r="L607" s="34"/>
      <c r="M607" s="168"/>
      <c r="N607" s="169"/>
      <c r="O607" s="59"/>
      <c r="P607" s="59"/>
      <c r="Q607" s="59"/>
      <c r="R607" s="59"/>
      <c r="S607" s="59"/>
      <c r="T607" s="60"/>
      <c r="U607" s="33"/>
      <c r="V607" s="33"/>
      <c r="W607" s="33"/>
      <c r="X607" s="33"/>
      <c r="Y607" s="33"/>
      <c r="Z607" s="33"/>
      <c r="AA607" s="33"/>
      <c r="AB607" s="33"/>
      <c r="AC607" s="33"/>
      <c r="AD607" s="33"/>
      <c r="AE607" s="33"/>
      <c r="AT607" s="18" t="s">
        <v>273</v>
      </c>
      <c r="AU607" s="18" t="s">
        <v>90</v>
      </c>
    </row>
    <row r="608" spans="2:63" s="12" customFormat="1" ht="22.8" customHeight="1">
      <c r="B608" s="138"/>
      <c r="D608" s="139" t="s">
        <v>79</v>
      </c>
      <c r="E608" s="149" t="s">
        <v>179</v>
      </c>
      <c r="F608" s="149" t="s">
        <v>716</v>
      </c>
      <c r="I608" s="141"/>
      <c r="J608" s="150">
        <f>BK608</f>
        <v>0</v>
      </c>
      <c r="L608" s="138"/>
      <c r="M608" s="143"/>
      <c r="N608" s="144"/>
      <c r="O608" s="144"/>
      <c r="P608" s="145">
        <f>SUM(P609:P665)</f>
        <v>0</v>
      </c>
      <c r="Q608" s="144"/>
      <c r="R608" s="145">
        <f>SUM(R609:R665)</f>
        <v>4.24453487</v>
      </c>
      <c r="S608" s="144"/>
      <c r="T608" s="146">
        <f>SUM(T609:T665)</f>
        <v>0</v>
      </c>
      <c r="AR608" s="139" t="s">
        <v>87</v>
      </c>
      <c r="AT608" s="147" t="s">
        <v>79</v>
      </c>
      <c r="AU608" s="147" t="s">
        <v>87</v>
      </c>
      <c r="AY608" s="139" t="s">
        <v>265</v>
      </c>
      <c r="BK608" s="148">
        <f>SUM(BK609:BK665)</f>
        <v>0</v>
      </c>
    </row>
    <row r="609" spans="1:65" s="2" customFormat="1" ht="44.25" customHeight="1">
      <c r="A609" s="33"/>
      <c r="B609" s="151"/>
      <c r="C609" s="152" t="s">
        <v>717</v>
      </c>
      <c r="D609" s="152" t="s">
        <v>267</v>
      </c>
      <c r="E609" s="153" t="s">
        <v>718</v>
      </c>
      <c r="F609" s="154" t="s">
        <v>719</v>
      </c>
      <c r="G609" s="155" t="s">
        <v>294</v>
      </c>
      <c r="H609" s="156">
        <v>2.79</v>
      </c>
      <c r="I609" s="157"/>
      <c r="J609" s="158">
        <f>ROUND(I609*H609,2)</f>
        <v>0</v>
      </c>
      <c r="K609" s="154" t="s">
        <v>271</v>
      </c>
      <c r="L609" s="34"/>
      <c r="M609" s="159" t="s">
        <v>1</v>
      </c>
      <c r="N609" s="160" t="s">
        <v>45</v>
      </c>
      <c r="O609" s="59"/>
      <c r="P609" s="161">
        <f>O609*H609</f>
        <v>0</v>
      </c>
      <c r="Q609" s="161">
        <v>0.01515</v>
      </c>
      <c r="R609" s="161">
        <f>Q609*H609</f>
        <v>0.0422685</v>
      </c>
      <c r="S609" s="161">
        <v>0</v>
      </c>
      <c r="T609" s="162">
        <f>S609*H609</f>
        <v>0</v>
      </c>
      <c r="U609" s="33"/>
      <c r="V609" s="33"/>
      <c r="W609" s="33"/>
      <c r="X609" s="33"/>
      <c r="Y609" s="33"/>
      <c r="Z609" s="33"/>
      <c r="AA609" s="33"/>
      <c r="AB609" s="33"/>
      <c r="AC609" s="33"/>
      <c r="AD609" s="33"/>
      <c r="AE609" s="33"/>
      <c r="AR609" s="163" t="s">
        <v>179</v>
      </c>
      <c r="AT609" s="163" t="s">
        <v>267</v>
      </c>
      <c r="AU609" s="163" t="s">
        <v>90</v>
      </c>
      <c r="AY609" s="18" t="s">
        <v>265</v>
      </c>
      <c r="BE609" s="164">
        <f>IF(N609="základní",J609,0)</f>
        <v>0</v>
      </c>
      <c r="BF609" s="164">
        <f>IF(N609="snížená",J609,0)</f>
        <v>0</v>
      </c>
      <c r="BG609" s="164">
        <f>IF(N609="zákl. přenesená",J609,0)</f>
        <v>0</v>
      </c>
      <c r="BH609" s="164">
        <f>IF(N609="sníž. přenesená",J609,0)</f>
        <v>0</v>
      </c>
      <c r="BI609" s="164">
        <f>IF(N609="nulová",J609,0)</f>
        <v>0</v>
      </c>
      <c r="BJ609" s="18" t="s">
        <v>87</v>
      </c>
      <c r="BK609" s="164">
        <f>ROUND(I609*H609,2)</f>
        <v>0</v>
      </c>
      <c r="BL609" s="18" t="s">
        <v>179</v>
      </c>
      <c r="BM609" s="163" t="s">
        <v>720</v>
      </c>
    </row>
    <row r="610" spans="1:47" s="2" customFormat="1" ht="28.8">
      <c r="A610" s="33"/>
      <c r="B610" s="34"/>
      <c r="C610" s="33"/>
      <c r="D610" s="165" t="s">
        <v>273</v>
      </c>
      <c r="E610" s="33"/>
      <c r="F610" s="166" t="s">
        <v>719</v>
      </c>
      <c r="G610" s="33"/>
      <c r="H610" s="33"/>
      <c r="I610" s="167"/>
      <c r="J610" s="33"/>
      <c r="K610" s="33"/>
      <c r="L610" s="34"/>
      <c r="M610" s="168"/>
      <c r="N610" s="169"/>
      <c r="O610" s="59"/>
      <c r="P610" s="59"/>
      <c r="Q610" s="59"/>
      <c r="R610" s="59"/>
      <c r="S610" s="59"/>
      <c r="T610" s="60"/>
      <c r="U610" s="33"/>
      <c r="V610" s="33"/>
      <c r="W610" s="33"/>
      <c r="X610" s="33"/>
      <c r="Y610" s="33"/>
      <c r="Z610" s="33"/>
      <c r="AA610" s="33"/>
      <c r="AB610" s="33"/>
      <c r="AC610" s="33"/>
      <c r="AD610" s="33"/>
      <c r="AE610" s="33"/>
      <c r="AT610" s="18" t="s">
        <v>273</v>
      </c>
      <c r="AU610" s="18" t="s">
        <v>90</v>
      </c>
    </row>
    <row r="611" spans="2:51" s="13" customFormat="1" ht="10.2">
      <c r="B611" s="170"/>
      <c r="D611" s="165" t="s">
        <v>274</v>
      </c>
      <c r="E611" s="171" t="s">
        <v>1</v>
      </c>
      <c r="F611" s="172" t="s">
        <v>721</v>
      </c>
      <c r="H611" s="171" t="s">
        <v>1</v>
      </c>
      <c r="I611" s="173"/>
      <c r="L611" s="170"/>
      <c r="M611" s="174"/>
      <c r="N611" s="175"/>
      <c r="O611" s="175"/>
      <c r="P611" s="175"/>
      <c r="Q611" s="175"/>
      <c r="R611" s="175"/>
      <c r="S611" s="175"/>
      <c r="T611" s="176"/>
      <c r="AT611" s="171" t="s">
        <v>274</v>
      </c>
      <c r="AU611" s="171" t="s">
        <v>90</v>
      </c>
      <c r="AV611" s="13" t="s">
        <v>87</v>
      </c>
      <c r="AW611" s="13" t="s">
        <v>36</v>
      </c>
      <c r="AX611" s="13" t="s">
        <v>80</v>
      </c>
      <c r="AY611" s="171" t="s">
        <v>265</v>
      </c>
    </row>
    <row r="612" spans="2:51" s="14" customFormat="1" ht="10.2">
      <c r="B612" s="177"/>
      <c r="D612" s="165" t="s">
        <v>274</v>
      </c>
      <c r="E612" s="178" t="s">
        <v>1</v>
      </c>
      <c r="F612" s="179" t="s">
        <v>722</v>
      </c>
      <c r="H612" s="180">
        <v>2.79</v>
      </c>
      <c r="I612" s="181"/>
      <c r="L612" s="177"/>
      <c r="M612" s="182"/>
      <c r="N612" s="183"/>
      <c r="O612" s="183"/>
      <c r="P612" s="183"/>
      <c r="Q612" s="183"/>
      <c r="R612" s="183"/>
      <c r="S612" s="183"/>
      <c r="T612" s="184"/>
      <c r="AT612" s="178" t="s">
        <v>274</v>
      </c>
      <c r="AU612" s="178" t="s">
        <v>90</v>
      </c>
      <c r="AV612" s="14" t="s">
        <v>90</v>
      </c>
      <c r="AW612" s="14" t="s">
        <v>36</v>
      </c>
      <c r="AX612" s="14" t="s">
        <v>80</v>
      </c>
      <c r="AY612" s="178" t="s">
        <v>265</v>
      </c>
    </row>
    <row r="613" spans="2:51" s="15" customFormat="1" ht="10.2">
      <c r="B613" s="185"/>
      <c r="D613" s="165" t="s">
        <v>274</v>
      </c>
      <c r="E613" s="186" t="s">
        <v>1</v>
      </c>
      <c r="F613" s="187" t="s">
        <v>277</v>
      </c>
      <c r="H613" s="188">
        <v>2.79</v>
      </c>
      <c r="I613" s="189"/>
      <c r="L613" s="185"/>
      <c r="M613" s="190"/>
      <c r="N613" s="191"/>
      <c r="O613" s="191"/>
      <c r="P613" s="191"/>
      <c r="Q613" s="191"/>
      <c r="R613" s="191"/>
      <c r="S613" s="191"/>
      <c r="T613" s="192"/>
      <c r="AT613" s="186" t="s">
        <v>274</v>
      </c>
      <c r="AU613" s="186" t="s">
        <v>90</v>
      </c>
      <c r="AV613" s="15" t="s">
        <v>179</v>
      </c>
      <c r="AW613" s="15" t="s">
        <v>36</v>
      </c>
      <c r="AX613" s="15" t="s">
        <v>87</v>
      </c>
      <c r="AY613" s="186" t="s">
        <v>265</v>
      </c>
    </row>
    <row r="614" spans="1:65" s="2" customFormat="1" ht="44.25" customHeight="1">
      <c r="A614" s="33"/>
      <c r="B614" s="151"/>
      <c r="C614" s="152" t="s">
        <v>723</v>
      </c>
      <c r="D614" s="152" t="s">
        <v>267</v>
      </c>
      <c r="E614" s="153" t="s">
        <v>724</v>
      </c>
      <c r="F614" s="154" t="s">
        <v>725</v>
      </c>
      <c r="G614" s="155" t="s">
        <v>294</v>
      </c>
      <c r="H614" s="156">
        <v>2.65</v>
      </c>
      <c r="I614" s="157"/>
      <c r="J614" s="158">
        <f>ROUND(I614*H614,2)</f>
        <v>0</v>
      </c>
      <c r="K614" s="154" t="s">
        <v>271</v>
      </c>
      <c r="L614" s="34"/>
      <c r="M614" s="159" t="s">
        <v>1</v>
      </c>
      <c r="N614" s="160" t="s">
        <v>45</v>
      </c>
      <c r="O614" s="59"/>
      <c r="P614" s="161">
        <f>O614*H614</f>
        <v>0</v>
      </c>
      <c r="Q614" s="161">
        <v>0.01726</v>
      </c>
      <c r="R614" s="161">
        <f>Q614*H614</f>
        <v>0.045739</v>
      </c>
      <c r="S614" s="161">
        <v>0</v>
      </c>
      <c r="T614" s="162">
        <f>S614*H614</f>
        <v>0</v>
      </c>
      <c r="U614" s="33"/>
      <c r="V614" s="33"/>
      <c r="W614" s="33"/>
      <c r="X614" s="33"/>
      <c r="Y614" s="33"/>
      <c r="Z614" s="33"/>
      <c r="AA614" s="33"/>
      <c r="AB614" s="33"/>
      <c r="AC614" s="33"/>
      <c r="AD614" s="33"/>
      <c r="AE614" s="33"/>
      <c r="AR614" s="163" t="s">
        <v>179</v>
      </c>
      <c r="AT614" s="163" t="s">
        <v>267</v>
      </c>
      <c r="AU614" s="163" t="s">
        <v>90</v>
      </c>
      <c r="AY614" s="18" t="s">
        <v>265</v>
      </c>
      <c r="BE614" s="164">
        <f>IF(N614="základní",J614,0)</f>
        <v>0</v>
      </c>
      <c r="BF614" s="164">
        <f>IF(N614="snížená",J614,0)</f>
        <v>0</v>
      </c>
      <c r="BG614" s="164">
        <f>IF(N614="zákl. přenesená",J614,0)</f>
        <v>0</v>
      </c>
      <c r="BH614" s="164">
        <f>IF(N614="sníž. přenesená",J614,0)</f>
        <v>0</v>
      </c>
      <c r="BI614" s="164">
        <f>IF(N614="nulová",J614,0)</f>
        <v>0</v>
      </c>
      <c r="BJ614" s="18" t="s">
        <v>87</v>
      </c>
      <c r="BK614" s="164">
        <f>ROUND(I614*H614,2)</f>
        <v>0</v>
      </c>
      <c r="BL614" s="18" t="s">
        <v>179</v>
      </c>
      <c r="BM614" s="163" t="s">
        <v>726</v>
      </c>
    </row>
    <row r="615" spans="1:47" s="2" customFormat="1" ht="28.8">
      <c r="A615" s="33"/>
      <c r="B615" s="34"/>
      <c r="C615" s="33"/>
      <c r="D615" s="165" t="s">
        <v>273</v>
      </c>
      <c r="E615" s="33"/>
      <c r="F615" s="166" t="s">
        <v>725</v>
      </c>
      <c r="G615" s="33"/>
      <c r="H615" s="33"/>
      <c r="I615" s="167"/>
      <c r="J615" s="33"/>
      <c r="K615" s="33"/>
      <c r="L615" s="34"/>
      <c r="M615" s="168"/>
      <c r="N615" s="169"/>
      <c r="O615" s="59"/>
      <c r="P615" s="59"/>
      <c r="Q615" s="59"/>
      <c r="R615" s="59"/>
      <c r="S615" s="59"/>
      <c r="T615" s="60"/>
      <c r="U615" s="33"/>
      <c r="V615" s="33"/>
      <c r="W615" s="33"/>
      <c r="X615" s="33"/>
      <c r="Y615" s="33"/>
      <c r="Z615" s="33"/>
      <c r="AA615" s="33"/>
      <c r="AB615" s="33"/>
      <c r="AC615" s="33"/>
      <c r="AD615" s="33"/>
      <c r="AE615" s="33"/>
      <c r="AT615" s="18" t="s">
        <v>273</v>
      </c>
      <c r="AU615" s="18" t="s">
        <v>90</v>
      </c>
    </row>
    <row r="616" spans="2:51" s="13" customFormat="1" ht="10.2">
      <c r="B616" s="170"/>
      <c r="D616" s="165" t="s">
        <v>274</v>
      </c>
      <c r="E616" s="171" t="s">
        <v>1</v>
      </c>
      <c r="F616" s="172" t="s">
        <v>727</v>
      </c>
      <c r="H616" s="171" t="s">
        <v>1</v>
      </c>
      <c r="I616" s="173"/>
      <c r="L616" s="170"/>
      <c r="M616" s="174"/>
      <c r="N616" s="175"/>
      <c r="O616" s="175"/>
      <c r="P616" s="175"/>
      <c r="Q616" s="175"/>
      <c r="R616" s="175"/>
      <c r="S616" s="175"/>
      <c r="T616" s="176"/>
      <c r="AT616" s="171" t="s">
        <v>274</v>
      </c>
      <c r="AU616" s="171" t="s">
        <v>90</v>
      </c>
      <c r="AV616" s="13" t="s">
        <v>87</v>
      </c>
      <c r="AW616" s="13" t="s">
        <v>36</v>
      </c>
      <c r="AX616" s="13" t="s">
        <v>80</v>
      </c>
      <c r="AY616" s="171" t="s">
        <v>265</v>
      </c>
    </row>
    <row r="617" spans="2:51" s="14" customFormat="1" ht="10.2">
      <c r="B617" s="177"/>
      <c r="D617" s="165" t="s">
        <v>274</v>
      </c>
      <c r="E617" s="178" t="s">
        <v>1</v>
      </c>
      <c r="F617" s="179" t="s">
        <v>728</v>
      </c>
      <c r="H617" s="180">
        <v>2.65</v>
      </c>
      <c r="I617" s="181"/>
      <c r="L617" s="177"/>
      <c r="M617" s="182"/>
      <c r="N617" s="183"/>
      <c r="O617" s="183"/>
      <c r="P617" s="183"/>
      <c r="Q617" s="183"/>
      <c r="R617" s="183"/>
      <c r="S617" s="183"/>
      <c r="T617" s="184"/>
      <c r="AT617" s="178" t="s">
        <v>274</v>
      </c>
      <c r="AU617" s="178" t="s">
        <v>90</v>
      </c>
      <c r="AV617" s="14" t="s">
        <v>90</v>
      </c>
      <c r="AW617" s="14" t="s">
        <v>36</v>
      </c>
      <c r="AX617" s="14" t="s">
        <v>80</v>
      </c>
      <c r="AY617" s="178" t="s">
        <v>265</v>
      </c>
    </row>
    <row r="618" spans="2:51" s="15" customFormat="1" ht="10.2">
      <c r="B618" s="185"/>
      <c r="D618" s="165" t="s">
        <v>274</v>
      </c>
      <c r="E618" s="186" t="s">
        <v>1</v>
      </c>
      <c r="F618" s="187" t="s">
        <v>277</v>
      </c>
      <c r="H618" s="188">
        <v>2.65</v>
      </c>
      <c r="I618" s="189"/>
      <c r="L618" s="185"/>
      <c r="M618" s="190"/>
      <c r="N618" s="191"/>
      <c r="O618" s="191"/>
      <c r="P618" s="191"/>
      <c r="Q618" s="191"/>
      <c r="R618" s="191"/>
      <c r="S618" s="191"/>
      <c r="T618" s="192"/>
      <c r="AT618" s="186" t="s">
        <v>274</v>
      </c>
      <c r="AU618" s="186" t="s">
        <v>90</v>
      </c>
      <c r="AV618" s="15" t="s">
        <v>179</v>
      </c>
      <c r="AW618" s="15" t="s">
        <v>36</v>
      </c>
      <c r="AX618" s="15" t="s">
        <v>87</v>
      </c>
      <c r="AY618" s="186" t="s">
        <v>265</v>
      </c>
    </row>
    <row r="619" spans="1:65" s="2" customFormat="1" ht="44.25" customHeight="1">
      <c r="A619" s="33"/>
      <c r="B619" s="151"/>
      <c r="C619" s="152" t="s">
        <v>729</v>
      </c>
      <c r="D619" s="152" t="s">
        <v>267</v>
      </c>
      <c r="E619" s="153" t="s">
        <v>730</v>
      </c>
      <c r="F619" s="154" t="s">
        <v>731</v>
      </c>
      <c r="G619" s="155" t="s">
        <v>294</v>
      </c>
      <c r="H619" s="156">
        <v>14.35</v>
      </c>
      <c r="I619" s="157"/>
      <c r="J619" s="158">
        <f>ROUND(I619*H619,2)</f>
        <v>0</v>
      </c>
      <c r="K619" s="154" t="s">
        <v>271</v>
      </c>
      <c r="L619" s="34"/>
      <c r="M619" s="159" t="s">
        <v>1</v>
      </c>
      <c r="N619" s="160" t="s">
        <v>45</v>
      </c>
      <c r="O619" s="59"/>
      <c r="P619" s="161">
        <f>O619*H619</f>
        <v>0</v>
      </c>
      <c r="Q619" s="161">
        <v>0.02257</v>
      </c>
      <c r="R619" s="161">
        <f>Q619*H619</f>
        <v>0.3238795</v>
      </c>
      <c r="S619" s="161">
        <v>0</v>
      </c>
      <c r="T619" s="162">
        <f>S619*H619</f>
        <v>0</v>
      </c>
      <c r="U619" s="33"/>
      <c r="V619" s="33"/>
      <c r="W619" s="33"/>
      <c r="X619" s="33"/>
      <c r="Y619" s="33"/>
      <c r="Z619" s="33"/>
      <c r="AA619" s="33"/>
      <c r="AB619" s="33"/>
      <c r="AC619" s="33"/>
      <c r="AD619" s="33"/>
      <c r="AE619" s="33"/>
      <c r="AR619" s="163" t="s">
        <v>179</v>
      </c>
      <c r="AT619" s="163" t="s">
        <v>267</v>
      </c>
      <c r="AU619" s="163" t="s">
        <v>90</v>
      </c>
      <c r="AY619" s="18" t="s">
        <v>265</v>
      </c>
      <c r="BE619" s="164">
        <f>IF(N619="základní",J619,0)</f>
        <v>0</v>
      </c>
      <c r="BF619" s="164">
        <f>IF(N619="snížená",J619,0)</f>
        <v>0</v>
      </c>
      <c r="BG619" s="164">
        <f>IF(N619="zákl. přenesená",J619,0)</f>
        <v>0</v>
      </c>
      <c r="BH619" s="164">
        <f>IF(N619="sníž. přenesená",J619,0)</f>
        <v>0</v>
      </c>
      <c r="BI619" s="164">
        <f>IF(N619="nulová",J619,0)</f>
        <v>0</v>
      </c>
      <c r="BJ619" s="18" t="s">
        <v>87</v>
      </c>
      <c r="BK619" s="164">
        <f>ROUND(I619*H619,2)</f>
        <v>0</v>
      </c>
      <c r="BL619" s="18" t="s">
        <v>179</v>
      </c>
      <c r="BM619" s="163" t="s">
        <v>732</v>
      </c>
    </row>
    <row r="620" spans="1:47" s="2" customFormat="1" ht="28.8">
      <c r="A620" s="33"/>
      <c r="B620" s="34"/>
      <c r="C620" s="33"/>
      <c r="D620" s="165" t="s">
        <v>273</v>
      </c>
      <c r="E620" s="33"/>
      <c r="F620" s="166" t="s">
        <v>731</v>
      </c>
      <c r="G620" s="33"/>
      <c r="H620" s="33"/>
      <c r="I620" s="167"/>
      <c r="J620" s="33"/>
      <c r="K620" s="33"/>
      <c r="L620" s="34"/>
      <c r="M620" s="168"/>
      <c r="N620" s="169"/>
      <c r="O620" s="59"/>
      <c r="P620" s="59"/>
      <c r="Q620" s="59"/>
      <c r="R620" s="59"/>
      <c r="S620" s="59"/>
      <c r="T620" s="60"/>
      <c r="U620" s="33"/>
      <c r="V620" s="33"/>
      <c r="W620" s="33"/>
      <c r="X620" s="33"/>
      <c r="Y620" s="33"/>
      <c r="Z620" s="33"/>
      <c r="AA620" s="33"/>
      <c r="AB620" s="33"/>
      <c r="AC620" s="33"/>
      <c r="AD620" s="33"/>
      <c r="AE620" s="33"/>
      <c r="AT620" s="18" t="s">
        <v>273</v>
      </c>
      <c r="AU620" s="18" t="s">
        <v>90</v>
      </c>
    </row>
    <row r="621" spans="2:51" s="13" customFormat="1" ht="10.2">
      <c r="B621" s="170"/>
      <c r="D621" s="165" t="s">
        <v>274</v>
      </c>
      <c r="E621" s="171" t="s">
        <v>1</v>
      </c>
      <c r="F621" s="172" t="s">
        <v>733</v>
      </c>
      <c r="H621" s="171" t="s">
        <v>1</v>
      </c>
      <c r="I621" s="173"/>
      <c r="L621" s="170"/>
      <c r="M621" s="174"/>
      <c r="N621" s="175"/>
      <c r="O621" s="175"/>
      <c r="P621" s="175"/>
      <c r="Q621" s="175"/>
      <c r="R621" s="175"/>
      <c r="S621" s="175"/>
      <c r="T621" s="176"/>
      <c r="AT621" s="171" t="s">
        <v>274</v>
      </c>
      <c r="AU621" s="171" t="s">
        <v>90</v>
      </c>
      <c r="AV621" s="13" t="s">
        <v>87</v>
      </c>
      <c r="AW621" s="13" t="s">
        <v>36</v>
      </c>
      <c r="AX621" s="13" t="s">
        <v>80</v>
      </c>
      <c r="AY621" s="171" t="s">
        <v>265</v>
      </c>
    </row>
    <row r="622" spans="2:51" s="14" customFormat="1" ht="10.2">
      <c r="B622" s="177"/>
      <c r="D622" s="165" t="s">
        <v>274</v>
      </c>
      <c r="E622" s="178" t="s">
        <v>1</v>
      </c>
      <c r="F622" s="179" t="s">
        <v>728</v>
      </c>
      <c r="H622" s="180">
        <v>2.65</v>
      </c>
      <c r="I622" s="181"/>
      <c r="L622" s="177"/>
      <c r="M622" s="182"/>
      <c r="N622" s="183"/>
      <c r="O622" s="183"/>
      <c r="P622" s="183"/>
      <c r="Q622" s="183"/>
      <c r="R622" s="183"/>
      <c r="S622" s="183"/>
      <c r="T622" s="184"/>
      <c r="AT622" s="178" t="s">
        <v>274</v>
      </c>
      <c r="AU622" s="178" t="s">
        <v>90</v>
      </c>
      <c r="AV622" s="14" t="s">
        <v>90</v>
      </c>
      <c r="AW622" s="14" t="s">
        <v>36</v>
      </c>
      <c r="AX622" s="14" t="s">
        <v>80</v>
      </c>
      <c r="AY622" s="178" t="s">
        <v>265</v>
      </c>
    </row>
    <row r="623" spans="2:51" s="13" customFormat="1" ht="10.2">
      <c r="B623" s="170"/>
      <c r="D623" s="165" t="s">
        <v>274</v>
      </c>
      <c r="E623" s="171" t="s">
        <v>1</v>
      </c>
      <c r="F623" s="172" t="s">
        <v>734</v>
      </c>
      <c r="H623" s="171" t="s">
        <v>1</v>
      </c>
      <c r="I623" s="173"/>
      <c r="L623" s="170"/>
      <c r="M623" s="174"/>
      <c r="N623" s="175"/>
      <c r="O623" s="175"/>
      <c r="P623" s="175"/>
      <c r="Q623" s="175"/>
      <c r="R623" s="175"/>
      <c r="S623" s="175"/>
      <c r="T623" s="176"/>
      <c r="AT623" s="171" t="s">
        <v>274</v>
      </c>
      <c r="AU623" s="171" t="s">
        <v>90</v>
      </c>
      <c r="AV623" s="13" t="s">
        <v>87</v>
      </c>
      <c r="AW623" s="13" t="s">
        <v>36</v>
      </c>
      <c r="AX623" s="13" t="s">
        <v>80</v>
      </c>
      <c r="AY623" s="171" t="s">
        <v>265</v>
      </c>
    </row>
    <row r="624" spans="2:51" s="14" customFormat="1" ht="10.2">
      <c r="B624" s="177"/>
      <c r="D624" s="165" t="s">
        <v>274</v>
      </c>
      <c r="E624" s="178" t="s">
        <v>1</v>
      </c>
      <c r="F624" s="179" t="s">
        <v>735</v>
      </c>
      <c r="H624" s="180">
        <v>11.7</v>
      </c>
      <c r="I624" s="181"/>
      <c r="L624" s="177"/>
      <c r="M624" s="182"/>
      <c r="N624" s="183"/>
      <c r="O624" s="183"/>
      <c r="P624" s="183"/>
      <c r="Q624" s="183"/>
      <c r="R624" s="183"/>
      <c r="S624" s="183"/>
      <c r="T624" s="184"/>
      <c r="AT624" s="178" t="s">
        <v>274</v>
      </c>
      <c r="AU624" s="178" t="s">
        <v>90</v>
      </c>
      <c r="AV624" s="14" t="s">
        <v>90</v>
      </c>
      <c r="AW624" s="14" t="s">
        <v>36</v>
      </c>
      <c r="AX624" s="14" t="s">
        <v>80</v>
      </c>
      <c r="AY624" s="178" t="s">
        <v>265</v>
      </c>
    </row>
    <row r="625" spans="2:51" s="15" customFormat="1" ht="10.2">
      <c r="B625" s="185"/>
      <c r="D625" s="165" t="s">
        <v>274</v>
      </c>
      <c r="E625" s="186" t="s">
        <v>1</v>
      </c>
      <c r="F625" s="187" t="s">
        <v>277</v>
      </c>
      <c r="H625" s="188">
        <v>14.35</v>
      </c>
      <c r="I625" s="189"/>
      <c r="L625" s="185"/>
      <c r="M625" s="190"/>
      <c r="N625" s="191"/>
      <c r="O625" s="191"/>
      <c r="P625" s="191"/>
      <c r="Q625" s="191"/>
      <c r="R625" s="191"/>
      <c r="S625" s="191"/>
      <c r="T625" s="192"/>
      <c r="AT625" s="186" t="s">
        <v>274</v>
      </c>
      <c r="AU625" s="186" t="s">
        <v>90</v>
      </c>
      <c r="AV625" s="15" t="s">
        <v>179</v>
      </c>
      <c r="AW625" s="15" t="s">
        <v>36</v>
      </c>
      <c r="AX625" s="15" t="s">
        <v>87</v>
      </c>
      <c r="AY625" s="186" t="s">
        <v>265</v>
      </c>
    </row>
    <row r="626" spans="1:65" s="2" customFormat="1" ht="24.15" customHeight="1">
      <c r="A626" s="33"/>
      <c r="B626" s="151"/>
      <c r="C626" s="152" t="s">
        <v>736</v>
      </c>
      <c r="D626" s="152" t="s">
        <v>267</v>
      </c>
      <c r="E626" s="153" t="s">
        <v>737</v>
      </c>
      <c r="F626" s="154" t="s">
        <v>738</v>
      </c>
      <c r="G626" s="155" t="s">
        <v>312</v>
      </c>
      <c r="H626" s="156">
        <v>1.434</v>
      </c>
      <c r="I626" s="157"/>
      <c r="J626" s="158">
        <f>ROUND(I626*H626,2)</f>
        <v>0</v>
      </c>
      <c r="K626" s="154" t="s">
        <v>271</v>
      </c>
      <c r="L626" s="34"/>
      <c r="M626" s="159" t="s">
        <v>1</v>
      </c>
      <c r="N626" s="160" t="s">
        <v>45</v>
      </c>
      <c r="O626" s="59"/>
      <c r="P626" s="161">
        <f>O626*H626</f>
        <v>0</v>
      </c>
      <c r="Q626" s="161">
        <v>2.50198</v>
      </c>
      <c r="R626" s="161">
        <f>Q626*H626</f>
        <v>3.58783932</v>
      </c>
      <c r="S626" s="161">
        <v>0</v>
      </c>
      <c r="T626" s="162">
        <f>S626*H626</f>
        <v>0</v>
      </c>
      <c r="U626" s="33"/>
      <c r="V626" s="33"/>
      <c r="W626" s="33"/>
      <c r="X626" s="33"/>
      <c r="Y626" s="33"/>
      <c r="Z626" s="33"/>
      <c r="AA626" s="33"/>
      <c r="AB626" s="33"/>
      <c r="AC626" s="33"/>
      <c r="AD626" s="33"/>
      <c r="AE626" s="33"/>
      <c r="AR626" s="163" t="s">
        <v>179</v>
      </c>
      <c r="AT626" s="163" t="s">
        <v>267</v>
      </c>
      <c r="AU626" s="163" t="s">
        <v>90</v>
      </c>
      <c r="AY626" s="18" t="s">
        <v>265</v>
      </c>
      <c r="BE626" s="164">
        <f>IF(N626="základní",J626,0)</f>
        <v>0</v>
      </c>
      <c r="BF626" s="164">
        <f>IF(N626="snížená",J626,0)</f>
        <v>0</v>
      </c>
      <c r="BG626" s="164">
        <f>IF(N626="zákl. přenesená",J626,0)</f>
        <v>0</v>
      </c>
      <c r="BH626" s="164">
        <f>IF(N626="sníž. přenesená",J626,0)</f>
        <v>0</v>
      </c>
      <c r="BI626" s="164">
        <f>IF(N626="nulová",J626,0)</f>
        <v>0</v>
      </c>
      <c r="BJ626" s="18" t="s">
        <v>87</v>
      </c>
      <c r="BK626" s="164">
        <f>ROUND(I626*H626,2)</f>
        <v>0</v>
      </c>
      <c r="BL626" s="18" t="s">
        <v>179</v>
      </c>
      <c r="BM626" s="163" t="s">
        <v>739</v>
      </c>
    </row>
    <row r="627" spans="1:47" s="2" customFormat="1" ht="19.2">
      <c r="A627" s="33"/>
      <c r="B627" s="34"/>
      <c r="C627" s="33"/>
      <c r="D627" s="165" t="s">
        <v>273</v>
      </c>
      <c r="E627" s="33"/>
      <c r="F627" s="166" t="s">
        <v>738</v>
      </c>
      <c r="G627" s="33"/>
      <c r="H627" s="33"/>
      <c r="I627" s="167"/>
      <c r="J627" s="33"/>
      <c r="K627" s="33"/>
      <c r="L627" s="34"/>
      <c r="M627" s="168"/>
      <c r="N627" s="169"/>
      <c r="O627" s="59"/>
      <c r="P627" s="59"/>
      <c r="Q627" s="59"/>
      <c r="R627" s="59"/>
      <c r="S627" s="59"/>
      <c r="T627" s="60"/>
      <c r="U627" s="33"/>
      <c r="V627" s="33"/>
      <c r="W627" s="33"/>
      <c r="X627" s="33"/>
      <c r="Y627" s="33"/>
      <c r="Z627" s="33"/>
      <c r="AA627" s="33"/>
      <c r="AB627" s="33"/>
      <c r="AC627" s="33"/>
      <c r="AD627" s="33"/>
      <c r="AE627" s="33"/>
      <c r="AT627" s="18" t="s">
        <v>273</v>
      </c>
      <c r="AU627" s="18" t="s">
        <v>90</v>
      </c>
    </row>
    <row r="628" spans="2:51" s="13" customFormat="1" ht="10.2">
      <c r="B628" s="170"/>
      <c r="D628" s="165" t="s">
        <v>274</v>
      </c>
      <c r="E628" s="171" t="s">
        <v>1</v>
      </c>
      <c r="F628" s="172" t="s">
        <v>740</v>
      </c>
      <c r="H628" s="171" t="s">
        <v>1</v>
      </c>
      <c r="I628" s="173"/>
      <c r="L628" s="170"/>
      <c r="M628" s="174"/>
      <c r="N628" s="175"/>
      <c r="O628" s="175"/>
      <c r="P628" s="175"/>
      <c r="Q628" s="175"/>
      <c r="R628" s="175"/>
      <c r="S628" s="175"/>
      <c r="T628" s="176"/>
      <c r="AT628" s="171" t="s">
        <v>274</v>
      </c>
      <c r="AU628" s="171" t="s">
        <v>90</v>
      </c>
      <c r="AV628" s="13" t="s">
        <v>87</v>
      </c>
      <c r="AW628" s="13" t="s">
        <v>36</v>
      </c>
      <c r="AX628" s="13" t="s">
        <v>80</v>
      </c>
      <c r="AY628" s="171" t="s">
        <v>265</v>
      </c>
    </row>
    <row r="629" spans="2:51" s="14" customFormat="1" ht="10.2">
      <c r="B629" s="177"/>
      <c r="D629" s="165" t="s">
        <v>274</v>
      </c>
      <c r="E629" s="178" t="s">
        <v>1</v>
      </c>
      <c r="F629" s="179" t="s">
        <v>741</v>
      </c>
      <c r="H629" s="180">
        <v>0.522</v>
      </c>
      <c r="I629" s="181"/>
      <c r="L629" s="177"/>
      <c r="M629" s="182"/>
      <c r="N629" s="183"/>
      <c r="O629" s="183"/>
      <c r="P629" s="183"/>
      <c r="Q629" s="183"/>
      <c r="R629" s="183"/>
      <c r="S629" s="183"/>
      <c r="T629" s="184"/>
      <c r="AT629" s="178" t="s">
        <v>274</v>
      </c>
      <c r="AU629" s="178" t="s">
        <v>90</v>
      </c>
      <c r="AV629" s="14" t="s">
        <v>90</v>
      </c>
      <c r="AW629" s="14" t="s">
        <v>36</v>
      </c>
      <c r="AX629" s="14" t="s">
        <v>80</v>
      </c>
      <c r="AY629" s="178" t="s">
        <v>265</v>
      </c>
    </row>
    <row r="630" spans="2:51" s="13" customFormat="1" ht="10.2">
      <c r="B630" s="170"/>
      <c r="D630" s="165" t="s">
        <v>274</v>
      </c>
      <c r="E630" s="171" t="s">
        <v>1</v>
      </c>
      <c r="F630" s="172" t="s">
        <v>742</v>
      </c>
      <c r="H630" s="171" t="s">
        <v>1</v>
      </c>
      <c r="I630" s="173"/>
      <c r="L630" s="170"/>
      <c r="M630" s="174"/>
      <c r="N630" s="175"/>
      <c r="O630" s="175"/>
      <c r="P630" s="175"/>
      <c r="Q630" s="175"/>
      <c r="R630" s="175"/>
      <c r="S630" s="175"/>
      <c r="T630" s="176"/>
      <c r="AT630" s="171" t="s">
        <v>274</v>
      </c>
      <c r="AU630" s="171" t="s">
        <v>90</v>
      </c>
      <c r="AV630" s="13" t="s">
        <v>87</v>
      </c>
      <c r="AW630" s="13" t="s">
        <v>36</v>
      </c>
      <c r="AX630" s="13" t="s">
        <v>80</v>
      </c>
      <c r="AY630" s="171" t="s">
        <v>265</v>
      </c>
    </row>
    <row r="631" spans="2:51" s="13" customFormat="1" ht="10.2">
      <c r="B631" s="170"/>
      <c r="D631" s="165" t="s">
        <v>274</v>
      </c>
      <c r="E631" s="171" t="s">
        <v>1</v>
      </c>
      <c r="F631" s="172" t="s">
        <v>721</v>
      </c>
      <c r="H631" s="171" t="s">
        <v>1</v>
      </c>
      <c r="I631" s="173"/>
      <c r="L631" s="170"/>
      <c r="M631" s="174"/>
      <c r="N631" s="175"/>
      <c r="O631" s="175"/>
      <c r="P631" s="175"/>
      <c r="Q631" s="175"/>
      <c r="R631" s="175"/>
      <c r="S631" s="175"/>
      <c r="T631" s="176"/>
      <c r="AT631" s="171" t="s">
        <v>274</v>
      </c>
      <c r="AU631" s="171" t="s">
        <v>90</v>
      </c>
      <c r="AV631" s="13" t="s">
        <v>87</v>
      </c>
      <c r="AW631" s="13" t="s">
        <v>36</v>
      </c>
      <c r="AX631" s="13" t="s">
        <v>80</v>
      </c>
      <c r="AY631" s="171" t="s">
        <v>265</v>
      </c>
    </row>
    <row r="632" spans="2:51" s="14" customFormat="1" ht="10.2">
      <c r="B632" s="177"/>
      <c r="D632" s="165" t="s">
        <v>274</v>
      </c>
      <c r="E632" s="178" t="s">
        <v>1</v>
      </c>
      <c r="F632" s="179" t="s">
        <v>743</v>
      </c>
      <c r="H632" s="180">
        <v>0.063</v>
      </c>
      <c r="I632" s="181"/>
      <c r="L632" s="177"/>
      <c r="M632" s="182"/>
      <c r="N632" s="183"/>
      <c r="O632" s="183"/>
      <c r="P632" s="183"/>
      <c r="Q632" s="183"/>
      <c r="R632" s="183"/>
      <c r="S632" s="183"/>
      <c r="T632" s="184"/>
      <c r="AT632" s="178" t="s">
        <v>274</v>
      </c>
      <c r="AU632" s="178" t="s">
        <v>90</v>
      </c>
      <c r="AV632" s="14" t="s">
        <v>90</v>
      </c>
      <c r="AW632" s="14" t="s">
        <v>36</v>
      </c>
      <c r="AX632" s="14" t="s">
        <v>80</v>
      </c>
      <c r="AY632" s="178" t="s">
        <v>265</v>
      </c>
    </row>
    <row r="633" spans="2:51" s="13" customFormat="1" ht="10.2">
      <c r="B633" s="170"/>
      <c r="D633" s="165" t="s">
        <v>274</v>
      </c>
      <c r="E633" s="171" t="s">
        <v>1</v>
      </c>
      <c r="F633" s="172" t="s">
        <v>727</v>
      </c>
      <c r="H633" s="171" t="s">
        <v>1</v>
      </c>
      <c r="I633" s="173"/>
      <c r="L633" s="170"/>
      <c r="M633" s="174"/>
      <c r="N633" s="175"/>
      <c r="O633" s="175"/>
      <c r="P633" s="175"/>
      <c r="Q633" s="175"/>
      <c r="R633" s="175"/>
      <c r="S633" s="175"/>
      <c r="T633" s="176"/>
      <c r="AT633" s="171" t="s">
        <v>274</v>
      </c>
      <c r="AU633" s="171" t="s">
        <v>90</v>
      </c>
      <c r="AV633" s="13" t="s">
        <v>87</v>
      </c>
      <c r="AW633" s="13" t="s">
        <v>36</v>
      </c>
      <c r="AX633" s="13" t="s">
        <v>80</v>
      </c>
      <c r="AY633" s="171" t="s">
        <v>265</v>
      </c>
    </row>
    <row r="634" spans="2:51" s="14" customFormat="1" ht="10.2">
      <c r="B634" s="177"/>
      <c r="D634" s="165" t="s">
        <v>274</v>
      </c>
      <c r="E634" s="178" t="s">
        <v>1</v>
      </c>
      <c r="F634" s="179" t="s">
        <v>744</v>
      </c>
      <c r="H634" s="180">
        <v>0.076</v>
      </c>
      <c r="I634" s="181"/>
      <c r="L634" s="177"/>
      <c r="M634" s="182"/>
      <c r="N634" s="183"/>
      <c r="O634" s="183"/>
      <c r="P634" s="183"/>
      <c r="Q634" s="183"/>
      <c r="R634" s="183"/>
      <c r="S634" s="183"/>
      <c r="T634" s="184"/>
      <c r="AT634" s="178" t="s">
        <v>274</v>
      </c>
      <c r="AU634" s="178" t="s">
        <v>90</v>
      </c>
      <c r="AV634" s="14" t="s">
        <v>90</v>
      </c>
      <c r="AW634" s="14" t="s">
        <v>36</v>
      </c>
      <c r="AX634" s="14" t="s">
        <v>80</v>
      </c>
      <c r="AY634" s="178" t="s">
        <v>265</v>
      </c>
    </row>
    <row r="635" spans="2:51" s="13" customFormat="1" ht="10.2">
      <c r="B635" s="170"/>
      <c r="D635" s="165" t="s">
        <v>274</v>
      </c>
      <c r="E635" s="171" t="s">
        <v>1</v>
      </c>
      <c r="F635" s="172" t="s">
        <v>733</v>
      </c>
      <c r="H635" s="171" t="s">
        <v>1</v>
      </c>
      <c r="I635" s="173"/>
      <c r="L635" s="170"/>
      <c r="M635" s="174"/>
      <c r="N635" s="175"/>
      <c r="O635" s="175"/>
      <c r="P635" s="175"/>
      <c r="Q635" s="175"/>
      <c r="R635" s="175"/>
      <c r="S635" s="175"/>
      <c r="T635" s="176"/>
      <c r="AT635" s="171" t="s">
        <v>274</v>
      </c>
      <c r="AU635" s="171" t="s">
        <v>90</v>
      </c>
      <c r="AV635" s="13" t="s">
        <v>87</v>
      </c>
      <c r="AW635" s="13" t="s">
        <v>36</v>
      </c>
      <c r="AX635" s="13" t="s">
        <v>80</v>
      </c>
      <c r="AY635" s="171" t="s">
        <v>265</v>
      </c>
    </row>
    <row r="636" spans="2:51" s="14" customFormat="1" ht="10.2">
      <c r="B636" s="177"/>
      <c r="D636" s="165" t="s">
        <v>274</v>
      </c>
      <c r="E636" s="178" t="s">
        <v>1</v>
      </c>
      <c r="F636" s="179" t="s">
        <v>745</v>
      </c>
      <c r="H636" s="180">
        <v>0.087</v>
      </c>
      <c r="I636" s="181"/>
      <c r="L636" s="177"/>
      <c r="M636" s="182"/>
      <c r="N636" s="183"/>
      <c r="O636" s="183"/>
      <c r="P636" s="183"/>
      <c r="Q636" s="183"/>
      <c r="R636" s="183"/>
      <c r="S636" s="183"/>
      <c r="T636" s="184"/>
      <c r="AT636" s="178" t="s">
        <v>274</v>
      </c>
      <c r="AU636" s="178" t="s">
        <v>90</v>
      </c>
      <c r="AV636" s="14" t="s">
        <v>90</v>
      </c>
      <c r="AW636" s="14" t="s">
        <v>36</v>
      </c>
      <c r="AX636" s="14" t="s">
        <v>80</v>
      </c>
      <c r="AY636" s="178" t="s">
        <v>265</v>
      </c>
    </row>
    <row r="637" spans="2:51" s="13" customFormat="1" ht="10.2">
      <c r="B637" s="170"/>
      <c r="D637" s="165" t="s">
        <v>274</v>
      </c>
      <c r="E637" s="171" t="s">
        <v>1</v>
      </c>
      <c r="F637" s="172" t="s">
        <v>734</v>
      </c>
      <c r="H637" s="171" t="s">
        <v>1</v>
      </c>
      <c r="I637" s="173"/>
      <c r="L637" s="170"/>
      <c r="M637" s="174"/>
      <c r="N637" s="175"/>
      <c r="O637" s="175"/>
      <c r="P637" s="175"/>
      <c r="Q637" s="175"/>
      <c r="R637" s="175"/>
      <c r="S637" s="175"/>
      <c r="T637" s="176"/>
      <c r="AT637" s="171" t="s">
        <v>274</v>
      </c>
      <c r="AU637" s="171" t="s">
        <v>90</v>
      </c>
      <c r="AV637" s="13" t="s">
        <v>87</v>
      </c>
      <c r="AW637" s="13" t="s">
        <v>36</v>
      </c>
      <c r="AX637" s="13" t="s">
        <v>80</v>
      </c>
      <c r="AY637" s="171" t="s">
        <v>265</v>
      </c>
    </row>
    <row r="638" spans="2:51" s="14" customFormat="1" ht="10.2">
      <c r="B638" s="177"/>
      <c r="D638" s="165" t="s">
        <v>274</v>
      </c>
      <c r="E638" s="178" t="s">
        <v>1</v>
      </c>
      <c r="F638" s="179" t="s">
        <v>746</v>
      </c>
      <c r="H638" s="180">
        <v>0.439</v>
      </c>
      <c r="I638" s="181"/>
      <c r="L638" s="177"/>
      <c r="M638" s="182"/>
      <c r="N638" s="183"/>
      <c r="O638" s="183"/>
      <c r="P638" s="183"/>
      <c r="Q638" s="183"/>
      <c r="R638" s="183"/>
      <c r="S638" s="183"/>
      <c r="T638" s="184"/>
      <c r="AT638" s="178" t="s">
        <v>274</v>
      </c>
      <c r="AU638" s="178" t="s">
        <v>90</v>
      </c>
      <c r="AV638" s="14" t="s">
        <v>90</v>
      </c>
      <c r="AW638" s="14" t="s">
        <v>36</v>
      </c>
      <c r="AX638" s="14" t="s">
        <v>80</v>
      </c>
      <c r="AY638" s="178" t="s">
        <v>265</v>
      </c>
    </row>
    <row r="639" spans="2:51" s="13" customFormat="1" ht="10.2">
      <c r="B639" s="170"/>
      <c r="D639" s="165" t="s">
        <v>274</v>
      </c>
      <c r="E639" s="171" t="s">
        <v>1</v>
      </c>
      <c r="F639" s="172" t="s">
        <v>747</v>
      </c>
      <c r="H639" s="171" t="s">
        <v>1</v>
      </c>
      <c r="I639" s="173"/>
      <c r="L639" s="170"/>
      <c r="M639" s="174"/>
      <c r="N639" s="175"/>
      <c r="O639" s="175"/>
      <c r="P639" s="175"/>
      <c r="Q639" s="175"/>
      <c r="R639" s="175"/>
      <c r="S639" s="175"/>
      <c r="T639" s="176"/>
      <c r="AT639" s="171" t="s">
        <v>274</v>
      </c>
      <c r="AU639" s="171" t="s">
        <v>90</v>
      </c>
      <c r="AV639" s="13" t="s">
        <v>87</v>
      </c>
      <c r="AW639" s="13" t="s">
        <v>36</v>
      </c>
      <c r="AX639" s="13" t="s">
        <v>80</v>
      </c>
      <c r="AY639" s="171" t="s">
        <v>265</v>
      </c>
    </row>
    <row r="640" spans="2:51" s="14" customFormat="1" ht="10.2">
      <c r="B640" s="177"/>
      <c r="D640" s="165" t="s">
        <v>274</v>
      </c>
      <c r="E640" s="178" t="s">
        <v>1</v>
      </c>
      <c r="F640" s="179" t="s">
        <v>748</v>
      </c>
      <c r="H640" s="180">
        <v>0.247</v>
      </c>
      <c r="I640" s="181"/>
      <c r="L640" s="177"/>
      <c r="M640" s="182"/>
      <c r="N640" s="183"/>
      <c r="O640" s="183"/>
      <c r="P640" s="183"/>
      <c r="Q640" s="183"/>
      <c r="R640" s="183"/>
      <c r="S640" s="183"/>
      <c r="T640" s="184"/>
      <c r="AT640" s="178" t="s">
        <v>274</v>
      </c>
      <c r="AU640" s="178" t="s">
        <v>90</v>
      </c>
      <c r="AV640" s="14" t="s">
        <v>90</v>
      </c>
      <c r="AW640" s="14" t="s">
        <v>36</v>
      </c>
      <c r="AX640" s="14" t="s">
        <v>80</v>
      </c>
      <c r="AY640" s="178" t="s">
        <v>265</v>
      </c>
    </row>
    <row r="641" spans="2:51" s="16" customFormat="1" ht="10.2">
      <c r="B641" s="193"/>
      <c r="D641" s="165" t="s">
        <v>274</v>
      </c>
      <c r="E641" s="194" t="s">
        <v>749</v>
      </c>
      <c r="F641" s="195" t="s">
        <v>304</v>
      </c>
      <c r="H641" s="196">
        <v>1.4339999999999997</v>
      </c>
      <c r="I641" s="197"/>
      <c r="L641" s="193"/>
      <c r="M641" s="198"/>
      <c r="N641" s="199"/>
      <c r="O641" s="199"/>
      <c r="P641" s="199"/>
      <c r="Q641" s="199"/>
      <c r="R641" s="199"/>
      <c r="S641" s="199"/>
      <c r="T641" s="200"/>
      <c r="AT641" s="194" t="s">
        <v>274</v>
      </c>
      <c r="AU641" s="194" t="s">
        <v>90</v>
      </c>
      <c r="AV641" s="16" t="s">
        <v>95</v>
      </c>
      <c r="AW641" s="16" t="s">
        <v>36</v>
      </c>
      <c r="AX641" s="16" t="s">
        <v>80</v>
      </c>
      <c r="AY641" s="194" t="s">
        <v>265</v>
      </c>
    </row>
    <row r="642" spans="2:51" s="15" customFormat="1" ht="10.2">
      <c r="B642" s="185"/>
      <c r="D642" s="165" t="s">
        <v>274</v>
      </c>
      <c r="E642" s="186" t="s">
        <v>1</v>
      </c>
      <c r="F642" s="187" t="s">
        <v>277</v>
      </c>
      <c r="H642" s="188">
        <v>1.4339999999999997</v>
      </c>
      <c r="I642" s="189"/>
      <c r="L642" s="185"/>
      <c r="M642" s="190"/>
      <c r="N642" s="191"/>
      <c r="O642" s="191"/>
      <c r="P642" s="191"/>
      <c r="Q642" s="191"/>
      <c r="R642" s="191"/>
      <c r="S642" s="191"/>
      <c r="T642" s="192"/>
      <c r="AT642" s="186" t="s">
        <v>274</v>
      </c>
      <c r="AU642" s="186" t="s">
        <v>90</v>
      </c>
      <c r="AV642" s="15" t="s">
        <v>179</v>
      </c>
      <c r="AW642" s="15" t="s">
        <v>36</v>
      </c>
      <c r="AX642" s="15" t="s">
        <v>87</v>
      </c>
      <c r="AY642" s="186" t="s">
        <v>265</v>
      </c>
    </row>
    <row r="643" spans="1:65" s="2" customFormat="1" ht="24.15" customHeight="1">
      <c r="A643" s="33"/>
      <c r="B643" s="151"/>
      <c r="C643" s="152" t="s">
        <v>399</v>
      </c>
      <c r="D643" s="152" t="s">
        <v>267</v>
      </c>
      <c r="E643" s="153" t="s">
        <v>750</v>
      </c>
      <c r="F643" s="154" t="s">
        <v>751</v>
      </c>
      <c r="G643" s="155" t="s">
        <v>270</v>
      </c>
      <c r="H643" s="156">
        <v>12.34</v>
      </c>
      <c r="I643" s="157"/>
      <c r="J643" s="158">
        <f>ROUND(I643*H643,2)</f>
        <v>0</v>
      </c>
      <c r="K643" s="154" t="s">
        <v>271</v>
      </c>
      <c r="L643" s="34"/>
      <c r="M643" s="159" t="s">
        <v>1</v>
      </c>
      <c r="N643" s="160" t="s">
        <v>45</v>
      </c>
      <c r="O643" s="59"/>
      <c r="P643" s="161">
        <f>O643*H643</f>
        <v>0</v>
      </c>
      <c r="Q643" s="161">
        <v>0.00576</v>
      </c>
      <c r="R643" s="161">
        <f>Q643*H643</f>
        <v>0.0710784</v>
      </c>
      <c r="S643" s="161">
        <v>0</v>
      </c>
      <c r="T643" s="162">
        <f>S643*H643</f>
        <v>0</v>
      </c>
      <c r="U643" s="33"/>
      <c r="V643" s="33"/>
      <c r="W643" s="33"/>
      <c r="X643" s="33"/>
      <c r="Y643" s="33"/>
      <c r="Z643" s="33"/>
      <c r="AA643" s="33"/>
      <c r="AB643" s="33"/>
      <c r="AC643" s="33"/>
      <c r="AD643" s="33"/>
      <c r="AE643" s="33"/>
      <c r="AR643" s="163" t="s">
        <v>179</v>
      </c>
      <c r="AT643" s="163" t="s">
        <v>267</v>
      </c>
      <c r="AU643" s="163" t="s">
        <v>90</v>
      </c>
      <c r="AY643" s="18" t="s">
        <v>265</v>
      </c>
      <c r="BE643" s="164">
        <f>IF(N643="základní",J643,0)</f>
        <v>0</v>
      </c>
      <c r="BF643" s="164">
        <f>IF(N643="snížená",J643,0)</f>
        <v>0</v>
      </c>
      <c r="BG643" s="164">
        <f>IF(N643="zákl. přenesená",J643,0)</f>
        <v>0</v>
      </c>
      <c r="BH643" s="164">
        <f>IF(N643="sníž. přenesená",J643,0)</f>
        <v>0</v>
      </c>
      <c r="BI643" s="164">
        <f>IF(N643="nulová",J643,0)</f>
        <v>0</v>
      </c>
      <c r="BJ643" s="18" t="s">
        <v>87</v>
      </c>
      <c r="BK643" s="164">
        <f>ROUND(I643*H643,2)</f>
        <v>0</v>
      </c>
      <c r="BL643" s="18" t="s">
        <v>179</v>
      </c>
      <c r="BM643" s="163" t="s">
        <v>752</v>
      </c>
    </row>
    <row r="644" spans="1:47" s="2" customFormat="1" ht="10.2">
      <c r="A644" s="33"/>
      <c r="B644" s="34"/>
      <c r="C644" s="33"/>
      <c r="D644" s="165" t="s">
        <v>273</v>
      </c>
      <c r="E644" s="33"/>
      <c r="F644" s="166" t="s">
        <v>751</v>
      </c>
      <c r="G644" s="33"/>
      <c r="H644" s="33"/>
      <c r="I644" s="167"/>
      <c r="J644" s="33"/>
      <c r="K644" s="33"/>
      <c r="L644" s="34"/>
      <c r="M644" s="168"/>
      <c r="N644" s="169"/>
      <c r="O644" s="59"/>
      <c r="P644" s="59"/>
      <c r="Q644" s="59"/>
      <c r="R644" s="59"/>
      <c r="S644" s="59"/>
      <c r="T644" s="60"/>
      <c r="U644" s="33"/>
      <c r="V644" s="33"/>
      <c r="W644" s="33"/>
      <c r="X644" s="33"/>
      <c r="Y644" s="33"/>
      <c r="Z644" s="33"/>
      <c r="AA644" s="33"/>
      <c r="AB644" s="33"/>
      <c r="AC644" s="33"/>
      <c r="AD644" s="33"/>
      <c r="AE644" s="33"/>
      <c r="AT644" s="18" t="s">
        <v>273</v>
      </c>
      <c r="AU644" s="18" t="s">
        <v>90</v>
      </c>
    </row>
    <row r="645" spans="2:51" s="13" customFormat="1" ht="10.2">
      <c r="B645" s="170"/>
      <c r="D645" s="165" t="s">
        <v>274</v>
      </c>
      <c r="E645" s="171" t="s">
        <v>1</v>
      </c>
      <c r="F645" s="172" t="s">
        <v>740</v>
      </c>
      <c r="H645" s="171" t="s">
        <v>1</v>
      </c>
      <c r="I645" s="173"/>
      <c r="L645" s="170"/>
      <c r="M645" s="174"/>
      <c r="N645" s="175"/>
      <c r="O645" s="175"/>
      <c r="P645" s="175"/>
      <c r="Q645" s="175"/>
      <c r="R645" s="175"/>
      <c r="S645" s="175"/>
      <c r="T645" s="176"/>
      <c r="AT645" s="171" t="s">
        <v>274</v>
      </c>
      <c r="AU645" s="171" t="s">
        <v>90</v>
      </c>
      <c r="AV645" s="13" t="s">
        <v>87</v>
      </c>
      <c r="AW645" s="13" t="s">
        <v>36</v>
      </c>
      <c r="AX645" s="13" t="s">
        <v>80</v>
      </c>
      <c r="AY645" s="171" t="s">
        <v>265</v>
      </c>
    </row>
    <row r="646" spans="2:51" s="14" customFormat="1" ht="10.2">
      <c r="B646" s="177"/>
      <c r="D646" s="165" t="s">
        <v>274</v>
      </c>
      <c r="E646" s="178" t="s">
        <v>1</v>
      </c>
      <c r="F646" s="179" t="s">
        <v>753</v>
      </c>
      <c r="H646" s="180">
        <v>3.48</v>
      </c>
      <c r="I646" s="181"/>
      <c r="L646" s="177"/>
      <c r="M646" s="182"/>
      <c r="N646" s="183"/>
      <c r="O646" s="183"/>
      <c r="P646" s="183"/>
      <c r="Q646" s="183"/>
      <c r="R646" s="183"/>
      <c r="S646" s="183"/>
      <c r="T646" s="184"/>
      <c r="AT646" s="178" t="s">
        <v>274</v>
      </c>
      <c r="AU646" s="178" t="s">
        <v>90</v>
      </c>
      <c r="AV646" s="14" t="s">
        <v>90</v>
      </c>
      <c r="AW646" s="14" t="s">
        <v>36</v>
      </c>
      <c r="AX646" s="14" t="s">
        <v>80</v>
      </c>
      <c r="AY646" s="178" t="s">
        <v>265</v>
      </c>
    </row>
    <row r="647" spans="2:51" s="13" customFormat="1" ht="10.2">
      <c r="B647" s="170"/>
      <c r="D647" s="165" t="s">
        <v>274</v>
      </c>
      <c r="E647" s="171" t="s">
        <v>1</v>
      </c>
      <c r="F647" s="172" t="s">
        <v>742</v>
      </c>
      <c r="H647" s="171" t="s">
        <v>1</v>
      </c>
      <c r="I647" s="173"/>
      <c r="L647" s="170"/>
      <c r="M647" s="174"/>
      <c r="N647" s="175"/>
      <c r="O647" s="175"/>
      <c r="P647" s="175"/>
      <c r="Q647" s="175"/>
      <c r="R647" s="175"/>
      <c r="S647" s="175"/>
      <c r="T647" s="176"/>
      <c r="AT647" s="171" t="s">
        <v>274</v>
      </c>
      <c r="AU647" s="171" t="s">
        <v>90</v>
      </c>
      <c r="AV647" s="13" t="s">
        <v>87</v>
      </c>
      <c r="AW647" s="13" t="s">
        <v>36</v>
      </c>
      <c r="AX647" s="13" t="s">
        <v>80</v>
      </c>
      <c r="AY647" s="171" t="s">
        <v>265</v>
      </c>
    </row>
    <row r="648" spans="2:51" s="13" customFormat="1" ht="10.2">
      <c r="B648" s="170"/>
      <c r="D648" s="165" t="s">
        <v>274</v>
      </c>
      <c r="E648" s="171" t="s">
        <v>1</v>
      </c>
      <c r="F648" s="172" t="s">
        <v>721</v>
      </c>
      <c r="H648" s="171" t="s">
        <v>1</v>
      </c>
      <c r="I648" s="173"/>
      <c r="L648" s="170"/>
      <c r="M648" s="174"/>
      <c r="N648" s="175"/>
      <c r="O648" s="175"/>
      <c r="P648" s="175"/>
      <c r="Q648" s="175"/>
      <c r="R648" s="175"/>
      <c r="S648" s="175"/>
      <c r="T648" s="176"/>
      <c r="AT648" s="171" t="s">
        <v>274</v>
      </c>
      <c r="AU648" s="171" t="s">
        <v>90</v>
      </c>
      <c r="AV648" s="13" t="s">
        <v>87</v>
      </c>
      <c r="AW648" s="13" t="s">
        <v>36</v>
      </c>
      <c r="AX648" s="13" t="s">
        <v>80</v>
      </c>
      <c r="AY648" s="171" t="s">
        <v>265</v>
      </c>
    </row>
    <row r="649" spans="2:51" s="14" customFormat="1" ht="10.2">
      <c r="B649" s="177"/>
      <c r="D649" s="165" t="s">
        <v>274</v>
      </c>
      <c r="E649" s="178" t="s">
        <v>1</v>
      </c>
      <c r="F649" s="179" t="s">
        <v>754</v>
      </c>
      <c r="H649" s="180">
        <v>0.837</v>
      </c>
      <c r="I649" s="181"/>
      <c r="L649" s="177"/>
      <c r="M649" s="182"/>
      <c r="N649" s="183"/>
      <c r="O649" s="183"/>
      <c r="P649" s="183"/>
      <c r="Q649" s="183"/>
      <c r="R649" s="183"/>
      <c r="S649" s="183"/>
      <c r="T649" s="184"/>
      <c r="AT649" s="178" t="s">
        <v>274</v>
      </c>
      <c r="AU649" s="178" t="s">
        <v>90</v>
      </c>
      <c r="AV649" s="14" t="s">
        <v>90</v>
      </c>
      <c r="AW649" s="14" t="s">
        <v>36</v>
      </c>
      <c r="AX649" s="14" t="s">
        <v>80</v>
      </c>
      <c r="AY649" s="178" t="s">
        <v>265</v>
      </c>
    </row>
    <row r="650" spans="2:51" s="13" customFormat="1" ht="10.2">
      <c r="B650" s="170"/>
      <c r="D650" s="165" t="s">
        <v>274</v>
      </c>
      <c r="E650" s="171" t="s">
        <v>1</v>
      </c>
      <c r="F650" s="172" t="s">
        <v>727</v>
      </c>
      <c r="H650" s="171" t="s">
        <v>1</v>
      </c>
      <c r="I650" s="173"/>
      <c r="L650" s="170"/>
      <c r="M650" s="174"/>
      <c r="N650" s="175"/>
      <c r="O650" s="175"/>
      <c r="P650" s="175"/>
      <c r="Q650" s="175"/>
      <c r="R650" s="175"/>
      <c r="S650" s="175"/>
      <c r="T650" s="176"/>
      <c r="AT650" s="171" t="s">
        <v>274</v>
      </c>
      <c r="AU650" s="171" t="s">
        <v>90</v>
      </c>
      <c r="AV650" s="13" t="s">
        <v>87</v>
      </c>
      <c r="AW650" s="13" t="s">
        <v>36</v>
      </c>
      <c r="AX650" s="13" t="s">
        <v>80</v>
      </c>
      <c r="AY650" s="171" t="s">
        <v>265</v>
      </c>
    </row>
    <row r="651" spans="2:51" s="14" customFormat="1" ht="10.2">
      <c r="B651" s="177"/>
      <c r="D651" s="165" t="s">
        <v>274</v>
      </c>
      <c r="E651" s="178" t="s">
        <v>1</v>
      </c>
      <c r="F651" s="179" t="s">
        <v>755</v>
      </c>
      <c r="H651" s="180">
        <v>1.007</v>
      </c>
      <c r="I651" s="181"/>
      <c r="L651" s="177"/>
      <c r="M651" s="182"/>
      <c r="N651" s="183"/>
      <c r="O651" s="183"/>
      <c r="P651" s="183"/>
      <c r="Q651" s="183"/>
      <c r="R651" s="183"/>
      <c r="S651" s="183"/>
      <c r="T651" s="184"/>
      <c r="AT651" s="178" t="s">
        <v>274</v>
      </c>
      <c r="AU651" s="178" t="s">
        <v>90</v>
      </c>
      <c r="AV651" s="14" t="s">
        <v>90</v>
      </c>
      <c r="AW651" s="14" t="s">
        <v>36</v>
      </c>
      <c r="AX651" s="14" t="s">
        <v>80</v>
      </c>
      <c r="AY651" s="178" t="s">
        <v>265</v>
      </c>
    </row>
    <row r="652" spans="2:51" s="13" customFormat="1" ht="10.2">
      <c r="B652" s="170"/>
      <c r="D652" s="165" t="s">
        <v>274</v>
      </c>
      <c r="E652" s="171" t="s">
        <v>1</v>
      </c>
      <c r="F652" s="172" t="s">
        <v>733</v>
      </c>
      <c r="H652" s="171" t="s">
        <v>1</v>
      </c>
      <c r="I652" s="173"/>
      <c r="L652" s="170"/>
      <c r="M652" s="174"/>
      <c r="N652" s="175"/>
      <c r="O652" s="175"/>
      <c r="P652" s="175"/>
      <c r="Q652" s="175"/>
      <c r="R652" s="175"/>
      <c r="S652" s="175"/>
      <c r="T652" s="176"/>
      <c r="AT652" s="171" t="s">
        <v>274</v>
      </c>
      <c r="AU652" s="171" t="s">
        <v>90</v>
      </c>
      <c r="AV652" s="13" t="s">
        <v>87</v>
      </c>
      <c r="AW652" s="13" t="s">
        <v>36</v>
      </c>
      <c r="AX652" s="13" t="s">
        <v>80</v>
      </c>
      <c r="AY652" s="171" t="s">
        <v>265</v>
      </c>
    </row>
    <row r="653" spans="2:51" s="14" customFormat="1" ht="10.2">
      <c r="B653" s="177"/>
      <c r="D653" s="165" t="s">
        <v>274</v>
      </c>
      <c r="E653" s="178" t="s">
        <v>1</v>
      </c>
      <c r="F653" s="179" t="s">
        <v>756</v>
      </c>
      <c r="H653" s="180">
        <v>1.166</v>
      </c>
      <c r="I653" s="181"/>
      <c r="L653" s="177"/>
      <c r="M653" s="182"/>
      <c r="N653" s="183"/>
      <c r="O653" s="183"/>
      <c r="P653" s="183"/>
      <c r="Q653" s="183"/>
      <c r="R653" s="183"/>
      <c r="S653" s="183"/>
      <c r="T653" s="184"/>
      <c r="AT653" s="178" t="s">
        <v>274</v>
      </c>
      <c r="AU653" s="178" t="s">
        <v>90</v>
      </c>
      <c r="AV653" s="14" t="s">
        <v>90</v>
      </c>
      <c r="AW653" s="14" t="s">
        <v>36</v>
      </c>
      <c r="AX653" s="14" t="s">
        <v>80</v>
      </c>
      <c r="AY653" s="178" t="s">
        <v>265</v>
      </c>
    </row>
    <row r="654" spans="2:51" s="13" customFormat="1" ht="10.2">
      <c r="B654" s="170"/>
      <c r="D654" s="165" t="s">
        <v>274</v>
      </c>
      <c r="E654" s="171" t="s">
        <v>1</v>
      </c>
      <c r="F654" s="172" t="s">
        <v>734</v>
      </c>
      <c r="H654" s="171" t="s">
        <v>1</v>
      </c>
      <c r="I654" s="173"/>
      <c r="L654" s="170"/>
      <c r="M654" s="174"/>
      <c r="N654" s="175"/>
      <c r="O654" s="175"/>
      <c r="P654" s="175"/>
      <c r="Q654" s="175"/>
      <c r="R654" s="175"/>
      <c r="S654" s="175"/>
      <c r="T654" s="176"/>
      <c r="AT654" s="171" t="s">
        <v>274</v>
      </c>
      <c r="AU654" s="171" t="s">
        <v>90</v>
      </c>
      <c r="AV654" s="13" t="s">
        <v>87</v>
      </c>
      <c r="AW654" s="13" t="s">
        <v>36</v>
      </c>
      <c r="AX654" s="13" t="s">
        <v>80</v>
      </c>
      <c r="AY654" s="171" t="s">
        <v>265</v>
      </c>
    </row>
    <row r="655" spans="2:51" s="14" customFormat="1" ht="10.2">
      <c r="B655" s="177"/>
      <c r="D655" s="165" t="s">
        <v>274</v>
      </c>
      <c r="E655" s="178" t="s">
        <v>1</v>
      </c>
      <c r="F655" s="179" t="s">
        <v>757</v>
      </c>
      <c r="H655" s="180">
        <v>5.85</v>
      </c>
      <c r="I655" s="181"/>
      <c r="L655" s="177"/>
      <c r="M655" s="182"/>
      <c r="N655" s="183"/>
      <c r="O655" s="183"/>
      <c r="P655" s="183"/>
      <c r="Q655" s="183"/>
      <c r="R655" s="183"/>
      <c r="S655" s="183"/>
      <c r="T655" s="184"/>
      <c r="AT655" s="178" t="s">
        <v>274</v>
      </c>
      <c r="AU655" s="178" t="s">
        <v>90</v>
      </c>
      <c r="AV655" s="14" t="s">
        <v>90</v>
      </c>
      <c r="AW655" s="14" t="s">
        <v>36</v>
      </c>
      <c r="AX655" s="14" t="s">
        <v>80</v>
      </c>
      <c r="AY655" s="178" t="s">
        <v>265</v>
      </c>
    </row>
    <row r="656" spans="2:51" s="16" customFormat="1" ht="10.2">
      <c r="B656" s="193"/>
      <c r="D656" s="165" t="s">
        <v>274</v>
      </c>
      <c r="E656" s="194" t="s">
        <v>206</v>
      </c>
      <c r="F656" s="195" t="s">
        <v>304</v>
      </c>
      <c r="H656" s="196">
        <v>12.34</v>
      </c>
      <c r="I656" s="197"/>
      <c r="L656" s="193"/>
      <c r="M656" s="198"/>
      <c r="N656" s="199"/>
      <c r="O656" s="199"/>
      <c r="P656" s="199"/>
      <c r="Q656" s="199"/>
      <c r="R656" s="199"/>
      <c r="S656" s="199"/>
      <c r="T656" s="200"/>
      <c r="AT656" s="194" t="s">
        <v>274</v>
      </c>
      <c r="AU656" s="194" t="s">
        <v>90</v>
      </c>
      <c r="AV656" s="16" t="s">
        <v>95</v>
      </c>
      <c r="AW656" s="16" t="s">
        <v>36</v>
      </c>
      <c r="AX656" s="16" t="s">
        <v>80</v>
      </c>
      <c r="AY656" s="194" t="s">
        <v>265</v>
      </c>
    </row>
    <row r="657" spans="2:51" s="15" customFormat="1" ht="10.2">
      <c r="B657" s="185"/>
      <c r="D657" s="165" t="s">
        <v>274</v>
      </c>
      <c r="E657" s="186" t="s">
        <v>1</v>
      </c>
      <c r="F657" s="187" t="s">
        <v>277</v>
      </c>
      <c r="H657" s="188">
        <v>12.34</v>
      </c>
      <c r="I657" s="189"/>
      <c r="L657" s="185"/>
      <c r="M657" s="190"/>
      <c r="N657" s="191"/>
      <c r="O657" s="191"/>
      <c r="P657" s="191"/>
      <c r="Q657" s="191"/>
      <c r="R657" s="191"/>
      <c r="S657" s="191"/>
      <c r="T657" s="192"/>
      <c r="AT657" s="186" t="s">
        <v>274</v>
      </c>
      <c r="AU657" s="186" t="s">
        <v>90</v>
      </c>
      <c r="AV657" s="15" t="s">
        <v>179</v>
      </c>
      <c r="AW657" s="15" t="s">
        <v>36</v>
      </c>
      <c r="AX657" s="15" t="s">
        <v>87</v>
      </c>
      <c r="AY657" s="186" t="s">
        <v>265</v>
      </c>
    </row>
    <row r="658" spans="1:65" s="2" customFormat="1" ht="24.15" customHeight="1">
      <c r="A658" s="33"/>
      <c r="B658" s="151"/>
      <c r="C658" s="152" t="s">
        <v>758</v>
      </c>
      <c r="D658" s="152" t="s">
        <v>267</v>
      </c>
      <c r="E658" s="153" t="s">
        <v>759</v>
      </c>
      <c r="F658" s="154" t="s">
        <v>760</v>
      </c>
      <c r="G658" s="155" t="s">
        <v>270</v>
      </c>
      <c r="H658" s="156">
        <v>12.34</v>
      </c>
      <c r="I658" s="157"/>
      <c r="J658" s="158">
        <f>ROUND(I658*H658,2)</f>
        <v>0</v>
      </c>
      <c r="K658" s="154" t="s">
        <v>271</v>
      </c>
      <c r="L658" s="34"/>
      <c r="M658" s="159" t="s">
        <v>1</v>
      </c>
      <c r="N658" s="160" t="s">
        <v>45</v>
      </c>
      <c r="O658" s="59"/>
      <c r="P658" s="161">
        <f>O658*H658</f>
        <v>0</v>
      </c>
      <c r="Q658" s="161">
        <v>0</v>
      </c>
      <c r="R658" s="161">
        <f>Q658*H658</f>
        <v>0</v>
      </c>
      <c r="S658" s="161">
        <v>0</v>
      </c>
      <c r="T658" s="162">
        <f>S658*H658</f>
        <v>0</v>
      </c>
      <c r="U658" s="33"/>
      <c r="V658" s="33"/>
      <c r="W658" s="33"/>
      <c r="X658" s="33"/>
      <c r="Y658" s="33"/>
      <c r="Z658" s="33"/>
      <c r="AA658" s="33"/>
      <c r="AB658" s="33"/>
      <c r="AC658" s="33"/>
      <c r="AD658" s="33"/>
      <c r="AE658" s="33"/>
      <c r="AR658" s="163" t="s">
        <v>179</v>
      </c>
      <c r="AT658" s="163" t="s">
        <v>267</v>
      </c>
      <c r="AU658" s="163" t="s">
        <v>90</v>
      </c>
      <c r="AY658" s="18" t="s">
        <v>265</v>
      </c>
      <c r="BE658" s="164">
        <f>IF(N658="základní",J658,0)</f>
        <v>0</v>
      </c>
      <c r="BF658" s="164">
        <f>IF(N658="snížená",J658,0)</f>
        <v>0</v>
      </c>
      <c r="BG658" s="164">
        <f>IF(N658="zákl. přenesená",J658,0)</f>
        <v>0</v>
      </c>
      <c r="BH658" s="164">
        <f>IF(N658="sníž. přenesená",J658,0)</f>
        <v>0</v>
      </c>
      <c r="BI658" s="164">
        <f>IF(N658="nulová",J658,0)</f>
        <v>0</v>
      </c>
      <c r="BJ658" s="18" t="s">
        <v>87</v>
      </c>
      <c r="BK658" s="164">
        <f>ROUND(I658*H658,2)</f>
        <v>0</v>
      </c>
      <c r="BL658" s="18" t="s">
        <v>179</v>
      </c>
      <c r="BM658" s="163" t="s">
        <v>761</v>
      </c>
    </row>
    <row r="659" spans="1:47" s="2" customFormat="1" ht="19.2">
      <c r="A659" s="33"/>
      <c r="B659" s="34"/>
      <c r="C659" s="33"/>
      <c r="D659" s="165" t="s">
        <v>273</v>
      </c>
      <c r="E659" s="33"/>
      <c r="F659" s="166" t="s">
        <v>760</v>
      </c>
      <c r="G659" s="33"/>
      <c r="H659" s="33"/>
      <c r="I659" s="167"/>
      <c r="J659" s="33"/>
      <c r="K659" s="33"/>
      <c r="L659" s="34"/>
      <c r="M659" s="168"/>
      <c r="N659" s="169"/>
      <c r="O659" s="59"/>
      <c r="P659" s="59"/>
      <c r="Q659" s="59"/>
      <c r="R659" s="59"/>
      <c r="S659" s="59"/>
      <c r="T659" s="60"/>
      <c r="U659" s="33"/>
      <c r="V659" s="33"/>
      <c r="W659" s="33"/>
      <c r="X659" s="33"/>
      <c r="Y659" s="33"/>
      <c r="Z659" s="33"/>
      <c r="AA659" s="33"/>
      <c r="AB659" s="33"/>
      <c r="AC659" s="33"/>
      <c r="AD659" s="33"/>
      <c r="AE659" s="33"/>
      <c r="AT659" s="18" t="s">
        <v>273</v>
      </c>
      <c r="AU659" s="18" t="s">
        <v>90</v>
      </c>
    </row>
    <row r="660" spans="2:51" s="14" customFormat="1" ht="10.2">
      <c r="B660" s="177"/>
      <c r="D660" s="165" t="s">
        <v>274</v>
      </c>
      <c r="E660" s="178" t="s">
        <v>1</v>
      </c>
      <c r="F660" s="179" t="s">
        <v>206</v>
      </c>
      <c r="H660" s="180">
        <v>12.34</v>
      </c>
      <c r="I660" s="181"/>
      <c r="L660" s="177"/>
      <c r="M660" s="182"/>
      <c r="N660" s="183"/>
      <c r="O660" s="183"/>
      <c r="P660" s="183"/>
      <c r="Q660" s="183"/>
      <c r="R660" s="183"/>
      <c r="S660" s="183"/>
      <c r="T660" s="184"/>
      <c r="AT660" s="178" t="s">
        <v>274</v>
      </c>
      <c r="AU660" s="178" t="s">
        <v>90</v>
      </c>
      <c r="AV660" s="14" t="s">
        <v>90</v>
      </c>
      <c r="AW660" s="14" t="s">
        <v>36</v>
      </c>
      <c r="AX660" s="14" t="s">
        <v>80</v>
      </c>
      <c r="AY660" s="178" t="s">
        <v>265</v>
      </c>
    </row>
    <row r="661" spans="2:51" s="15" customFormat="1" ht="10.2">
      <c r="B661" s="185"/>
      <c r="D661" s="165" t="s">
        <v>274</v>
      </c>
      <c r="E661" s="186" t="s">
        <v>1</v>
      </c>
      <c r="F661" s="187" t="s">
        <v>277</v>
      </c>
      <c r="H661" s="188">
        <v>12.34</v>
      </c>
      <c r="I661" s="189"/>
      <c r="L661" s="185"/>
      <c r="M661" s="190"/>
      <c r="N661" s="191"/>
      <c r="O661" s="191"/>
      <c r="P661" s="191"/>
      <c r="Q661" s="191"/>
      <c r="R661" s="191"/>
      <c r="S661" s="191"/>
      <c r="T661" s="192"/>
      <c r="AT661" s="186" t="s">
        <v>274</v>
      </c>
      <c r="AU661" s="186" t="s">
        <v>90</v>
      </c>
      <c r="AV661" s="15" t="s">
        <v>179</v>
      </c>
      <c r="AW661" s="15" t="s">
        <v>36</v>
      </c>
      <c r="AX661" s="15" t="s">
        <v>87</v>
      </c>
      <c r="AY661" s="186" t="s">
        <v>265</v>
      </c>
    </row>
    <row r="662" spans="1:65" s="2" customFormat="1" ht="24.15" customHeight="1">
      <c r="A662" s="33"/>
      <c r="B662" s="151"/>
      <c r="C662" s="152" t="s">
        <v>762</v>
      </c>
      <c r="D662" s="152" t="s">
        <v>267</v>
      </c>
      <c r="E662" s="153" t="s">
        <v>763</v>
      </c>
      <c r="F662" s="154" t="s">
        <v>764</v>
      </c>
      <c r="G662" s="155" t="s">
        <v>379</v>
      </c>
      <c r="H662" s="156">
        <v>0.165</v>
      </c>
      <c r="I662" s="157"/>
      <c r="J662" s="158">
        <f>ROUND(I662*H662,2)</f>
        <v>0</v>
      </c>
      <c r="K662" s="154" t="s">
        <v>271</v>
      </c>
      <c r="L662" s="34"/>
      <c r="M662" s="159" t="s">
        <v>1</v>
      </c>
      <c r="N662" s="160" t="s">
        <v>45</v>
      </c>
      <c r="O662" s="59"/>
      <c r="P662" s="161">
        <f>O662*H662</f>
        <v>0</v>
      </c>
      <c r="Q662" s="161">
        <v>1.05291</v>
      </c>
      <c r="R662" s="161">
        <f>Q662*H662</f>
        <v>0.17373015</v>
      </c>
      <c r="S662" s="161">
        <v>0</v>
      </c>
      <c r="T662" s="162">
        <f>S662*H662</f>
        <v>0</v>
      </c>
      <c r="U662" s="33"/>
      <c r="V662" s="33"/>
      <c r="W662" s="33"/>
      <c r="X662" s="33"/>
      <c r="Y662" s="33"/>
      <c r="Z662" s="33"/>
      <c r="AA662" s="33"/>
      <c r="AB662" s="33"/>
      <c r="AC662" s="33"/>
      <c r="AD662" s="33"/>
      <c r="AE662" s="33"/>
      <c r="AR662" s="163" t="s">
        <v>179</v>
      </c>
      <c r="AT662" s="163" t="s">
        <v>267</v>
      </c>
      <c r="AU662" s="163" t="s">
        <v>90</v>
      </c>
      <c r="AY662" s="18" t="s">
        <v>265</v>
      </c>
      <c r="BE662" s="164">
        <f>IF(N662="základní",J662,0)</f>
        <v>0</v>
      </c>
      <c r="BF662" s="164">
        <f>IF(N662="snížená",J662,0)</f>
        <v>0</v>
      </c>
      <c r="BG662" s="164">
        <f>IF(N662="zákl. přenesená",J662,0)</f>
        <v>0</v>
      </c>
      <c r="BH662" s="164">
        <f>IF(N662="sníž. přenesená",J662,0)</f>
        <v>0</v>
      </c>
      <c r="BI662" s="164">
        <f>IF(N662="nulová",J662,0)</f>
        <v>0</v>
      </c>
      <c r="BJ662" s="18" t="s">
        <v>87</v>
      </c>
      <c r="BK662" s="164">
        <f>ROUND(I662*H662,2)</f>
        <v>0</v>
      </c>
      <c r="BL662" s="18" t="s">
        <v>179</v>
      </c>
      <c r="BM662" s="163" t="s">
        <v>765</v>
      </c>
    </row>
    <row r="663" spans="1:47" s="2" customFormat="1" ht="19.2">
      <c r="A663" s="33"/>
      <c r="B663" s="34"/>
      <c r="C663" s="33"/>
      <c r="D663" s="165" t="s">
        <v>273</v>
      </c>
      <c r="E663" s="33"/>
      <c r="F663" s="166" t="s">
        <v>764</v>
      </c>
      <c r="G663" s="33"/>
      <c r="H663" s="33"/>
      <c r="I663" s="167"/>
      <c r="J663" s="33"/>
      <c r="K663" s="33"/>
      <c r="L663" s="34"/>
      <c r="M663" s="168"/>
      <c r="N663" s="169"/>
      <c r="O663" s="59"/>
      <c r="P663" s="59"/>
      <c r="Q663" s="59"/>
      <c r="R663" s="59"/>
      <c r="S663" s="59"/>
      <c r="T663" s="60"/>
      <c r="U663" s="33"/>
      <c r="V663" s="33"/>
      <c r="W663" s="33"/>
      <c r="X663" s="33"/>
      <c r="Y663" s="33"/>
      <c r="Z663" s="33"/>
      <c r="AA663" s="33"/>
      <c r="AB663" s="33"/>
      <c r="AC663" s="33"/>
      <c r="AD663" s="33"/>
      <c r="AE663" s="33"/>
      <c r="AT663" s="18" t="s">
        <v>273</v>
      </c>
      <c r="AU663" s="18" t="s">
        <v>90</v>
      </c>
    </row>
    <row r="664" spans="2:51" s="14" customFormat="1" ht="10.2">
      <c r="B664" s="177"/>
      <c r="D664" s="165" t="s">
        <v>274</v>
      </c>
      <c r="E664" s="178" t="s">
        <v>1</v>
      </c>
      <c r="F664" s="179" t="s">
        <v>766</v>
      </c>
      <c r="H664" s="180">
        <v>0.165</v>
      </c>
      <c r="I664" s="181"/>
      <c r="L664" s="177"/>
      <c r="M664" s="182"/>
      <c r="N664" s="183"/>
      <c r="O664" s="183"/>
      <c r="P664" s="183"/>
      <c r="Q664" s="183"/>
      <c r="R664" s="183"/>
      <c r="S664" s="183"/>
      <c r="T664" s="184"/>
      <c r="AT664" s="178" t="s">
        <v>274</v>
      </c>
      <c r="AU664" s="178" t="s">
        <v>90</v>
      </c>
      <c r="AV664" s="14" t="s">
        <v>90</v>
      </c>
      <c r="AW664" s="14" t="s">
        <v>36</v>
      </c>
      <c r="AX664" s="14" t="s">
        <v>80</v>
      </c>
      <c r="AY664" s="178" t="s">
        <v>265</v>
      </c>
    </row>
    <row r="665" spans="2:51" s="15" customFormat="1" ht="10.2">
      <c r="B665" s="185"/>
      <c r="D665" s="165" t="s">
        <v>274</v>
      </c>
      <c r="E665" s="186" t="s">
        <v>1</v>
      </c>
      <c r="F665" s="187" t="s">
        <v>277</v>
      </c>
      <c r="H665" s="188">
        <v>0.165</v>
      </c>
      <c r="I665" s="189"/>
      <c r="L665" s="185"/>
      <c r="M665" s="190"/>
      <c r="N665" s="191"/>
      <c r="O665" s="191"/>
      <c r="P665" s="191"/>
      <c r="Q665" s="191"/>
      <c r="R665" s="191"/>
      <c r="S665" s="191"/>
      <c r="T665" s="192"/>
      <c r="AT665" s="186" t="s">
        <v>274</v>
      </c>
      <c r="AU665" s="186" t="s">
        <v>90</v>
      </c>
      <c r="AV665" s="15" t="s">
        <v>179</v>
      </c>
      <c r="AW665" s="15" t="s">
        <v>36</v>
      </c>
      <c r="AX665" s="15" t="s">
        <v>87</v>
      </c>
      <c r="AY665" s="186" t="s">
        <v>265</v>
      </c>
    </row>
    <row r="666" spans="2:63" s="12" customFormat="1" ht="22.8" customHeight="1">
      <c r="B666" s="138"/>
      <c r="D666" s="139" t="s">
        <v>79</v>
      </c>
      <c r="E666" s="149" t="s">
        <v>291</v>
      </c>
      <c r="F666" s="149" t="s">
        <v>767</v>
      </c>
      <c r="I666" s="141"/>
      <c r="J666" s="150">
        <f>BK666</f>
        <v>0</v>
      </c>
      <c r="L666" s="138"/>
      <c r="M666" s="143"/>
      <c r="N666" s="144"/>
      <c r="O666" s="144"/>
      <c r="P666" s="145">
        <f>SUM(P667:P688)</f>
        <v>0</v>
      </c>
      <c r="Q666" s="144"/>
      <c r="R666" s="145">
        <f>SUM(R667:R688)</f>
        <v>0.6785129999999999</v>
      </c>
      <c r="S666" s="144"/>
      <c r="T666" s="146">
        <f>SUM(T667:T688)</f>
        <v>0</v>
      </c>
      <c r="AR666" s="139" t="s">
        <v>87</v>
      </c>
      <c r="AT666" s="147" t="s">
        <v>79</v>
      </c>
      <c r="AU666" s="147" t="s">
        <v>87</v>
      </c>
      <c r="AY666" s="139" t="s">
        <v>265</v>
      </c>
      <c r="BK666" s="148">
        <f>SUM(BK667:BK688)</f>
        <v>0</v>
      </c>
    </row>
    <row r="667" spans="1:65" s="2" customFormat="1" ht="37.8" customHeight="1">
      <c r="A667" s="33"/>
      <c r="B667" s="151"/>
      <c r="C667" s="152" t="s">
        <v>768</v>
      </c>
      <c r="D667" s="152" t="s">
        <v>267</v>
      </c>
      <c r="E667" s="153" t="s">
        <v>769</v>
      </c>
      <c r="F667" s="154" t="s">
        <v>770</v>
      </c>
      <c r="G667" s="155" t="s">
        <v>270</v>
      </c>
      <c r="H667" s="156">
        <v>3.3</v>
      </c>
      <c r="I667" s="157"/>
      <c r="J667" s="158">
        <f>ROUND(I667*H667,2)</f>
        <v>0</v>
      </c>
      <c r="K667" s="154" t="s">
        <v>271</v>
      </c>
      <c r="L667" s="34"/>
      <c r="M667" s="159" t="s">
        <v>1</v>
      </c>
      <c r="N667" s="160" t="s">
        <v>45</v>
      </c>
      <c r="O667" s="59"/>
      <c r="P667" s="161">
        <f>O667*H667</f>
        <v>0</v>
      </c>
      <c r="Q667" s="161">
        <v>0</v>
      </c>
      <c r="R667" s="161">
        <f>Q667*H667</f>
        <v>0</v>
      </c>
      <c r="S667" s="161">
        <v>0</v>
      </c>
      <c r="T667" s="162">
        <f>S667*H667</f>
        <v>0</v>
      </c>
      <c r="U667" s="33"/>
      <c r="V667" s="33"/>
      <c r="W667" s="33"/>
      <c r="X667" s="33"/>
      <c r="Y667" s="33"/>
      <c r="Z667" s="33"/>
      <c r="AA667" s="33"/>
      <c r="AB667" s="33"/>
      <c r="AC667" s="33"/>
      <c r="AD667" s="33"/>
      <c r="AE667" s="33"/>
      <c r="AR667" s="163" t="s">
        <v>179</v>
      </c>
      <c r="AT667" s="163" t="s">
        <v>267</v>
      </c>
      <c r="AU667" s="163" t="s">
        <v>90</v>
      </c>
      <c r="AY667" s="18" t="s">
        <v>265</v>
      </c>
      <c r="BE667" s="164">
        <f>IF(N667="základní",J667,0)</f>
        <v>0</v>
      </c>
      <c r="BF667" s="164">
        <f>IF(N667="snížená",J667,0)</f>
        <v>0</v>
      </c>
      <c r="BG667" s="164">
        <f>IF(N667="zákl. přenesená",J667,0)</f>
        <v>0</v>
      </c>
      <c r="BH667" s="164">
        <f>IF(N667="sníž. přenesená",J667,0)</f>
        <v>0</v>
      </c>
      <c r="BI667" s="164">
        <f>IF(N667="nulová",J667,0)</f>
        <v>0</v>
      </c>
      <c r="BJ667" s="18" t="s">
        <v>87</v>
      </c>
      <c r="BK667" s="164">
        <f>ROUND(I667*H667,2)</f>
        <v>0</v>
      </c>
      <c r="BL667" s="18" t="s">
        <v>179</v>
      </c>
      <c r="BM667" s="163" t="s">
        <v>771</v>
      </c>
    </row>
    <row r="668" spans="1:47" s="2" customFormat="1" ht="28.8">
      <c r="A668" s="33"/>
      <c r="B668" s="34"/>
      <c r="C668" s="33"/>
      <c r="D668" s="165" t="s">
        <v>273</v>
      </c>
      <c r="E668" s="33"/>
      <c r="F668" s="166" t="s">
        <v>770</v>
      </c>
      <c r="G668" s="33"/>
      <c r="H668" s="33"/>
      <c r="I668" s="167"/>
      <c r="J668" s="33"/>
      <c r="K668" s="33"/>
      <c r="L668" s="34"/>
      <c r="M668" s="168"/>
      <c r="N668" s="169"/>
      <c r="O668" s="59"/>
      <c r="P668" s="59"/>
      <c r="Q668" s="59"/>
      <c r="R668" s="59"/>
      <c r="S668" s="59"/>
      <c r="T668" s="60"/>
      <c r="U668" s="33"/>
      <c r="V668" s="33"/>
      <c r="W668" s="33"/>
      <c r="X668" s="33"/>
      <c r="Y668" s="33"/>
      <c r="Z668" s="33"/>
      <c r="AA668" s="33"/>
      <c r="AB668" s="33"/>
      <c r="AC668" s="33"/>
      <c r="AD668" s="33"/>
      <c r="AE668" s="33"/>
      <c r="AT668" s="18" t="s">
        <v>273</v>
      </c>
      <c r="AU668" s="18" t="s">
        <v>90</v>
      </c>
    </row>
    <row r="669" spans="2:51" s="14" customFormat="1" ht="10.2">
      <c r="B669" s="177"/>
      <c r="D669" s="165" t="s">
        <v>274</v>
      </c>
      <c r="E669" s="178" t="s">
        <v>1</v>
      </c>
      <c r="F669" s="179" t="s">
        <v>186</v>
      </c>
      <c r="H669" s="180">
        <v>3.3</v>
      </c>
      <c r="I669" s="181"/>
      <c r="L669" s="177"/>
      <c r="M669" s="182"/>
      <c r="N669" s="183"/>
      <c r="O669" s="183"/>
      <c r="P669" s="183"/>
      <c r="Q669" s="183"/>
      <c r="R669" s="183"/>
      <c r="S669" s="183"/>
      <c r="T669" s="184"/>
      <c r="AT669" s="178" t="s">
        <v>274</v>
      </c>
      <c r="AU669" s="178" t="s">
        <v>90</v>
      </c>
      <c r="AV669" s="14" t="s">
        <v>90</v>
      </c>
      <c r="AW669" s="14" t="s">
        <v>36</v>
      </c>
      <c r="AX669" s="14" t="s">
        <v>80</v>
      </c>
      <c r="AY669" s="178" t="s">
        <v>265</v>
      </c>
    </row>
    <row r="670" spans="2:51" s="15" customFormat="1" ht="10.2">
      <c r="B670" s="185"/>
      <c r="D670" s="165" t="s">
        <v>274</v>
      </c>
      <c r="E670" s="186" t="s">
        <v>1</v>
      </c>
      <c r="F670" s="187" t="s">
        <v>277</v>
      </c>
      <c r="H670" s="188">
        <v>3.3</v>
      </c>
      <c r="I670" s="189"/>
      <c r="L670" s="185"/>
      <c r="M670" s="190"/>
      <c r="N670" s="191"/>
      <c r="O670" s="191"/>
      <c r="P670" s="191"/>
      <c r="Q670" s="191"/>
      <c r="R670" s="191"/>
      <c r="S670" s="191"/>
      <c r="T670" s="192"/>
      <c r="AT670" s="186" t="s">
        <v>274</v>
      </c>
      <c r="AU670" s="186" t="s">
        <v>90</v>
      </c>
      <c r="AV670" s="15" t="s">
        <v>179</v>
      </c>
      <c r="AW670" s="15" t="s">
        <v>36</v>
      </c>
      <c r="AX670" s="15" t="s">
        <v>87</v>
      </c>
      <c r="AY670" s="186" t="s">
        <v>265</v>
      </c>
    </row>
    <row r="671" spans="1:65" s="2" customFormat="1" ht="44.25" customHeight="1">
      <c r="A671" s="33"/>
      <c r="B671" s="151"/>
      <c r="C671" s="152" t="s">
        <v>772</v>
      </c>
      <c r="D671" s="152" t="s">
        <v>267</v>
      </c>
      <c r="E671" s="153" t="s">
        <v>773</v>
      </c>
      <c r="F671" s="154" t="s">
        <v>774</v>
      </c>
      <c r="G671" s="155" t="s">
        <v>270</v>
      </c>
      <c r="H671" s="156">
        <v>3.3</v>
      </c>
      <c r="I671" s="157"/>
      <c r="J671" s="158">
        <f>ROUND(I671*H671,2)</f>
        <v>0</v>
      </c>
      <c r="K671" s="154" t="s">
        <v>271</v>
      </c>
      <c r="L671" s="34"/>
      <c r="M671" s="159" t="s">
        <v>1</v>
      </c>
      <c r="N671" s="160" t="s">
        <v>45</v>
      </c>
      <c r="O671" s="59"/>
      <c r="P671" s="161">
        <f>O671*H671</f>
        <v>0</v>
      </c>
      <c r="Q671" s="161">
        <v>0</v>
      </c>
      <c r="R671" s="161">
        <f>Q671*H671</f>
        <v>0</v>
      </c>
      <c r="S671" s="161">
        <v>0</v>
      </c>
      <c r="T671" s="162">
        <f>S671*H671</f>
        <v>0</v>
      </c>
      <c r="U671" s="33"/>
      <c r="V671" s="33"/>
      <c r="W671" s="33"/>
      <c r="X671" s="33"/>
      <c r="Y671" s="33"/>
      <c r="Z671" s="33"/>
      <c r="AA671" s="33"/>
      <c r="AB671" s="33"/>
      <c r="AC671" s="33"/>
      <c r="AD671" s="33"/>
      <c r="AE671" s="33"/>
      <c r="AR671" s="163" t="s">
        <v>179</v>
      </c>
      <c r="AT671" s="163" t="s">
        <v>267</v>
      </c>
      <c r="AU671" s="163" t="s">
        <v>90</v>
      </c>
      <c r="AY671" s="18" t="s">
        <v>265</v>
      </c>
      <c r="BE671" s="164">
        <f>IF(N671="základní",J671,0)</f>
        <v>0</v>
      </c>
      <c r="BF671" s="164">
        <f>IF(N671="snížená",J671,0)</f>
        <v>0</v>
      </c>
      <c r="BG671" s="164">
        <f>IF(N671="zákl. přenesená",J671,0)</f>
        <v>0</v>
      </c>
      <c r="BH671" s="164">
        <f>IF(N671="sníž. přenesená",J671,0)</f>
        <v>0</v>
      </c>
      <c r="BI671" s="164">
        <f>IF(N671="nulová",J671,0)</f>
        <v>0</v>
      </c>
      <c r="BJ671" s="18" t="s">
        <v>87</v>
      </c>
      <c r="BK671" s="164">
        <f>ROUND(I671*H671,2)</f>
        <v>0</v>
      </c>
      <c r="BL671" s="18" t="s">
        <v>179</v>
      </c>
      <c r="BM671" s="163" t="s">
        <v>775</v>
      </c>
    </row>
    <row r="672" spans="1:47" s="2" customFormat="1" ht="28.8">
      <c r="A672" s="33"/>
      <c r="B672" s="34"/>
      <c r="C672" s="33"/>
      <c r="D672" s="165" t="s">
        <v>273</v>
      </c>
      <c r="E672" s="33"/>
      <c r="F672" s="166" t="s">
        <v>774</v>
      </c>
      <c r="G672" s="33"/>
      <c r="H672" s="33"/>
      <c r="I672" s="167"/>
      <c r="J672" s="33"/>
      <c r="K672" s="33"/>
      <c r="L672" s="34"/>
      <c r="M672" s="168"/>
      <c r="N672" s="169"/>
      <c r="O672" s="59"/>
      <c r="P672" s="59"/>
      <c r="Q672" s="59"/>
      <c r="R672" s="59"/>
      <c r="S672" s="59"/>
      <c r="T672" s="60"/>
      <c r="U672" s="33"/>
      <c r="V672" s="33"/>
      <c r="W672" s="33"/>
      <c r="X672" s="33"/>
      <c r="Y672" s="33"/>
      <c r="Z672" s="33"/>
      <c r="AA672" s="33"/>
      <c r="AB672" s="33"/>
      <c r="AC672" s="33"/>
      <c r="AD672" s="33"/>
      <c r="AE672" s="33"/>
      <c r="AT672" s="18" t="s">
        <v>273</v>
      </c>
      <c r="AU672" s="18" t="s">
        <v>90</v>
      </c>
    </row>
    <row r="673" spans="2:51" s="14" customFormat="1" ht="10.2">
      <c r="B673" s="177"/>
      <c r="D673" s="165" t="s">
        <v>274</v>
      </c>
      <c r="E673" s="178" t="s">
        <v>1</v>
      </c>
      <c r="F673" s="179" t="s">
        <v>186</v>
      </c>
      <c r="H673" s="180">
        <v>3.3</v>
      </c>
      <c r="I673" s="181"/>
      <c r="L673" s="177"/>
      <c r="M673" s="182"/>
      <c r="N673" s="183"/>
      <c r="O673" s="183"/>
      <c r="P673" s="183"/>
      <c r="Q673" s="183"/>
      <c r="R673" s="183"/>
      <c r="S673" s="183"/>
      <c r="T673" s="184"/>
      <c r="AT673" s="178" t="s">
        <v>274</v>
      </c>
      <c r="AU673" s="178" t="s">
        <v>90</v>
      </c>
      <c r="AV673" s="14" t="s">
        <v>90</v>
      </c>
      <c r="AW673" s="14" t="s">
        <v>36</v>
      </c>
      <c r="AX673" s="14" t="s">
        <v>80</v>
      </c>
      <c r="AY673" s="178" t="s">
        <v>265</v>
      </c>
    </row>
    <row r="674" spans="2:51" s="15" customFormat="1" ht="10.2">
      <c r="B674" s="185"/>
      <c r="D674" s="165" t="s">
        <v>274</v>
      </c>
      <c r="E674" s="186" t="s">
        <v>1</v>
      </c>
      <c r="F674" s="187" t="s">
        <v>277</v>
      </c>
      <c r="H674" s="188">
        <v>3.3</v>
      </c>
      <c r="I674" s="189"/>
      <c r="L674" s="185"/>
      <c r="M674" s="190"/>
      <c r="N674" s="191"/>
      <c r="O674" s="191"/>
      <c r="P674" s="191"/>
      <c r="Q674" s="191"/>
      <c r="R674" s="191"/>
      <c r="S674" s="191"/>
      <c r="T674" s="192"/>
      <c r="AT674" s="186" t="s">
        <v>274</v>
      </c>
      <c r="AU674" s="186" t="s">
        <v>90</v>
      </c>
      <c r="AV674" s="15" t="s">
        <v>179</v>
      </c>
      <c r="AW674" s="15" t="s">
        <v>36</v>
      </c>
      <c r="AX674" s="15" t="s">
        <v>87</v>
      </c>
      <c r="AY674" s="186" t="s">
        <v>265</v>
      </c>
    </row>
    <row r="675" spans="1:65" s="2" customFormat="1" ht="44.25" customHeight="1">
      <c r="A675" s="33"/>
      <c r="B675" s="151"/>
      <c r="C675" s="152" t="s">
        <v>776</v>
      </c>
      <c r="D675" s="152" t="s">
        <v>267</v>
      </c>
      <c r="E675" s="153" t="s">
        <v>777</v>
      </c>
      <c r="F675" s="154" t="s">
        <v>778</v>
      </c>
      <c r="G675" s="155" t="s">
        <v>270</v>
      </c>
      <c r="H675" s="156">
        <v>3.3</v>
      </c>
      <c r="I675" s="157"/>
      <c r="J675" s="158">
        <f>ROUND(I675*H675,2)</f>
        <v>0</v>
      </c>
      <c r="K675" s="154" t="s">
        <v>271</v>
      </c>
      <c r="L675" s="34"/>
      <c r="M675" s="159" t="s">
        <v>1</v>
      </c>
      <c r="N675" s="160" t="s">
        <v>45</v>
      </c>
      <c r="O675" s="59"/>
      <c r="P675" s="161">
        <f>O675*H675</f>
        <v>0</v>
      </c>
      <c r="Q675" s="161">
        <v>0</v>
      </c>
      <c r="R675" s="161">
        <f>Q675*H675</f>
        <v>0</v>
      </c>
      <c r="S675" s="161">
        <v>0</v>
      </c>
      <c r="T675" s="162">
        <f>S675*H675</f>
        <v>0</v>
      </c>
      <c r="U675" s="33"/>
      <c r="V675" s="33"/>
      <c r="W675" s="33"/>
      <c r="X675" s="33"/>
      <c r="Y675" s="33"/>
      <c r="Z675" s="33"/>
      <c r="AA675" s="33"/>
      <c r="AB675" s="33"/>
      <c r="AC675" s="33"/>
      <c r="AD675" s="33"/>
      <c r="AE675" s="33"/>
      <c r="AR675" s="163" t="s">
        <v>179</v>
      </c>
      <c r="AT675" s="163" t="s">
        <v>267</v>
      </c>
      <c r="AU675" s="163" t="s">
        <v>90</v>
      </c>
      <c r="AY675" s="18" t="s">
        <v>265</v>
      </c>
      <c r="BE675" s="164">
        <f>IF(N675="základní",J675,0)</f>
        <v>0</v>
      </c>
      <c r="BF675" s="164">
        <f>IF(N675="snížená",J675,0)</f>
        <v>0</v>
      </c>
      <c r="BG675" s="164">
        <f>IF(N675="zákl. přenesená",J675,0)</f>
        <v>0</v>
      </c>
      <c r="BH675" s="164">
        <f>IF(N675="sníž. přenesená",J675,0)</f>
        <v>0</v>
      </c>
      <c r="BI675" s="164">
        <f>IF(N675="nulová",J675,0)</f>
        <v>0</v>
      </c>
      <c r="BJ675" s="18" t="s">
        <v>87</v>
      </c>
      <c r="BK675" s="164">
        <f>ROUND(I675*H675,2)</f>
        <v>0</v>
      </c>
      <c r="BL675" s="18" t="s">
        <v>179</v>
      </c>
      <c r="BM675" s="163" t="s">
        <v>779</v>
      </c>
    </row>
    <row r="676" spans="1:47" s="2" customFormat="1" ht="28.8">
      <c r="A676" s="33"/>
      <c r="B676" s="34"/>
      <c r="C676" s="33"/>
      <c r="D676" s="165" t="s">
        <v>273</v>
      </c>
      <c r="E676" s="33"/>
      <c r="F676" s="166" t="s">
        <v>778</v>
      </c>
      <c r="G676" s="33"/>
      <c r="H676" s="33"/>
      <c r="I676" s="167"/>
      <c r="J676" s="33"/>
      <c r="K676" s="33"/>
      <c r="L676" s="34"/>
      <c r="M676" s="168"/>
      <c r="N676" s="169"/>
      <c r="O676" s="59"/>
      <c r="P676" s="59"/>
      <c r="Q676" s="59"/>
      <c r="R676" s="59"/>
      <c r="S676" s="59"/>
      <c r="T676" s="60"/>
      <c r="U676" s="33"/>
      <c r="V676" s="33"/>
      <c r="W676" s="33"/>
      <c r="X676" s="33"/>
      <c r="Y676" s="33"/>
      <c r="Z676" s="33"/>
      <c r="AA676" s="33"/>
      <c r="AB676" s="33"/>
      <c r="AC676" s="33"/>
      <c r="AD676" s="33"/>
      <c r="AE676" s="33"/>
      <c r="AT676" s="18" t="s">
        <v>273</v>
      </c>
      <c r="AU676" s="18" t="s">
        <v>90</v>
      </c>
    </row>
    <row r="677" spans="2:51" s="14" customFormat="1" ht="10.2">
      <c r="B677" s="177"/>
      <c r="D677" s="165" t="s">
        <v>274</v>
      </c>
      <c r="E677" s="178" t="s">
        <v>1</v>
      </c>
      <c r="F677" s="179" t="s">
        <v>186</v>
      </c>
      <c r="H677" s="180">
        <v>3.3</v>
      </c>
      <c r="I677" s="181"/>
      <c r="L677" s="177"/>
      <c r="M677" s="182"/>
      <c r="N677" s="183"/>
      <c r="O677" s="183"/>
      <c r="P677" s="183"/>
      <c r="Q677" s="183"/>
      <c r="R677" s="183"/>
      <c r="S677" s="183"/>
      <c r="T677" s="184"/>
      <c r="AT677" s="178" t="s">
        <v>274</v>
      </c>
      <c r="AU677" s="178" t="s">
        <v>90</v>
      </c>
      <c r="AV677" s="14" t="s">
        <v>90</v>
      </c>
      <c r="AW677" s="14" t="s">
        <v>36</v>
      </c>
      <c r="AX677" s="14" t="s">
        <v>80</v>
      </c>
      <c r="AY677" s="178" t="s">
        <v>265</v>
      </c>
    </row>
    <row r="678" spans="2:51" s="15" customFormat="1" ht="10.2">
      <c r="B678" s="185"/>
      <c r="D678" s="165" t="s">
        <v>274</v>
      </c>
      <c r="E678" s="186" t="s">
        <v>1</v>
      </c>
      <c r="F678" s="187" t="s">
        <v>277</v>
      </c>
      <c r="H678" s="188">
        <v>3.3</v>
      </c>
      <c r="I678" s="189"/>
      <c r="L678" s="185"/>
      <c r="M678" s="190"/>
      <c r="N678" s="191"/>
      <c r="O678" s="191"/>
      <c r="P678" s="191"/>
      <c r="Q678" s="191"/>
      <c r="R678" s="191"/>
      <c r="S678" s="191"/>
      <c r="T678" s="192"/>
      <c r="AT678" s="186" t="s">
        <v>274</v>
      </c>
      <c r="AU678" s="186" t="s">
        <v>90</v>
      </c>
      <c r="AV678" s="15" t="s">
        <v>179</v>
      </c>
      <c r="AW678" s="15" t="s">
        <v>36</v>
      </c>
      <c r="AX678" s="15" t="s">
        <v>87</v>
      </c>
      <c r="AY678" s="186" t="s">
        <v>265</v>
      </c>
    </row>
    <row r="679" spans="1:65" s="2" customFormat="1" ht="76.35" customHeight="1">
      <c r="A679" s="33"/>
      <c r="B679" s="151"/>
      <c r="C679" s="152" t="s">
        <v>780</v>
      </c>
      <c r="D679" s="152" t="s">
        <v>267</v>
      </c>
      <c r="E679" s="153" t="s">
        <v>781</v>
      </c>
      <c r="F679" s="154" t="s">
        <v>782</v>
      </c>
      <c r="G679" s="155" t="s">
        <v>270</v>
      </c>
      <c r="H679" s="156">
        <v>3.3</v>
      </c>
      <c r="I679" s="157"/>
      <c r="J679" s="158">
        <f>ROUND(I679*H679,2)</f>
        <v>0</v>
      </c>
      <c r="K679" s="154" t="s">
        <v>271</v>
      </c>
      <c r="L679" s="34"/>
      <c r="M679" s="159" t="s">
        <v>1</v>
      </c>
      <c r="N679" s="160" t="s">
        <v>45</v>
      </c>
      <c r="O679" s="59"/>
      <c r="P679" s="161">
        <f>O679*H679</f>
        <v>0</v>
      </c>
      <c r="Q679" s="161">
        <v>0.08922</v>
      </c>
      <c r="R679" s="161">
        <f>Q679*H679</f>
        <v>0.29442599999999997</v>
      </c>
      <c r="S679" s="161">
        <v>0</v>
      </c>
      <c r="T679" s="162">
        <f>S679*H679</f>
        <v>0</v>
      </c>
      <c r="U679" s="33"/>
      <c r="V679" s="33"/>
      <c r="W679" s="33"/>
      <c r="X679" s="33"/>
      <c r="Y679" s="33"/>
      <c r="Z679" s="33"/>
      <c r="AA679" s="33"/>
      <c r="AB679" s="33"/>
      <c r="AC679" s="33"/>
      <c r="AD679" s="33"/>
      <c r="AE679" s="33"/>
      <c r="AR679" s="163" t="s">
        <v>179</v>
      </c>
      <c r="AT679" s="163" t="s">
        <v>267</v>
      </c>
      <c r="AU679" s="163" t="s">
        <v>90</v>
      </c>
      <c r="AY679" s="18" t="s">
        <v>265</v>
      </c>
      <c r="BE679" s="164">
        <f>IF(N679="základní",J679,0)</f>
        <v>0</v>
      </c>
      <c r="BF679" s="164">
        <f>IF(N679="snížená",J679,0)</f>
        <v>0</v>
      </c>
      <c r="BG679" s="164">
        <f>IF(N679="zákl. přenesená",J679,0)</f>
        <v>0</v>
      </c>
      <c r="BH679" s="164">
        <f>IF(N679="sníž. přenesená",J679,0)</f>
        <v>0</v>
      </c>
      <c r="BI679" s="164">
        <f>IF(N679="nulová",J679,0)</f>
        <v>0</v>
      </c>
      <c r="BJ679" s="18" t="s">
        <v>87</v>
      </c>
      <c r="BK679" s="164">
        <f>ROUND(I679*H679,2)</f>
        <v>0</v>
      </c>
      <c r="BL679" s="18" t="s">
        <v>179</v>
      </c>
      <c r="BM679" s="163" t="s">
        <v>783</v>
      </c>
    </row>
    <row r="680" spans="1:47" s="2" customFormat="1" ht="48">
      <c r="A680" s="33"/>
      <c r="B680" s="34"/>
      <c r="C680" s="33"/>
      <c r="D680" s="165" t="s">
        <v>273</v>
      </c>
      <c r="E680" s="33"/>
      <c r="F680" s="166" t="s">
        <v>784</v>
      </c>
      <c r="G680" s="33"/>
      <c r="H680" s="33"/>
      <c r="I680" s="167"/>
      <c r="J680" s="33"/>
      <c r="K680" s="33"/>
      <c r="L680" s="34"/>
      <c r="M680" s="168"/>
      <c r="N680" s="169"/>
      <c r="O680" s="59"/>
      <c r="P680" s="59"/>
      <c r="Q680" s="59"/>
      <c r="R680" s="59"/>
      <c r="S680" s="59"/>
      <c r="T680" s="60"/>
      <c r="U680" s="33"/>
      <c r="V680" s="33"/>
      <c r="W680" s="33"/>
      <c r="X680" s="33"/>
      <c r="Y680" s="33"/>
      <c r="Z680" s="33"/>
      <c r="AA680" s="33"/>
      <c r="AB680" s="33"/>
      <c r="AC680" s="33"/>
      <c r="AD680" s="33"/>
      <c r="AE680" s="33"/>
      <c r="AT680" s="18" t="s">
        <v>273</v>
      </c>
      <c r="AU680" s="18" t="s">
        <v>90</v>
      </c>
    </row>
    <row r="681" spans="2:51" s="13" customFormat="1" ht="10.2">
      <c r="B681" s="170"/>
      <c r="D681" s="165" t="s">
        <v>274</v>
      </c>
      <c r="E681" s="171" t="s">
        <v>1</v>
      </c>
      <c r="F681" s="172" t="s">
        <v>605</v>
      </c>
      <c r="H681" s="171" t="s">
        <v>1</v>
      </c>
      <c r="I681" s="173"/>
      <c r="L681" s="170"/>
      <c r="M681" s="174"/>
      <c r="N681" s="175"/>
      <c r="O681" s="175"/>
      <c r="P681" s="175"/>
      <c r="Q681" s="175"/>
      <c r="R681" s="175"/>
      <c r="S681" s="175"/>
      <c r="T681" s="176"/>
      <c r="AT681" s="171" t="s">
        <v>274</v>
      </c>
      <c r="AU681" s="171" t="s">
        <v>90</v>
      </c>
      <c r="AV681" s="13" t="s">
        <v>87</v>
      </c>
      <c r="AW681" s="13" t="s">
        <v>36</v>
      </c>
      <c r="AX681" s="13" t="s">
        <v>80</v>
      </c>
      <c r="AY681" s="171" t="s">
        <v>265</v>
      </c>
    </row>
    <row r="682" spans="2:51" s="14" customFormat="1" ht="10.2">
      <c r="B682" s="177"/>
      <c r="D682" s="165" t="s">
        <v>274</v>
      </c>
      <c r="E682" s="178" t="s">
        <v>1</v>
      </c>
      <c r="F682" s="179" t="s">
        <v>785</v>
      </c>
      <c r="H682" s="180">
        <v>3.3</v>
      </c>
      <c r="I682" s="181"/>
      <c r="L682" s="177"/>
      <c r="M682" s="182"/>
      <c r="N682" s="183"/>
      <c r="O682" s="183"/>
      <c r="P682" s="183"/>
      <c r="Q682" s="183"/>
      <c r="R682" s="183"/>
      <c r="S682" s="183"/>
      <c r="T682" s="184"/>
      <c r="AT682" s="178" t="s">
        <v>274</v>
      </c>
      <c r="AU682" s="178" t="s">
        <v>90</v>
      </c>
      <c r="AV682" s="14" t="s">
        <v>90</v>
      </c>
      <c r="AW682" s="14" t="s">
        <v>36</v>
      </c>
      <c r="AX682" s="14" t="s">
        <v>80</v>
      </c>
      <c r="AY682" s="178" t="s">
        <v>265</v>
      </c>
    </row>
    <row r="683" spans="2:51" s="16" customFormat="1" ht="10.2">
      <c r="B683" s="193"/>
      <c r="D683" s="165" t="s">
        <v>274</v>
      </c>
      <c r="E683" s="194" t="s">
        <v>186</v>
      </c>
      <c r="F683" s="195" t="s">
        <v>304</v>
      </c>
      <c r="H683" s="196">
        <v>3.3</v>
      </c>
      <c r="I683" s="197"/>
      <c r="L683" s="193"/>
      <c r="M683" s="198"/>
      <c r="N683" s="199"/>
      <c r="O683" s="199"/>
      <c r="P683" s="199"/>
      <c r="Q683" s="199"/>
      <c r="R683" s="199"/>
      <c r="S683" s="199"/>
      <c r="T683" s="200"/>
      <c r="AT683" s="194" t="s">
        <v>274</v>
      </c>
      <c r="AU683" s="194" t="s">
        <v>90</v>
      </c>
      <c r="AV683" s="16" t="s">
        <v>95</v>
      </c>
      <c r="AW683" s="16" t="s">
        <v>36</v>
      </c>
      <c r="AX683" s="16" t="s">
        <v>80</v>
      </c>
      <c r="AY683" s="194" t="s">
        <v>265</v>
      </c>
    </row>
    <row r="684" spans="2:51" s="15" customFormat="1" ht="10.2">
      <c r="B684" s="185"/>
      <c r="D684" s="165" t="s">
        <v>274</v>
      </c>
      <c r="E684" s="186" t="s">
        <v>1</v>
      </c>
      <c r="F684" s="187" t="s">
        <v>277</v>
      </c>
      <c r="H684" s="188">
        <v>3.3</v>
      </c>
      <c r="I684" s="189"/>
      <c r="L684" s="185"/>
      <c r="M684" s="190"/>
      <c r="N684" s="191"/>
      <c r="O684" s="191"/>
      <c r="P684" s="191"/>
      <c r="Q684" s="191"/>
      <c r="R684" s="191"/>
      <c r="S684" s="191"/>
      <c r="T684" s="192"/>
      <c r="AT684" s="186" t="s">
        <v>274</v>
      </c>
      <c r="AU684" s="186" t="s">
        <v>90</v>
      </c>
      <c r="AV684" s="15" t="s">
        <v>179</v>
      </c>
      <c r="AW684" s="15" t="s">
        <v>36</v>
      </c>
      <c r="AX684" s="15" t="s">
        <v>87</v>
      </c>
      <c r="AY684" s="186" t="s">
        <v>265</v>
      </c>
    </row>
    <row r="685" spans="1:65" s="2" customFormat="1" ht="16.5" customHeight="1">
      <c r="A685" s="33"/>
      <c r="B685" s="151"/>
      <c r="C685" s="201" t="s">
        <v>786</v>
      </c>
      <c r="D685" s="201" t="s">
        <v>376</v>
      </c>
      <c r="E685" s="202" t="s">
        <v>787</v>
      </c>
      <c r="F685" s="203" t="s">
        <v>788</v>
      </c>
      <c r="G685" s="204" t="s">
        <v>270</v>
      </c>
      <c r="H685" s="205">
        <v>3.399</v>
      </c>
      <c r="I685" s="206"/>
      <c r="J685" s="207">
        <f>ROUND(I685*H685,2)</f>
        <v>0</v>
      </c>
      <c r="K685" s="203" t="s">
        <v>271</v>
      </c>
      <c r="L685" s="208"/>
      <c r="M685" s="209" t="s">
        <v>1</v>
      </c>
      <c r="N685" s="210" t="s">
        <v>45</v>
      </c>
      <c r="O685" s="59"/>
      <c r="P685" s="161">
        <f>O685*H685</f>
        <v>0</v>
      </c>
      <c r="Q685" s="161">
        <v>0.113</v>
      </c>
      <c r="R685" s="161">
        <f>Q685*H685</f>
        <v>0.384087</v>
      </c>
      <c r="S685" s="161">
        <v>0</v>
      </c>
      <c r="T685" s="162">
        <f>S685*H685</f>
        <v>0</v>
      </c>
      <c r="U685" s="33"/>
      <c r="V685" s="33"/>
      <c r="W685" s="33"/>
      <c r="X685" s="33"/>
      <c r="Y685" s="33"/>
      <c r="Z685" s="33"/>
      <c r="AA685" s="33"/>
      <c r="AB685" s="33"/>
      <c r="AC685" s="33"/>
      <c r="AD685" s="33"/>
      <c r="AE685" s="33"/>
      <c r="AR685" s="163" t="s">
        <v>321</v>
      </c>
      <c r="AT685" s="163" t="s">
        <v>376</v>
      </c>
      <c r="AU685" s="163" t="s">
        <v>90</v>
      </c>
      <c r="AY685" s="18" t="s">
        <v>265</v>
      </c>
      <c r="BE685" s="164">
        <f>IF(N685="základní",J685,0)</f>
        <v>0</v>
      </c>
      <c r="BF685" s="164">
        <f>IF(N685="snížená",J685,0)</f>
        <v>0</v>
      </c>
      <c r="BG685" s="164">
        <f>IF(N685="zákl. přenesená",J685,0)</f>
        <v>0</v>
      </c>
      <c r="BH685" s="164">
        <f>IF(N685="sníž. přenesená",J685,0)</f>
        <v>0</v>
      </c>
      <c r="BI685" s="164">
        <f>IF(N685="nulová",J685,0)</f>
        <v>0</v>
      </c>
      <c r="BJ685" s="18" t="s">
        <v>87</v>
      </c>
      <c r="BK685" s="164">
        <f>ROUND(I685*H685,2)</f>
        <v>0</v>
      </c>
      <c r="BL685" s="18" t="s">
        <v>179</v>
      </c>
      <c r="BM685" s="163" t="s">
        <v>789</v>
      </c>
    </row>
    <row r="686" spans="1:47" s="2" customFormat="1" ht="10.2">
      <c r="A686" s="33"/>
      <c r="B686" s="34"/>
      <c r="C686" s="33"/>
      <c r="D686" s="165" t="s">
        <v>273</v>
      </c>
      <c r="E686" s="33"/>
      <c r="F686" s="166" t="s">
        <v>788</v>
      </c>
      <c r="G686" s="33"/>
      <c r="H686" s="33"/>
      <c r="I686" s="167"/>
      <c r="J686" s="33"/>
      <c r="K686" s="33"/>
      <c r="L686" s="34"/>
      <c r="M686" s="168"/>
      <c r="N686" s="169"/>
      <c r="O686" s="59"/>
      <c r="P686" s="59"/>
      <c r="Q686" s="59"/>
      <c r="R686" s="59"/>
      <c r="S686" s="59"/>
      <c r="T686" s="60"/>
      <c r="U686" s="33"/>
      <c r="V686" s="33"/>
      <c r="W686" s="33"/>
      <c r="X686" s="33"/>
      <c r="Y686" s="33"/>
      <c r="Z686" s="33"/>
      <c r="AA686" s="33"/>
      <c r="AB686" s="33"/>
      <c r="AC686" s="33"/>
      <c r="AD686" s="33"/>
      <c r="AE686" s="33"/>
      <c r="AT686" s="18" t="s">
        <v>273</v>
      </c>
      <c r="AU686" s="18" t="s">
        <v>90</v>
      </c>
    </row>
    <row r="687" spans="2:51" s="14" customFormat="1" ht="10.2">
      <c r="B687" s="177"/>
      <c r="D687" s="165" t="s">
        <v>274</v>
      </c>
      <c r="E687" s="178" t="s">
        <v>1</v>
      </c>
      <c r="F687" s="179" t="s">
        <v>790</v>
      </c>
      <c r="H687" s="180">
        <v>3.399</v>
      </c>
      <c r="I687" s="181"/>
      <c r="L687" s="177"/>
      <c r="M687" s="182"/>
      <c r="N687" s="183"/>
      <c r="O687" s="183"/>
      <c r="P687" s="183"/>
      <c r="Q687" s="183"/>
      <c r="R687" s="183"/>
      <c r="S687" s="183"/>
      <c r="T687" s="184"/>
      <c r="AT687" s="178" t="s">
        <v>274</v>
      </c>
      <c r="AU687" s="178" t="s">
        <v>90</v>
      </c>
      <c r="AV687" s="14" t="s">
        <v>90</v>
      </c>
      <c r="AW687" s="14" t="s">
        <v>36</v>
      </c>
      <c r="AX687" s="14" t="s">
        <v>80</v>
      </c>
      <c r="AY687" s="178" t="s">
        <v>265</v>
      </c>
    </row>
    <row r="688" spans="2:51" s="15" customFormat="1" ht="10.2">
      <c r="B688" s="185"/>
      <c r="D688" s="165" t="s">
        <v>274</v>
      </c>
      <c r="E688" s="186" t="s">
        <v>1</v>
      </c>
      <c r="F688" s="187" t="s">
        <v>277</v>
      </c>
      <c r="H688" s="188">
        <v>3.399</v>
      </c>
      <c r="I688" s="189"/>
      <c r="L688" s="185"/>
      <c r="M688" s="190"/>
      <c r="N688" s="191"/>
      <c r="O688" s="191"/>
      <c r="P688" s="191"/>
      <c r="Q688" s="191"/>
      <c r="R688" s="191"/>
      <c r="S688" s="191"/>
      <c r="T688" s="192"/>
      <c r="AT688" s="186" t="s">
        <v>274</v>
      </c>
      <c r="AU688" s="186" t="s">
        <v>90</v>
      </c>
      <c r="AV688" s="15" t="s">
        <v>179</v>
      </c>
      <c r="AW688" s="15" t="s">
        <v>36</v>
      </c>
      <c r="AX688" s="15" t="s">
        <v>87</v>
      </c>
      <c r="AY688" s="186" t="s">
        <v>265</v>
      </c>
    </row>
    <row r="689" spans="2:63" s="12" customFormat="1" ht="22.8" customHeight="1">
      <c r="B689" s="138"/>
      <c r="D689" s="139" t="s">
        <v>79</v>
      </c>
      <c r="E689" s="149" t="s">
        <v>305</v>
      </c>
      <c r="F689" s="149" t="s">
        <v>791</v>
      </c>
      <c r="I689" s="141"/>
      <c r="J689" s="150">
        <f>BK689</f>
        <v>0</v>
      </c>
      <c r="L689" s="138"/>
      <c r="M689" s="143"/>
      <c r="N689" s="144"/>
      <c r="O689" s="144"/>
      <c r="P689" s="145">
        <f>SUM(P690:P851)</f>
        <v>0</v>
      </c>
      <c r="Q689" s="144"/>
      <c r="R689" s="145">
        <f>SUM(R690:R851)</f>
        <v>16.67886824</v>
      </c>
      <c r="S689" s="144"/>
      <c r="T689" s="146">
        <f>SUM(T690:T851)</f>
        <v>0</v>
      </c>
      <c r="AR689" s="139" t="s">
        <v>87</v>
      </c>
      <c r="AT689" s="147" t="s">
        <v>79</v>
      </c>
      <c r="AU689" s="147" t="s">
        <v>87</v>
      </c>
      <c r="AY689" s="139" t="s">
        <v>265</v>
      </c>
      <c r="BK689" s="148">
        <f>SUM(BK690:BK851)</f>
        <v>0</v>
      </c>
    </row>
    <row r="690" spans="1:65" s="2" customFormat="1" ht="33" customHeight="1">
      <c r="A690" s="33"/>
      <c r="B690" s="151"/>
      <c r="C690" s="152" t="s">
        <v>792</v>
      </c>
      <c r="D690" s="152" t="s">
        <v>267</v>
      </c>
      <c r="E690" s="153" t="s">
        <v>793</v>
      </c>
      <c r="F690" s="154" t="s">
        <v>794</v>
      </c>
      <c r="G690" s="155" t="s">
        <v>270</v>
      </c>
      <c r="H690" s="156">
        <v>59.983</v>
      </c>
      <c r="I690" s="157"/>
      <c r="J690" s="158">
        <f>ROUND(I690*H690,2)</f>
        <v>0</v>
      </c>
      <c r="K690" s="154" t="s">
        <v>271</v>
      </c>
      <c r="L690" s="34"/>
      <c r="M690" s="159" t="s">
        <v>1</v>
      </c>
      <c r="N690" s="160" t="s">
        <v>45</v>
      </c>
      <c r="O690" s="59"/>
      <c r="P690" s="161">
        <f>O690*H690</f>
        <v>0</v>
      </c>
      <c r="Q690" s="161">
        <v>0.00735</v>
      </c>
      <c r="R690" s="161">
        <f>Q690*H690</f>
        <v>0.44087505</v>
      </c>
      <c r="S690" s="161">
        <v>0</v>
      </c>
      <c r="T690" s="162">
        <f>S690*H690</f>
        <v>0</v>
      </c>
      <c r="U690" s="33"/>
      <c r="V690" s="33"/>
      <c r="W690" s="33"/>
      <c r="X690" s="33"/>
      <c r="Y690" s="33"/>
      <c r="Z690" s="33"/>
      <c r="AA690" s="33"/>
      <c r="AB690" s="33"/>
      <c r="AC690" s="33"/>
      <c r="AD690" s="33"/>
      <c r="AE690" s="33"/>
      <c r="AR690" s="163" t="s">
        <v>179</v>
      </c>
      <c r="AT690" s="163" t="s">
        <v>267</v>
      </c>
      <c r="AU690" s="163" t="s">
        <v>90</v>
      </c>
      <c r="AY690" s="18" t="s">
        <v>265</v>
      </c>
      <c r="BE690" s="164">
        <f>IF(N690="základní",J690,0)</f>
        <v>0</v>
      </c>
      <c r="BF690" s="164">
        <f>IF(N690="snížená",J690,0)</f>
        <v>0</v>
      </c>
      <c r="BG690" s="164">
        <f>IF(N690="zákl. přenesená",J690,0)</f>
        <v>0</v>
      </c>
      <c r="BH690" s="164">
        <f>IF(N690="sníž. přenesená",J690,0)</f>
        <v>0</v>
      </c>
      <c r="BI690" s="164">
        <f>IF(N690="nulová",J690,0)</f>
        <v>0</v>
      </c>
      <c r="BJ690" s="18" t="s">
        <v>87</v>
      </c>
      <c r="BK690" s="164">
        <f>ROUND(I690*H690,2)</f>
        <v>0</v>
      </c>
      <c r="BL690" s="18" t="s">
        <v>179</v>
      </c>
      <c r="BM690" s="163" t="s">
        <v>795</v>
      </c>
    </row>
    <row r="691" spans="1:47" s="2" customFormat="1" ht="19.2">
      <c r="A691" s="33"/>
      <c r="B691" s="34"/>
      <c r="C691" s="33"/>
      <c r="D691" s="165" t="s">
        <v>273</v>
      </c>
      <c r="E691" s="33"/>
      <c r="F691" s="166" t="s">
        <v>794</v>
      </c>
      <c r="G691" s="33"/>
      <c r="H691" s="33"/>
      <c r="I691" s="167"/>
      <c r="J691" s="33"/>
      <c r="K691" s="33"/>
      <c r="L691" s="34"/>
      <c r="M691" s="168"/>
      <c r="N691" s="169"/>
      <c r="O691" s="59"/>
      <c r="P691" s="59"/>
      <c r="Q691" s="59"/>
      <c r="R691" s="59"/>
      <c r="S691" s="59"/>
      <c r="T691" s="60"/>
      <c r="U691" s="33"/>
      <c r="V691" s="33"/>
      <c r="W691" s="33"/>
      <c r="X691" s="33"/>
      <c r="Y691" s="33"/>
      <c r="Z691" s="33"/>
      <c r="AA691" s="33"/>
      <c r="AB691" s="33"/>
      <c r="AC691" s="33"/>
      <c r="AD691" s="33"/>
      <c r="AE691" s="33"/>
      <c r="AT691" s="18" t="s">
        <v>273</v>
      </c>
      <c r="AU691" s="18" t="s">
        <v>90</v>
      </c>
    </row>
    <row r="692" spans="2:51" s="14" customFormat="1" ht="10.2">
      <c r="B692" s="177"/>
      <c r="D692" s="165" t="s">
        <v>274</v>
      </c>
      <c r="E692" s="178" t="s">
        <v>1</v>
      </c>
      <c r="F692" s="179" t="s">
        <v>153</v>
      </c>
      <c r="H692" s="180">
        <v>59.983</v>
      </c>
      <c r="I692" s="181"/>
      <c r="L692" s="177"/>
      <c r="M692" s="182"/>
      <c r="N692" s="183"/>
      <c r="O692" s="183"/>
      <c r="P692" s="183"/>
      <c r="Q692" s="183"/>
      <c r="R692" s="183"/>
      <c r="S692" s="183"/>
      <c r="T692" s="184"/>
      <c r="AT692" s="178" t="s">
        <v>274</v>
      </c>
      <c r="AU692" s="178" t="s">
        <v>90</v>
      </c>
      <c r="AV692" s="14" t="s">
        <v>90</v>
      </c>
      <c r="AW692" s="14" t="s">
        <v>36</v>
      </c>
      <c r="AX692" s="14" t="s">
        <v>80</v>
      </c>
      <c r="AY692" s="178" t="s">
        <v>265</v>
      </c>
    </row>
    <row r="693" spans="2:51" s="15" customFormat="1" ht="10.2">
      <c r="B693" s="185"/>
      <c r="D693" s="165" t="s">
        <v>274</v>
      </c>
      <c r="E693" s="186" t="s">
        <v>1</v>
      </c>
      <c r="F693" s="187" t="s">
        <v>277</v>
      </c>
      <c r="H693" s="188">
        <v>59.983</v>
      </c>
      <c r="I693" s="189"/>
      <c r="L693" s="185"/>
      <c r="M693" s="190"/>
      <c r="N693" s="191"/>
      <c r="O693" s="191"/>
      <c r="P693" s="191"/>
      <c r="Q693" s="191"/>
      <c r="R693" s="191"/>
      <c r="S693" s="191"/>
      <c r="T693" s="192"/>
      <c r="AT693" s="186" t="s">
        <v>274</v>
      </c>
      <c r="AU693" s="186" t="s">
        <v>90</v>
      </c>
      <c r="AV693" s="15" t="s">
        <v>179</v>
      </c>
      <c r="AW693" s="15" t="s">
        <v>36</v>
      </c>
      <c r="AX693" s="15" t="s">
        <v>87</v>
      </c>
      <c r="AY693" s="186" t="s">
        <v>265</v>
      </c>
    </row>
    <row r="694" spans="1:65" s="2" customFormat="1" ht="44.25" customHeight="1">
      <c r="A694" s="33"/>
      <c r="B694" s="151"/>
      <c r="C694" s="152" t="s">
        <v>796</v>
      </c>
      <c r="D694" s="152" t="s">
        <v>267</v>
      </c>
      <c r="E694" s="153" t="s">
        <v>797</v>
      </c>
      <c r="F694" s="154" t="s">
        <v>798</v>
      </c>
      <c r="G694" s="155" t="s">
        <v>270</v>
      </c>
      <c r="H694" s="156">
        <v>59.983</v>
      </c>
      <c r="I694" s="157"/>
      <c r="J694" s="158">
        <f>ROUND(I694*H694,2)</f>
        <v>0</v>
      </c>
      <c r="K694" s="154" t="s">
        <v>271</v>
      </c>
      <c r="L694" s="34"/>
      <c r="M694" s="159" t="s">
        <v>1</v>
      </c>
      <c r="N694" s="160" t="s">
        <v>45</v>
      </c>
      <c r="O694" s="59"/>
      <c r="P694" s="161">
        <f>O694*H694</f>
        <v>0</v>
      </c>
      <c r="Q694" s="161">
        <v>0.01875</v>
      </c>
      <c r="R694" s="161">
        <f>Q694*H694</f>
        <v>1.1246812499999999</v>
      </c>
      <c r="S694" s="161">
        <v>0</v>
      </c>
      <c r="T694" s="162">
        <f>S694*H694</f>
        <v>0</v>
      </c>
      <c r="U694" s="33"/>
      <c r="V694" s="33"/>
      <c r="W694" s="33"/>
      <c r="X694" s="33"/>
      <c r="Y694" s="33"/>
      <c r="Z694" s="33"/>
      <c r="AA694" s="33"/>
      <c r="AB694" s="33"/>
      <c r="AC694" s="33"/>
      <c r="AD694" s="33"/>
      <c r="AE694" s="33"/>
      <c r="AR694" s="163" t="s">
        <v>179</v>
      </c>
      <c r="AT694" s="163" t="s">
        <v>267</v>
      </c>
      <c r="AU694" s="163" t="s">
        <v>90</v>
      </c>
      <c r="AY694" s="18" t="s">
        <v>265</v>
      </c>
      <c r="BE694" s="164">
        <f>IF(N694="základní",J694,0)</f>
        <v>0</v>
      </c>
      <c r="BF694" s="164">
        <f>IF(N694="snížená",J694,0)</f>
        <v>0</v>
      </c>
      <c r="BG694" s="164">
        <f>IF(N694="zákl. přenesená",J694,0)</f>
        <v>0</v>
      </c>
      <c r="BH694" s="164">
        <f>IF(N694="sníž. přenesená",J694,0)</f>
        <v>0</v>
      </c>
      <c r="BI694" s="164">
        <f>IF(N694="nulová",J694,0)</f>
        <v>0</v>
      </c>
      <c r="BJ694" s="18" t="s">
        <v>87</v>
      </c>
      <c r="BK694" s="164">
        <f>ROUND(I694*H694,2)</f>
        <v>0</v>
      </c>
      <c r="BL694" s="18" t="s">
        <v>179</v>
      </c>
      <c r="BM694" s="163" t="s">
        <v>799</v>
      </c>
    </row>
    <row r="695" spans="1:47" s="2" customFormat="1" ht="28.8">
      <c r="A695" s="33"/>
      <c r="B695" s="34"/>
      <c r="C695" s="33"/>
      <c r="D695" s="165" t="s">
        <v>273</v>
      </c>
      <c r="E695" s="33"/>
      <c r="F695" s="166" t="s">
        <v>798</v>
      </c>
      <c r="G695" s="33"/>
      <c r="H695" s="33"/>
      <c r="I695" s="167"/>
      <c r="J695" s="33"/>
      <c r="K695" s="33"/>
      <c r="L695" s="34"/>
      <c r="M695" s="168"/>
      <c r="N695" s="169"/>
      <c r="O695" s="59"/>
      <c r="P695" s="59"/>
      <c r="Q695" s="59"/>
      <c r="R695" s="59"/>
      <c r="S695" s="59"/>
      <c r="T695" s="60"/>
      <c r="U695" s="33"/>
      <c r="V695" s="33"/>
      <c r="W695" s="33"/>
      <c r="X695" s="33"/>
      <c r="Y695" s="33"/>
      <c r="Z695" s="33"/>
      <c r="AA695" s="33"/>
      <c r="AB695" s="33"/>
      <c r="AC695" s="33"/>
      <c r="AD695" s="33"/>
      <c r="AE695" s="33"/>
      <c r="AT695" s="18" t="s">
        <v>273</v>
      </c>
      <c r="AU695" s="18" t="s">
        <v>90</v>
      </c>
    </row>
    <row r="696" spans="2:51" s="13" customFormat="1" ht="10.2">
      <c r="B696" s="170"/>
      <c r="D696" s="165" t="s">
        <v>274</v>
      </c>
      <c r="E696" s="171" t="s">
        <v>1</v>
      </c>
      <c r="F696" s="172" t="s">
        <v>605</v>
      </c>
      <c r="H696" s="171" t="s">
        <v>1</v>
      </c>
      <c r="I696" s="173"/>
      <c r="L696" s="170"/>
      <c r="M696" s="174"/>
      <c r="N696" s="175"/>
      <c r="O696" s="175"/>
      <c r="P696" s="175"/>
      <c r="Q696" s="175"/>
      <c r="R696" s="175"/>
      <c r="S696" s="175"/>
      <c r="T696" s="176"/>
      <c r="AT696" s="171" t="s">
        <v>274</v>
      </c>
      <c r="AU696" s="171" t="s">
        <v>90</v>
      </c>
      <c r="AV696" s="13" t="s">
        <v>87</v>
      </c>
      <c r="AW696" s="13" t="s">
        <v>36</v>
      </c>
      <c r="AX696" s="13" t="s">
        <v>80</v>
      </c>
      <c r="AY696" s="171" t="s">
        <v>265</v>
      </c>
    </row>
    <row r="697" spans="2:51" s="13" customFormat="1" ht="10.2">
      <c r="B697" s="170"/>
      <c r="D697" s="165" t="s">
        <v>274</v>
      </c>
      <c r="E697" s="171" t="s">
        <v>1</v>
      </c>
      <c r="F697" s="172" t="s">
        <v>800</v>
      </c>
      <c r="H697" s="171" t="s">
        <v>1</v>
      </c>
      <c r="I697" s="173"/>
      <c r="L697" s="170"/>
      <c r="M697" s="174"/>
      <c r="N697" s="175"/>
      <c r="O697" s="175"/>
      <c r="P697" s="175"/>
      <c r="Q697" s="175"/>
      <c r="R697" s="175"/>
      <c r="S697" s="175"/>
      <c r="T697" s="176"/>
      <c r="AT697" s="171" t="s">
        <v>274</v>
      </c>
      <c r="AU697" s="171" t="s">
        <v>90</v>
      </c>
      <c r="AV697" s="13" t="s">
        <v>87</v>
      </c>
      <c r="AW697" s="13" t="s">
        <v>36</v>
      </c>
      <c r="AX697" s="13" t="s">
        <v>80</v>
      </c>
      <c r="AY697" s="171" t="s">
        <v>265</v>
      </c>
    </row>
    <row r="698" spans="2:51" s="13" customFormat="1" ht="10.2">
      <c r="B698" s="170"/>
      <c r="D698" s="165" t="s">
        <v>274</v>
      </c>
      <c r="E698" s="171" t="s">
        <v>1</v>
      </c>
      <c r="F698" s="172" t="s">
        <v>801</v>
      </c>
      <c r="H698" s="171" t="s">
        <v>1</v>
      </c>
      <c r="I698" s="173"/>
      <c r="L698" s="170"/>
      <c r="M698" s="174"/>
      <c r="N698" s="175"/>
      <c r="O698" s="175"/>
      <c r="P698" s="175"/>
      <c r="Q698" s="175"/>
      <c r="R698" s="175"/>
      <c r="S698" s="175"/>
      <c r="T698" s="176"/>
      <c r="AT698" s="171" t="s">
        <v>274</v>
      </c>
      <c r="AU698" s="171" t="s">
        <v>90</v>
      </c>
      <c r="AV698" s="13" t="s">
        <v>87</v>
      </c>
      <c r="AW698" s="13" t="s">
        <v>36</v>
      </c>
      <c r="AX698" s="13" t="s">
        <v>80</v>
      </c>
      <c r="AY698" s="171" t="s">
        <v>265</v>
      </c>
    </row>
    <row r="699" spans="2:51" s="13" customFormat="1" ht="10.2">
      <c r="B699" s="170"/>
      <c r="D699" s="165" t="s">
        <v>274</v>
      </c>
      <c r="E699" s="171" t="s">
        <v>1</v>
      </c>
      <c r="F699" s="172" t="s">
        <v>802</v>
      </c>
      <c r="H699" s="171" t="s">
        <v>1</v>
      </c>
      <c r="I699" s="173"/>
      <c r="L699" s="170"/>
      <c r="M699" s="174"/>
      <c r="N699" s="175"/>
      <c r="O699" s="175"/>
      <c r="P699" s="175"/>
      <c r="Q699" s="175"/>
      <c r="R699" s="175"/>
      <c r="S699" s="175"/>
      <c r="T699" s="176"/>
      <c r="AT699" s="171" t="s">
        <v>274</v>
      </c>
      <c r="AU699" s="171" t="s">
        <v>90</v>
      </c>
      <c r="AV699" s="13" t="s">
        <v>87</v>
      </c>
      <c r="AW699" s="13" t="s">
        <v>36</v>
      </c>
      <c r="AX699" s="13" t="s">
        <v>80</v>
      </c>
      <c r="AY699" s="171" t="s">
        <v>265</v>
      </c>
    </row>
    <row r="700" spans="2:51" s="14" customFormat="1" ht="10.2">
      <c r="B700" s="177"/>
      <c r="D700" s="165" t="s">
        <v>274</v>
      </c>
      <c r="E700" s="178" t="s">
        <v>1</v>
      </c>
      <c r="F700" s="179" t="s">
        <v>803</v>
      </c>
      <c r="H700" s="180">
        <v>4.5</v>
      </c>
      <c r="I700" s="181"/>
      <c r="L700" s="177"/>
      <c r="M700" s="182"/>
      <c r="N700" s="183"/>
      <c r="O700" s="183"/>
      <c r="P700" s="183"/>
      <c r="Q700" s="183"/>
      <c r="R700" s="183"/>
      <c r="S700" s="183"/>
      <c r="T700" s="184"/>
      <c r="AT700" s="178" t="s">
        <v>274</v>
      </c>
      <c r="AU700" s="178" t="s">
        <v>90</v>
      </c>
      <c r="AV700" s="14" t="s">
        <v>90</v>
      </c>
      <c r="AW700" s="14" t="s">
        <v>36</v>
      </c>
      <c r="AX700" s="14" t="s">
        <v>80</v>
      </c>
      <c r="AY700" s="178" t="s">
        <v>265</v>
      </c>
    </row>
    <row r="701" spans="2:51" s="14" customFormat="1" ht="10.2">
      <c r="B701" s="177"/>
      <c r="D701" s="165" t="s">
        <v>274</v>
      </c>
      <c r="E701" s="178" t="s">
        <v>1</v>
      </c>
      <c r="F701" s="179" t="s">
        <v>804</v>
      </c>
      <c r="H701" s="180">
        <v>3</v>
      </c>
      <c r="I701" s="181"/>
      <c r="L701" s="177"/>
      <c r="M701" s="182"/>
      <c r="N701" s="183"/>
      <c r="O701" s="183"/>
      <c r="P701" s="183"/>
      <c r="Q701" s="183"/>
      <c r="R701" s="183"/>
      <c r="S701" s="183"/>
      <c r="T701" s="184"/>
      <c r="AT701" s="178" t="s">
        <v>274</v>
      </c>
      <c r="AU701" s="178" t="s">
        <v>90</v>
      </c>
      <c r="AV701" s="14" t="s">
        <v>90</v>
      </c>
      <c r="AW701" s="14" t="s">
        <v>36</v>
      </c>
      <c r="AX701" s="14" t="s">
        <v>80</v>
      </c>
      <c r="AY701" s="178" t="s">
        <v>265</v>
      </c>
    </row>
    <row r="702" spans="2:51" s="16" customFormat="1" ht="10.2">
      <c r="B702" s="193"/>
      <c r="D702" s="165" t="s">
        <v>274</v>
      </c>
      <c r="E702" s="194" t="s">
        <v>155</v>
      </c>
      <c r="F702" s="195" t="s">
        <v>304</v>
      </c>
      <c r="H702" s="196">
        <v>7.5</v>
      </c>
      <c r="I702" s="197"/>
      <c r="L702" s="193"/>
      <c r="M702" s="198"/>
      <c r="N702" s="199"/>
      <c r="O702" s="199"/>
      <c r="P702" s="199"/>
      <c r="Q702" s="199"/>
      <c r="R702" s="199"/>
      <c r="S702" s="199"/>
      <c r="T702" s="200"/>
      <c r="AT702" s="194" t="s">
        <v>274</v>
      </c>
      <c r="AU702" s="194" t="s">
        <v>90</v>
      </c>
      <c r="AV702" s="16" t="s">
        <v>95</v>
      </c>
      <c r="AW702" s="16" t="s">
        <v>36</v>
      </c>
      <c r="AX702" s="16" t="s">
        <v>80</v>
      </c>
      <c r="AY702" s="194" t="s">
        <v>265</v>
      </c>
    </row>
    <row r="703" spans="2:51" s="13" customFormat="1" ht="10.2">
      <c r="B703" s="170"/>
      <c r="D703" s="165" t="s">
        <v>274</v>
      </c>
      <c r="E703" s="171" t="s">
        <v>1</v>
      </c>
      <c r="F703" s="172" t="s">
        <v>805</v>
      </c>
      <c r="H703" s="171" t="s">
        <v>1</v>
      </c>
      <c r="I703" s="173"/>
      <c r="L703" s="170"/>
      <c r="M703" s="174"/>
      <c r="N703" s="175"/>
      <c r="O703" s="175"/>
      <c r="P703" s="175"/>
      <c r="Q703" s="175"/>
      <c r="R703" s="175"/>
      <c r="S703" s="175"/>
      <c r="T703" s="176"/>
      <c r="AT703" s="171" t="s">
        <v>274</v>
      </c>
      <c r="AU703" s="171" t="s">
        <v>90</v>
      </c>
      <c r="AV703" s="13" t="s">
        <v>87</v>
      </c>
      <c r="AW703" s="13" t="s">
        <v>36</v>
      </c>
      <c r="AX703" s="13" t="s">
        <v>80</v>
      </c>
      <c r="AY703" s="171" t="s">
        <v>265</v>
      </c>
    </row>
    <row r="704" spans="2:51" s="14" customFormat="1" ht="10.2">
      <c r="B704" s="177"/>
      <c r="D704" s="165" t="s">
        <v>274</v>
      </c>
      <c r="E704" s="178" t="s">
        <v>1</v>
      </c>
      <c r="F704" s="179" t="s">
        <v>806</v>
      </c>
      <c r="H704" s="180">
        <v>9.8</v>
      </c>
      <c r="I704" s="181"/>
      <c r="L704" s="177"/>
      <c r="M704" s="182"/>
      <c r="N704" s="183"/>
      <c r="O704" s="183"/>
      <c r="P704" s="183"/>
      <c r="Q704" s="183"/>
      <c r="R704" s="183"/>
      <c r="S704" s="183"/>
      <c r="T704" s="184"/>
      <c r="AT704" s="178" t="s">
        <v>274</v>
      </c>
      <c r="AU704" s="178" t="s">
        <v>90</v>
      </c>
      <c r="AV704" s="14" t="s">
        <v>90</v>
      </c>
      <c r="AW704" s="14" t="s">
        <v>36</v>
      </c>
      <c r="AX704" s="14" t="s">
        <v>80</v>
      </c>
      <c r="AY704" s="178" t="s">
        <v>265</v>
      </c>
    </row>
    <row r="705" spans="2:51" s="16" customFormat="1" ht="10.2">
      <c r="B705" s="193"/>
      <c r="D705" s="165" t="s">
        <v>274</v>
      </c>
      <c r="E705" s="194" t="s">
        <v>157</v>
      </c>
      <c r="F705" s="195" t="s">
        <v>304</v>
      </c>
      <c r="H705" s="196">
        <v>9.8</v>
      </c>
      <c r="I705" s="197"/>
      <c r="L705" s="193"/>
      <c r="M705" s="198"/>
      <c r="N705" s="199"/>
      <c r="O705" s="199"/>
      <c r="P705" s="199"/>
      <c r="Q705" s="199"/>
      <c r="R705" s="199"/>
      <c r="S705" s="199"/>
      <c r="T705" s="200"/>
      <c r="AT705" s="194" t="s">
        <v>274</v>
      </c>
      <c r="AU705" s="194" t="s">
        <v>90</v>
      </c>
      <c r="AV705" s="16" t="s">
        <v>95</v>
      </c>
      <c r="AW705" s="16" t="s">
        <v>36</v>
      </c>
      <c r="AX705" s="16" t="s">
        <v>80</v>
      </c>
      <c r="AY705" s="194" t="s">
        <v>265</v>
      </c>
    </row>
    <row r="706" spans="2:51" s="15" customFormat="1" ht="10.2">
      <c r="B706" s="185"/>
      <c r="D706" s="165" t="s">
        <v>274</v>
      </c>
      <c r="E706" s="186" t="s">
        <v>1</v>
      </c>
      <c r="F706" s="187" t="s">
        <v>277</v>
      </c>
      <c r="H706" s="188">
        <v>17.3</v>
      </c>
      <c r="I706" s="189"/>
      <c r="L706" s="185"/>
      <c r="M706" s="190"/>
      <c r="N706" s="191"/>
      <c r="O706" s="191"/>
      <c r="P706" s="191"/>
      <c r="Q706" s="191"/>
      <c r="R706" s="191"/>
      <c r="S706" s="191"/>
      <c r="T706" s="192"/>
      <c r="AT706" s="186" t="s">
        <v>274</v>
      </c>
      <c r="AU706" s="186" t="s">
        <v>90</v>
      </c>
      <c r="AV706" s="15" t="s">
        <v>179</v>
      </c>
      <c r="AW706" s="15" t="s">
        <v>36</v>
      </c>
      <c r="AX706" s="15" t="s">
        <v>80</v>
      </c>
      <c r="AY706" s="186" t="s">
        <v>265</v>
      </c>
    </row>
    <row r="707" spans="2:51" s="13" customFormat="1" ht="10.2">
      <c r="B707" s="170"/>
      <c r="D707" s="165" t="s">
        <v>274</v>
      </c>
      <c r="E707" s="171" t="s">
        <v>1</v>
      </c>
      <c r="F707" s="172" t="s">
        <v>807</v>
      </c>
      <c r="H707" s="171" t="s">
        <v>1</v>
      </c>
      <c r="I707" s="173"/>
      <c r="L707" s="170"/>
      <c r="M707" s="174"/>
      <c r="N707" s="175"/>
      <c r="O707" s="175"/>
      <c r="P707" s="175"/>
      <c r="Q707" s="175"/>
      <c r="R707" s="175"/>
      <c r="S707" s="175"/>
      <c r="T707" s="176"/>
      <c r="AT707" s="171" t="s">
        <v>274</v>
      </c>
      <c r="AU707" s="171" t="s">
        <v>90</v>
      </c>
      <c r="AV707" s="13" t="s">
        <v>87</v>
      </c>
      <c r="AW707" s="13" t="s">
        <v>36</v>
      </c>
      <c r="AX707" s="13" t="s">
        <v>80</v>
      </c>
      <c r="AY707" s="171" t="s">
        <v>265</v>
      </c>
    </row>
    <row r="708" spans="2:51" s="14" customFormat="1" ht="10.2">
      <c r="B708" s="177"/>
      <c r="D708" s="165" t="s">
        <v>274</v>
      </c>
      <c r="E708" s="178" t="s">
        <v>1</v>
      </c>
      <c r="F708" s="179" t="s">
        <v>808</v>
      </c>
      <c r="H708" s="180">
        <v>43.155</v>
      </c>
      <c r="I708" s="181"/>
      <c r="L708" s="177"/>
      <c r="M708" s="182"/>
      <c r="N708" s="183"/>
      <c r="O708" s="183"/>
      <c r="P708" s="183"/>
      <c r="Q708" s="183"/>
      <c r="R708" s="183"/>
      <c r="S708" s="183"/>
      <c r="T708" s="184"/>
      <c r="AT708" s="178" t="s">
        <v>274</v>
      </c>
      <c r="AU708" s="178" t="s">
        <v>90</v>
      </c>
      <c r="AV708" s="14" t="s">
        <v>90</v>
      </c>
      <c r="AW708" s="14" t="s">
        <v>36</v>
      </c>
      <c r="AX708" s="14" t="s">
        <v>80</v>
      </c>
      <c r="AY708" s="178" t="s">
        <v>265</v>
      </c>
    </row>
    <row r="709" spans="2:51" s="14" customFormat="1" ht="10.2">
      <c r="B709" s="177"/>
      <c r="D709" s="165" t="s">
        <v>274</v>
      </c>
      <c r="E709" s="178" t="s">
        <v>1</v>
      </c>
      <c r="F709" s="179" t="s">
        <v>809</v>
      </c>
      <c r="H709" s="180">
        <v>24.478</v>
      </c>
      <c r="I709" s="181"/>
      <c r="L709" s="177"/>
      <c r="M709" s="182"/>
      <c r="N709" s="183"/>
      <c r="O709" s="183"/>
      <c r="P709" s="183"/>
      <c r="Q709" s="183"/>
      <c r="R709" s="183"/>
      <c r="S709" s="183"/>
      <c r="T709" s="184"/>
      <c r="AT709" s="178" t="s">
        <v>274</v>
      </c>
      <c r="AU709" s="178" t="s">
        <v>90</v>
      </c>
      <c r="AV709" s="14" t="s">
        <v>90</v>
      </c>
      <c r="AW709" s="14" t="s">
        <v>36</v>
      </c>
      <c r="AX709" s="14" t="s">
        <v>80</v>
      </c>
      <c r="AY709" s="178" t="s">
        <v>265</v>
      </c>
    </row>
    <row r="710" spans="2:51" s="13" customFormat="1" ht="10.2">
      <c r="B710" s="170"/>
      <c r="D710" s="165" t="s">
        <v>274</v>
      </c>
      <c r="E710" s="171" t="s">
        <v>1</v>
      </c>
      <c r="F710" s="172" t="s">
        <v>608</v>
      </c>
      <c r="H710" s="171" t="s">
        <v>1</v>
      </c>
      <c r="I710" s="173"/>
      <c r="L710" s="170"/>
      <c r="M710" s="174"/>
      <c r="N710" s="175"/>
      <c r="O710" s="175"/>
      <c r="P710" s="175"/>
      <c r="Q710" s="175"/>
      <c r="R710" s="175"/>
      <c r="S710" s="175"/>
      <c r="T710" s="176"/>
      <c r="AT710" s="171" t="s">
        <v>274</v>
      </c>
      <c r="AU710" s="171" t="s">
        <v>90</v>
      </c>
      <c r="AV710" s="13" t="s">
        <v>87</v>
      </c>
      <c r="AW710" s="13" t="s">
        <v>36</v>
      </c>
      <c r="AX710" s="13" t="s">
        <v>80</v>
      </c>
      <c r="AY710" s="171" t="s">
        <v>265</v>
      </c>
    </row>
    <row r="711" spans="2:51" s="14" customFormat="1" ht="10.2">
      <c r="B711" s="177"/>
      <c r="D711" s="165" t="s">
        <v>274</v>
      </c>
      <c r="E711" s="178" t="s">
        <v>1</v>
      </c>
      <c r="F711" s="179" t="s">
        <v>609</v>
      </c>
      <c r="H711" s="180">
        <v>-3.28</v>
      </c>
      <c r="I711" s="181"/>
      <c r="L711" s="177"/>
      <c r="M711" s="182"/>
      <c r="N711" s="183"/>
      <c r="O711" s="183"/>
      <c r="P711" s="183"/>
      <c r="Q711" s="183"/>
      <c r="R711" s="183"/>
      <c r="S711" s="183"/>
      <c r="T711" s="184"/>
      <c r="AT711" s="178" t="s">
        <v>274</v>
      </c>
      <c r="AU711" s="178" t="s">
        <v>90</v>
      </c>
      <c r="AV711" s="14" t="s">
        <v>90</v>
      </c>
      <c r="AW711" s="14" t="s">
        <v>36</v>
      </c>
      <c r="AX711" s="14" t="s">
        <v>80</v>
      </c>
      <c r="AY711" s="178" t="s">
        <v>265</v>
      </c>
    </row>
    <row r="712" spans="2:51" s="14" customFormat="1" ht="10.2">
      <c r="B712" s="177"/>
      <c r="D712" s="165" t="s">
        <v>274</v>
      </c>
      <c r="E712" s="178" t="s">
        <v>1</v>
      </c>
      <c r="F712" s="179" t="s">
        <v>610</v>
      </c>
      <c r="H712" s="180">
        <v>-1.125</v>
      </c>
      <c r="I712" s="181"/>
      <c r="L712" s="177"/>
      <c r="M712" s="182"/>
      <c r="N712" s="183"/>
      <c r="O712" s="183"/>
      <c r="P712" s="183"/>
      <c r="Q712" s="183"/>
      <c r="R712" s="183"/>
      <c r="S712" s="183"/>
      <c r="T712" s="184"/>
      <c r="AT712" s="178" t="s">
        <v>274</v>
      </c>
      <c r="AU712" s="178" t="s">
        <v>90</v>
      </c>
      <c r="AV712" s="14" t="s">
        <v>90</v>
      </c>
      <c r="AW712" s="14" t="s">
        <v>36</v>
      </c>
      <c r="AX712" s="14" t="s">
        <v>80</v>
      </c>
      <c r="AY712" s="178" t="s">
        <v>265</v>
      </c>
    </row>
    <row r="713" spans="2:51" s="14" customFormat="1" ht="10.2">
      <c r="B713" s="177"/>
      <c r="D713" s="165" t="s">
        <v>274</v>
      </c>
      <c r="E713" s="178" t="s">
        <v>1</v>
      </c>
      <c r="F713" s="179" t="s">
        <v>611</v>
      </c>
      <c r="H713" s="180">
        <v>-2.05</v>
      </c>
      <c r="I713" s="181"/>
      <c r="L713" s="177"/>
      <c r="M713" s="182"/>
      <c r="N713" s="183"/>
      <c r="O713" s="183"/>
      <c r="P713" s="183"/>
      <c r="Q713" s="183"/>
      <c r="R713" s="183"/>
      <c r="S713" s="183"/>
      <c r="T713" s="184"/>
      <c r="AT713" s="178" t="s">
        <v>274</v>
      </c>
      <c r="AU713" s="178" t="s">
        <v>90</v>
      </c>
      <c r="AV713" s="14" t="s">
        <v>90</v>
      </c>
      <c r="AW713" s="14" t="s">
        <v>36</v>
      </c>
      <c r="AX713" s="14" t="s">
        <v>80</v>
      </c>
      <c r="AY713" s="178" t="s">
        <v>265</v>
      </c>
    </row>
    <row r="714" spans="2:51" s="14" customFormat="1" ht="10.2">
      <c r="B714" s="177"/>
      <c r="D714" s="165" t="s">
        <v>274</v>
      </c>
      <c r="E714" s="178" t="s">
        <v>1</v>
      </c>
      <c r="F714" s="179" t="s">
        <v>612</v>
      </c>
      <c r="H714" s="180">
        <v>-1</v>
      </c>
      <c r="I714" s="181"/>
      <c r="L714" s="177"/>
      <c r="M714" s="182"/>
      <c r="N714" s="183"/>
      <c r="O714" s="183"/>
      <c r="P714" s="183"/>
      <c r="Q714" s="183"/>
      <c r="R714" s="183"/>
      <c r="S714" s="183"/>
      <c r="T714" s="184"/>
      <c r="AT714" s="178" t="s">
        <v>274</v>
      </c>
      <c r="AU714" s="178" t="s">
        <v>90</v>
      </c>
      <c r="AV714" s="14" t="s">
        <v>90</v>
      </c>
      <c r="AW714" s="14" t="s">
        <v>36</v>
      </c>
      <c r="AX714" s="14" t="s">
        <v>80</v>
      </c>
      <c r="AY714" s="178" t="s">
        <v>265</v>
      </c>
    </row>
    <row r="715" spans="2:51" s="14" customFormat="1" ht="10.2">
      <c r="B715" s="177"/>
      <c r="D715" s="165" t="s">
        <v>274</v>
      </c>
      <c r="E715" s="178" t="s">
        <v>1</v>
      </c>
      <c r="F715" s="179" t="s">
        <v>609</v>
      </c>
      <c r="H715" s="180">
        <v>-3.28</v>
      </c>
      <c r="I715" s="181"/>
      <c r="L715" s="177"/>
      <c r="M715" s="182"/>
      <c r="N715" s="183"/>
      <c r="O715" s="183"/>
      <c r="P715" s="183"/>
      <c r="Q715" s="183"/>
      <c r="R715" s="183"/>
      <c r="S715" s="183"/>
      <c r="T715" s="184"/>
      <c r="AT715" s="178" t="s">
        <v>274</v>
      </c>
      <c r="AU715" s="178" t="s">
        <v>90</v>
      </c>
      <c r="AV715" s="14" t="s">
        <v>90</v>
      </c>
      <c r="AW715" s="14" t="s">
        <v>36</v>
      </c>
      <c r="AX715" s="14" t="s">
        <v>80</v>
      </c>
      <c r="AY715" s="178" t="s">
        <v>265</v>
      </c>
    </row>
    <row r="716" spans="2:51" s="13" customFormat="1" ht="10.2">
      <c r="B716" s="170"/>
      <c r="D716" s="165" t="s">
        <v>274</v>
      </c>
      <c r="E716" s="171" t="s">
        <v>1</v>
      </c>
      <c r="F716" s="172" t="s">
        <v>810</v>
      </c>
      <c r="H716" s="171" t="s">
        <v>1</v>
      </c>
      <c r="I716" s="173"/>
      <c r="L716" s="170"/>
      <c r="M716" s="174"/>
      <c r="N716" s="175"/>
      <c r="O716" s="175"/>
      <c r="P716" s="175"/>
      <c r="Q716" s="175"/>
      <c r="R716" s="175"/>
      <c r="S716" s="175"/>
      <c r="T716" s="176"/>
      <c r="AT716" s="171" t="s">
        <v>274</v>
      </c>
      <c r="AU716" s="171" t="s">
        <v>90</v>
      </c>
      <c r="AV716" s="13" t="s">
        <v>87</v>
      </c>
      <c r="AW716" s="13" t="s">
        <v>36</v>
      </c>
      <c r="AX716" s="13" t="s">
        <v>80</v>
      </c>
      <c r="AY716" s="171" t="s">
        <v>265</v>
      </c>
    </row>
    <row r="717" spans="2:51" s="14" customFormat="1" ht="10.2">
      <c r="B717" s="177"/>
      <c r="D717" s="165" t="s">
        <v>274</v>
      </c>
      <c r="E717" s="178" t="s">
        <v>1</v>
      </c>
      <c r="F717" s="179" t="s">
        <v>811</v>
      </c>
      <c r="H717" s="180">
        <v>1.125</v>
      </c>
      <c r="I717" s="181"/>
      <c r="L717" s="177"/>
      <c r="M717" s="182"/>
      <c r="N717" s="183"/>
      <c r="O717" s="183"/>
      <c r="P717" s="183"/>
      <c r="Q717" s="183"/>
      <c r="R717" s="183"/>
      <c r="S717" s="183"/>
      <c r="T717" s="184"/>
      <c r="AT717" s="178" t="s">
        <v>274</v>
      </c>
      <c r="AU717" s="178" t="s">
        <v>90</v>
      </c>
      <c r="AV717" s="14" t="s">
        <v>90</v>
      </c>
      <c r="AW717" s="14" t="s">
        <v>36</v>
      </c>
      <c r="AX717" s="14" t="s">
        <v>80</v>
      </c>
      <c r="AY717" s="178" t="s">
        <v>265</v>
      </c>
    </row>
    <row r="718" spans="2:51" s="14" customFormat="1" ht="10.2">
      <c r="B718" s="177"/>
      <c r="D718" s="165" t="s">
        <v>274</v>
      </c>
      <c r="E718" s="178" t="s">
        <v>1</v>
      </c>
      <c r="F718" s="179" t="s">
        <v>812</v>
      </c>
      <c r="H718" s="180">
        <v>1.96</v>
      </c>
      <c r="I718" s="181"/>
      <c r="L718" s="177"/>
      <c r="M718" s="182"/>
      <c r="N718" s="183"/>
      <c r="O718" s="183"/>
      <c r="P718" s="183"/>
      <c r="Q718" s="183"/>
      <c r="R718" s="183"/>
      <c r="S718" s="183"/>
      <c r="T718" s="184"/>
      <c r="AT718" s="178" t="s">
        <v>274</v>
      </c>
      <c r="AU718" s="178" t="s">
        <v>90</v>
      </c>
      <c r="AV718" s="14" t="s">
        <v>90</v>
      </c>
      <c r="AW718" s="14" t="s">
        <v>36</v>
      </c>
      <c r="AX718" s="14" t="s">
        <v>80</v>
      </c>
      <c r="AY718" s="178" t="s">
        <v>265</v>
      </c>
    </row>
    <row r="719" spans="2:51" s="15" customFormat="1" ht="10.2">
      <c r="B719" s="185"/>
      <c r="D719" s="165" t="s">
        <v>274</v>
      </c>
      <c r="E719" s="186" t="s">
        <v>153</v>
      </c>
      <c r="F719" s="187" t="s">
        <v>277</v>
      </c>
      <c r="H719" s="188">
        <v>59.98300000000001</v>
      </c>
      <c r="I719" s="189"/>
      <c r="L719" s="185"/>
      <c r="M719" s="190"/>
      <c r="N719" s="191"/>
      <c r="O719" s="191"/>
      <c r="P719" s="191"/>
      <c r="Q719" s="191"/>
      <c r="R719" s="191"/>
      <c r="S719" s="191"/>
      <c r="T719" s="192"/>
      <c r="AT719" s="186" t="s">
        <v>274</v>
      </c>
      <c r="AU719" s="186" t="s">
        <v>90</v>
      </c>
      <c r="AV719" s="15" t="s">
        <v>179</v>
      </c>
      <c r="AW719" s="15" t="s">
        <v>36</v>
      </c>
      <c r="AX719" s="15" t="s">
        <v>87</v>
      </c>
      <c r="AY719" s="186" t="s">
        <v>265</v>
      </c>
    </row>
    <row r="720" spans="1:65" s="2" customFormat="1" ht="33" customHeight="1">
      <c r="A720" s="33"/>
      <c r="B720" s="151"/>
      <c r="C720" s="152" t="s">
        <v>813</v>
      </c>
      <c r="D720" s="152" t="s">
        <v>267</v>
      </c>
      <c r="E720" s="153" t="s">
        <v>814</v>
      </c>
      <c r="F720" s="154" t="s">
        <v>815</v>
      </c>
      <c r="G720" s="155" t="s">
        <v>270</v>
      </c>
      <c r="H720" s="156">
        <v>31.302</v>
      </c>
      <c r="I720" s="157"/>
      <c r="J720" s="158">
        <f>ROUND(I720*H720,2)</f>
        <v>0</v>
      </c>
      <c r="K720" s="154" t="s">
        <v>271</v>
      </c>
      <c r="L720" s="34"/>
      <c r="M720" s="159" t="s">
        <v>1</v>
      </c>
      <c r="N720" s="160" t="s">
        <v>45</v>
      </c>
      <c r="O720" s="59"/>
      <c r="P720" s="161">
        <f>O720*H720</f>
        <v>0</v>
      </c>
      <c r="Q720" s="161">
        <v>0.00735</v>
      </c>
      <c r="R720" s="161">
        <f>Q720*H720</f>
        <v>0.2300697</v>
      </c>
      <c r="S720" s="161">
        <v>0</v>
      </c>
      <c r="T720" s="162">
        <f>S720*H720</f>
        <v>0</v>
      </c>
      <c r="U720" s="33"/>
      <c r="V720" s="33"/>
      <c r="W720" s="33"/>
      <c r="X720" s="33"/>
      <c r="Y720" s="33"/>
      <c r="Z720" s="33"/>
      <c r="AA720" s="33"/>
      <c r="AB720" s="33"/>
      <c r="AC720" s="33"/>
      <c r="AD720" s="33"/>
      <c r="AE720" s="33"/>
      <c r="AR720" s="163" t="s">
        <v>179</v>
      </c>
      <c r="AT720" s="163" t="s">
        <v>267</v>
      </c>
      <c r="AU720" s="163" t="s">
        <v>90</v>
      </c>
      <c r="AY720" s="18" t="s">
        <v>265</v>
      </c>
      <c r="BE720" s="164">
        <f>IF(N720="základní",J720,0)</f>
        <v>0</v>
      </c>
      <c r="BF720" s="164">
        <f>IF(N720="snížená",J720,0)</f>
        <v>0</v>
      </c>
      <c r="BG720" s="164">
        <f>IF(N720="zákl. přenesená",J720,0)</f>
        <v>0</v>
      </c>
      <c r="BH720" s="164">
        <f>IF(N720="sníž. přenesená",J720,0)</f>
        <v>0</v>
      </c>
      <c r="BI720" s="164">
        <f>IF(N720="nulová",J720,0)</f>
        <v>0</v>
      </c>
      <c r="BJ720" s="18" t="s">
        <v>87</v>
      </c>
      <c r="BK720" s="164">
        <f>ROUND(I720*H720,2)</f>
        <v>0</v>
      </c>
      <c r="BL720" s="18" t="s">
        <v>179</v>
      </c>
      <c r="BM720" s="163" t="s">
        <v>816</v>
      </c>
    </row>
    <row r="721" spans="1:47" s="2" customFormat="1" ht="19.2">
      <c r="A721" s="33"/>
      <c r="B721" s="34"/>
      <c r="C721" s="33"/>
      <c r="D721" s="165" t="s">
        <v>273</v>
      </c>
      <c r="E721" s="33"/>
      <c r="F721" s="166" t="s">
        <v>815</v>
      </c>
      <c r="G721" s="33"/>
      <c r="H721" s="33"/>
      <c r="I721" s="167"/>
      <c r="J721" s="33"/>
      <c r="K721" s="33"/>
      <c r="L721" s="34"/>
      <c r="M721" s="168"/>
      <c r="N721" s="169"/>
      <c r="O721" s="59"/>
      <c r="P721" s="59"/>
      <c r="Q721" s="59"/>
      <c r="R721" s="59"/>
      <c r="S721" s="59"/>
      <c r="T721" s="60"/>
      <c r="U721" s="33"/>
      <c r="V721" s="33"/>
      <c r="W721" s="33"/>
      <c r="X721" s="33"/>
      <c r="Y721" s="33"/>
      <c r="Z721" s="33"/>
      <c r="AA721" s="33"/>
      <c r="AB721" s="33"/>
      <c r="AC721" s="33"/>
      <c r="AD721" s="33"/>
      <c r="AE721" s="33"/>
      <c r="AT721" s="18" t="s">
        <v>273</v>
      </c>
      <c r="AU721" s="18" t="s">
        <v>90</v>
      </c>
    </row>
    <row r="722" spans="2:51" s="14" customFormat="1" ht="10.2">
      <c r="B722" s="177"/>
      <c r="D722" s="165" t="s">
        <v>274</v>
      </c>
      <c r="E722" s="178" t="s">
        <v>1</v>
      </c>
      <c r="F722" s="179" t="s">
        <v>129</v>
      </c>
      <c r="H722" s="180">
        <v>31.302</v>
      </c>
      <c r="I722" s="181"/>
      <c r="L722" s="177"/>
      <c r="M722" s="182"/>
      <c r="N722" s="183"/>
      <c r="O722" s="183"/>
      <c r="P722" s="183"/>
      <c r="Q722" s="183"/>
      <c r="R722" s="183"/>
      <c r="S722" s="183"/>
      <c r="T722" s="184"/>
      <c r="AT722" s="178" t="s">
        <v>274</v>
      </c>
      <c r="AU722" s="178" t="s">
        <v>90</v>
      </c>
      <c r="AV722" s="14" t="s">
        <v>90</v>
      </c>
      <c r="AW722" s="14" t="s">
        <v>36</v>
      </c>
      <c r="AX722" s="14" t="s">
        <v>80</v>
      </c>
      <c r="AY722" s="178" t="s">
        <v>265</v>
      </c>
    </row>
    <row r="723" spans="2:51" s="15" customFormat="1" ht="10.2">
      <c r="B723" s="185"/>
      <c r="D723" s="165" t="s">
        <v>274</v>
      </c>
      <c r="E723" s="186" t="s">
        <v>1</v>
      </c>
      <c r="F723" s="187" t="s">
        <v>277</v>
      </c>
      <c r="H723" s="188">
        <v>31.302</v>
      </c>
      <c r="I723" s="189"/>
      <c r="L723" s="185"/>
      <c r="M723" s="190"/>
      <c r="N723" s="191"/>
      <c r="O723" s="191"/>
      <c r="P723" s="191"/>
      <c r="Q723" s="191"/>
      <c r="R723" s="191"/>
      <c r="S723" s="191"/>
      <c r="T723" s="192"/>
      <c r="AT723" s="186" t="s">
        <v>274</v>
      </c>
      <c r="AU723" s="186" t="s">
        <v>90</v>
      </c>
      <c r="AV723" s="15" t="s">
        <v>179</v>
      </c>
      <c r="AW723" s="15" t="s">
        <v>36</v>
      </c>
      <c r="AX723" s="15" t="s">
        <v>87</v>
      </c>
      <c r="AY723" s="186" t="s">
        <v>265</v>
      </c>
    </row>
    <row r="724" spans="1:65" s="2" customFormat="1" ht="37.8" customHeight="1">
      <c r="A724" s="33"/>
      <c r="B724" s="151"/>
      <c r="C724" s="152" t="s">
        <v>817</v>
      </c>
      <c r="D724" s="152" t="s">
        <v>267</v>
      </c>
      <c r="E724" s="153" t="s">
        <v>818</v>
      </c>
      <c r="F724" s="154" t="s">
        <v>819</v>
      </c>
      <c r="G724" s="155" t="s">
        <v>270</v>
      </c>
      <c r="H724" s="156">
        <v>26.979</v>
      </c>
      <c r="I724" s="157"/>
      <c r="J724" s="158">
        <f>ROUND(I724*H724,2)</f>
        <v>0</v>
      </c>
      <c r="K724" s="154" t="s">
        <v>271</v>
      </c>
      <c r="L724" s="34"/>
      <c r="M724" s="159" t="s">
        <v>1</v>
      </c>
      <c r="N724" s="160" t="s">
        <v>45</v>
      </c>
      <c r="O724" s="59"/>
      <c r="P724" s="161">
        <f>O724*H724</f>
        <v>0</v>
      </c>
      <c r="Q724" s="161">
        <v>0.00438</v>
      </c>
      <c r="R724" s="161">
        <f>Q724*H724</f>
        <v>0.11816802</v>
      </c>
      <c r="S724" s="161">
        <v>0</v>
      </c>
      <c r="T724" s="162">
        <f>S724*H724</f>
        <v>0</v>
      </c>
      <c r="U724" s="33"/>
      <c r="V724" s="33"/>
      <c r="W724" s="33"/>
      <c r="X724" s="33"/>
      <c r="Y724" s="33"/>
      <c r="Z724" s="33"/>
      <c r="AA724" s="33"/>
      <c r="AB724" s="33"/>
      <c r="AC724" s="33"/>
      <c r="AD724" s="33"/>
      <c r="AE724" s="33"/>
      <c r="AR724" s="163" t="s">
        <v>179</v>
      </c>
      <c r="AT724" s="163" t="s">
        <v>267</v>
      </c>
      <c r="AU724" s="163" t="s">
        <v>90</v>
      </c>
      <c r="AY724" s="18" t="s">
        <v>265</v>
      </c>
      <c r="BE724" s="164">
        <f>IF(N724="základní",J724,0)</f>
        <v>0</v>
      </c>
      <c r="BF724" s="164">
        <f>IF(N724="snížená",J724,0)</f>
        <v>0</v>
      </c>
      <c r="BG724" s="164">
        <f>IF(N724="zákl. přenesená",J724,0)</f>
        <v>0</v>
      </c>
      <c r="BH724" s="164">
        <f>IF(N724="sníž. přenesená",J724,0)</f>
        <v>0</v>
      </c>
      <c r="BI724" s="164">
        <f>IF(N724="nulová",J724,0)</f>
        <v>0</v>
      </c>
      <c r="BJ724" s="18" t="s">
        <v>87</v>
      </c>
      <c r="BK724" s="164">
        <f>ROUND(I724*H724,2)</f>
        <v>0</v>
      </c>
      <c r="BL724" s="18" t="s">
        <v>179</v>
      </c>
      <c r="BM724" s="163" t="s">
        <v>820</v>
      </c>
    </row>
    <row r="725" spans="1:47" s="2" customFormat="1" ht="19.2">
      <c r="A725" s="33"/>
      <c r="B725" s="34"/>
      <c r="C725" s="33"/>
      <c r="D725" s="165" t="s">
        <v>273</v>
      </c>
      <c r="E725" s="33"/>
      <c r="F725" s="166" t="s">
        <v>819</v>
      </c>
      <c r="G725" s="33"/>
      <c r="H725" s="33"/>
      <c r="I725" s="167"/>
      <c r="J725" s="33"/>
      <c r="K725" s="33"/>
      <c r="L725" s="34"/>
      <c r="M725" s="168"/>
      <c r="N725" s="169"/>
      <c r="O725" s="59"/>
      <c r="P725" s="59"/>
      <c r="Q725" s="59"/>
      <c r="R725" s="59"/>
      <c r="S725" s="59"/>
      <c r="T725" s="60"/>
      <c r="U725" s="33"/>
      <c r="V725" s="33"/>
      <c r="W725" s="33"/>
      <c r="X725" s="33"/>
      <c r="Y725" s="33"/>
      <c r="Z725" s="33"/>
      <c r="AA725" s="33"/>
      <c r="AB725" s="33"/>
      <c r="AC725" s="33"/>
      <c r="AD725" s="33"/>
      <c r="AE725" s="33"/>
      <c r="AT725" s="18" t="s">
        <v>273</v>
      </c>
      <c r="AU725" s="18" t="s">
        <v>90</v>
      </c>
    </row>
    <row r="726" spans="2:51" s="13" customFormat="1" ht="10.2">
      <c r="B726" s="170"/>
      <c r="D726" s="165" t="s">
        <v>274</v>
      </c>
      <c r="E726" s="171" t="s">
        <v>1</v>
      </c>
      <c r="F726" s="172" t="s">
        <v>821</v>
      </c>
      <c r="H726" s="171" t="s">
        <v>1</v>
      </c>
      <c r="I726" s="173"/>
      <c r="L726" s="170"/>
      <c r="M726" s="174"/>
      <c r="N726" s="175"/>
      <c r="O726" s="175"/>
      <c r="P726" s="175"/>
      <c r="Q726" s="175"/>
      <c r="R726" s="175"/>
      <c r="S726" s="175"/>
      <c r="T726" s="176"/>
      <c r="AT726" s="171" t="s">
        <v>274</v>
      </c>
      <c r="AU726" s="171" t="s">
        <v>90</v>
      </c>
      <c r="AV726" s="13" t="s">
        <v>87</v>
      </c>
      <c r="AW726" s="13" t="s">
        <v>36</v>
      </c>
      <c r="AX726" s="13" t="s">
        <v>80</v>
      </c>
      <c r="AY726" s="171" t="s">
        <v>265</v>
      </c>
    </row>
    <row r="727" spans="2:51" s="14" customFormat="1" ht="10.2">
      <c r="B727" s="177"/>
      <c r="D727" s="165" t="s">
        <v>274</v>
      </c>
      <c r="E727" s="178" t="s">
        <v>1</v>
      </c>
      <c r="F727" s="179" t="s">
        <v>822</v>
      </c>
      <c r="H727" s="180">
        <v>22.649</v>
      </c>
      <c r="I727" s="181"/>
      <c r="L727" s="177"/>
      <c r="M727" s="182"/>
      <c r="N727" s="183"/>
      <c r="O727" s="183"/>
      <c r="P727" s="183"/>
      <c r="Q727" s="183"/>
      <c r="R727" s="183"/>
      <c r="S727" s="183"/>
      <c r="T727" s="184"/>
      <c r="AT727" s="178" t="s">
        <v>274</v>
      </c>
      <c r="AU727" s="178" t="s">
        <v>90</v>
      </c>
      <c r="AV727" s="14" t="s">
        <v>90</v>
      </c>
      <c r="AW727" s="14" t="s">
        <v>36</v>
      </c>
      <c r="AX727" s="14" t="s">
        <v>80</v>
      </c>
      <c r="AY727" s="178" t="s">
        <v>265</v>
      </c>
    </row>
    <row r="728" spans="2:51" s="13" customFormat="1" ht="10.2">
      <c r="B728" s="170"/>
      <c r="D728" s="165" t="s">
        <v>274</v>
      </c>
      <c r="E728" s="171" t="s">
        <v>1</v>
      </c>
      <c r="F728" s="172" t="s">
        <v>823</v>
      </c>
      <c r="H728" s="171" t="s">
        <v>1</v>
      </c>
      <c r="I728" s="173"/>
      <c r="L728" s="170"/>
      <c r="M728" s="174"/>
      <c r="N728" s="175"/>
      <c r="O728" s="175"/>
      <c r="P728" s="175"/>
      <c r="Q728" s="175"/>
      <c r="R728" s="175"/>
      <c r="S728" s="175"/>
      <c r="T728" s="176"/>
      <c r="AT728" s="171" t="s">
        <v>274</v>
      </c>
      <c r="AU728" s="171" t="s">
        <v>90</v>
      </c>
      <c r="AV728" s="13" t="s">
        <v>87</v>
      </c>
      <c r="AW728" s="13" t="s">
        <v>36</v>
      </c>
      <c r="AX728" s="13" t="s">
        <v>80</v>
      </c>
      <c r="AY728" s="171" t="s">
        <v>265</v>
      </c>
    </row>
    <row r="729" spans="2:51" s="13" customFormat="1" ht="10.2">
      <c r="B729" s="170"/>
      <c r="D729" s="165" t="s">
        <v>274</v>
      </c>
      <c r="E729" s="171" t="s">
        <v>1</v>
      </c>
      <c r="F729" s="172" t="s">
        <v>540</v>
      </c>
      <c r="H729" s="171" t="s">
        <v>1</v>
      </c>
      <c r="I729" s="173"/>
      <c r="L729" s="170"/>
      <c r="M729" s="174"/>
      <c r="N729" s="175"/>
      <c r="O729" s="175"/>
      <c r="P729" s="175"/>
      <c r="Q729" s="175"/>
      <c r="R729" s="175"/>
      <c r="S729" s="175"/>
      <c r="T729" s="176"/>
      <c r="AT729" s="171" t="s">
        <v>274</v>
      </c>
      <c r="AU729" s="171" t="s">
        <v>90</v>
      </c>
      <c r="AV729" s="13" t="s">
        <v>87</v>
      </c>
      <c r="AW729" s="13" t="s">
        <v>36</v>
      </c>
      <c r="AX729" s="13" t="s">
        <v>80</v>
      </c>
      <c r="AY729" s="171" t="s">
        <v>265</v>
      </c>
    </row>
    <row r="730" spans="2:51" s="14" customFormat="1" ht="10.2">
      <c r="B730" s="177"/>
      <c r="D730" s="165" t="s">
        <v>274</v>
      </c>
      <c r="E730" s="178" t="s">
        <v>1</v>
      </c>
      <c r="F730" s="179" t="s">
        <v>824</v>
      </c>
      <c r="H730" s="180">
        <v>4.33</v>
      </c>
      <c r="I730" s="181"/>
      <c r="L730" s="177"/>
      <c r="M730" s="182"/>
      <c r="N730" s="183"/>
      <c r="O730" s="183"/>
      <c r="P730" s="183"/>
      <c r="Q730" s="183"/>
      <c r="R730" s="183"/>
      <c r="S730" s="183"/>
      <c r="T730" s="184"/>
      <c r="AT730" s="178" t="s">
        <v>274</v>
      </c>
      <c r="AU730" s="178" t="s">
        <v>90</v>
      </c>
      <c r="AV730" s="14" t="s">
        <v>90</v>
      </c>
      <c r="AW730" s="14" t="s">
        <v>36</v>
      </c>
      <c r="AX730" s="14" t="s">
        <v>80</v>
      </c>
      <c r="AY730" s="178" t="s">
        <v>265</v>
      </c>
    </row>
    <row r="731" spans="2:51" s="15" customFormat="1" ht="10.2">
      <c r="B731" s="185"/>
      <c r="D731" s="165" t="s">
        <v>274</v>
      </c>
      <c r="E731" s="186" t="s">
        <v>1</v>
      </c>
      <c r="F731" s="187" t="s">
        <v>277</v>
      </c>
      <c r="H731" s="188">
        <v>26.979</v>
      </c>
      <c r="I731" s="189"/>
      <c r="L731" s="185"/>
      <c r="M731" s="190"/>
      <c r="N731" s="191"/>
      <c r="O731" s="191"/>
      <c r="P731" s="191"/>
      <c r="Q731" s="191"/>
      <c r="R731" s="191"/>
      <c r="S731" s="191"/>
      <c r="T731" s="192"/>
      <c r="AT731" s="186" t="s">
        <v>274</v>
      </c>
      <c r="AU731" s="186" t="s">
        <v>90</v>
      </c>
      <c r="AV731" s="15" t="s">
        <v>179</v>
      </c>
      <c r="AW731" s="15" t="s">
        <v>36</v>
      </c>
      <c r="AX731" s="15" t="s">
        <v>87</v>
      </c>
      <c r="AY731" s="186" t="s">
        <v>265</v>
      </c>
    </row>
    <row r="732" spans="1:65" s="2" customFormat="1" ht="44.25" customHeight="1">
      <c r="A732" s="33"/>
      <c r="B732" s="151"/>
      <c r="C732" s="152" t="s">
        <v>825</v>
      </c>
      <c r="D732" s="152" t="s">
        <v>267</v>
      </c>
      <c r="E732" s="153" t="s">
        <v>826</v>
      </c>
      <c r="F732" s="154" t="s">
        <v>827</v>
      </c>
      <c r="G732" s="155" t="s">
        <v>294</v>
      </c>
      <c r="H732" s="156">
        <v>41.1</v>
      </c>
      <c r="I732" s="157"/>
      <c r="J732" s="158">
        <f>ROUND(I732*H732,2)</f>
        <v>0</v>
      </c>
      <c r="K732" s="154" t="s">
        <v>271</v>
      </c>
      <c r="L732" s="34"/>
      <c r="M732" s="159" t="s">
        <v>1</v>
      </c>
      <c r="N732" s="160" t="s">
        <v>45</v>
      </c>
      <c r="O732" s="59"/>
      <c r="P732" s="161">
        <f>O732*H732</f>
        <v>0</v>
      </c>
      <c r="Q732" s="161">
        <v>0</v>
      </c>
      <c r="R732" s="161">
        <f>Q732*H732</f>
        <v>0</v>
      </c>
      <c r="S732" s="161">
        <v>0</v>
      </c>
      <c r="T732" s="162">
        <f>S732*H732</f>
        <v>0</v>
      </c>
      <c r="U732" s="33"/>
      <c r="V732" s="33"/>
      <c r="W732" s="33"/>
      <c r="X732" s="33"/>
      <c r="Y732" s="33"/>
      <c r="Z732" s="33"/>
      <c r="AA732" s="33"/>
      <c r="AB732" s="33"/>
      <c r="AC732" s="33"/>
      <c r="AD732" s="33"/>
      <c r="AE732" s="33"/>
      <c r="AR732" s="163" t="s">
        <v>179</v>
      </c>
      <c r="AT732" s="163" t="s">
        <v>267</v>
      </c>
      <c r="AU732" s="163" t="s">
        <v>90</v>
      </c>
      <c r="AY732" s="18" t="s">
        <v>265</v>
      </c>
      <c r="BE732" s="164">
        <f>IF(N732="základní",J732,0)</f>
        <v>0</v>
      </c>
      <c r="BF732" s="164">
        <f>IF(N732="snížená",J732,0)</f>
        <v>0</v>
      </c>
      <c r="BG732" s="164">
        <f>IF(N732="zákl. přenesená",J732,0)</f>
        <v>0</v>
      </c>
      <c r="BH732" s="164">
        <f>IF(N732="sníž. přenesená",J732,0)</f>
        <v>0</v>
      </c>
      <c r="BI732" s="164">
        <f>IF(N732="nulová",J732,0)</f>
        <v>0</v>
      </c>
      <c r="BJ732" s="18" t="s">
        <v>87</v>
      </c>
      <c r="BK732" s="164">
        <f>ROUND(I732*H732,2)</f>
        <v>0</v>
      </c>
      <c r="BL732" s="18" t="s">
        <v>179</v>
      </c>
      <c r="BM732" s="163" t="s">
        <v>828</v>
      </c>
    </row>
    <row r="733" spans="1:47" s="2" customFormat="1" ht="28.8">
      <c r="A733" s="33"/>
      <c r="B733" s="34"/>
      <c r="C733" s="33"/>
      <c r="D733" s="165" t="s">
        <v>273</v>
      </c>
      <c r="E733" s="33"/>
      <c r="F733" s="166" t="s">
        <v>827</v>
      </c>
      <c r="G733" s="33"/>
      <c r="H733" s="33"/>
      <c r="I733" s="167"/>
      <c r="J733" s="33"/>
      <c r="K733" s="33"/>
      <c r="L733" s="34"/>
      <c r="M733" s="168"/>
      <c r="N733" s="169"/>
      <c r="O733" s="59"/>
      <c r="P733" s="59"/>
      <c r="Q733" s="59"/>
      <c r="R733" s="59"/>
      <c r="S733" s="59"/>
      <c r="T733" s="60"/>
      <c r="U733" s="33"/>
      <c r="V733" s="33"/>
      <c r="W733" s="33"/>
      <c r="X733" s="33"/>
      <c r="Y733" s="33"/>
      <c r="Z733" s="33"/>
      <c r="AA733" s="33"/>
      <c r="AB733" s="33"/>
      <c r="AC733" s="33"/>
      <c r="AD733" s="33"/>
      <c r="AE733" s="33"/>
      <c r="AT733" s="18" t="s">
        <v>273</v>
      </c>
      <c r="AU733" s="18" t="s">
        <v>90</v>
      </c>
    </row>
    <row r="734" spans="2:51" s="13" customFormat="1" ht="10.2">
      <c r="B734" s="170"/>
      <c r="D734" s="165" t="s">
        <v>274</v>
      </c>
      <c r="E734" s="171" t="s">
        <v>1</v>
      </c>
      <c r="F734" s="172" t="s">
        <v>829</v>
      </c>
      <c r="H734" s="171" t="s">
        <v>1</v>
      </c>
      <c r="I734" s="173"/>
      <c r="L734" s="170"/>
      <c r="M734" s="174"/>
      <c r="N734" s="175"/>
      <c r="O734" s="175"/>
      <c r="P734" s="175"/>
      <c r="Q734" s="175"/>
      <c r="R734" s="175"/>
      <c r="S734" s="175"/>
      <c r="T734" s="176"/>
      <c r="AT734" s="171" t="s">
        <v>274</v>
      </c>
      <c r="AU734" s="171" t="s">
        <v>90</v>
      </c>
      <c r="AV734" s="13" t="s">
        <v>87</v>
      </c>
      <c r="AW734" s="13" t="s">
        <v>36</v>
      </c>
      <c r="AX734" s="13" t="s">
        <v>80</v>
      </c>
      <c r="AY734" s="171" t="s">
        <v>265</v>
      </c>
    </row>
    <row r="735" spans="2:51" s="13" customFormat="1" ht="10.2">
      <c r="B735" s="170"/>
      <c r="D735" s="165" t="s">
        <v>274</v>
      </c>
      <c r="E735" s="171" t="s">
        <v>1</v>
      </c>
      <c r="F735" s="172" t="s">
        <v>830</v>
      </c>
      <c r="H735" s="171" t="s">
        <v>1</v>
      </c>
      <c r="I735" s="173"/>
      <c r="L735" s="170"/>
      <c r="M735" s="174"/>
      <c r="N735" s="175"/>
      <c r="O735" s="175"/>
      <c r="P735" s="175"/>
      <c r="Q735" s="175"/>
      <c r="R735" s="175"/>
      <c r="S735" s="175"/>
      <c r="T735" s="176"/>
      <c r="AT735" s="171" t="s">
        <v>274</v>
      </c>
      <c r="AU735" s="171" t="s">
        <v>90</v>
      </c>
      <c r="AV735" s="13" t="s">
        <v>87</v>
      </c>
      <c r="AW735" s="13" t="s">
        <v>36</v>
      </c>
      <c r="AX735" s="13" t="s">
        <v>80</v>
      </c>
      <c r="AY735" s="171" t="s">
        <v>265</v>
      </c>
    </row>
    <row r="736" spans="2:51" s="14" customFormat="1" ht="10.2">
      <c r="B736" s="177"/>
      <c r="D736" s="165" t="s">
        <v>274</v>
      </c>
      <c r="E736" s="178" t="s">
        <v>1</v>
      </c>
      <c r="F736" s="179" t="s">
        <v>155</v>
      </c>
      <c r="H736" s="180">
        <v>7.5</v>
      </c>
      <c r="I736" s="181"/>
      <c r="L736" s="177"/>
      <c r="M736" s="182"/>
      <c r="N736" s="183"/>
      <c r="O736" s="183"/>
      <c r="P736" s="183"/>
      <c r="Q736" s="183"/>
      <c r="R736" s="183"/>
      <c r="S736" s="183"/>
      <c r="T736" s="184"/>
      <c r="AT736" s="178" t="s">
        <v>274</v>
      </c>
      <c r="AU736" s="178" t="s">
        <v>90</v>
      </c>
      <c r="AV736" s="14" t="s">
        <v>90</v>
      </c>
      <c r="AW736" s="14" t="s">
        <v>36</v>
      </c>
      <c r="AX736" s="14" t="s">
        <v>80</v>
      </c>
      <c r="AY736" s="178" t="s">
        <v>265</v>
      </c>
    </row>
    <row r="737" spans="2:51" s="14" customFormat="1" ht="10.2">
      <c r="B737" s="177"/>
      <c r="D737" s="165" t="s">
        <v>274</v>
      </c>
      <c r="E737" s="178" t="s">
        <v>1</v>
      </c>
      <c r="F737" s="179" t="s">
        <v>157</v>
      </c>
      <c r="H737" s="180">
        <v>9.8</v>
      </c>
      <c r="I737" s="181"/>
      <c r="L737" s="177"/>
      <c r="M737" s="182"/>
      <c r="N737" s="183"/>
      <c r="O737" s="183"/>
      <c r="P737" s="183"/>
      <c r="Q737" s="183"/>
      <c r="R737" s="183"/>
      <c r="S737" s="183"/>
      <c r="T737" s="184"/>
      <c r="AT737" s="178" t="s">
        <v>274</v>
      </c>
      <c r="AU737" s="178" t="s">
        <v>90</v>
      </c>
      <c r="AV737" s="14" t="s">
        <v>90</v>
      </c>
      <c r="AW737" s="14" t="s">
        <v>36</v>
      </c>
      <c r="AX737" s="14" t="s">
        <v>80</v>
      </c>
      <c r="AY737" s="178" t="s">
        <v>265</v>
      </c>
    </row>
    <row r="738" spans="2:51" s="16" customFormat="1" ht="10.2">
      <c r="B738" s="193"/>
      <c r="D738" s="165" t="s">
        <v>274</v>
      </c>
      <c r="E738" s="194" t="s">
        <v>142</v>
      </c>
      <c r="F738" s="195" t="s">
        <v>304</v>
      </c>
      <c r="H738" s="196">
        <v>17.3</v>
      </c>
      <c r="I738" s="197"/>
      <c r="L738" s="193"/>
      <c r="M738" s="198"/>
      <c r="N738" s="199"/>
      <c r="O738" s="199"/>
      <c r="P738" s="199"/>
      <c r="Q738" s="199"/>
      <c r="R738" s="199"/>
      <c r="S738" s="199"/>
      <c r="T738" s="200"/>
      <c r="AT738" s="194" t="s">
        <v>274</v>
      </c>
      <c r="AU738" s="194" t="s">
        <v>90</v>
      </c>
      <c r="AV738" s="16" t="s">
        <v>95</v>
      </c>
      <c r="AW738" s="16" t="s">
        <v>36</v>
      </c>
      <c r="AX738" s="16" t="s">
        <v>80</v>
      </c>
      <c r="AY738" s="194" t="s">
        <v>265</v>
      </c>
    </row>
    <row r="739" spans="2:51" s="13" customFormat="1" ht="10.2">
      <c r="B739" s="170"/>
      <c r="D739" s="165" t="s">
        <v>274</v>
      </c>
      <c r="E739" s="171" t="s">
        <v>1</v>
      </c>
      <c r="F739" s="172" t="s">
        <v>831</v>
      </c>
      <c r="H739" s="171" t="s">
        <v>1</v>
      </c>
      <c r="I739" s="173"/>
      <c r="L739" s="170"/>
      <c r="M739" s="174"/>
      <c r="N739" s="175"/>
      <c r="O739" s="175"/>
      <c r="P739" s="175"/>
      <c r="Q739" s="175"/>
      <c r="R739" s="175"/>
      <c r="S739" s="175"/>
      <c r="T739" s="176"/>
      <c r="AT739" s="171" t="s">
        <v>274</v>
      </c>
      <c r="AU739" s="171" t="s">
        <v>90</v>
      </c>
      <c r="AV739" s="13" t="s">
        <v>87</v>
      </c>
      <c r="AW739" s="13" t="s">
        <v>36</v>
      </c>
      <c r="AX739" s="13" t="s">
        <v>80</v>
      </c>
      <c r="AY739" s="171" t="s">
        <v>265</v>
      </c>
    </row>
    <row r="740" spans="2:51" s="13" customFormat="1" ht="10.2">
      <c r="B740" s="170"/>
      <c r="D740" s="165" t="s">
        <v>274</v>
      </c>
      <c r="E740" s="171" t="s">
        <v>1</v>
      </c>
      <c r="F740" s="172" t="s">
        <v>830</v>
      </c>
      <c r="H740" s="171" t="s">
        <v>1</v>
      </c>
      <c r="I740" s="173"/>
      <c r="L740" s="170"/>
      <c r="M740" s="174"/>
      <c r="N740" s="175"/>
      <c r="O740" s="175"/>
      <c r="P740" s="175"/>
      <c r="Q740" s="175"/>
      <c r="R740" s="175"/>
      <c r="S740" s="175"/>
      <c r="T740" s="176"/>
      <c r="AT740" s="171" t="s">
        <v>274</v>
      </c>
      <c r="AU740" s="171" t="s">
        <v>90</v>
      </c>
      <c r="AV740" s="13" t="s">
        <v>87</v>
      </c>
      <c r="AW740" s="13" t="s">
        <v>36</v>
      </c>
      <c r="AX740" s="13" t="s">
        <v>80</v>
      </c>
      <c r="AY740" s="171" t="s">
        <v>265</v>
      </c>
    </row>
    <row r="741" spans="2:51" s="14" customFormat="1" ht="10.2">
      <c r="B741" s="177"/>
      <c r="D741" s="165" t="s">
        <v>274</v>
      </c>
      <c r="E741" s="178" t="s">
        <v>1</v>
      </c>
      <c r="F741" s="179" t="s">
        <v>803</v>
      </c>
      <c r="H741" s="180">
        <v>4.5</v>
      </c>
      <c r="I741" s="181"/>
      <c r="L741" s="177"/>
      <c r="M741" s="182"/>
      <c r="N741" s="183"/>
      <c r="O741" s="183"/>
      <c r="P741" s="183"/>
      <c r="Q741" s="183"/>
      <c r="R741" s="183"/>
      <c r="S741" s="183"/>
      <c r="T741" s="184"/>
      <c r="AT741" s="178" t="s">
        <v>274</v>
      </c>
      <c r="AU741" s="178" t="s">
        <v>90</v>
      </c>
      <c r="AV741" s="14" t="s">
        <v>90</v>
      </c>
      <c r="AW741" s="14" t="s">
        <v>36</v>
      </c>
      <c r="AX741" s="14" t="s">
        <v>80</v>
      </c>
      <c r="AY741" s="178" t="s">
        <v>265</v>
      </c>
    </row>
    <row r="742" spans="2:51" s="14" customFormat="1" ht="10.2">
      <c r="B742" s="177"/>
      <c r="D742" s="165" t="s">
        <v>274</v>
      </c>
      <c r="E742" s="178" t="s">
        <v>1</v>
      </c>
      <c r="F742" s="179" t="s">
        <v>832</v>
      </c>
      <c r="H742" s="180">
        <v>5.1</v>
      </c>
      <c r="I742" s="181"/>
      <c r="L742" s="177"/>
      <c r="M742" s="182"/>
      <c r="N742" s="183"/>
      <c r="O742" s="183"/>
      <c r="P742" s="183"/>
      <c r="Q742" s="183"/>
      <c r="R742" s="183"/>
      <c r="S742" s="183"/>
      <c r="T742" s="184"/>
      <c r="AT742" s="178" t="s">
        <v>274</v>
      </c>
      <c r="AU742" s="178" t="s">
        <v>90</v>
      </c>
      <c r="AV742" s="14" t="s">
        <v>90</v>
      </c>
      <c r="AW742" s="14" t="s">
        <v>36</v>
      </c>
      <c r="AX742" s="14" t="s">
        <v>80</v>
      </c>
      <c r="AY742" s="178" t="s">
        <v>265</v>
      </c>
    </row>
    <row r="743" spans="2:51" s="14" customFormat="1" ht="10.2">
      <c r="B743" s="177"/>
      <c r="D743" s="165" t="s">
        <v>274</v>
      </c>
      <c r="E743" s="178" t="s">
        <v>1</v>
      </c>
      <c r="F743" s="179" t="s">
        <v>804</v>
      </c>
      <c r="H743" s="180">
        <v>3</v>
      </c>
      <c r="I743" s="181"/>
      <c r="L743" s="177"/>
      <c r="M743" s="182"/>
      <c r="N743" s="183"/>
      <c r="O743" s="183"/>
      <c r="P743" s="183"/>
      <c r="Q743" s="183"/>
      <c r="R743" s="183"/>
      <c r="S743" s="183"/>
      <c r="T743" s="184"/>
      <c r="AT743" s="178" t="s">
        <v>274</v>
      </c>
      <c r="AU743" s="178" t="s">
        <v>90</v>
      </c>
      <c r="AV743" s="14" t="s">
        <v>90</v>
      </c>
      <c r="AW743" s="14" t="s">
        <v>36</v>
      </c>
      <c r="AX743" s="14" t="s">
        <v>80</v>
      </c>
      <c r="AY743" s="178" t="s">
        <v>265</v>
      </c>
    </row>
    <row r="744" spans="2:51" s="13" customFormat="1" ht="10.2">
      <c r="B744" s="170"/>
      <c r="D744" s="165" t="s">
        <v>274</v>
      </c>
      <c r="E744" s="171" t="s">
        <v>1</v>
      </c>
      <c r="F744" s="172" t="s">
        <v>833</v>
      </c>
      <c r="H744" s="171" t="s">
        <v>1</v>
      </c>
      <c r="I744" s="173"/>
      <c r="L744" s="170"/>
      <c r="M744" s="174"/>
      <c r="N744" s="175"/>
      <c r="O744" s="175"/>
      <c r="P744" s="175"/>
      <c r="Q744" s="175"/>
      <c r="R744" s="175"/>
      <c r="S744" s="175"/>
      <c r="T744" s="176"/>
      <c r="AT744" s="171" t="s">
        <v>274</v>
      </c>
      <c r="AU744" s="171" t="s">
        <v>90</v>
      </c>
      <c r="AV744" s="13" t="s">
        <v>87</v>
      </c>
      <c r="AW744" s="13" t="s">
        <v>36</v>
      </c>
      <c r="AX744" s="13" t="s">
        <v>80</v>
      </c>
      <c r="AY744" s="171" t="s">
        <v>265</v>
      </c>
    </row>
    <row r="745" spans="2:51" s="14" customFormat="1" ht="10.2">
      <c r="B745" s="177"/>
      <c r="D745" s="165" t="s">
        <v>274</v>
      </c>
      <c r="E745" s="178" t="s">
        <v>1</v>
      </c>
      <c r="F745" s="179" t="s">
        <v>834</v>
      </c>
      <c r="H745" s="180">
        <v>11.2</v>
      </c>
      <c r="I745" s="181"/>
      <c r="L745" s="177"/>
      <c r="M745" s="182"/>
      <c r="N745" s="183"/>
      <c r="O745" s="183"/>
      <c r="P745" s="183"/>
      <c r="Q745" s="183"/>
      <c r="R745" s="183"/>
      <c r="S745" s="183"/>
      <c r="T745" s="184"/>
      <c r="AT745" s="178" t="s">
        <v>274</v>
      </c>
      <c r="AU745" s="178" t="s">
        <v>90</v>
      </c>
      <c r="AV745" s="14" t="s">
        <v>90</v>
      </c>
      <c r="AW745" s="14" t="s">
        <v>36</v>
      </c>
      <c r="AX745" s="14" t="s">
        <v>80</v>
      </c>
      <c r="AY745" s="178" t="s">
        <v>265</v>
      </c>
    </row>
    <row r="746" spans="2:51" s="16" customFormat="1" ht="10.2">
      <c r="B746" s="193"/>
      <c r="D746" s="165" t="s">
        <v>274</v>
      </c>
      <c r="E746" s="194" t="s">
        <v>132</v>
      </c>
      <c r="F746" s="195" t="s">
        <v>304</v>
      </c>
      <c r="H746" s="196">
        <v>23.799999999999997</v>
      </c>
      <c r="I746" s="197"/>
      <c r="L746" s="193"/>
      <c r="M746" s="198"/>
      <c r="N746" s="199"/>
      <c r="O746" s="199"/>
      <c r="P746" s="199"/>
      <c r="Q746" s="199"/>
      <c r="R746" s="199"/>
      <c r="S746" s="199"/>
      <c r="T746" s="200"/>
      <c r="AT746" s="194" t="s">
        <v>274</v>
      </c>
      <c r="AU746" s="194" t="s">
        <v>90</v>
      </c>
      <c r="AV746" s="16" t="s">
        <v>95</v>
      </c>
      <c r="AW746" s="16" t="s">
        <v>36</v>
      </c>
      <c r="AX746" s="16" t="s">
        <v>80</v>
      </c>
      <c r="AY746" s="194" t="s">
        <v>265</v>
      </c>
    </row>
    <row r="747" spans="2:51" s="15" customFormat="1" ht="10.2">
      <c r="B747" s="185"/>
      <c r="D747" s="165" t="s">
        <v>274</v>
      </c>
      <c r="E747" s="186" t="s">
        <v>1</v>
      </c>
      <c r="F747" s="187" t="s">
        <v>277</v>
      </c>
      <c r="H747" s="188">
        <v>41.099999999999994</v>
      </c>
      <c r="I747" s="189"/>
      <c r="L747" s="185"/>
      <c r="M747" s="190"/>
      <c r="N747" s="191"/>
      <c r="O747" s="191"/>
      <c r="P747" s="191"/>
      <c r="Q747" s="191"/>
      <c r="R747" s="191"/>
      <c r="S747" s="191"/>
      <c r="T747" s="192"/>
      <c r="AT747" s="186" t="s">
        <v>274</v>
      </c>
      <c r="AU747" s="186" t="s">
        <v>90</v>
      </c>
      <c r="AV747" s="15" t="s">
        <v>179</v>
      </c>
      <c r="AW747" s="15" t="s">
        <v>36</v>
      </c>
      <c r="AX747" s="15" t="s">
        <v>87</v>
      </c>
      <c r="AY747" s="186" t="s">
        <v>265</v>
      </c>
    </row>
    <row r="748" spans="1:65" s="2" customFormat="1" ht="24.15" customHeight="1">
      <c r="A748" s="33"/>
      <c r="B748" s="151"/>
      <c r="C748" s="201" t="s">
        <v>835</v>
      </c>
      <c r="D748" s="201" t="s">
        <v>376</v>
      </c>
      <c r="E748" s="202" t="s">
        <v>836</v>
      </c>
      <c r="F748" s="203" t="s">
        <v>837</v>
      </c>
      <c r="G748" s="204" t="s">
        <v>294</v>
      </c>
      <c r="H748" s="205">
        <v>18.165</v>
      </c>
      <c r="I748" s="206"/>
      <c r="J748" s="207">
        <f>ROUND(I748*H748,2)</f>
        <v>0</v>
      </c>
      <c r="K748" s="203" t="s">
        <v>271</v>
      </c>
      <c r="L748" s="208"/>
      <c r="M748" s="209" t="s">
        <v>1</v>
      </c>
      <c r="N748" s="210" t="s">
        <v>45</v>
      </c>
      <c r="O748" s="59"/>
      <c r="P748" s="161">
        <f>O748*H748</f>
        <v>0</v>
      </c>
      <c r="Q748" s="161">
        <v>0.0001</v>
      </c>
      <c r="R748" s="161">
        <f>Q748*H748</f>
        <v>0.0018165</v>
      </c>
      <c r="S748" s="161">
        <v>0</v>
      </c>
      <c r="T748" s="162">
        <f>S748*H748</f>
        <v>0</v>
      </c>
      <c r="U748" s="33"/>
      <c r="V748" s="33"/>
      <c r="W748" s="33"/>
      <c r="X748" s="33"/>
      <c r="Y748" s="33"/>
      <c r="Z748" s="33"/>
      <c r="AA748" s="33"/>
      <c r="AB748" s="33"/>
      <c r="AC748" s="33"/>
      <c r="AD748" s="33"/>
      <c r="AE748" s="33"/>
      <c r="AR748" s="163" t="s">
        <v>321</v>
      </c>
      <c r="AT748" s="163" t="s">
        <v>376</v>
      </c>
      <c r="AU748" s="163" t="s">
        <v>90</v>
      </c>
      <c r="AY748" s="18" t="s">
        <v>265</v>
      </c>
      <c r="BE748" s="164">
        <f>IF(N748="základní",J748,0)</f>
        <v>0</v>
      </c>
      <c r="BF748" s="164">
        <f>IF(N748="snížená",J748,0)</f>
        <v>0</v>
      </c>
      <c r="BG748" s="164">
        <f>IF(N748="zákl. přenesená",J748,0)</f>
        <v>0</v>
      </c>
      <c r="BH748" s="164">
        <f>IF(N748="sníž. přenesená",J748,0)</f>
        <v>0</v>
      </c>
      <c r="BI748" s="164">
        <f>IF(N748="nulová",J748,0)</f>
        <v>0</v>
      </c>
      <c r="BJ748" s="18" t="s">
        <v>87</v>
      </c>
      <c r="BK748" s="164">
        <f>ROUND(I748*H748,2)</f>
        <v>0</v>
      </c>
      <c r="BL748" s="18" t="s">
        <v>179</v>
      </c>
      <c r="BM748" s="163" t="s">
        <v>838</v>
      </c>
    </row>
    <row r="749" spans="1:47" s="2" customFormat="1" ht="10.2">
      <c r="A749" s="33"/>
      <c r="B749" s="34"/>
      <c r="C749" s="33"/>
      <c r="D749" s="165" t="s">
        <v>273</v>
      </c>
      <c r="E749" s="33"/>
      <c r="F749" s="166" t="s">
        <v>837</v>
      </c>
      <c r="G749" s="33"/>
      <c r="H749" s="33"/>
      <c r="I749" s="167"/>
      <c r="J749" s="33"/>
      <c r="K749" s="33"/>
      <c r="L749" s="34"/>
      <c r="M749" s="168"/>
      <c r="N749" s="169"/>
      <c r="O749" s="59"/>
      <c r="P749" s="59"/>
      <c r="Q749" s="59"/>
      <c r="R749" s="59"/>
      <c r="S749" s="59"/>
      <c r="T749" s="60"/>
      <c r="U749" s="33"/>
      <c r="V749" s="33"/>
      <c r="W749" s="33"/>
      <c r="X749" s="33"/>
      <c r="Y749" s="33"/>
      <c r="Z749" s="33"/>
      <c r="AA749" s="33"/>
      <c r="AB749" s="33"/>
      <c r="AC749" s="33"/>
      <c r="AD749" s="33"/>
      <c r="AE749" s="33"/>
      <c r="AT749" s="18" t="s">
        <v>273</v>
      </c>
      <c r="AU749" s="18" t="s">
        <v>90</v>
      </c>
    </row>
    <row r="750" spans="2:51" s="14" customFormat="1" ht="10.2">
      <c r="B750" s="177"/>
      <c r="D750" s="165" t="s">
        <v>274</v>
      </c>
      <c r="E750" s="178" t="s">
        <v>1</v>
      </c>
      <c r="F750" s="179" t="s">
        <v>839</v>
      </c>
      <c r="H750" s="180">
        <v>18.165</v>
      </c>
      <c r="I750" s="181"/>
      <c r="L750" s="177"/>
      <c r="M750" s="182"/>
      <c r="N750" s="183"/>
      <c r="O750" s="183"/>
      <c r="P750" s="183"/>
      <c r="Q750" s="183"/>
      <c r="R750" s="183"/>
      <c r="S750" s="183"/>
      <c r="T750" s="184"/>
      <c r="AT750" s="178" t="s">
        <v>274</v>
      </c>
      <c r="AU750" s="178" t="s">
        <v>90</v>
      </c>
      <c r="AV750" s="14" t="s">
        <v>90</v>
      </c>
      <c r="AW750" s="14" t="s">
        <v>36</v>
      </c>
      <c r="AX750" s="14" t="s">
        <v>80</v>
      </c>
      <c r="AY750" s="178" t="s">
        <v>265</v>
      </c>
    </row>
    <row r="751" spans="2:51" s="15" customFormat="1" ht="10.2">
      <c r="B751" s="185"/>
      <c r="D751" s="165" t="s">
        <v>274</v>
      </c>
      <c r="E751" s="186" t="s">
        <v>1</v>
      </c>
      <c r="F751" s="187" t="s">
        <v>277</v>
      </c>
      <c r="H751" s="188">
        <v>18.165</v>
      </c>
      <c r="I751" s="189"/>
      <c r="L751" s="185"/>
      <c r="M751" s="190"/>
      <c r="N751" s="191"/>
      <c r="O751" s="191"/>
      <c r="P751" s="191"/>
      <c r="Q751" s="191"/>
      <c r="R751" s="191"/>
      <c r="S751" s="191"/>
      <c r="T751" s="192"/>
      <c r="AT751" s="186" t="s">
        <v>274</v>
      </c>
      <c r="AU751" s="186" t="s">
        <v>90</v>
      </c>
      <c r="AV751" s="15" t="s">
        <v>179</v>
      </c>
      <c r="AW751" s="15" t="s">
        <v>36</v>
      </c>
      <c r="AX751" s="15" t="s">
        <v>87</v>
      </c>
      <c r="AY751" s="186" t="s">
        <v>265</v>
      </c>
    </row>
    <row r="752" spans="1:65" s="2" customFormat="1" ht="16.5" customHeight="1">
      <c r="A752" s="33"/>
      <c r="B752" s="151"/>
      <c r="C752" s="201" t="s">
        <v>840</v>
      </c>
      <c r="D752" s="201" t="s">
        <v>376</v>
      </c>
      <c r="E752" s="202" t="s">
        <v>841</v>
      </c>
      <c r="F752" s="203" t="s">
        <v>842</v>
      </c>
      <c r="G752" s="204" t="s">
        <v>294</v>
      </c>
      <c r="H752" s="205">
        <v>24.99</v>
      </c>
      <c r="I752" s="206"/>
      <c r="J752" s="207">
        <f>ROUND(I752*H752,2)</f>
        <v>0</v>
      </c>
      <c r="K752" s="203" t="s">
        <v>271</v>
      </c>
      <c r="L752" s="208"/>
      <c r="M752" s="209" t="s">
        <v>1</v>
      </c>
      <c r="N752" s="210" t="s">
        <v>45</v>
      </c>
      <c r="O752" s="59"/>
      <c r="P752" s="161">
        <f>O752*H752</f>
        <v>0</v>
      </c>
      <c r="Q752" s="161">
        <v>0.0001</v>
      </c>
      <c r="R752" s="161">
        <f>Q752*H752</f>
        <v>0.002499</v>
      </c>
      <c r="S752" s="161">
        <v>0</v>
      </c>
      <c r="T752" s="162">
        <f>S752*H752</f>
        <v>0</v>
      </c>
      <c r="U752" s="33"/>
      <c r="V752" s="33"/>
      <c r="W752" s="33"/>
      <c r="X752" s="33"/>
      <c r="Y752" s="33"/>
      <c r="Z752" s="33"/>
      <c r="AA752" s="33"/>
      <c r="AB752" s="33"/>
      <c r="AC752" s="33"/>
      <c r="AD752" s="33"/>
      <c r="AE752" s="33"/>
      <c r="AR752" s="163" t="s">
        <v>321</v>
      </c>
      <c r="AT752" s="163" t="s">
        <v>376</v>
      </c>
      <c r="AU752" s="163" t="s">
        <v>90</v>
      </c>
      <c r="AY752" s="18" t="s">
        <v>265</v>
      </c>
      <c r="BE752" s="164">
        <f>IF(N752="základní",J752,0)</f>
        <v>0</v>
      </c>
      <c r="BF752" s="164">
        <f>IF(N752="snížená",J752,0)</f>
        <v>0</v>
      </c>
      <c r="BG752" s="164">
        <f>IF(N752="zákl. přenesená",J752,0)</f>
        <v>0</v>
      </c>
      <c r="BH752" s="164">
        <f>IF(N752="sníž. přenesená",J752,0)</f>
        <v>0</v>
      </c>
      <c r="BI752" s="164">
        <f>IF(N752="nulová",J752,0)</f>
        <v>0</v>
      </c>
      <c r="BJ752" s="18" t="s">
        <v>87</v>
      </c>
      <c r="BK752" s="164">
        <f>ROUND(I752*H752,2)</f>
        <v>0</v>
      </c>
      <c r="BL752" s="18" t="s">
        <v>179</v>
      </c>
      <c r="BM752" s="163" t="s">
        <v>843</v>
      </c>
    </row>
    <row r="753" spans="1:47" s="2" customFormat="1" ht="10.2">
      <c r="A753" s="33"/>
      <c r="B753" s="34"/>
      <c r="C753" s="33"/>
      <c r="D753" s="165" t="s">
        <v>273</v>
      </c>
      <c r="E753" s="33"/>
      <c r="F753" s="166" t="s">
        <v>842</v>
      </c>
      <c r="G753" s="33"/>
      <c r="H753" s="33"/>
      <c r="I753" s="167"/>
      <c r="J753" s="33"/>
      <c r="K753" s="33"/>
      <c r="L753" s="34"/>
      <c r="M753" s="168"/>
      <c r="N753" s="169"/>
      <c r="O753" s="59"/>
      <c r="P753" s="59"/>
      <c r="Q753" s="59"/>
      <c r="R753" s="59"/>
      <c r="S753" s="59"/>
      <c r="T753" s="60"/>
      <c r="U753" s="33"/>
      <c r="V753" s="33"/>
      <c r="W753" s="33"/>
      <c r="X753" s="33"/>
      <c r="Y753" s="33"/>
      <c r="Z753" s="33"/>
      <c r="AA753" s="33"/>
      <c r="AB753" s="33"/>
      <c r="AC753" s="33"/>
      <c r="AD753" s="33"/>
      <c r="AE753" s="33"/>
      <c r="AT753" s="18" t="s">
        <v>273</v>
      </c>
      <c r="AU753" s="18" t="s">
        <v>90</v>
      </c>
    </row>
    <row r="754" spans="2:51" s="14" customFormat="1" ht="10.2">
      <c r="B754" s="177"/>
      <c r="D754" s="165" t="s">
        <v>274</v>
      </c>
      <c r="E754" s="178" t="s">
        <v>1</v>
      </c>
      <c r="F754" s="179" t="s">
        <v>844</v>
      </c>
      <c r="H754" s="180">
        <v>24.99</v>
      </c>
      <c r="I754" s="181"/>
      <c r="L754" s="177"/>
      <c r="M754" s="182"/>
      <c r="N754" s="183"/>
      <c r="O754" s="183"/>
      <c r="P754" s="183"/>
      <c r="Q754" s="183"/>
      <c r="R754" s="183"/>
      <c r="S754" s="183"/>
      <c r="T754" s="184"/>
      <c r="AT754" s="178" t="s">
        <v>274</v>
      </c>
      <c r="AU754" s="178" t="s">
        <v>90</v>
      </c>
      <c r="AV754" s="14" t="s">
        <v>90</v>
      </c>
      <c r="AW754" s="14" t="s">
        <v>36</v>
      </c>
      <c r="AX754" s="14" t="s">
        <v>80</v>
      </c>
      <c r="AY754" s="178" t="s">
        <v>265</v>
      </c>
    </row>
    <row r="755" spans="2:51" s="15" customFormat="1" ht="10.2">
      <c r="B755" s="185"/>
      <c r="D755" s="165" t="s">
        <v>274</v>
      </c>
      <c r="E755" s="186" t="s">
        <v>1</v>
      </c>
      <c r="F755" s="187" t="s">
        <v>277</v>
      </c>
      <c r="H755" s="188">
        <v>24.99</v>
      </c>
      <c r="I755" s="189"/>
      <c r="L755" s="185"/>
      <c r="M755" s="190"/>
      <c r="N755" s="191"/>
      <c r="O755" s="191"/>
      <c r="P755" s="191"/>
      <c r="Q755" s="191"/>
      <c r="R755" s="191"/>
      <c r="S755" s="191"/>
      <c r="T755" s="192"/>
      <c r="AT755" s="186" t="s">
        <v>274</v>
      </c>
      <c r="AU755" s="186" t="s">
        <v>90</v>
      </c>
      <c r="AV755" s="15" t="s">
        <v>179</v>
      </c>
      <c r="AW755" s="15" t="s">
        <v>36</v>
      </c>
      <c r="AX755" s="15" t="s">
        <v>87</v>
      </c>
      <c r="AY755" s="186" t="s">
        <v>265</v>
      </c>
    </row>
    <row r="756" spans="1:65" s="2" customFormat="1" ht="24.15" customHeight="1">
      <c r="A756" s="33"/>
      <c r="B756" s="151"/>
      <c r="C756" s="152" t="s">
        <v>845</v>
      </c>
      <c r="D756" s="152" t="s">
        <v>267</v>
      </c>
      <c r="E756" s="153" t="s">
        <v>846</v>
      </c>
      <c r="F756" s="154" t="s">
        <v>847</v>
      </c>
      <c r="G756" s="155" t="s">
        <v>270</v>
      </c>
      <c r="H756" s="156">
        <v>26.979</v>
      </c>
      <c r="I756" s="157"/>
      <c r="J756" s="158">
        <f>ROUND(I756*H756,2)</f>
        <v>0</v>
      </c>
      <c r="K756" s="154" t="s">
        <v>271</v>
      </c>
      <c r="L756" s="34"/>
      <c r="M756" s="159" t="s">
        <v>1</v>
      </c>
      <c r="N756" s="160" t="s">
        <v>45</v>
      </c>
      <c r="O756" s="59"/>
      <c r="P756" s="161">
        <f>O756*H756</f>
        <v>0</v>
      </c>
      <c r="Q756" s="161">
        <v>0.00018</v>
      </c>
      <c r="R756" s="161">
        <f>Q756*H756</f>
        <v>0.0048562200000000005</v>
      </c>
      <c r="S756" s="161">
        <v>0</v>
      </c>
      <c r="T756" s="162">
        <f>S756*H756</f>
        <v>0</v>
      </c>
      <c r="U756" s="33"/>
      <c r="V756" s="33"/>
      <c r="W756" s="33"/>
      <c r="X756" s="33"/>
      <c r="Y756" s="33"/>
      <c r="Z756" s="33"/>
      <c r="AA756" s="33"/>
      <c r="AB756" s="33"/>
      <c r="AC756" s="33"/>
      <c r="AD756" s="33"/>
      <c r="AE756" s="33"/>
      <c r="AR756" s="163" t="s">
        <v>179</v>
      </c>
      <c r="AT756" s="163" t="s">
        <v>267</v>
      </c>
      <c r="AU756" s="163" t="s">
        <v>90</v>
      </c>
      <c r="AY756" s="18" t="s">
        <v>265</v>
      </c>
      <c r="BE756" s="164">
        <f>IF(N756="základní",J756,0)</f>
        <v>0</v>
      </c>
      <c r="BF756" s="164">
        <f>IF(N756="snížená",J756,0)</f>
        <v>0</v>
      </c>
      <c r="BG756" s="164">
        <f>IF(N756="zákl. přenesená",J756,0)</f>
        <v>0</v>
      </c>
      <c r="BH756" s="164">
        <f>IF(N756="sníž. přenesená",J756,0)</f>
        <v>0</v>
      </c>
      <c r="BI756" s="164">
        <f>IF(N756="nulová",J756,0)</f>
        <v>0</v>
      </c>
      <c r="BJ756" s="18" t="s">
        <v>87</v>
      </c>
      <c r="BK756" s="164">
        <f>ROUND(I756*H756,2)</f>
        <v>0</v>
      </c>
      <c r="BL756" s="18" t="s">
        <v>179</v>
      </c>
      <c r="BM756" s="163" t="s">
        <v>848</v>
      </c>
    </row>
    <row r="757" spans="1:47" s="2" customFormat="1" ht="19.2">
      <c r="A757" s="33"/>
      <c r="B757" s="34"/>
      <c r="C757" s="33"/>
      <c r="D757" s="165" t="s">
        <v>273</v>
      </c>
      <c r="E757" s="33"/>
      <c r="F757" s="166" t="s">
        <v>847</v>
      </c>
      <c r="G757" s="33"/>
      <c r="H757" s="33"/>
      <c r="I757" s="167"/>
      <c r="J757" s="33"/>
      <c r="K757" s="33"/>
      <c r="L757" s="34"/>
      <c r="M757" s="168"/>
      <c r="N757" s="169"/>
      <c r="O757" s="59"/>
      <c r="P757" s="59"/>
      <c r="Q757" s="59"/>
      <c r="R757" s="59"/>
      <c r="S757" s="59"/>
      <c r="T757" s="60"/>
      <c r="U757" s="33"/>
      <c r="V757" s="33"/>
      <c r="W757" s="33"/>
      <c r="X757" s="33"/>
      <c r="Y757" s="33"/>
      <c r="Z757" s="33"/>
      <c r="AA757" s="33"/>
      <c r="AB757" s="33"/>
      <c r="AC757" s="33"/>
      <c r="AD757" s="33"/>
      <c r="AE757" s="33"/>
      <c r="AT757" s="18" t="s">
        <v>273</v>
      </c>
      <c r="AU757" s="18" t="s">
        <v>90</v>
      </c>
    </row>
    <row r="758" spans="2:51" s="14" customFormat="1" ht="10.2">
      <c r="B758" s="177"/>
      <c r="D758" s="165" t="s">
        <v>274</v>
      </c>
      <c r="E758" s="178" t="s">
        <v>1</v>
      </c>
      <c r="F758" s="179" t="s">
        <v>216</v>
      </c>
      <c r="H758" s="180">
        <v>26.979</v>
      </c>
      <c r="I758" s="181"/>
      <c r="L758" s="177"/>
      <c r="M758" s="182"/>
      <c r="N758" s="183"/>
      <c r="O758" s="183"/>
      <c r="P758" s="183"/>
      <c r="Q758" s="183"/>
      <c r="R758" s="183"/>
      <c r="S758" s="183"/>
      <c r="T758" s="184"/>
      <c r="AT758" s="178" t="s">
        <v>274</v>
      </c>
      <c r="AU758" s="178" t="s">
        <v>90</v>
      </c>
      <c r="AV758" s="14" t="s">
        <v>90</v>
      </c>
      <c r="AW758" s="14" t="s">
        <v>36</v>
      </c>
      <c r="AX758" s="14" t="s">
        <v>80</v>
      </c>
      <c r="AY758" s="178" t="s">
        <v>265</v>
      </c>
    </row>
    <row r="759" spans="2:51" s="15" customFormat="1" ht="10.2">
      <c r="B759" s="185"/>
      <c r="D759" s="165" t="s">
        <v>274</v>
      </c>
      <c r="E759" s="186" t="s">
        <v>1</v>
      </c>
      <c r="F759" s="187" t="s">
        <v>277</v>
      </c>
      <c r="H759" s="188">
        <v>26.979</v>
      </c>
      <c r="I759" s="189"/>
      <c r="L759" s="185"/>
      <c r="M759" s="190"/>
      <c r="N759" s="191"/>
      <c r="O759" s="191"/>
      <c r="P759" s="191"/>
      <c r="Q759" s="191"/>
      <c r="R759" s="191"/>
      <c r="S759" s="191"/>
      <c r="T759" s="192"/>
      <c r="AT759" s="186" t="s">
        <v>274</v>
      </c>
      <c r="AU759" s="186" t="s">
        <v>90</v>
      </c>
      <c r="AV759" s="15" t="s">
        <v>179</v>
      </c>
      <c r="AW759" s="15" t="s">
        <v>36</v>
      </c>
      <c r="AX759" s="15" t="s">
        <v>87</v>
      </c>
      <c r="AY759" s="186" t="s">
        <v>265</v>
      </c>
    </row>
    <row r="760" spans="1:65" s="2" customFormat="1" ht="37.8" customHeight="1">
      <c r="A760" s="33"/>
      <c r="B760" s="151"/>
      <c r="C760" s="152" t="s">
        <v>849</v>
      </c>
      <c r="D760" s="152" t="s">
        <v>267</v>
      </c>
      <c r="E760" s="153" t="s">
        <v>850</v>
      </c>
      <c r="F760" s="154" t="s">
        <v>851</v>
      </c>
      <c r="G760" s="155" t="s">
        <v>270</v>
      </c>
      <c r="H760" s="156">
        <v>26.979</v>
      </c>
      <c r="I760" s="157"/>
      <c r="J760" s="158">
        <f>ROUND(I760*H760,2)</f>
        <v>0</v>
      </c>
      <c r="K760" s="154" t="s">
        <v>271</v>
      </c>
      <c r="L760" s="34"/>
      <c r="M760" s="159" t="s">
        <v>1</v>
      </c>
      <c r="N760" s="160" t="s">
        <v>45</v>
      </c>
      <c r="O760" s="59"/>
      <c r="P760" s="161">
        <f>O760*H760</f>
        <v>0</v>
      </c>
      <c r="Q760" s="161">
        <v>0.0057</v>
      </c>
      <c r="R760" s="161">
        <f>Q760*H760</f>
        <v>0.1537803</v>
      </c>
      <c r="S760" s="161">
        <v>0</v>
      </c>
      <c r="T760" s="162">
        <f>S760*H760</f>
        <v>0</v>
      </c>
      <c r="U760" s="33"/>
      <c r="V760" s="33"/>
      <c r="W760" s="33"/>
      <c r="X760" s="33"/>
      <c r="Y760" s="33"/>
      <c r="Z760" s="33"/>
      <c r="AA760" s="33"/>
      <c r="AB760" s="33"/>
      <c r="AC760" s="33"/>
      <c r="AD760" s="33"/>
      <c r="AE760" s="33"/>
      <c r="AR760" s="163" t="s">
        <v>179</v>
      </c>
      <c r="AT760" s="163" t="s">
        <v>267</v>
      </c>
      <c r="AU760" s="163" t="s">
        <v>90</v>
      </c>
      <c r="AY760" s="18" t="s">
        <v>265</v>
      </c>
      <c r="BE760" s="164">
        <f>IF(N760="základní",J760,0)</f>
        <v>0</v>
      </c>
      <c r="BF760" s="164">
        <f>IF(N760="snížená",J760,0)</f>
        <v>0</v>
      </c>
      <c r="BG760" s="164">
        <f>IF(N760="zákl. přenesená",J760,0)</f>
        <v>0</v>
      </c>
      <c r="BH760" s="164">
        <f>IF(N760="sníž. přenesená",J760,0)</f>
        <v>0</v>
      </c>
      <c r="BI760" s="164">
        <f>IF(N760="nulová",J760,0)</f>
        <v>0</v>
      </c>
      <c r="BJ760" s="18" t="s">
        <v>87</v>
      </c>
      <c r="BK760" s="164">
        <f>ROUND(I760*H760,2)</f>
        <v>0</v>
      </c>
      <c r="BL760" s="18" t="s">
        <v>179</v>
      </c>
      <c r="BM760" s="163" t="s">
        <v>852</v>
      </c>
    </row>
    <row r="761" spans="1:47" s="2" customFormat="1" ht="19.2">
      <c r="A761" s="33"/>
      <c r="B761" s="34"/>
      <c r="C761" s="33"/>
      <c r="D761" s="165" t="s">
        <v>273</v>
      </c>
      <c r="E761" s="33"/>
      <c r="F761" s="166" t="s">
        <v>851</v>
      </c>
      <c r="G761" s="33"/>
      <c r="H761" s="33"/>
      <c r="I761" s="167"/>
      <c r="J761" s="33"/>
      <c r="K761" s="33"/>
      <c r="L761" s="34"/>
      <c r="M761" s="168"/>
      <c r="N761" s="169"/>
      <c r="O761" s="59"/>
      <c r="P761" s="59"/>
      <c r="Q761" s="59"/>
      <c r="R761" s="59"/>
      <c r="S761" s="59"/>
      <c r="T761" s="60"/>
      <c r="U761" s="33"/>
      <c r="V761" s="33"/>
      <c r="W761" s="33"/>
      <c r="X761" s="33"/>
      <c r="Y761" s="33"/>
      <c r="Z761" s="33"/>
      <c r="AA761" s="33"/>
      <c r="AB761" s="33"/>
      <c r="AC761" s="33"/>
      <c r="AD761" s="33"/>
      <c r="AE761" s="33"/>
      <c r="AT761" s="18" t="s">
        <v>273</v>
      </c>
      <c r="AU761" s="18" t="s">
        <v>90</v>
      </c>
    </row>
    <row r="762" spans="2:51" s="13" customFormat="1" ht="10.2">
      <c r="B762" s="170"/>
      <c r="D762" s="165" t="s">
        <v>274</v>
      </c>
      <c r="E762" s="171" t="s">
        <v>1</v>
      </c>
      <c r="F762" s="172" t="s">
        <v>821</v>
      </c>
      <c r="H762" s="171" t="s">
        <v>1</v>
      </c>
      <c r="I762" s="173"/>
      <c r="L762" s="170"/>
      <c r="M762" s="174"/>
      <c r="N762" s="175"/>
      <c r="O762" s="175"/>
      <c r="P762" s="175"/>
      <c r="Q762" s="175"/>
      <c r="R762" s="175"/>
      <c r="S762" s="175"/>
      <c r="T762" s="176"/>
      <c r="AT762" s="171" t="s">
        <v>274</v>
      </c>
      <c r="AU762" s="171" t="s">
        <v>90</v>
      </c>
      <c r="AV762" s="13" t="s">
        <v>87</v>
      </c>
      <c r="AW762" s="13" t="s">
        <v>36</v>
      </c>
      <c r="AX762" s="13" t="s">
        <v>80</v>
      </c>
      <c r="AY762" s="171" t="s">
        <v>265</v>
      </c>
    </row>
    <row r="763" spans="2:51" s="14" customFormat="1" ht="10.2">
      <c r="B763" s="177"/>
      <c r="D763" s="165" t="s">
        <v>274</v>
      </c>
      <c r="E763" s="178" t="s">
        <v>1</v>
      </c>
      <c r="F763" s="179" t="s">
        <v>822</v>
      </c>
      <c r="H763" s="180">
        <v>22.649</v>
      </c>
      <c r="I763" s="181"/>
      <c r="L763" s="177"/>
      <c r="M763" s="182"/>
      <c r="N763" s="183"/>
      <c r="O763" s="183"/>
      <c r="P763" s="183"/>
      <c r="Q763" s="183"/>
      <c r="R763" s="183"/>
      <c r="S763" s="183"/>
      <c r="T763" s="184"/>
      <c r="AT763" s="178" t="s">
        <v>274</v>
      </c>
      <c r="AU763" s="178" t="s">
        <v>90</v>
      </c>
      <c r="AV763" s="14" t="s">
        <v>90</v>
      </c>
      <c r="AW763" s="14" t="s">
        <v>36</v>
      </c>
      <c r="AX763" s="14" t="s">
        <v>80</v>
      </c>
      <c r="AY763" s="178" t="s">
        <v>265</v>
      </c>
    </row>
    <row r="764" spans="2:51" s="13" customFormat="1" ht="10.2">
      <c r="B764" s="170"/>
      <c r="D764" s="165" t="s">
        <v>274</v>
      </c>
      <c r="E764" s="171" t="s">
        <v>1</v>
      </c>
      <c r="F764" s="172" t="s">
        <v>823</v>
      </c>
      <c r="H764" s="171" t="s">
        <v>1</v>
      </c>
      <c r="I764" s="173"/>
      <c r="L764" s="170"/>
      <c r="M764" s="174"/>
      <c r="N764" s="175"/>
      <c r="O764" s="175"/>
      <c r="P764" s="175"/>
      <c r="Q764" s="175"/>
      <c r="R764" s="175"/>
      <c r="S764" s="175"/>
      <c r="T764" s="176"/>
      <c r="AT764" s="171" t="s">
        <v>274</v>
      </c>
      <c r="AU764" s="171" t="s">
        <v>90</v>
      </c>
      <c r="AV764" s="13" t="s">
        <v>87</v>
      </c>
      <c r="AW764" s="13" t="s">
        <v>36</v>
      </c>
      <c r="AX764" s="13" t="s">
        <v>80</v>
      </c>
      <c r="AY764" s="171" t="s">
        <v>265</v>
      </c>
    </row>
    <row r="765" spans="2:51" s="13" customFormat="1" ht="10.2">
      <c r="B765" s="170"/>
      <c r="D765" s="165" t="s">
        <v>274</v>
      </c>
      <c r="E765" s="171" t="s">
        <v>1</v>
      </c>
      <c r="F765" s="172" t="s">
        <v>540</v>
      </c>
      <c r="H765" s="171" t="s">
        <v>1</v>
      </c>
      <c r="I765" s="173"/>
      <c r="L765" s="170"/>
      <c r="M765" s="174"/>
      <c r="N765" s="175"/>
      <c r="O765" s="175"/>
      <c r="P765" s="175"/>
      <c r="Q765" s="175"/>
      <c r="R765" s="175"/>
      <c r="S765" s="175"/>
      <c r="T765" s="176"/>
      <c r="AT765" s="171" t="s">
        <v>274</v>
      </c>
      <c r="AU765" s="171" t="s">
        <v>90</v>
      </c>
      <c r="AV765" s="13" t="s">
        <v>87</v>
      </c>
      <c r="AW765" s="13" t="s">
        <v>36</v>
      </c>
      <c r="AX765" s="13" t="s">
        <v>80</v>
      </c>
      <c r="AY765" s="171" t="s">
        <v>265</v>
      </c>
    </row>
    <row r="766" spans="2:51" s="14" customFormat="1" ht="10.2">
      <c r="B766" s="177"/>
      <c r="D766" s="165" t="s">
        <v>274</v>
      </c>
      <c r="E766" s="178" t="s">
        <v>1</v>
      </c>
      <c r="F766" s="179" t="s">
        <v>824</v>
      </c>
      <c r="H766" s="180">
        <v>4.33</v>
      </c>
      <c r="I766" s="181"/>
      <c r="L766" s="177"/>
      <c r="M766" s="182"/>
      <c r="N766" s="183"/>
      <c r="O766" s="183"/>
      <c r="P766" s="183"/>
      <c r="Q766" s="183"/>
      <c r="R766" s="183"/>
      <c r="S766" s="183"/>
      <c r="T766" s="184"/>
      <c r="AT766" s="178" t="s">
        <v>274</v>
      </c>
      <c r="AU766" s="178" t="s">
        <v>90</v>
      </c>
      <c r="AV766" s="14" t="s">
        <v>90</v>
      </c>
      <c r="AW766" s="14" t="s">
        <v>36</v>
      </c>
      <c r="AX766" s="14" t="s">
        <v>80</v>
      </c>
      <c r="AY766" s="178" t="s">
        <v>265</v>
      </c>
    </row>
    <row r="767" spans="2:51" s="16" customFormat="1" ht="10.2">
      <c r="B767" s="193"/>
      <c r="D767" s="165" t="s">
        <v>274</v>
      </c>
      <c r="E767" s="194" t="s">
        <v>216</v>
      </c>
      <c r="F767" s="195" t="s">
        <v>304</v>
      </c>
      <c r="H767" s="196">
        <v>26.979</v>
      </c>
      <c r="I767" s="197"/>
      <c r="L767" s="193"/>
      <c r="M767" s="198"/>
      <c r="N767" s="199"/>
      <c r="O767" s="199"/>
      <c r="P767" s="199"/>
      <c r="Q767" s="199"/>
      <c r="R767" s="199"/>
      <c r="S767" s="199"/>
      <c r="T767" s="200"/>
      <c r="AT767" s="194" t="s">
        <v>274</v>
      </c>
      <c r="AU767" s="194" t="s">
        <v>90</v>
      </c>
      <c r="AV767" s="16" t="s">
        <v>95</v>
      </c>
      <c r="AW767" s="16" t="s">
        <v>36</v>
      </c>
      <c r="AX767" s="16" t="s">
        <v>80</v>
      </c>
      <c r="AY767" s="194" t="s">
        <v>265</v>
      </c>
    </row>
    <row r="768" spans="2:51" s="15" customFormat="1" ht="10.2">
      <c r="B768" s="185"/>
      <c r="D768" s="165" t="s">
        <v>274</v>
      </c>
      <c r="E768" s="186" t="s">
        <v>1</v>
      </c>
      <c r="F768" s="187" t="s">
        <v>277</v>
      </c>
      <c r="H768" s="188">
        <v>26.979</v>
      </c>
      <c r="I768" s="189"/>
      <c r="L768" s="185"/>
      <c r="M768" s="190"/>
      <c r="N768" s="191"/>
      <c r="O768" s="191"/>
      <c r="P768" s="191"/>
      <c r="Q768" s="191"/>
      <c r="R768" s="191"/>
      <c r="S768" s="191"/>
      <c r="T768" s="192"/>
      <c r="AT768" s="186" t="s">
        <v>274</v>
      </c>
      <c r="AU768" s="186" t="s">
        <v>90</v>
      </c>
      <c r="AV768" s="15" t="s">
        <v>179</v>
      </c>
      <c r="AW768" s="15" t="s">
        <v>36</v>
      </c>
      <c r="AX768" s="15" t="s">
        <v>87</v>
      </c>
      <c r="AY768" s="186" t="s">
        <v>265</v>
      </c>
    </row>
    <row r="769" spans="1:65" s="2" customFormat="1" ht="33" customHeight="1">
      <c r="A769" s="33"/>
      <c r="B769" s="151"/>
      <c r="C769" s="152" t="s">
        <v>853</v>
      </c>
      <c r="D769" s="152" t="s">
        <v>267</v>
      </c>
      <c r="E769" s="153" t="s">
        <v>854</v>
      </c>
      <c r="F769" s="154" t="s">
        <v>855</v>
      </c>
      <c r="G769" s="155" t="s">
        <v>270</v>
      </c>
      <c r="H769" s="156">
        <v>31.302</v>
      </c>
      <c r="I769" s="157"/>
      <c r="J769" s="158">
        <f>ROUND(I769*H769,2)</f>
        <v>0</v>
      </c>
      <c r="K769" s="154" t="s">
        <v>271</v>
      </c>
      <c r="L769" s="34"/>
      <c r="M769" s="159" t="s">
        <v>1</v>
      </c>
      <c r="N769" s="160" t="s">
        <v>45</v>
      </c>
      <c r="O769" s="59"/>
      <c r="P769" s="161">
        <f>O769*H769</f>
        <v>0</v>
      </c>
      <c r="Q769" s="161">
        <v>0.025</v>
      </c>
      <c r="R769" s="161">
        <f>Q769*H769</f>
        <v>0.7825500000000001</v>
      </c>
      <c r="S769" s="161">
        <v>0</v>
      </c>
      <c r="T769" s="162">
        <f>S769*H769</f>
        <v>0</v>
      </c>
      <c r="U769" s="33"/>
      <c r="V769" s="33"/>
      <c r="W769" s="33"/>
      <c r="X769" s="33"/>
      <c r="Y769" s="33"/>
      <c r="Z769" s="33"/>
      <c r="AA769" s="33"/>
      <c r="AB769" s="33"/>
      <c r="AC769" s="33"/>
      <c r="AD769" s="33"/>
      <c r="AE769" s="33"/>
      <c r="AR769" s="163" t="s">
        <v>179</v>
      </c>
      <c r="AT769" s="163" t="s">
        <v>267</v>
      </c>
      <c r="AU769" s="163" t="s">
        <v>90</v>
      </c>
      <c r="AY769" s="18" t="s">
        <v>265</v>
      </c>
      <c r="BE769" s="164">
        <f>IF(N769="základní",J769,0)</f>
        <v>0</v>
      </c>
      <c r="BF769" s="164">
        <f>IF(N769="snížená",J769,0)</f>
        <v>0</v>
      </c>
      <c r="BG769" s="164">
        <f>IF(N769="zákl. přenesená",J769,0)</f>
        <v>0</v>
      </c>
      <c r="BH769" s="164">
        <f>IF(N769="sníž. přenesená",J769,0)</f>
        <v>0</v>
      </c>
      <c r="BI769" s="164">
        <f>IF(N769="nulová",J769,0)</f>
        <v>0</v>
      </c>
      <c r="BJ769" s="18" t="s">
        <v>87</v>
      </c>
      <c r="BK769" s="164">
        <f>ROUND(I769*H769,2)</f>
        <v>0</v>
      </c>
      <c r="BL769" s="18" t="s">
        <v>179</v>
      </c>
      <c r="BM769" s="163" t="s">
        <v>856</v>
      </c>
    </row>
    <row r="770" spans="1:47" s="2" customFormat="1" ht="19.2">
      <c r="A770" s="33"/>
      <c r="B770" s="34"/>
      <c r="C770" s="33"/>
      <c r="D770" s="165" t="s">
        <v>273</v>
      </c>
      <c r="E770" s="33"/>
      <c r="F770" s="166" t="s">
        <v>855</v>
      </c>
      <c r="G770" s="33"/>
      <c r="H770" s="33"/>
      <c r="I770" s="167"/>
      <c r="J770" s="33"/>
      <c r="K770" s="33"/>
      <c r="L770" s="34"/>
      <c r="M770" s="168"/>
      <c r="N770" s="169"/>
      <c r="O770" s="59"/>
      <c r="P770" s="59"/>
      <c r="Q770" s="59"/>
      <c r="R770" s="59"/>
      <c r="S770" s="59"/>
      <c r="T770" s="60"/>
      <c r="U770" s="33"/>
      <c r="V770" s="33"/>
      <c r="W770" s="33"/>
      <c r="X770" s="33"/>
      <c r="Y770" s="33"/>
      <c r="Z770" s="33"/>
      <c r="AA770" s="33"/>
      <c r="AB770" s="33"/>
      <c r="AC770" s="33"/>
      <c r="AD770" s="33"/>
      <c r="AE770" s="33"/>
      <c r="AT770" s="18" t="s">
        <v>273</v>
      </c>
      <c r="AU770" s="18" t="s">
        <v>90</v>
      </c>
    </row>
    <row r="771" spans="2:51" s="13" customFormat="1" ht="10.2">
      <c r="B771" s="170"/>
      <c r="D771" s="165" t="s">
        <v>274</v>
      </c>
      <c r="E771" s="171" t="s">
        <v>1</v>
      </c>
      <c r="F771" s="172" t="s">
        <v>605</v>
      </c>
      <c r="H771" s="171" t="s">
        <v>1</v>
      </c>
      <c r="I771" s="173"/>
      <c r="L771" s="170"/>
      <c r="M771" s="174"/>
      <c r="N771" s="175"/>
      <c r="O771" s="175"/>
      <c r="P771" s="175"/>
      <c r="Q771" s="175"/>
      <c r="R771" s="175"/>
      <c r="S771" s="175"/>
      <c r="T771" s="176"/>
      <c r="AT771" s="171" t="s">
        <v>274</v>
      </c>
      <c r="AU771" s="171" t="s">
        <v>90</v>
      </c>
      <c r="AV771" s="13" t="s">
        <v>87</v>
      </c>
      <c r="AW771" s="13" t="s">
        <v>36</v>
      </c>
      <c r="AX771" s="13" t="s">
        <v>80</v>
      </c>
      <c r="AY771" s="171" t="s">
        <v>265</v>
      </c>
    </row>
    <row r="772" spans="2:51" s="13" customFormat="1" ht="10.2">
      <c r="B772" s="170"/>
      <c r="D772" s="165" t="s">
        <v>274</v>
      </c>
      <c r="E772" s="171" t="s">
        <v>1</v>
      </c>
      <c r="F772" s="172" t="s">
        <v>857</v>
      </c>
      <c r="H772" s="171" t="s">
        <v>1</v>
      </c>
      <c r="I772" s="173"/>
      <c r="L772" s="170"/>
      <c r="M772" s="174"/>
      <c r="N772" s="175"/>
      <c r="O772" s="175"/>
      <c r="P772" s="175"/>
      <c r="Q772" s="175"/>
      <c r="R772" s="175"/>
      <c r="S772" s="175"/>
      <c r="T772" s="176"/>
      <c r="AT772" s="171" t="s">
        <v>274</v>
      </c>
      <c r="AU772" s="171" t="s">
        <v>90</v>
      </c>
      <c r="AV772" s="13" t="s">
        <v>87</v>
      </c>
      <c r="AW772" s="13" t="s">
        <v>36</v>
      </c>
      <c r="AX772" s="13" t="s">
        <v>80</v>
      </c>
      <c r="AY772" s="171" t="s">
        <v>265</v>
      </c>
    </row>
    <row r="773" spans="2:51" s="14" customFormat="1" ht="10.2">
      <c r="B773" s="177"/>
      <c r="D773" s="165" t="s">
        <v>274</v>
      </c>
      <c r="E773" s="178" t="s">
        <v>1</v>
      </c>
      <c r="F773" s="179" t="s">
        <v>858</v>
      </c>
      <c r="H773" s="180">
        <v>21.112</v>
      </c>
      <c r="I773" s="181"/>
      <c r="L773" s="177"/>
      <c r="M773" s="182"/>
      <c r="N773" s="183"/>
      <c r="O773" s="183"/>
      <c r="P773" s="183"/>
      <c r="Q773" s="183"/>
      <c r="R773" s="183"/>
      <c r="S773" s="183"/>
      <c r="T773" s="184"/>
      <c r="AT773" s="178" t="s">
        <v>274</v>
      </c>
      <c r="AU773" s="178" t="s">
        <v>90</v>
      </c>
      <c r="AV773" s="14" t="s">
        <v>90</v>
      </c>
      <c r="AW773" s="14" t="s">
        <v>36</v>
      </c>
      <c r="AX773" s="14" t="s">
        <v>80</v>
      </c>
      <c r="AY773" s="178" t="s">
        <v>265</v>
      </c>
    </row>
    <row r="774" spans="2:51" s="14" customFormat="1" ht="10.2">
      <c r="B774" s="177"/>
      <c r="D774" s="165" t="s">
        <v>274</v>
      </c>
      <c r="E774" s="178" t="s">
        <v>1</v>
      </c>
      <c r="F774" s="179" t="s">
        <v>859</v>
      </c>
      <c r="H774" s="180">
        <v>12.22</v>
      </c>
      <c r="I774" s="181"/>
      <c r="L774" s="177"/>
      <c r="M774" s="182"/>
      <c r="N774" s="183"/>
      <c r="O774" s="183"/>
      <c r="P774" s="183"/>
      <c r="Q774" s="183"/>
      <c r="R774" s="183"/>
      <c r="S774" s="183"/>
      <c r="T774" s="184"/>
      <c r="AT774" s="178" t="s">
        <v>274</v>
      </c>
      <c r="AU774" s="178" t="s">
        <v>90</v>
      </c>
      <c r="AV774" s="14" t="s">
        <v>90</v>
      </c>
      <c r="AW774" s="14" t="s">
        <v>36</v>
      </c>
      <c r="AX774" s="14" t="s">
        <v>80</v>
      </c>
      <c r="AY774" s="178" t="s">
        <v>265</v>
      </c>
    </row>
    <row r="775" spans="2:51" s="13" customFormat="1" ht="10.2">
      <c r="B775" s="170"/>
      <c r="D775" s="165" t="s">
        <v>274</v>
      </c>
      <c r="E775" s="171" t="s">
        <v>1</v>
      </c>
      <c r="F775" s="172" t="s">
        <v>608</v>
      </c>
      <c r="H775" s="171" t="s">
        <v>1</v>
      </c>
      <c r="I775" s="173"/>
      <c r="L775" s="170"/>
      <c r="M775" s="174"/>
      <c r="N775" s="175"/>
      <c r="O775" s="175"/>
      <c r="P775" s="175"/>
      <c r="Q775" s="175"/>
      <c r="R775" s="175"/>
      <c r="S775" s="175"/>
      <c r="T775" s="176"/>
      <c r="AT775" s="171" t="s">
        <v>274</v>
      </c>
      <c r="AU775" s="171" t="s">
        <v>90</v>
      </c>
      <c r="AV775" s="13" t="s">
        <v>87</v>
      </c>
      <c r="AW775" s="13" t="s">
        <v>36</v>
      </c>
      <c r="AX775" s="13" t="s">
        <v>80</v>
      </c>
      <c r="AY775" s="171" t="s">
        <v>265</v>
      </c>
    </row>
    <row r="776" spans="2:51" s="14" customFormat="1" ht="10.2">
      <c r="B776" s="177"/>
      <c r="D776" s="165" t="s">
        <v>274</v>
      </c>
      <c r="E776" s="178" t="s">
        <v>1</v>
      </c>
      <c r="F776" s="179" t="s">
        <v>610</v>
      </c>
      <c r="H776" s="180">
        <v>-1.125</v>
      </c>
      <c r="I776" s="181"/>
      <c r="L776" s="177"/>
      <c r="M776" s="182"/>
      <c r="N776" s="183"/>
      <c r="O776" s="183"/>
      <c r="P776" s="183"/>
      <c r="Q776" s="183"/>
      <c r="R776" s="183"/>
      <c r="S776" s="183"/>
      <c r="T776" s="184"/>
      <c r="AT776" s="178" t="s">
        <v>274</v>
      </c>
      <c r="AU776" s="178" t="s">
        <v>90</v>
      </c>
      <c r="AV776" s="14" t="s">
        <v>90</v>
      </c>
      <c r="AW776" s="14" t="s">
        <v>36</v>
      </c>
      <c r="AX776" s="14" t="s">
        <v>80</v>
      </c>
      <c r="AY776" s="178" t="s">
        <v>265</v>
      </c>
    </row>
    <row r="777" spans="2:51" s="14" customFormat="1" ht="10.2">
      <c r="B777" s="177"/>
      <c r="D777" s="165" t="s">
        <v>274</v>
      </c>
      <c r="E777" s="178" t="s">
        <v>1</v>
      </c>
      <c r="F777" s="179" t="s">
        <v>611</v>
      </c>
      <c r="H777" s="180">
        <v>-2.05</v>
      </c>
      <c r="I777" s="181"/>
      <c r="L777" s="177"/>
      <c r="M777" s="182"/>
      <c r="N777" s="183"/>
      <c r="O777" s="183"/>
      <c r="P777" s="183"/>
      <c r="Q777" s="183"/>
      <c r="R777" s="183"/>
      <c r="S777" s="183"/>
      <c r="T777" s="184"/>
      <c r="AT777" s="178" t="s">
        <v>274</v>
      </c>
      <c r="AU777" s="178" t="s">
        <v>90</v>
      </c>
      <c r="AV777" s="14" t="s">
        <v>90</v>
      </c>
      <c r="AW777" s="14" t="s">
        <v>36</v>
      </c>
      <c r="AX777" s="14" t="s">
        <v>80</v>
      </c>
      <c r="AY777" s="178" t="s">
        <v>265</v>
      </c>
    </row>
    <row r="778" spans="2:51" s="14" customFormat="1" ht="10.2">
      <c r="B778" s="177"/>
      <c r="D778" s="165" t="s">
        <v>274</v>
      </c>
      <c r="E778" s="178" t="s">
        <v>1</v>
      </c>
      <c r="F778" s="179" t="s">
        <v>612</v>
      </c>
      <c r="H778" s="180">
        <v>-1</v>
      </c>
      <c r="I778" s="181"/>
      <c r="L778" s="177"/>
      <c r="M778" s="182"/>
      <c r="N778" s="183"/>
      <c r="O778" s="183"/>
      <c r="P778" s="183"/>
      <c r="Q778" s="183"/>
      <c r="R778" s="183"/>
      <c r="S778" s="183"/>
      <c r="T778" s="184"/>
      <c r="AT778" s="178" t="s">
        <v>274</v>
      </c>
      <c r="AU778" s="178" t="s">
        <v>90</v>
      </c>
      <c r="AV778" s="14" t="s">
        <v>90</v>
      </c>
      <c r="AW778" s="14" t="s">
        <v>36</v>
      </c>
      <c r="AX778" s="14" t="s">
        <v>80</v>
      </c>
      <c r="AY778" s="178" t="s">
        <v>265</v>
      </c>
    </row>
    <row r="779" spans="2:51" s="13" customFormat="1" ht="10.2">
      <c r="B779" s="170"/>
      <c r="D779" s="165" t="s">
        <v>274</v>
      </c>
      <c r="E779" s="171" t="s">
        <v>1</v>
      </c>
      <c r="F779" s="172" t="s">
        <v>810</v>
      </c>
      <c r="H779" s="171" t="s">
        <v>1</v>
      </c>
      <c r="I779" s="173"/>
      <c r="L779" s="170"/>
      <c r="M779" s="174"/>
      <c r="N779" s="175"/>
      <c r="O779" s="175"/>
      <c r="P779" s="175"/>
      <c r="Q779" s="175"/>
      <c r="R779" s="175"/>
      <c r="S779" s="175"/>
      <c r="T779" s="176"/>
      <c r="AT779" s="171" t="s">
        <v>274</v>
      </c>
      <c r="AU779" s="171" t="s">
        <v>90</v>
      </c>
      <c r="AV779" s="13" t="s">
        <v>87</v>
      </c>
      <c r="AW779" s="13" t="s">
        <v>36</v>
      </c>
      <c r="AX779" s="13" t="s">
        <v>80</v>
      </c>
      <c r="AY779" s="171" t="s">
        <v>265</v>
      </c>
    </row>
    <row r="780" spans="2:51" s="14" customFormat="1" ht="10.2">
      <c r="B780" s="177"/>
      <c r="D780" s="165" t="s">
        <v>274</v>
      </c>
      <c r="E780" s="178" t="s">
        <v>1</v>
      </c>
      <c r="F780" s="179" t="s">
        <v>860</v>
      </c>
      <c r="H780" s="180">
        <v>0.675</v>
      </c>
      <c r="I780" s="181"/>
      <c r="L780" s="177"/>
      <c r="M780" s="182"/>
      <c r="N780" s="183"/>
      <c r="O780" s="183"/>
      <c r="P780" s="183"/>
      <c r="Q780" s="183"/>
      <c r="R780" s="183"/>
      <c r="S780" s="183"/>
      <c r="T780" s="184"/>
      <c r="AT780" s="178" t="s">
        <v>274</v>
      </c>
      <c r="AU780" s="178" t="s">
        <v>90</v>
      </c>
      <c r="AV780" s="14" t="s">
        <v>90</v>
      </c>
      <c r="AW780" s="14" t="s">
        <v>36</v>
      </c>
      <c r="AX780" s="14" t="s">
        <v>80</v>
      </c>
      <c r="AY780" s="178" t="s">
        <v>265</v>
      </c>
    </row>
    <row r="781" spans="2:51" s="14" customFormat="1" ht="10.2">
      <c r="B781" s="177"/>
      <c r="D781" s="165" t="s">
        <v>274</v>
      </c>
      <c r="E781" s="178" t="s">
        <v>1</v>
      </c>
      <c r="F781" s="179" t="s">
        <v>861</v>
      </c>
      <c r="H781" s="180">
        <v>1.02</v>
      </c>
      <c r="I781" s="181"/>
      <c r="L781" s="177"/>
      <c r="M781" s="182"/>
      <c r="N781" s="183"/>
      <c r="O781" s="183"/>
      <c r="P781" s="183"/>
      <c r="Q781" s="183"/>
      <c r="R781" s="183"/>
      <c r="S781" s="183"/>
      <c r="T781" s="184"/>
      <c r="AT781" s="178" t="s">
        <v>274</v>
      </c>
      <c r="AU781" s="178" t="s">
        <v>90</v>
      </c>
      <c r="AV781" s="14" t="s">
        <v>90</v>
      </c>
      <c r="AW781" s="14" t="s">
        <v>36</v>
      </c>
      <c r="AX781" s="14" t="s">
        <v>80</v>
      </c>
      <c r="AY781" s="178" t="s">
        <v>265</v>
      </c>
    </row>
    <row r="782" spans="2:51" s="14" customFormat="1" ht="10.2">
      <c r="B782" s="177"/>
      <c r="D782" s="165" t="s">
        <v>274</v>
      </c>
      <c r="E782" s="178" t="s">
        <v>1</v>
      </c>
      <c r="F782" s="179" t="s">
        <v>862</v>
      </c>
      <c r="H782" s="180">
        <v>0.45</v>
      </c>
      <c r="I782" s="181"/>
      <c r="L782" s="177"/>
      <c r="M782" s="182"/>
      <c r="N782" s="183"/>
      <c r="O782" s="183"/>
      <c r="P782" s="183"/>
      <c r="Q782" s="183"/>
      <c r="R782" s="183"/>
      <c r="S782" s="183"/>
      <c r="T782" s="184"/>
      <c r="AT782" s="178" t="s">
        <v>274</v>
      </c>
      <c r="AU782" s="178" t="s">
        <v>90</v>
      </c>
      <c r="AV782" s="14" t="s">
        <v>90</v>
      </c>
      <c r="AW782" s="14" t="s">
        <v>36</v>
      </c>
      <c r="AX782" s="14" t="s">
        <v>80</v>
      </c>
      <c r="AY782" s="178" t="s">
        <v>265</v>
      </c>
    </row>
    <row r="783" spans="2:51" s="16" customFormat="1" ht="10.2">
      <c r="B783" s="193"/>
      <c r="D783" s="165" t="s">
        <v>274</v>
      </c>
      <c r="E783" s="194" t="s">
        <v>129</v>
      </c>
      <c r="F783" s="195" t="s">
        <v>304</v>
      </c>
      <c r="H783" s="196">
        <v>31.302</v>
      </c>
      <c r="I783" s="197"/>
      <c r="L783" s="193"/>
      <c r="M783" s="198"/>
      <c r="N783" s="199"/>
      <c r="O783" s="199"/>
      <c r="P783" s="199"/>
      <c r="Q783" s="199"/>
      <c r="R783" s="199"/>
      <c r="S783" s="199"/>
      <c r="T783" s="200"/>
      <c r="AT783" s="194" t="s">
        <v>274</v>
      </c>
      <c r="AU783" s="194" t="s">
        <v>90</v>
      </c>
      <c r="AV783" s="16" t="s">
        <v>95</v>
      </c>
      <c r="AW783" s="16" t="s">
        <v>36</v>
      </c>
      <c r="AX783" s="16" t="s">
        <v>80</v>
      </c>
      <c r="AY783" s="194" t="s">
        <v>265</v>
      </c>
    </row>
    <row r="784" spans="2:51" s="15" customFormat="1" ht="10.2">
      <c r="B784" s="185"/>
      <c r="D784" s="165" t="s">
        <v>274</v>
      </c>
      <c r="E784" s="186" t="s">
        <v>1</v>
      </c>
      <c r="F784" s="187" t="s">
        <v>277</v>
      </c>
      <c r="H784" s="188">
        <v>31.302</v>
      </c>
      <c r="I784" s="189"/>
      <c r="L784" s="185"/>
      <c r="M784" s="190"/>
      <c r="N784" s="191"/>
      <c r="O784" s="191"/>
      <c r="P784" s="191"/>
      <c r="Q784" s="191"/>
      <c r="R784" s="191"/>
      <c r="S784" s="191"/>
      <c r="T784" s="192"/>
      <c r="AT784" s="186" t="s">
        <v>274</v>
      </c>
      <c r="AU784" s="186" t="s">
        <v>90</v>
      </c>
      <c r="AV784" s="15" t="s">
        <v>179</v>
      </c>
      <c r="AW784" s="15" t="s">
        <v>36</v>
      </c>
      <c r="AX784" s="15" t="s">
        <v>87</v>
      </c>
      <c r="AY784" s="186" t="s">
        <v>265</v>
      </c>
    </row>
    <row r="785" spans="1:65" s="2" customFormat="1" ht="24.15" customHeight="1">
      <c r="A785" s="33"/>
      <c r="B785" s="151"/>
      <c r="C785" s="152" t="s">
        <v>863</v>
      </c>
      <c r="D785" s="152" t="s">
        <v>267</v>
      </c>
      <c r="E785" s="153" t="s">
        <v>864</v>
      </c>
      <c r="F785" s="154" t="s">
        <v>865</v>
      </c>
      <c r="G785" s="155" t="s">
        <v>294</v>
      </c>
      <c r="H785" s="156">
        <v>2.5</v>
      </c>
      <c r="I785" s="157"/>
      <c r="J785" s="158">
        <f>ROUND(I785*H785,2)</f>
        <v>0</v>
      </c>
      <c r="K785" s="154" t="s">
        <v>271</v>
      </c>
      <c r="L785" s="34"/>
      <c r="M785" s="159" t="s">
        <v>1</v>
      </c>
      <c r="N785" s="160" t="s">
        <v>45</v>
      </c>
      <c r="O785" s="59"/>
      <c r="P785" s="161">
        <f>O785*H785</f>
        <v>0</v>
      </c>
      <c r="Q785" s="161">
        <v>0.02065</v>
      </c>
      <c r="R785" s="161">
        <f>Q785*H785</f>
        <v>0.051625000000000004</v>
      </c>
      <c r="S785" s="161">
        <v>0</v>
      </c>
      <c r="T785" s="162">
        <f>S785*H785</f>
        <v>0</v>
      </c>
      <c r="U785" s="33"/>
      <c r="V785" s="33"/>
      <c r="W785" s="33"/>
      <c r="X785" s="33"/>
      <c r="Y785" s="33"/>
      <c r="Z785" s="33"/>
      <c r="AA785" s="33"/>
      <c r="AB785" s="33"/>
      <c r="AC785" s="33"/>
      <c r="AD785" s="33"/>
      <c r="AE785" s="33"/>
      <c r="AR785" s="163" t="s">
        <v>179</v>
      </c>
      <c r="AT785" s="163" t="s">
        <v>267</v>
      </c>
      <c r="AU785" s="163" t="s">
        <v>90</v>
      </c>
      <c r="AY785" s="18" t="s">
        <v>265</v>
      </c>
      <c r="BE785" s="164">
        <f>IF(N785="základní",J785,0)</f>
        <v>0</v>
      </c>
      <c r="BF785" s="164">
        <f>IF(N785="snížená",J785,0)</f>
        <v>0</v>
      </c>
      <c r="BG785" s="164">
        <f>IF(N785="zákl. přenesená",J785,0)</f>
        <v>0</v>
      </c>
      <c r="BH785" s="164">
        <f>IF(N785="sníž. přenesená",J785,0)</f>
        <v>0</v>
      </c>
      <c r="BI785" s="164">
        <f>IF(N785="nulová",J785,0)</f>
        <v>0</v>
      </c>
      <c r="BJ785" s="18" t="s">
        <v>87</v>
      </c>
      <c r="BK785" s="164">
        <f>ROUND(I785*H785,2)</f>
        <v>0</v>
      </c>
      <c r="BL785" s="18" t="s">
        <v>179</v>
      </c>
      <c r="BM785" s="163" t="s">
        <v>866</v>
      </c>
    </row>
    <row r="786" spans="1:47" s="2" customFormat="1" ht="19.2">
      <c r="A786" s="33"/>
      <c r="B786" s="34"/>
      <c r="C786" s="33"/>
      <c r="D786" s="165" t="s">
        <v>273</v>
      </c>
      <c r="E786" s="33"/>
      <c r="F786" s="166" t="s">
        <v>865</v>
      </c>
      <c r="G786" s="33"/>
      <c r="H786" s="33"/>
      <c r="I786" s="167"/>
      <c r="J786" s="33"/>
      <c r="K786" s="33"/>
      <c r="L786" s="34"/>
      <c r="M786" s="168"/>
      <c r="N786" s="169"/>
      <c r="O786" s="59"/>
      <c r="P786" s="59"/>
      <c r="Q786" s="59"/>
      <c r="R786" s="59"/>
      <c r="S786" s="59"/>
      <c r="T786" s="60"/>
      <c r="U786" s="33"/>
      <c r="V786" s="33"/>
      <c r="W786" s="33"/>
      <c r="X786" s="33"/>
      <c r="Y786" s="33"/>
      <c r="Z786" s="33"/>
      <c r="AA786" s="33"/>
      <c r="AB786" s="33"/>
      <c r="AC786" s="33"/>
      <c r="AD786" s="33"/>
      <c r="AE786" s="33"/>
      <c r="AT786" s="18" t="s">
        <v>273</v>
      </c>
      <c r="AU786" s="18" t="s">
        <v>90</v>
      </c>
    </row>
    <row r="787" spans="2:51" s="13" customFormat="1" ht="10.2">
      <c r="B787" s="170"/>
      <c r="D787" s="165" t="s">
        <v>274</v>
      </c>
      <c r="E787" s="171" t="s">
        <v>1</v>
      </c>
      <c r="F787" s="172" t="s">
        <v>867</v>
      </c>
      <c r="H787" s="171" t="s">
        <v>1</v>
      </c>
      <c r="I787" s="173"/>
      <c r="L787" s="170"/>
      <c r="M787" s="174"/>
      <c r="N787" s="175"/>
      <c r="O787" s="175"/>
      <c r="P787" s="175"/>
      <c r="Q787" s="175"/>
      <c r="R787" s="175"/>
      <c r="S787" s="175"/>
      <c r="T787" s="176"/>
      <c r="AT787" s="171" t="s">
        <v>274</v>
      </c>
      <c r="AU787" s="171" t="s">
        <v>90</v>
      </c>
      <c r="AV787" s="13" t="s">
        <v>87</v>
      </c>
      <c r="AW787" s="13" t="s">
        <v>36</v>
      </c>
      <c r="AX787" s="13" t="s">
        <v>80</v>
      </c>
      <c r="AY787" s="171" t="s">
        <v>265</v>
      </c>
    </row>
    <row r="788" spans="2:51" s="14" customFormat="1" ht="10.2">
      <c r="B788" s="177"/>
      <c r="D788" s="165" t="s">
        <v>274</v>
      </c>
      <c r="E788" s="178" t="s">
        <v>1</v>
      </c>
      <c r="F788" s="179" t="s">
        <v>868</v>
      </c>
      <c r="H788" s="180">
        <v>1</v>
      </c>
      <c r="I788" s="181"/>
      <c r="L788" s="177"/>
      <c r="M788" s="182"/>
      <c r="N788" s="183"/>
      <c r="O788" s="183"/>
      <c r="P788" s="183"/>
      <c r="Q788" s="183"/>
      <c r="R788" s="183"/>
      <c r="S788" s="183"/>
      <c r="T788" s="184"/>
      <c r="AT788" s="178" t="s">
        <v>274</v>
      </c>
      <c r="AU788" s="178" t="s">
        <v>90</v>
      </c>
      <c r="AV788" s="14" t="s">
        <v>90</v>
      </c>
      <c r="AW788" s="14" t="s">
        <v>36</v>
      </c>
      <c r="AX788" s="14" t="s">
        <v>80</v>
      </c>
      <c r="AY788" s="178" t="s">
        <v>265</v>
      </c>
    </row>
    <row r="789" spans="2:51" s="14" customFormat="1" ht="10.2">
      <c r="B789" s="177"/>
      <c r="D789" s="165" t="s">
        <v>274</v>
      </c>
      <c r="E789" s="178" t="s">
        <v>1</v>
      </c>
      <c r="F789" s="179" t="s">
        <v>869</v>
      </c>
      <c r="H789" s="180">
        <v>1.5</v>
      </c>
      <c r="I789" s="181"/>
      <c r="L789" s="177"/>
      <c r="M789" s="182"/>
      <c r="N789" s="183"/>
      <c r="O789" s="183"/>
      <c r="P789" s="183"/>
      <c r="Q789" s="183"/>
      <c r="R789" s="183"/>
      <c r="S789" s="183"/>
      <c r="T789" s="184"/>
      <c r="AT789" s="178" t="s">
        <v>274</v>
      </c>
      <c r="AU789" s="178" t="s">
        <v>90</v>
      </c>
      <c r="AV789" s="14" t="s">
        <v>90</v>
      </c>
      <c r="AW789" s="14" t="s">
        <v>36</v>
      </c>
      <c r="AX789" s="14" t="s">
        <v>80</v>
      </c>
      <c r="AY789" s="178" t="s">
        <v>265</v>
      </c>
    </row>
    <row r="790" spans="2:51" s="15" customFormat="1" ht="10.2">
      <c r="B790" s="185"/>
      <c r="D790" s="165" t="s">
        <v>274</v>
      </c>
      <c r="E790" s="186" t="s">
        <v>1</v>
      </c>
      <c r="F790" s="187" t="s">
        <v>277</v>
      </c>
      <c r="H790" s="188">
        <v>2.5</v>
      </c>
      <c r="I790" s="189"/>
      <c r="L790" s="185"/>
      <c r="M790" s="190"/>
      <c r="N790" s="191"/>
      <c r="O790" s="191"/>
      <c r="P790" s="191"/>
      <c r="Q790" s="191"/>
      <c r="R790" s="191"/>
      <c r="S790" s="191"/>
      <c r="T790" s="192"/>
      <c r="AT790" s="186" t="s">
        <v>274</v>
      </c>
      <c r="AU790" s="186" t="s">
        <v>90</v>
      </c>
      <c r="AV790" s="15" t="s">
        <v>179</v>
      </c>
      <c r="AW790" s="15" t="s">
        <v>36</v>
      </c>
      <c r="AX790" s="15" t="s">
        <v>87</v>
      </c>
      <c r="AY790" s="186" t="s">
        <v>265</v>
      </c>
    </row>
    <row r="791" spans="1:65" s="2" customFormat="1" ht="37.8" customHeight="1">
      <c r="A791" s="33"/>
      <c r="B791" s="151"/>
      <c r="C791" s="152" t="s">
        <v>870</v>
      </c>
      <c r="D791" s="152" t="s">
        <v>267</v>
      </c>
      <c r="E791" s="153" t="s">
        <v>871</v>
      </c>
      <c r="F791" s="154" t="s">
        <v>872</v>
      </c>
      <c r="G791" s="155" t="s">
        <v>270</v>
      </c>
      <c r="H791" s="156">
        <v>4.175</v>
      </c>
      <c r="I791" s="157"/>
      <c r="J791" s="158">
        <f>ROUND(I791*H791,2)</f>
        <v>0</v>
      </c>
      <c r="K791" s="154" t="s">
        <v>271</v>
      </c>
      <c r="L791" s="34"/>
      <c r="M791" s="159" t="s">
        <v>1</v>
      </c>
      <c r="N791" s="160" t="s">
        <v>45</v>
      </c>
      <c r="O791" s="59"/>
      <c r="P791" s="161">
        <f>O791*H791</f>
        <v>0</v>
      </c>
      <c r="Q791" s="161">
        <v>0</v>
      </c>
      <c r="R791" s="161">
        <f>Q791*H791</f>
        <v>0</v>
      </c>
      <c r="S791" s="161">
        <v>0</v>
      </c>
      <c r="T791" s="162">
        <f>S791*H791</f>
        <v>0</v>
      </c>
      <c r="U791" s="33"/>
      <c r="V791" s="33"/>
      <c r="W791" s="33"/>
      <c r="X791" s="33"/>
      <c r="Y791" s="33"/>
      <c r="Z791" s="33"/>
      <c r="AA791" s="33"/>
      <c r="AB791" s="33"/>
      <c r="AC791" s="33"/>
      <c r="AD791" s="33"/>
      <c r="AE791" s="33"/>
      <c r="AR791" s="163" t="s">
        <v>179</v>
      </c>
      <c r="AT791" s="163" t="s">
        <v>267</v>
      </c>
      <c r="AU791" s="163" t="s">
        <v>90</v>
      </c>
      <c r="AY791" s="18" t="s">
        <v>265</v>
      </c>
      <c r="BE791" s="164">
        <f>IF(N791="základní",J791,0)</f>
        <v>0</v>
      </c>
      <c r="BF791" s="164">
        <f>IF(N791="snížená",J791,0)</f>
        <v>0</v>
      </c>
      <c r="BG791" s="164">
        <f>IF(N791="zákl. přenesená",J791,0)</f>
        <v>0</v>
      </c>
      <c r="BH791" s="164">
        <f>IF(N791="sníž. přenesená",J791,0)</f>
        <v>0</v>
      </c>
      <c r="BI791" s="164">
        <f>IF(N791="nulová",J791,0)</f>
        <v>0</v>
      </c>
      <c r="BJ791" s="18" t="s">
        <v>87</v>
      </c>
      <c r="BK791" s="164">
        <f>ROUND(I791*H791,2)</f>
        <v>0</v>
      </c>
      <c r="BL791" s="18" t="s">
        <v>179</v>
      </c>
      <c r="BM791" s="163" t="s">
        <v>873</v>
      </c>
    </row>
    <row r="792" spans="1:47" s="2" customFormat="1" ht="28.8">
      <c r="A792" s="33"/>
      <c r="B792" s="34"/>
      <c r="C792" s="33"/>
      <c r="D792" s="165" t="s">
        <v>273</v>
      </c>
      <c r="E792" s="33"/>
      <c r="F792" s="166" t="s">
        <v>872</v>
      </c>
      <c r="G792" s="33"/>
      <c r="H792" s="33"/>
      <c r="I792" s="167"/>
      <c r="J792" s="33"/>
      <c r="K792" s="33"/>
      <c r="L792" s="34"/>
      <c r="M792" s="168"/>
      <c r="N792" s="169"/>
      <c r="O792" s="59"/>
      <c r="P792" s="59"/>
      <c r="Q792" s="59"/>
      <c r="R792" s="59"/>
      <c r="S792" s="59"/>
      <c r="T792" s="60"/>
      <c r="U792" s="33"/>
      <c r="V792" s="33"/>
      <c r="W792" s="33"/>
      <c r="X792" s="33"/>
      <c r="Y792" s="33"/>
      <c r="Z792" s="33"/>
      <c r="AA792" s="33"/>
      <c r="AB792" s="33"/>
      <c r="AC792" s="33"/>
      <c r="AD792" s="33"/>
      <c r="AE792" s="33"/>
      <c r="AT792" s="18" t="s">
        <v>273</v>
      </c>
      <c r="AU792" s="18" t="s">
        <v>90</v>
      </c>
    </row>
    <row r="793" spans="2:51" s="13" customFormat="1" ht="10.2">
      <c r="B793" s="170"/>
      <c r="D793" s="165" t="s">
        <v>274</v>
      </c>
      <c r="E793" s="171" t="s">
        <v>1</v>
      </c>
      <c r="F793" s="172" t="s">
        <v>874</v>
      </c>
      <c r="H793" s="171" t="s">
        <v>1</v>
      </c>
      <c r="I793" s="173"/>
      <c r="L793" s="170"/>
      <c r="M793" s="174"/>
      <c r="N793" s="175"/>
      <c r="O793" s="175"/>
      <c r="P793" s="175"/>
      <c r="Q793" s="175"/>
      <c r="R793" s="175"/>
      <c r="S793" s="175"/>
      <c r="T793" s="176"/>
      <c r="AT793" s="171" t="s">
        <v>274</v>
      </c>
      <c r="AU793" s="171" t="s">
        <v>90</v>
      </c>
      <c r="AV793" s="13" t="s">
        <v>87</v>
      </c>
      <c r="AW793" s="13" t="s">
        <v>36</v>
      </c>
      <c r="AX793" s="13" t="s">
        <v>80</v>
      </c>
      <c r="AY793" s="171" t="s">
        <v>265</v>
      </c>
    </row>
    <row r="794" spans="2:51" s="13" customFormat="1" ht="10.2">
      <c r="B794" s="170"/>
      <c r="D794" s="165" t="s">
        <v>274</v>
      </c>
      <c r="E794" s="171" t="s">
        <v>1</v>
      </c>
      <c r="F794" s="172" t="s">
        <v>875</v>
      </c>
      <c r="H794" s="171" t="s">
        <v>1</v>
      </c>
      <c r="I794" s="173"/>
      <c r="L794" s="170"/>
      <c r="M794" s="174"/>
      <c r="N794" s="175"/>
      <c r="O794" s="175"/>
      <c r="P794" s="175"/>
      <c r="Q794" s="175"/>
      <c r="R794" s="175"/>
      <c r="S794" s="175"/>
      <c r="T794" s="176"/>
      <c r="AT794" s="171" t="s">
        <v>274</v>
      </c>
      <c r="AU794" s="171" t="s">
        <v>90</v>
      </c>
      <c r="AV794" s="13" t="s">
        <v>87</v>
      </c>
      <c r="AW794" s="13" t="s">
        <v>36</v>
      </c>
      <c r="AX794" s="13" t="s">
        <v>80</v>
      </c>
      <c r="AY794" s="171" t="s">
        <v>265</v>
      </c>
    </row>
    <row r="795" spans="2:51" s="14" customFormat="1" ht="10.2">
      <c r="B795" s="177"/>
      <c r="D795" s="165" t="s">
        <v>274</v>
      </c>
      <c r="E795" s="178" t="s">
        <v>1</v>
      </c>
      <c r="F795" s="179" t="s">
        <v>151</v>
      </c>
      <c r="H795" s="180">
        <v>2.125</v>
      </c>
      <c r="I795" s="181"/>
      <c r="L795" s="177"/>
      <c r="M795" s="182"/>
      <c r="N795" s="183"/>
      <c r="O795" s="183"/>
      <c r="P795" s="183"/>
      <c r="Q795" s="183"/>
      <c r="R795" s="183"/>
      <c r="S795" s="183"/>
      <c r="T795" s="184"/>
      <c r="AT795" s="178" t="s">
        <v>274</v>
      </c>
      <c r="AU795" s="178" t="s">
        <v>90</v>
      </c>
      <c r="AV795" s="14" t="s">
        <v>90</v>
      </c>
      <c r="AW795" s="14" t="s">
        <v>36</v>
      </c>
      <c r="AX795" s="14" t="s">
        <v>80</v>
      </c>
      <c r="AY795" s="178" t="s">
        <v>265</v>
      </c>
    </row>
    <row r="796" spans="2:51" s="13" customFormat="1" ht="10.2">
      <c r="B796" s="170"/>
      <c r="D796" s="165" t="s">
        <v>274</v>
      </c>
      <c r="E796" s="171" t="s">
        <v>1</v>
      </c>
      <c r="F796" s="172" t="s">
        <v>876</v>
      </c>
      <c r="H796" s="171" t="s">
        <v>1</v>
      </c>
      <c r="I796" s="173"/>
      <c r="L796" s="170"/>
      <c r="M796" s="174"/>
      <c r="N796" s="175"/>
      <c r="O796" s="175"/>
      <c r="P796" s="175"/>
      <c r="Q796" s="175"/>
      <c r="R796" s="175"/>
      <c r="S796" s="175"/>
      <c r="T796" s="176"/>
      <c r="AT796" s="171" t="s">
        <v>274</v>
      </c>
      <c r="AU796" s="171" t="s">
        <v>90</v>
      </c>
      <c r="AV796" s="13" t="s">
        <v>87</v>
      </c>
      <c r="AW796" s="13" t="s">
        <v>36</v>
      </c>
      <c r="AX796" s="13" t="s">
        <v>80</v>
      </c>
      <c r="AY796" s="171" t="s">
        <v>265</v>
      </c>
    </row>
    <row r="797" spans="2:51" s="14" customFormat="1" ht="10.2">
      <c r="B797" s="177"/>
      <c r="D797" s="165" t="s">
        <v>274</v>
      </c>
      <c r="E797" s="178" t="s">
        <v>1</v>
      </c>
      <c r="F797" s="179" t="s">
        <v>126</v>
      </c>
      <c r="H797" s="180">
        <v>2.05</v>
      </c>
      <c r="I797" s="181"/>
      <c r="L797" s="177"/>
      <c r="M797" s="182"/>
      <c r="N797" s="183"/>
      <c r="O797" s="183"/>
      <c r="P797" s="183"/>
      <c r="Q797" s="183"/>
      <c r="R797" s="183"/>
      <c r="S797" s="183"/>
      <c r="T797" s="184"/>
      <c r="AT797" s="178" t="s">
        <v>274</v>
      </c>
      <c r="AU797" s="178" t="s">
        <v>90</v>
      </c>
      <c r="AV797" s="14" t="s">
        <v>90</v>
      </c>
      <c r="AW797" s="14" t="s">
        <v>36</v>
      </c>
      <c r="AX797" s="14" t="s">
        <v>80</v>
      </c>
      <c r="AY797" s="178" t="s">
        <v>265</v>
      </c>
    </row>
    <row r="798" spans="2:51" s="15" customFormat="1" ht="10.2">
      <c r="B798" s="185"/>
      <c r="D798" s="165" t="s">
        <v>274</v>
      </c>
      <c r="E798" s="186" t="s">
        <v>1</v>
      </c>
      <c r="F798" s="187" t="s">
        <v>277</v>
      </c>
      <c r="H798" s="188">
        <v>4.175</v>
      </c>
      <c r="I798" s="189"/>
      <c r="L798" s="185"/>
      <c r="M798" s="190"/>
      <c r="N798" s="191"/>
      <c r="O798" s="191"/>
      <c r="P798" s="191"/>
      <c r="Q798" s="191"/>
      <c r="R798" s="191"/>
      <c r="S798" s="191"/>
      <c r="T798" s="192"/>
      <c r="AT798" s="186" t="s">
        <v>274</v>
      </c>
      <c r="AU798" s="186" t="s">
        <v>90</v>
      </c>
      <c r="AV798" s="15" t="s">
        <v>179</v>
      </c>
      <c r="AW798" s="15" t="s">
        <v>36</v>
      </c>
      <c r="AX798" s="15" t="s">
        <v>87</v>
      </c>
      <c r="AY798" s="186" t="s">
        <v>265</v>
      </c>
    </row>
    <row r="799" spans="1:65" s="2" customFormat="1" ht="33" customHeight="1">
      <c r="A799" s="33"/>
      <c r="B799" s="151"/>
      <c r="C799" s="152" t="s">
        <v>409</v>
      </c>
      <c r="D799" s="152" t="s">
        <v>267</v>
      </c>
      <c r="E799" s="153" t="s">
        <v>877</v>
      </c>
      <c r="F799" s="154" t="s">
        <v>878</v>
      </c>
      <c r="G799" s="155" t="s">
        <v>312</v>
      </c>
      <c r="H799" s="156">
        <v>4.635</v>
      </c>
      <c r="I799" s="157"/>
      <c r="J799" s="158">
        <f>ROUND(I799*H799,2)</f>
        <v>0</v>
      </c>
      <c r="K799" s="154" t="s">
        <v>271</v>
      </c>
      <c r="L799" s="34"/>
      <c r="M799" s="159" t="s">
        <v>1</v>
      </c>
      <c r="N799" s="160" t="s">
        <v>45</v>
      </c>
      <c r="O799" s="59"/>
      <c r="P799" s="161">
        <f>O799*H799</f>
        <v>0</v>
      </c>
      <c r="Q799" s="161">
        <v>2.50187</v>
      </c>
      <c r="R799" s="161">
        <f>Q799*H799</f>
        <v>11.59616745</v>
      </c>
      <c r="S799" s="161">
        <v>0</v>
      </c>
      <c r="T799" s="162">
        <f>S799*H799</f>
        <v>0</v>
      </c>
      <c r="U799" s="33"/>
      <c r="V799" s="33"/>
      <c r="W799" s="33"/>
      <c r="X799" s="33"/>
      <c r="Y799" s="33"/>
      <c r="Z799" s="33"/>
      <c r="AA799" s="33"/>
      <c r="AB799" s="33"/>
      <c r="AC799" s="33"/>
      <c r="AD799" s="33"/>
      <c r="AE799" s="33"/>
      <c r="AR799" s="163" t="s">
        <v>179</v>
      </c>
      <c r="AT799" s="163" t="s">
        <v>267</v>
      </c>
      <c r="AU799" s="163" t="s">
        <v>90</v>
      </c>
      <c r="AY799" s="18" t="s">
        <v>265</v>
      </c>
      <c r="BE799" s="164">
        <f>IF(N799="základní",J799,0)</f>
        <v>0</v>
      </c>
      <c r="BF799" s="164">
        <f>IF(N799="snížená",J799,0)</f>
        <v>0</v>
      </c>
      <c r="BG799" s="164">
        <f>IF(N799="zákl. přenesená",J799,0)</f>
        <v>0</v>
      </c>
      <c r="BH799" s="164">
        <f>IF(N799="sníž. přenesená",J799,0)</f>
        <v>0</v>
      </c>
      <c r="BI799" s="164">
        <f>IF(N799="nulová",J799,0)</f>
        <v>0</v>
      </c>
      <c r="BJ799" s="18" t="s">
        <v>87</v>
      </c>
      <c r="BK799" s="164">
        <f>ROUND(I799*H799,2)</f>
        <v>0</v>
      </c>
      <c r="BL799" s="18" t="s">
        <v>179</v>
      </c>
      <c r="BM799" s="163" t="s">
        <v>879</v>
      </c>
    </row>
    <row r="800" spans="1:47" s="2" customFormat="1" ht="19.2">
      <c r="A800" s="33"/>
      <c r="B800" s="34"/>
      <c r="C800" s="33"/>
      <c r="D800" s="165" t="s">
        <v>273</v>
      </c>
      <c r="E800" s="33"/>
      <c r="F800" s="166" t="s">
        <v>878</v>
      </c>
      <c r="G800" s="33"/>
      <c r="H800" s="33"/>
      <c r="I800" s="167"/>
      <c r="J800" s="33"/>
      <c r="K800" s="33"/>
      <c r="L800" s="34"/>
      <c r="M800" s="168"/>
      <c r="N800" s="169"/>
      <c r="O800" s="59"/>
      <c r="P800" s="59"/>
      <c r="Q800" s="59"/>
      <c r="R800" s="59"/>
      <c r="S800" s="59"/>
      <c r="T800" s="60"/>
      <c r="U800" s="33"/>
      <c r="V800" s="33"/>
      <c r="W800" s="33"/>
      <c r="X800" s="33"/>
      <c r="Y800" s="33"/>
      <c r="Z800" s="33"/>
      <c r="AA800" s="33"/>
      <c r="AB800" s="33"/>
      <c r="AC800" s="33"/>
      <c r="AD800" s="33"/>
      <c r="AE800" s="33"/>
      <c r="AT800" s="18" t="s">
        <v>273</v>
      </c>
      <c r="AU800" s="18" t="s">
        <v>90</v>
      </c>
    </row>
    <row r="801" spans="2:51" s="13" customFormat="1" ht="10.2">
      <c r="B801" s="170"/>
      <c r="D801" s="165" t="s">
        <v>274</v>
      </c>
      <c r="E801" s="171" t="s">
        <v>1</v>
      </c>
      <c r="F801" s="172" t="s">
        <v>605</v>
      </c>
      <c r="H801" s="171" t="s">
        <v>1</v>
      </c>
      <c r="I801" s="173"/>
      <c r="L801" s="170"/>
      <c r="M801" s="174"/>
      <c r="N801" s="175"/>
      <c r="O801" s="175"/>
      <c r="P801" s="175"/>
      <c r="Q801" s="175"/>
      <c r="R801" s="175"/>
      <c r="S801" s="175"/>
      <c r="T801" s="176"/>
      <c r="AT801" s="171" t="s">
        <v>274</v>
      </c>
      <c r="AU801" s="171" t="s">
        <v>90</v>
      </c>
      <c r="AV801" s="13" t="s">
        <v>87</v>
      </c>
      <c r="AW801" s="13" t="s">
        <v>36</v>
      </c>
      <c r="AX801" s="13" t="s">
        <v>80</v>
      </c>
      <c r="AY801" s="171" t="s">
        <v>265</v>
      </c>
    </row>
    <row r="802" spans="2:51" s="14" customFormat="1" ht="10.2">
      <c r="B802" s="177"/>
      <c r="D802" s="165" t="s">
        <v>274</v>
      </c>
      <c r="E802" s="178" t="s">
        <v>1</v>
      </c>
      <c r="F802" s="179" t="s">
        <v>159</v>
      </c>
      <c r="H802" s="180">
        <v>18.6</v>
      </c>
      <c r="I802" s="181"/>
      <c r="L802" s="177"/>
      <c r="M802" s="182"/>
      <c r="N802" s="183"/>
      <c r="O802" s="183"/>
      <c r="P802" s="183"/>
      <c r="Q802" s="183"/>
      <c r="R802" s="183"/>
      <c r="S802" s="183"/>
      <c r="T802" s="184"/>
      <c r="AT802" s="178" t="s">
        <v>274</v>
      </c>
      <c r="AU802" s="178" t="s">
        <v>90</v>
      </c>
      <c r="AV802" s="14" t="s">
        <v>90</v>
      </c>
      <c r="AW802" s="14" t="s">
        <v>36</v>
      </c>
      <c r="AX802" s="14" t="s">
        <v>80</v>
      </c>
      <c r="AY802" s="178" t="s">
        <v>265</v>
      </c>
    </row>
    <row r="803" spans="2:51" s="14" customFormat="1" ht="10.2">
      <c r="B803" s="177"/>
      <c r="D803" s="165" t="s">
        <v>274</v>
      </c>
      <c r="E803" s="178" t="s">
        <v>1</v>
      </c>
      <c r="F803" s="179" t="s">
        <v>161</v>
      </c>
      <c r="H803" s="180">
        <v>8.4</v>
      </c>
      <c r="I803" s="181"/>
      <c r="L803" s="177"/>
      <c r="M803" s="182"/>
      <c r="N803" s="183"/>
      <c r="O803" s="183"/>
      <c r="P803" s="183"/>
      <c r="Q803" s="183"/>
      <c r="R803" s="183"/>
      <c r="S803" s="183"/>
      <c r="T803" s="184"/>
      <c r="AT803" s="178" t="s">
        <v>274</v>
      </c>
      <c r="AU803" s="178" t="s">
        <v>90</v>
      </c>
      <c r="AV803" s="14" t="s">
        <v>90</v>
      </c>
      <c r="AW803" s="14" t="s">
        <v>36</v>
      </c>
      <c r="AX803" s="14" t="s">
        <v>80</v>
      </c>
      <c r="AY803" s="178" t="s">
        <v>265</v>
      </c>
    </row>
    <row r="804" spans="2:51" s="14" customFormat="1" ht="10.2">
      <c r="B804" s="177"/>
      <c r="D804" s="165" t="s">
        <v>274</v>
      </c>
      <c r="E804" s="178" t="s">
        <v>1</v>
      </c>
      <c r="F804" s="179" t="s">
        <v>210</v>
      </c>
      <c r="H804" s="180">
        <v>34.8</v>
      </c>
      <c r="I804" s="181"/>
      <c r="L804" s="177"/>
      <c r="M804" s="182"/>
      <c r="N804" s="183"/>
      <c r="O804" s="183"/>
      <c r="P804" s="183"/>
      <c r="Q804" s="183"/>
      <c r="R804" s="183"/>
      <c r="S804" s="183"/>
      <c r="T804" s="184"/>
      <c r="AT804" s="178" t="s">
        <v>274</v>
      </c>
      <c r="AU804" s="178" t="s">
        <v>90</v>
      </c>
      <c r="AV804" s="14" t="s">
        <v>90</v>
      </c>
      <c r="AW804" s="14" t="s">
        <v>36</v>
      </c>
      <c r="AX804" s="14" t="s">
        <v>80</v>
      </c>
      <c r="AY804" s="178" t="s">
        <v>265</v>
      </c>
    </row>
    <row r="805" spans="2:51" s="16" customFormat="1" ht="10.2">
      <c r="B805" s="193"/>
      <c r="D805" s="165" t="s">
        <v>274</v>
      </c>
      <c r="E805" s="194" t="s">
        <v>123</v>
      </c>
      <c r="F805" s="195" t="s">
        <v>304</v>
      </c>
      <c r="H805" s="196">
        <v>61.8</v>
      </c>
      <c r="I805" s="197"/>
      <c r="L805" s="193"/>
      <c r="M805" s="198"/>
      <c r="N805" s="199"/>
      <c r="O805" s="199"/>
      <c r="P805" s="199"/>
      <c r="Q805" s="199"/>
      <c r="R805" s="199"/>
      <c r="S805" s="199"/>
      <c r="T805" s="200"/>
      <c r="AT805" s="194" t="s">
        <v>274</v>
      </c>
      <c r="AU805" s="194" t="s">
        <v>90</v>
      </c>
      <c r="AV805" s="16" t="s">
        <v>95</v>
      </c>
      <c r="AW805" s="16" t="s">
        <v>36</v>
      </c>
      <c r="AX805" s="16" t="s">
        <v>80</v>
      </c>
      <c r="AY805" s="194" t="s">
        <v>265</v>
      </c>
    </row>
    <row r="806" spans="2:51" s="15" customFormat="1" ht="10.2">
      <c r="B806" s="185"/>
      <c r="D806" s="165" t="s">
        <v>274</v>
      </c>
      <c r="E806" s="186" t="s">
        <v>1</v>
      </c>
      <c r="F806" s="187" t="s">
        <v>277</v>
      </c>
      <c r="H806" s="188">
        <v>61.8</v>
      </c>
      <c r="I806" s="189"/>
      <c r="L806" s="185"/>
      <c r="M806" s="190"/>
      <c r="N806" s="191"/>
      <c r="O806" s="191"/>
      <c r="P806" s="191"/>
      <c r="Q806" s="191"/>
      <c r="R806" s="191"/>
      <c r="S806" s="191"/>
      <c r="T806" s="192"/>
      <c r="AT806" s="186" t="s">
        <v>274</v>
      </c>
      <c r="AU806" s="186" t="s">
        <v>90</v>
      </c>
      <c r="AV806" s="15" t="s">
        <v>179</v>
      </c>
      <c r="AW806" s="15" t="s">
        <v>36</v>
      </c>
      <c r="AX806" s="15" t="s">
        <v>80</v>
      </c>
      <c r="AY806" s="186" t="s">
        <v>265</v>
      </c>
    </row>
    <row r="807" spans="2:51" s="13" customFormat="1" ht="10.2">
      <c r="B807" s="170"/>
      <c r="D807" s="165" t="s">
        <v>274</v>
      </c>
      <c r="E807" s="171" t="s">
        <v>1</v>
      </c>
      <c r="F807" s="172" t="s">
        <v>880</v>
      </c>
      <c r="H807" s="171" t="s">
        <v>1</v>
      </c>
      <c r="I807" s="173"/>
      <c r="L807" s="170"/>
      <c r="M807" s="174"/>
      <c r="N807" s="175"/>
      <c r="O807" s="175"/>
      <c r="P807" s="175"/>
      <c r="Q807" s="175"/>
      <c r="R807" s="175"/>
      <c r="S807" s="175"/>
      <c r="T807" s="176"/>
      <c r="AT807" s="171" t="s">
        <v>274</v>
      </c>
      <c r="AU807" s="171" t="s">
        <v>90</v>
      </c>
      <c r="AV807" s="13" t="s">
        <v>87</v>
      </c>
      <c r="AW807" s="13" t="s">
        <v>36</v>
      </c>
      <c r="AX807" s="13" t="s">
        <v>80</v>
      </c>
      <c r="AY807" s="171" t="s">
        <v>265</v>
      </c>
    </row>
    <row r="808" spans="2:51" s="14" customFormat="1" ht="10.2">
      <c r="B808" s="177"/>
      <c r="D808" s="165" t="s">
        <v>274</v>
      </c>
      <c r="E808" s="178" t="s">
        <v>1</v>
      </c>
      <c r="F808" s="179" t="s">
        <v>881</v>
      </c>
      <c r="H808" s="180">
        <v>4.635</v>
      </c>
      <c r="I808" s="181"/>
      <c r="L808" s="177"/>
      <c r="M808" s="182"/>
      <c r="N808" s="183"/>
      <c r="O808" s="183"/>
      <c r="P808" s="183"/>
      <c r="Q808" s="183"/>
      <c r="R808" s="183"/>
      <c r="S808" s="183"/>
      <c r="T808" s="184"/>
      <c r="AT808" s="178" t="s">
        <v>274</v>
      </c>
      <c r="AU808" s="178" t="s">
        <v>90</v>
      </c>
      <c r="AV808" s="14" t="s">
        <v>90</v>
      </c>
      <c r="AW808" s="14" t="s">
        <v>36</v>
      </c>
      <c r="AX808" s="14" t="s">
        <v>80</v>
      </c>
      <c r="AY808" s="178" t="s">
        <v>265</v>
      </c>
    </row>
    <row r="809" spans="2:51" s="15" customFormat="1" ht="10.2">
      <c r="B809" s="185"/>
      <c r="D809" s="165" t="s">
        <v>274</v>
      </c>
      <c r="E809" s="186" t="s">
        <v>121</v>
      </c>
      <c r="F809" s="187" t="s">
        <v>277</v>
      </c>
      <c r="H809" s="188">
        <v>4.635</v>
      </c>
      <c r="I809" s="189"/>
      <c r="L809" s="185"/>
      <c r="M809" s="190"/>
      <c r="N809" s="191"/>
      <c r="O809" s="191"/>
      <c r="P809" s="191"/>
      <c r="Q809" s="191"/>
      <c r="R809" s="191"/>
      <c r="S809" s="191"/>
      <c r="T809" s="192"/>
      <c r="AT809" s="186" t="s">
        <v>274</v>
      </c>
      <c r="AU809" s="186" t="s">
        <v>90</v>
      </c>
      <c r="AV809" s="15" t="s">
        <v>179</v>
      </c>
      <c r="AW809" s="15" t="s">
        <v>36</v>
      </c>
      <c r="AX809" s="15" t="s">
        <v>87</v>
      </c>
      <c r="AY809" s="186" t="s">
        <v>265</v>
      </c>
    </row>
    <row r="810" spans="1:65" s="2" customFormat="1" ht="44.25" customHeight="1">
      <c r="A810" s="33"/>
      <c r="B810" s="151"/>
      <c r="C810" s="152" t="s">
        <v>882</v>
      </c>
      <c r="D810" s="152" t="s">
        <v>267</v>
      </c>
      <c r="E810" s="153" t="s">
        <v>883</v>
      </c>
      <c r="F810" s="154" t="s">
        <v>884</v>
      </c>
      <c r="G810" s="155" t="s">
        <v>312</v>
      </c>
      <c r="H810" s="156">
        <v>4.635</v>
      </c>
      <c r="I810" s="157"/>
      <c r="J810" s="158">
        <f>ROUND(I810*H810,2)</f>
        <v>0</v>
      </c>
      <c r="K810" s="154" t="s">
        <v>271</v>
      </c>
      <c r="L810" s="34"/>
      <c r="M810" s="159" t="s">
        <v>1</v>
      </c>
      <c r="N810" s="160" t="s">
        <v>45</v>
      </c>
      <c r="O810" s="59"/>
      <c r="P810" s="161">
        <f>O810*H810</f>
        <v>0</v>
      </c>
      <c r="Q810" s="161">
        <v>0</v>
      </c>
      <c r="R810" s="161">
        <f>Q810*H810</f>
        <v>0</v>
      </c>
      <c r="S810" s="161">
        <v>0</v>
      </c>
      <c r="T810" s="162">
        <f>S810*H810</f>
        <v>0</v>
      </c>
      <c r="U810" s="33"/>
      <c r="V810" s="33"/>
      <c r="W810" s="33"/>
      <c r="X810" s="33"/>
      <c r="Y810" s="33"/>
      <c r="Z810" s="33"/>
      <c r="AA810" s="33"/>
      <c r="AB810" s="33"/>
      <c r="AC810" s="33"/>
      <c r="AD810" s="33"/>
      <c r="AE810" s="33"/>
      <c r="AR810" s="163" t="s">
        <v>179</v>
      </c>
      <c r="AT810" s="163" t="s">
        <v>267</v>
      </c>
      <c r="AU810" s="163" t="s">
        <v>90</v>
      </c>
      <c r="AY810" s="18" t="s">
        <v>265</v>
      </c>
      <c r="BE810" s="164">
        <f>IF(N810="základní",J810,0)</f>
        <v>0</v>
      </c>
      <c r="BF810" s="164">
        <f>IF(N810="snížená",J810,0)</f>
        <v>0</v>
      </c>
      <c r="BG810" s="164">
        <f>IF(N810="zákl. přenesená",J810,0)</f>
        <v>0</v>
      </c>
      <c r="BH810" s="164">
        <f>IF(N810="sníž. přenesená",J810,0)</f>
        <v>0</v>
      </c>
      <c r="BI810" s="164">
        <f>IF(N810="nulová",J810,0)</f>
        <v>0</v>
      </c>
      <c r="BJ810" s="18" t="s">
        <v>87</v>
      </c>
      <c r="BK810" s="164">
        <f>ROUND(I810*H810,2)</f>
        <v>0</v>
      </c>
      <c r="BL810" s="18" t="s">
        <v>179</v>
      </c>
      <c r="BM810" s="163" t="s">
        <v>885</v>
      </c>
    </row>
    <row r="811" spans="1:47" s="2" customFormat="1" ht="28.8">
      <c r="A811" s="33"/>
      <c r="B811" s="34"/>
      <c r="C811" s="33"/>
      <c r="D811" s="165" t="s">
        <v>273</v>
      </c>
      <c r="E811" s="33"/>
      <c r="F811" s="166" t="s">
        <v>884</v>
      </c>
      <c r="G811" s="33"/>
      <c r="H811" s="33"/>
      <c r="I811" s="167"/>
      <c r="J811" s="33"/>
      <c r="K811" s="33"/>
      <c r="L811" s="34"/>
      <c r="M811" s="168"/>
      <c r="N811" s="169"/>
      <c r="O811" s="59"/>
      <c r="P811" s="59"/>
      <c r="Q811" s="59"/>
      <c r="R811" s="59"/>
      <c r="S811" s="59"/>
      <c r="T811" s="60"/>
      <c r="U811" s="33"/>
      <c r="V811" s="33"/>
      <c r="W811" s="33"/>
      <c r="X811" s="33"/>
      <c r="Y811" s="33"/>
      <c r="Z811" s="33"/>
      <c r="AA811" s="33"/>
      <c r="AB811" s="33"/>
      <c r="AC811" s="33"/>
      <c r="AD811" s="33"/>
      <c r="AE811" s="33"/>
      <c r="AT811" s="18" t="s">
        <v>273</v>
      </c>
      <c r="AU811" s="18" t="s">
        <v>90</v>
      </c>
    </row>
    <row r="812" spans="2:51" s="14" customFormat="1" ht="10.2">
      <c r="B812" s="177"/>
      <c r="D812" s="165" t="s">
        <v>274</v>
      </c>
      <c r="E812" s="178" t="s">
        <v>1</v>
      </c>
      <c r="F812" s="179" t="s">
        <v>121</v>
      </c>
      <c r="H812" s="180">
        <v>4.635</v>
      </c>
      <c r="I812" s="181"/>
      <c r="L812" s="177"/>
      <c r="M812" s="182"/>
      <c r="N812" s="183"/>
      <c r="O812" s="183"/>
      <c r="P812" s="183"/>
      <c r="Q812" s="183"/>
      <c r="R812" s="183"/>
      <c r="S812" s="183"/>
      <c r="T812" s="184"/>
      <c r="AT812" s="178" t="s">
        <v>274</v>
      </c>
      <c r="AU812" s="178" t="s">
        <v>90</v>
      </c>
      <c r="AV812" s="14" t="s">
        <v>90</v>
      </c>
      <c r="AW812" s="14" t="s">
        <v>36</v>
      </c>
      <c r="AX812" s="14" t="s">
        <v>80</v>
      </c>
      <c r="AY812" s="178" t="s">
        <v>265</v>
      </c>
    </row>
    <row r="813" spans="2:51" s="15" customFormat="1" ht="10.2">
      <c r="B813" s="185"/>
      <c r="D813" s="165" t="s">
        <v>274</v>
      </c>
      <c r="E813" s="186" t="s">
        <v>1</v>
      </c>
      <c r="F813" s="187" t="s">
        <v>277</v>
      </c>
      <c r="H813" s="188">
        <v>4.635</v>
      </c>
      <c r="I813" s="189"/>
      <c r="L813" s="185"/>
      <c r="M813" s="190"/>
      <c r="N813" s="191"/>
      <c r="O813" s="191"/>
      <c r="P813" s="191"/>
      <c r="Q813" s="191"/>
      <c r="R813" s="191"/>
      <c r="S813" s="191"/>
      <c r="T813" s="192"/>
      <c r="AT813" s="186" t="s">
        <v>274</v>
      </c>
      <c r="AU813" s="186" t="s">
        <v>90</v>
      </c>
      <c r="AV813" s="15" t="s">
        <v>179</v>
      </c>
      <c r="AW813" s="15" t="s">
        <v>36</v>
      </c>
      <c r="AX813" s="15" t="s">
        <v>87</v>
      </c>
      <c r="AY813" s="186" t="s">
        <v>265</v>
      </c>
    </row>
    <row r="814" spans="1:65" s="2" customFormat="1" ht="21.75" customHeight="1">
      <c r="A814" s="33"/>
      <c r="B814" s="151"/>
      <c r="C814" s="152" t="s">
        <v>886</v>
      </c>
      <c r="D814" s="152" t="s">
        <v>267</v>
      </c>
      <c r="E814" s="153" t="s">
        <v>887</v>
      </c>
      <c r="F814" s="154" t="s">
        <v>888</v>
      </c>
      <c r="G814" s="155" t="s">
        <v>379</v>
      </c>
      <c r="H814" s="156">
        <v>0.343</v>
      </c>
      <c r="I814" s="157"/>
      <c r="J814" s="158">
        <f>ROUND(I814*H814,2)</f>
        <v>0</v>
      </c>
      <c r="K814" s="154" t="s">
        <v>271</v>
      </c>
      <c r="L814" s="34"/>
      <c r="M814" s="159" t="s">
        <v>1</v>
      </c>
      <c r="N814" s="160" t="s">
        <v>45</v>
      </c>
      <c r="O814" s="59"/>
      <c r="P814" s="161">
        <f>O814*H814</f>
        <v>0</v>
      </c>
      <c r="Q814" s="161">
        <v>1.06277</v>
      </c>
      <c r="R814" s="161">
        <f>Q814*H814</f>
        <v>0.36453011</v>
      </c>
      <c r="S814" s="161">
        <v>0</v>
      </c>
      <c r="T814" s="162">
        <f>S814*H814</f>
        <v>0</v>
      </c>
      <c r="U814" s="33"/>
      <c r="V814" s="33"/>
      <c r="W814" s="33"/>
      <c r="X814" s="33"/>
      <c r="Y814" s="33"/>
      <c r="Z814" s="33"/>
      <c r="AA814" s="33"/>
      <c r="AB814" s="33"/>
      <c r="AC814" s="33"/>
      <c r="AD814" s="33"/>
      <c r="AE814" s="33"/>
      <c r="AR814" s="163" t="s">
        <v>179</v>
      </c>
      <c r="AT814" s="163" t="s">
        <v>267</v>
      </c>
      <c r="AU814" s="163" t="s">
        <v>90</v>
      </c>
      <c r="AY814" s="18" t="s">
        <v>265</v>
      </c>
      <c r="BE814" s="164">
        <f>IF(N814="základní",J814,0)</f>
        <v>0</v>
      </c>
      <c r="BF814" s="164">
        <f>IF(N814="snížená",J814,0)</f>
        <v>0</v>
      </c>
      <c r="BG814" s="164">
        <f>IF(N814="zákl. přenesená",J814,0)</f>
        <v>0</v>
      </c>
      <c r="BH814" s="164">
        <f>IF(N814="sníž. přenesená",J814,0)</f>
        <v>0</v>
      </c>
      <c r="BI814" s="164">
        <f>IF(N814="nulová",J814,0)</f>
        <v>0</v>
      </c>
      <c r="BJ814" s="18" t="s">
        <v>87</v>
      </c>
      <c r="BK814" s="164">
        <f>ROUND(I814*H814,2)</f>
        <v>0</v>
      </c>
      <c r="BL814" s="18" t="s">
        <v>179</v>
      </c>
      <c r="BM814" s="163" t="s">
        <v>889</v>
      </c>
    </row>
    <row r="815" spans="1:47" s="2" customFormat="1" ht="10.2">
      <c r="A815" s="33"/>
      <c r="B815" s="34"/>
      <c r="C815" s="33"/>
      <c r="D815" s="165" t="s">
        <v>273</v>
      </c>
      <c r="E815" s="33"/>
      <c r="F815" s="166" t="s">
        <v>888</v>
      </c>
      <c r="G815" s="33"/>
      <c r="H815" s="33"/>
      <c r="I815" s="167"/>
      <c r="J815" s="33"/>
      <c r="K815" s="33"/>
      <c r="L815" s="34"/>
      <c r="M815" s="168"/>
      <c r="N815" s="169"/>
      <c r="O815" s="59"/>
      <c r="P815" s="59"/>
      <c r="Q815" s="59"/>
      <c r="R815" s="59"/>
      <c r="S815" s="59"/>
      <c r="T815" s="60"/>
      <c r="U815" s="33"/>
      <c r="V815" s="33"/>
      <c r="W815" s="33"/>
      <c r="X815" s="33"/>
      <c r="Y815" s="33"/>
      <c r="Z815" s="33"/>
      <c r="AA815" s="33"/>
      <c r="AB815" s="33"/>
      <c r="AC815" s="33"/>
      <c r="AD815" s="33"/>
      <c r="AE815" s="33"/>
      <c r="AT815" s="18" t="s">
        <v>273</v>
      </c>
      <c r="AU815" s="18" t="s">
        <v>90</v>
      </c>
    </row>
    <row r="816" spans="2:51" s="13" customFormat="1" ht="10.2">
      <c r="B816" s="170"/>
      <c r="D816" s="165" t="s">
        <v>274</v>
      </c>
      <c r="E816" s="171" t="s">
        <v>1</v>
      </c>
      <c r="F816" s="172" t="s">
        <v>890</v>
      </c>
      <c r="H816" s="171" t="s">
        <v>1</v>
      </c>
      <c r="I816" s="173"/>
      <c r="L816" s="170"/>
      <c r="M816" s="174"/>
      <c r="N816" s="175"/>
      <c r="O816" s="175"/>
      <c r="P816" s="175"/>
      <c r="Q816" s="175"/>
      <c r="R816" s="175"/>
      <c r="S816" s="175"/>
      <c r="T816" s="176"/>
      <c r="AT816" s="171" t="s">
        <v>274</v>
      </c>
      <c r="AU816" s="171" t="s">
        <v>90</v>
      </c>
      <c r="AV816" s="13" t="s">
        <v>87</v>
      </c>
      <c r="AW816" s="13" t="s">
        <v>36</v>
      </c>
      <c r="AX816" s="13" t="s">
        <v>80</v>
      </c>
      <c r="AY816" s="171" t="s">
        <v>265</v>
      </c>
    </row>
    <row r="817" spans="2:51" s="14" customFormat="1" ht="10.2">
      <c r="B817" s="177"/>
      <c r="D817" s="165" t="s">
        <v>274</v>
      </c>
      <c r="E817" s="178" t="s">
        <v>1</v>
      </c>
      <c r="F817" s="179" t="s">
        <v>891</v>
      </c>
      <c r="H817" s="180">
        <v>0.343</v>
      </c>
      <c r="I817" s="181"/>
      <c r="L817" s="177"/>
      <c r="M817" s="182"/>
      <c r="N817" s="183"/>
      <c r="O817" s="183"/>
      <c r="P817" s="183"/>
      <c r="Q817" s="183"/>
      <c r="R817" s="183"/>
      <c r="S817" s="183"/>
      <c r="T817" s="184"/>
      <c r="AT817" s="178" t="s">
        <v>274</v>
      </c>
      <c r="AU817" s="178" t="s">
        <v>90</v>
      </c>
      <c r="AV817" s="14" t="s">
        <v>90</v>
      </c>
      <c r="AW817" s="14" t="s">
        <v>36</v>
      </c>
      <c r="AX817" s="14" t="s">
        <v>80</v>
      </c>
      <c r="AY817" s="178" t="s">
        <v>265</v>
      </c>
    </row>
    <row r="818" spans="2:51" s="15" customFormat="1" ht="10.2">
      <c r="B818" s="185"/>
      <c r="D818" s="165" t="s">
        <v>274</v>
      </c>
      <c r="E818" s="186" t="s">
        <v>1</v>
      </c>
      <c r="F818" s="187" t="s">
        <v>277</v>
      </c>
      <c r="H818" s="188">
        <v>0.343</v>
      </c>
      <c r="I818" s="189"/>
      <c r="L818" s="185"/>
      <c r="M818" s="190"/>
      <c r="N818" s="191"/>
      <c r="O818" s="191"/>
      <c r="P818" s="191"/>
      <c r="Q818" s="191"/>
      <c r="R818" s="191"/>
      <c r="S818" s="191"/>
      <c r="T818" s="192"/>
      <c r="AT818" s="186" t="s">
        <v>274</v>
      </c>
      <c r="AU818" s="186" t="s">
        <v>90</v>
      </c>
      <c r="AV818" s="15" t="s">
        <v>179</v>
      </c>
      <c r="AW818" s="15" t="s">
        <v>36</v>
      </c>
      <c r="AX818" s="15" t="s">
        <v>87</v>
      </c>
      <c r="AY818" s="186" t="s">
        <v>265</v>
      </c>
    </row>
    <row r="819" spans="1:65" s="2" customFormat="1" ht="33" customHeight="1">
      <c r="A819" s="33"/>
      <c r="B819" s="151"/>
      <c r="C819" s="152" t="s">
        <v>892</v>
      </c>
      <c r="D819" s="152" t="s">
        <v>267</v>
      </c>
      <c r="E819" s="153" t="s">
        <v>893</v>
      </c>
      <c r="F819" s="154" t="s">
        <v>894</v>
      </c>
      <c r="G819" s="155" t="s">
        <v>270</v>
      </c>
      <c r="H819" s="156">
        <v>4.24</v>
      </c>
      <c r="I819" s="157"/>
      <c r="J819" s="158">
        <f>ROUND(I819*H819,2)</f>
        <v>0</v>
      </c>
      <c r="K819" s="154" t="s">
        <v>271</v>
      </c>
      <c r="L819" s="34"/>
      <c r="M819" s="159" t="s">
        <v>1</v>
      </c>
      <c r="N819" s="160" t="s">
        <v>45</v>
      </c>
      <c r="O819" s="59"/>
      <c r="P819" s="161">
        <f>O819*H819</f>
        <v>0</v>
      </c>
      <c r="Q819" s="161">
        <v>0.105</v>
      </c>
      <c r="R819" s="161">
        <f>Q819*H819</f>
        <v>0.4452</v>
      </c>
      <c r="S819" s="161">
        <v>0</v>
      </c>
      <c r="T819" s="162">
        <f>S819*H819</f>
        <v>0</v>
      </c>
      <c r="U819" s="33"/>
      <c r="V819" s="33"/>
      <c r="W819" s="33"/>
      <c r="X819" s="33"/>
      <c r="Y819" s="33"/>
      <c r="Z819" s="33"/>
      <c r="AA819" s="33"/>
      <c r="AB819" s="33"/>
      <c r="AC819" s="33"/>
      <c r="AD819" s="33"/>
      <c r="AE819" s="33"/>
      <c r="AR819" s="163" t="s">
        <v>179</v>
      </c>
      <c r="AT819" s="163" t="s">
        <v>267</v>
      </c>
      <c r="AU819" s="163" t="s">
        <v>90</v>
      </c>
      <c r="AY819" s="18" t="s">
        <v>265</v>
      </c>
      <c r="BE819" s="164">
        <f>IF(N819="základní",J819,0)</f>
        <v>0</v>
      </c>
      <c r="BF819" s="164">
        <f>IF(N819="snížená",J819,0)</f>
        <v>0</v>
      </c>
      <c r="BG819" s="164">
        <f>IF(N819="zákl. přenesená",J819,0)</f>
        <v>0</v>
      </c>
      <c r="BH819" s="164">
        <f>IF(N819="sníž. přenesená",J819,0)</f>
        <v>0</v>
      </c>
      <c r="BI819" s="164">
        <f>IF(N819="nulová",J819,0)</f>
        <v>0</v>
      </c>
      <c r="BJ819" s="18" t="s">
        <v>87</v>
      </c>
      <c r="BK819" s="164">
        <f>ROUND(I819*H819,2)</f>
        <v>0</v>
      </c>
      <c r="BL819" s="18" t="s">
        <v>179</v>
      </c>
      <c r="BM819" s="163" t="s">
        <v>895</v>
      </c>
    </row>
    <row r="820" spans="1:47" s="2" customFormat="1" ht="19.2">
      <c r="A820" s="33"/>
      <c r="B820" s="34"/>
      <c r="C820" s="33"/>
      <c r="D820" s="165" t="s">
        <v>273</v>
      </c>
      <c r="E820" s="33"/>
      <c r="F820" s="166" t="s">
        <v>894</v>
      </c>
      <c r="G820" s="33"/>
      <c r="H820" s="33"/>
      <c r="I820" s="167"/>
      <c r="J820" s="33"/>
      <c r="K820" s="33"/>
      <c r="L820" s="34"/>
      <c r="M820" s="168"/>
      <c r="N820" s="169"/>
      <c r="O820" s="59"/>
      <c r="P820" s="59"/>
      <c r="Q820" s="59"/>
      <c r="R820" s="59"/>
      <c r="S820" s="59"/>
      <c r="T820" s="60"/>
      <c r="U820" s="33"/>
      <c r="V820" s="33"/>
      <c r="W820" s="33"/>
      <c r="X820" s="33"/>
      <c r="Y820" s="33"/>
      <c r="Z820" s="33"/>
      <c r="AA820" s="33"/>
      <c r="AB820" s="33"/>
      <c r="AC820" s="33"/>
      <c r="AD820" s="33"/>
      <c r="AE820" s="33"/>
      <c r="AT820" s="18" t="s">
        <v>273</v>
      </c>
      <c r="AU820" s="18" t="s">
        <v>90</v>
      </c>
    </row>
    <row r="821" spans="2:51" s="13" customFormat="1" ht="10.2">
      <c r="B821" s="170"/>
      <c r="D821" s="165" t="s">
        <v>274</v>
      </c>
      <c r="E821" s="171" t="s">
        <v>1</v>
      </c>
      <c r="F821" s="172" t="s">
        <v>896</v>
      </c>
      <c r="H821" s="171" t="s">
        <v>1</v>
      </c>
      <c r="I821" s="173"/>
      <c r="L821" s="170"/>
      <c r="M821" s="174"/>
      <c r="N821" s="175"/>
      <c r="O821" s="175"/>
      <c r="P821" s="175"/>
      <c r="Q821" s="175"/>
      <c r="R821" s="175"/>
      <c r="S821" s="175"/>
      <c r="T821" s="176"/>
      <c r="AT821" s="171" t="s">
        <v>274</v>
      </c>
      <c r="AU821" s="171" t="s">
        <v>90</v>
      </c>
      <c r="AV821" s="13" t="s">
        <v>87</v>
      </c>
      <c r="AW821" s="13" t="s">
        <v>36</v>
      </c>
      <c r="AX821" s="13" t="s">
        <v>80</v>
      </c>
      <c r="AY821" s="171" t="s">
        <v>265</v>
      </c>
    </row>
    <row r="822" spans="2:51" s="14" customFormat="1" ht="10.2">
      <c r="B822" s="177"/>
      <c r="D822" s="165" t="s">
        <v>274</v>
      </c>
      <c r="E822" s="178" t="s">
        <v>1</v>
      </c>
      <c r="F822" s="179" t="s">
        <v>897</v>
      </c>
      <c r="H822" s="180">
        <v>4.24</v>
      </c>
      <c r="I822" s="181"/>
      <c r="L822" s="177"/>
      <c r="M822" s="182"/>
      <c r="N822" s="183"/>
      <c r="O822" s="183"/>
      <c r="P822" s="183"/>
      <c r="Q822" s="183"/>
      <c r="R822" s="183"/>
      <c r="S822" s="183"/>
      <c r="T822" s="184"/>
      <c r="AT822" s="178" t="s">
        <v>274</v>
      </c>
      <c r="AU822" s="178" t="s">
        <v>90</v>
      </c>
      <c r="AV822" s="14" t="s">
        <v>90</v>
      </c>
      <c r="AW822" s="14" t="s">
        <v>36</v>
      </c>
      <c r="AX822" s="14" t="s">
        <v>80</v>
      </c>
      <c r="AY822" s="178" t="s">
        <v>265</v>
      </c>
    </row>
    <row r="823" spans="2:51" s="15" customFormat="1" ht="10.2">
      <c r="B823" s="185"/>
      <c r="D823" s="165" t="s">
        <v>274</v>
      </c>
      <c r="E823" s="186" t="s">
        <v>1</v>
      </c>
      <c r="F823" s="187" t="s">
        <v>277</v>
      </c>
      <c r="H823" s="188">
        <v>4.24</v>
      </c>
      <c r="I823" s="189"/>
      <c r="L823" s="185"/>
      <c r="M823" s="190"/>
      <c r="N823" s="191"/>
      <c r="O823" s="191"/>
      <c r="P823" s="191"/>
      <c r="Q823" s="191"/>
      <c r="R823" s="191"/>
      <c r="S823" s="191"/>
      <c r="T823" s="192"/>
      <c r="AT823" s="186" t="s">
        <v>274</v>
      </c>
      <c r="AU823" s="186" t="s">
        <v>90</v>
      </c>
      <c r="AV823" s="15" t="s">
        <v>179</v>
      </c>
      <c r="AW823" s="15" t="s">
        <v>36</v>
      </c>
      <c r="AX823" s="15" t="s">
        <v>87</v>
      </c>
      <c r="AY823" s="186" t="s">
        <v>265</v>
      </c>
    </row>
    <row r="824" spans="1:65" s="2" customFormat="1" ht="24.15" customHeight="1">
      <c r="A824" s="33"/>
      <c r="B824" s="151"/>
      <c r="C824" s="152" t="s">
        <v>898</v>
      </c>
      <c r="D824" s="152" t="s">
        <v>267</v>
      </c>
      <c r="E824" s="153" t="s">
        <v>899</v>
      </c>
      <c r="F824" s="154" t="s">
        <v>900</v>
      </c>
      <c r="G824" s="155" t="s">
        <v>270</v>
      </c>
      <c r="H824" s="156">
        <v>142.14</v>
      </c>
      <c r="I824" s="157"/>
      <c r="J824" s="158">
        <f>ROUND(I824*H824,2)</f>
        <v>0</v>
      </c>
      <c r="K824" s="154" t="s">
        <v>271</v>
      </c>
      <c r="L824" s="34"/>
      <c r="M824" s="159" t="s">
        <v>1</v>
      </c>
      <c r="N824" s="160" t="s">
        <v>45</v>
      </c>
      <c r="O824" s="59"/>
      <c r="P824" s="161">
        <f>O824*H824</f>
        <v>0</v>
      </c>
      <c r="Q824" s="161">
        <v>0.00013</v>
      </c>
      <c r="R824" s="161">
        <f>Q824*H824</f>
        <v>0.018478199999999997</v>
      </c>
      <c r="S824" s="161">
        <v>0</v>
      </c>
      <c r="T824" s="162">
        <f>S824*H824</f>
        <v>0</v>
      </c>
      <c r="U824" s="33"/>
      <c r="V824" s="33"/>
      <c r="W824" s="33"/>
      <c r="X824" s="33"/>
      <c r="Y824" s="33"/>
      <c r="Z824" s="33"/>
      <c r="AA824" s="33"/>
      <c r="AB824" s="33"/>
      <c r="AC824" s="33"/>
      <c r="AD824" s="33"/>
      <c r="AE824" s="33"/>
      <c r="AR824" s="163" t="s">
        <v>179</v>
      </c>
      <c r="AT824" s="163" t="s">
        <v>267</v>
      </c>
      <c r="AU824" s="163" t="s">
        <v>90</v>
      </c>
      <c r="AY824" s="18" t="s">
        <v>265</v>
      </c>
      <c r="BE824" s="164">
        <f>IF(N824="základní",J824,0)</f>
        <v>0</v>
      </c>
      <c r="BF824" s="164">
        <f>IF(N824="snížená",J824,0)</f>
        <v>0</v>
      </c>
      <c r="BG824" s="164">
        <f>IF(N824="zákl. přenesená",J824,0)</f>
        <v>0</v>
      </c>
      <c r="BH824" s="164">
        <f>IF(N824="sníž. přenesená",J824,0)</f>
        <v>0</v>
      </c>
      <c r="BI824" s="164">
        <f>IF(N824="nulová",J824,0)</f>
        <v>0</v>
      </c>
      <c r="BJ824" s="18" t="s">
        <v>87</v>
      </c>
      <c r="BK824" s="164">
        <f>ROUND(I824*H824,2)</f>
        <v>0</v>
      </c>
      <c r="BL824" s="18" t="s">
        <v>179</v>
      </c>
      <c r="BM824" s="163" t="s">
        <v>901</v>
      </c>
    </row>
    <row r="825" spans="1:47" s="2" customFormat="1" ht="19.2">
      <c r="A825" s="33"/>
      <c r="B825" s="34"/>
      <c r="C825" s="33"/>
      <c r="D825" s="165" t="s">
        <v>273</v>
      </c>
      <c r="E825" s="33"/>
      <c r="F825" s="166" t="s">
        <v>900</v>
      </c>
      <c r="G825" s="33"/>
      <c r="H825" s="33"/>
      <c r="I825" s="167"/>
      <c r="J825" s="33"/>
      <c r="K825" s="33"/>
      <c r="L825" s="34"/>
      <c r="M825" s="168"/>
      <c r="N825" s="169"/>
      <c r="O825" s="59"/>
      <c r="P825" s="59"/>
      <c r="Q825" s="59"/>
      <c r="R825" s="59"/>
      <c r="S825" s="59"/>
      <c r="T825" s="60"/>
      <c r="U825" s="33"/>
      <c r="V825" s="33"/>
      <c r="W825" s="33"/>
      <c r="X825" s="33"/>
      <c r="Y825" s="33"/>
      <c r="Z825" s="33"/>
      <c r="AA825" s="33"/>
      <c r="AB825" s="33"/>
      <c r="AC825" s="33"/>
      <c r="AD825" s="33"/>
      <c r="AE825" s="33"/>
      <c r="AT825" s="18" t="s">
        <v>273</v>
      </c>
      <c r="AU825" s="18" t="s">
        <v>90</v>
      </c>
    </row>
    <row r="826" spans="2:51" s="13" customFormat="1" ht="10.2">
      <c r="B826" s="170"/>
      <c r="D826" s="165" t="s">
        <v>274</v>
      </c>
      <c r="E826" s="171" t="s">
        <v>1</v>
      </c>
      <c r="F826" s="172" t="s">
        <v>605</v>
      </c>
      <c r="H826" s="171" t="s">
        <v>1</v>
      </c>
      <c r="I826" s="173"/>
      <c r="L826" s="170"/>
      <c r="M826" s="174"/>
      <c r="N826" s="175"/>
      <c r="O826" s="175"/>
      <c r="P826" s="175"/>
      <c r="Q826" s="175"/>
      <c r="R826" s="175"/>
      <c r="S826" s="175"/>
      <c r="T826" s="176"/>
      <c r="AT826" s="171" t="s">
        <v>274</v>
      </c>
      <c r="AU826" s="171" t="s">
        <v>90</v>
      </c>
      <c r="AV826" s="13" t="s">
        <v>87</v>
      </c>
      <c r="AW826" s="13" t="s">
        <v>36</v>
      </c>
      <c r="AX826" s="13" t="s">
        <v>80</v>
      </c>
      <c r="AY826" s="171" t="s">
        <v>265</v>
      </c>
    </row>
    <row r="827" spans="2:51" s="13" customFormat="1" ht="10.2">
      <c r="B827" s="170"/>
      <c r="D827" s="165" t="s">
        <v>274</v>
      </c>
      <c r="E827" s="171" t="s">
        <v>1</v>
      </c>
      <c r="F827" s="172" t="s">
        <v>902</v>
      </c>
      <c r="H827" s="171" t="s">
        <v>1</v>
      </c>
      <c r="I827" s="173"/>
      <c r="L827" s="170"/>
      <c r="M827" s="174"/>
      <c r="N827" s="175"/>
      <c r="O827" s="175"/>
      <c r="P827" s="175"/>
      <c r="Q827" s="175"/>
      <c r="R827" s="175"/>
      <c r="S827" s="175"/>
      <c r="T827" s="176"/>
      <c r="AT827" s="171" t="s">
        <v>274</v>
      </c>
      <c r="AU827" s="171" t="s">
        <v>90</v>
      </c>
      <c r="AV827" s="13" t="s">
        <v>87</v>
      </c>
      <c r="AW827" s="13" t="s">
        <v>36</v>
      </c>
      <c r="AX827" s="13" t="s">
        <v>80</v>
      </c>
      <c r="AY827" s="171" t="s">
        <v>265</v>
      </c>
    </row>
    <row r="828" spans="2:51" s="14" customFormat="1" ht="10.2">
      <c r="B828" s="177"/>
      <c r="D828" s="165" t="s">
        <v>274</v>
      </c>
      <c r="E828" s="178" t="s">
        <v>1</v>
      </c>
      <c r="F828" s="179" t="s">
        <v>903</v>
      </c>
      <c r="H828" s="180">
        <v>142.14</v>
      </c>
      <c r="I828" s="181"/>
      <c r="L828" s="177"/>
      <c r="M828" s="182"/>
      <c r="N828" s="183"/>
      <c r="O828" s="183"/>
      <c r="P828" s="183"/>
      <c r="Q828" s="183"/>
      <c r="R828" s="183"/>
      <c r="S828" s="183"/>
      <c r="T828" s="184"/>
      <c r="AT828" s="178" t="s">
        <v>274</v>
      </c>
      <c r="AU828" s="178" t="s">
        <v>90</v>
      </c>
      <c r="AV828" s="14" t="s">
        <v>90</v>
      </c>
      <c r="AW828" s="14" t="s">
        <v>36</v>
      </c>
      <c r="AX828" s="14" t="s">
        <v>80</v>
      </c>
      <c r="AY828" s="178" t="s">
        <v>265</v>
      </c>
    </row>
    <row r="829" spans="2:51" s="15" customFormat="1" ht="10.2">
      <c r="B829" s="185"/>
      <c r="D829" s="165" t="s">
        <v>274</v>
      </c>
      <c r="E829" s="186" t="s">
        <v>1</v>
      </c>
      <c r="F829" s="187" t="s">
        <v>277</v>
      </c>
      <c r="H829" s="188">
        <v>142.14</v>
      </c>
      <c r="I829" s="189"/>
      <c r="L829" s="185"/>
      <c r="M829" s="190"/>
      <c r="N829" s="191"/>
      <c r="O829" s="191"/>
      <c r="P829" s="191"/>
      <c r="Q829" s="191"/>
      <c r="R829" s="191"/>
      <c r="S829" s="191"/>
      <c r="T829" s="192"/>
      <c r="AT829" s="186" t="s">
        <v>274</v>
      </c>
      <c r="AU829" s="186" t="s">
        <v>90</v>
      </c>
      <c r="AV829" s="15" t="s">
        <v>179</v>
      </c>
      <c r="AW829" s="15" t="s">
        <v>36</v>
      </c>
      <c r="AX829" s="15" t="s">
        <v>87</v>
      </c>
      <c r="AY829" s="186" t="s">
        <v>265</v>
      </c>
    </row>
    <row r="830" spans="1:65" s="2" customFormat="1" ht="24.15" customHeight="1">
      <c r="A830" s="33"/>
      <c r="B830" s="151"/>
      <c r="C830" s="152" t="s">
        <v>904</v>
      </c>
      <c r="D830" s="152" t="s">
        <v>267</v>
      </c>
      <c r="E830" s="153" t="s">
        <v>905</v>
      </c>
      <c r="F830" s="154" t="s">
        <v>906</v>
      </c>
      <c r="G830" s="155" t="s">
        <v>270</v>
      </c>
      <c r="H830" s="156">
        <v>21.768</v>
      </c>
      <c r="I830" s="157"/>
      <c r="J830" s="158">
        <f>ROUND(I830*H830,2)</f>
        <v>0</v>
      </c>
      <c r="K830" s="154" t="s">
        <v>271</v>
      </c>
      <c r="L830" s="34"/>
      <c r="M830" s="159" t="s">
        <v>1</v>
      </c>
      <c r="N830" s="160" t="s">
        <v>45</v>
      </c>
      <c r="O830" s="59"/>
      <c r="P830" s="161">
        <f>O830*H830</f>
        <v>0</v>
      </c>
      <c r="Q830" s="161">
        <v>0.00033</v>
      </c>
      <c r="R830" s="161">
        <f>Q830*H830</f>
        <v>0.00718344</v>
      </c>
      <c r="S830" s="161">
        <v>0</v>
      </c>
      <c r="T830" s="162">
        <f>S830*H830</f>
        <v>0</v>
      </c>
      <c r="U830" s="33"/>
      <c r="V830" s="33"/>
      <c r="W830" s="33"/>
      <c r="X830" s="33"/>
      <c r="Y830" s="33"/>
      <c r="Z830" s="33"/>
      <c r="AA830" s="33"/>
      <c r="AB830" s="33"/>
      <c r="AC830" s="33"/>
      <c r="AD830" s="33"/>
      <c r="AE830" s="33"/>
      <c r="AR830" s="163" t="s">
        <v>179</v>
      </c>
      <c r="AT830" s="163" t="s">
        <v>267</v>
      </c>
      <c r="AU830" s="163" t="s">
        <v>90</v>
      </c>
      <c r="AY830" s="18" t="s">
        <v>265</v>
      </c>
      <c r="BE830" s="164">
        <f>IF(N830="základní",J830,0)</f>
        <v>0</v>
      </c>
      <c r="BF830" s="164">
        <f>IF(N830="snížená",J830,0)</f>
        <v>0</v>
      </c>
      <c r="BG830" s="164">
        <f>IF(N830="zákl. přenesená",J830,0)</f>
        <v>0</v>
      </c>
      <c r="BH830" s="164">
        <f>IF(N830="sníž. přenesená",J830,0)</f>
        <v>0</v>
      </c>
      <c r="BI830" s="164">
        <f>IF(N830="nulová",J830,0)</f>
        <v>0</v>
      </c>
      <c r="BJ830" s="18" t="s">
        <v>87</v>
      </c>
      <c r="BK830" s="164">
        <f>ROUND(I830*H830,2)</f>
        <v>0</v>
      </c>
      <c r="BL830" s="18" t="s">
        <v>179</v>
      </c>
      <c r="BM830" s="163" t="s">
        <v>907</v>
      </c>
    </row>
    <row r="831" spans="1:47" s="2" customFormat="1" ht="10.2">
      <c r="A831" s="33"/>
      <c r="B831" s="34"/>
      <c r="C831" s="33"/>
      <c r="D831" s="165" t="s">
        <v>273</v>
      </c>
      <c r="E831" s="33"/>
      <c r="F831" s="166" t="s">
        <v>906</v>
      </c>
      <c r="G831" s="33"/>
      <c r="H831" s="33"/>
      <c r="I831" s="167"/>
      <c r="J831" s="33"/>
      <c r="K831" s="33"/>
      <c r="L831" s="34"/>
      <c r="M831" s="168"/>
      <c r="N831" s="169"/>
      <c r="O831" s="59"/>
      <c r="P831" s="59"/>
      <c r="Q831" s="59"/>
      <c r="R831" s="59"/>
      <c r="S831" s="59"/>
      <c r="T831" s="60"/>
      <c r="U831" s="33"/>
      <c r="V831" s="33"/>
      <c r="W831" s="33"/>
      <c r="X831" s="33"/>
      <c r="Y831" s="33"/>
      <c r="Z831" s="33"/>
      <c r="AA831" s="33"/>
      <c r="AB831" s="33"/>
      <c r="AC831" s="33"/>
      <c r="AD831" s="33"/>
      <c r="AE831" s="33"/>
      <c r="AT831" s="18" t="s">
        <v>273</v>
      </c>
      <c r="AU831" s="18" t="s">
        <v>90</v>
      </c>
    </row>
    <row r="832" spans="2:51" s="13" customFormat="1" ht="10.2">
      <c r="B832" s="170"/>
      <c r="D832" s="165" t="s">
        <v>274</v>
      </c>
      <c r="E832" s="171" t="s">
        <v>1</v>
      </c>
      <c r="F832" s="172" t="s">
        <v>605</v>
      </c>
      <c r="H832" s="171" t="s">
        <v>1</v>
      </c>
      <c r="I832" s="173"/>
      <c r="L832" s="170"/>
      <c r="M832" s="174"/>
      <c r="N832" s="175"/>
      <c r="O832" s="175"/>
      <c r="P832" s="175"/>
      <c r="Q832" s="175"/>
      <c r="R832" s="175"/>
      <c r="S832" s="175"/>
      <c r="T832" s="176"/>
      <c r="AT832" s="171" t="s">
        <v>274</v>
      </c>
      <c r="AU832" s="171" t="s">
        <v>90</v>
      </c>
      <c r="AV832" s="13" t="s">
        <v>87</v>
      </c>
      <c r="AW832" s="13" t="s">
        <v>36</v>
      </c>
      <c r="AX832" s="13" t="s">
        <v>80</v>
      </c>
      <c r="AY832" s="171" t="s">
        <v>265</v>
      </c>
    </row>
    <row r="833" spans="2:51" s="13" customFormat="1" ht="10.2">
      <c r="B833" s="170"/>
      <c r="D833" s="165" t="s">
        <v>274</v>
      </c>
      <c r="E833" s="171" t="s">
        <v>1</v>
      </c>
      <c r="F833" s="172" t="s">
        <v>908</v>
      </c>
      <c r="H833" s="171" t="s">
        <v>1</v>
      </c>
      <c r="I833" s="173"/>
      <c r="L833" s="170"/>
      <c r="M833" s="174"/>
      <c r="N833" s="175"/>
      <c r="O833" s="175"/>
      <c r="P833" s="175"/>
      <c r="Q833" s="175"/>
      <c r="R833" s="175"/>
      <c r="S833" s="175"/>
      <c r="T833" s="176"/>
      <c r="AT833" s="171" t="s">
        <v>274</v>
      </c>
      <c r="AU833" s="171" t="s">
        <v>90</v>
      </c>
      <c r="AV833" s="13" t="s">
        <v>87</v>
      </c>
      <c r="AW833" s="13" t="s">
        <v>36</v>
      </c>
      <c r="AX833" s="13" t="s">
        <v>80</v>
      </c>
      <c r="AY833" s="171" t="s">
        <v>265</v>
      </c>
    </row>
    <row r="834" spans="2:51" s="13" customFormat="1" ht="10.2">
      <c r="B834" s="170"/>
      <c r="D834" s="165" t="s">
        <v>274</v>
      </c>
      <c r="E834" s="171" t="s">
        <v>1</v>
      </c>
      <c r="F834" s="172" t="s">
        <v>909</v>
      </c>
      <c r="H834" s="171" t="s">
        <v>1</v>
      </c>
      <c r="I834" s="173"/>
      <c r="L834" s="170"/>
      <c r="M834" s="174"/>
      <c r="N834" s="175"/>
      <c r="O834" s="175"/>
      <c r="P834" s="175"/>
      <c r="Q834" s="175"/>
      <c r="R834" s="175"/>
      <c r="S834" s="175"/>
      <c r="T834" s="176"/>
      <c r="AT834" s="171" t="s">
        <v>274</v>
      </c>
      <c r="AU834" s="171" t="s">
        <v>90</v>
      </c>
      <c r="AV834" s="13" t="s">
        <v>87</v>
      </c>
      <c r="AW834" s="13" t="s">
        <v>36</v>
      </c>
      <c r="AX834" s="13" t="s">
        <v>80</v>
      </c>
      <c r="AY834" s="171" t="s">
        <v>265</v>
      </c>
    </row>
    <row r="835" spans="2:51" s="14" customFormat="1" ht="10.2">
      <c r="B835" s="177"/>
      <c r="D835" s="165" t="s">
        <v>274</v>
      </c>
      <c r="E835" s="178" t="s">
        <v>1</v>
      </c>
      <c r="F835" s="179" t="s">
        <v>910</v>
      </c>
      <c r="H835" s="180">
        <v>21.768</v>
      </c>
      <c r="I835" s="181"/>
      <c r="L835" s="177"/>
      <c r="M835" s="182"/>
      <c r="N835" s="183"/>
      <c r="O835" s="183"/>
      <c r="P835" s="183"/>
      <c r="Q835" s="183"/>
      <c r="R835" s="183"/>
      <c r="S835" s="183"/>
      <c r="T835" s="184"/>
      <c r="AT835" s="178" t="s">
        <v>274</v>
      </c>
      <c r="AU835" s="178" t="s">
        <v>90</v>
      </c>
      <c r="AV835" s="14" t="s">
        <v>90</v>
      </c>
      <c r="AW835" s="14" t="s">
        <v>36</v>
      </c>
      <c r="AX835" s="14" t="s">
        <v>80</v>
      </c>
      <c r="AY835" s="178" t="s">
        <v>265</v>
      </c>
    </row>
    <row r="836" spans="2:51" s="15" customFormat="1" ht="10.2">
      <c r="B836" s="185"/>
      <c r="D836" s="165" t="s">
        <v>274</v>
      </c>
      <c r="E836" s="186" t="s">
        <v>1</v>
      </c>
      <c r="F836" s="187" t="s">
        <v>277</v>
      </c>
      <c r="H836" s="188">
        <v>21.768</v>
      </c>
      <c r="I836" s="189"/>
      <c r="L836" s="185"/>
      <c r="M836" s="190"/>
      <c r="N836" s="191"/>
      <c r="O836" s="191"/>
      <c r="P836" s="191"/>
      <c r="Q836" s="191"/>
      <c r="R836" s="191"/>
      <c r="S836" s="191"/>
      <c r="T836" s="192"/>
      <c r="AT836" s="186" t="s">
        <v>274</v>
      </c>
      <c r="AU836" s="186" t="s">
        <v>90</v>
      </c>
      <c r="AV836" s="15" t="s">
        <v>179</v>
      </c>
      <c r="AW836" s="15" t="s">
        <v>36</v>
      </c>
      <c r="AX836" s="15" t="s">
        <v>87</v>
      </c>
      <c r="AY836" s="186" t="s">
        <v>265</v>
      </c>
    </row>
    <row r="837" spans="1:65" s="2" customFormat="1" ht="37.8" customHeight="1">
      <c r="A837" s="33"/>
      <c r="B837" s="151"/>
      <c r="C837" s="152" t="s">
        <v>911</v>
      </c>
      <c r="D837" s="152" t="s">
        <v>267</v>
      </c>
      <c r="E837" s="153" t="s">
        <v>912</v>
      </c>
      <c r="F837" s="154" t="s">
        <v>913</v>
      </c>
      <c r="G837" s="155" t="s">
        <v>294</v>
      </c>
      <c r="H837" s="156">
        <v>49.44</v>
      </c>
      <c r="I837" s="157"/>
      <c r="J837" s="158">
        <f>ROUND(I837*H837,2)</f>
        <v>0</v>
      </c>
      <c r="K837" s="154" t="s">
        <v>271</v>
      </c>
      <c r="L837" s="34"/>
      <c r="M837" s="159" t="s">
        <v>1</v>
      </c>
      <c r="N837" s="160" t="s">
        <v>45</v>
      </c>
      <c r="O837" s="59"/>
      <c r="P837" s="161">
        <f>O837*H837</f>
        <v>0</v>
      </c>
      <c r="Q837" s="161">
        <v>2E-05</v>
      </c>
      <c r="R837" s="161">
        <f>Q837*H837</f>
        <v>0.0009888</v>
      </c>
      <c r="S837" s="161">
        <v>0</v>
      </c>
      <c r="T837" s="162">
        <f>S837*H837</f>
        <v>0</v>
      </c>
      <c r="U837" s="33"/>
      <c r="V837" s="33"/>
      <c r="W837" s="33"/>
      <c r="X837" s="33"/>
      <c r="Y837" s="33"/>
      <c r="Z837" s="33"/>
      <c r="AA837" s="33"/>
      <c r="AB837" s="33"/>
      <c r="AC837" s="33"/>
      <c r="AD837" s="33"/>
      <c r="AE837" s="33"/>
      <c r="AR837" s="163" t="s">
        <v>179</v>
      </c>
      <c r="AT837" s="163" t="s">
        <v>267</v>
      </c>
      <c r="AU837" s="163" t="s">
        <v>90</v>
      </c>
      <c r="AY837" s="18" t="s">
        <v>265</v>
      </c>
      <c r="BE837" s="164">
        <f>IF(N837="základní",J837,0)</f>
        <v>0</v>
      </c>
      <c r="BF837" s="164">
        <f>IF(N837="snížená",J837,0)</f>
        <v>0</v>
      </c>
      <c r="BG837" s="164">
        <f>IF(N837="zákl. přenesená",J837,0)</f>
        <v>0</v>
      </c>
      <c r="BH837" s="164">
        <f>IF(N837="sníž. přenesená",J837,0)</f>
        <v>0</v>
      </c>
      <c r="BI837" s="164">
        <f>IF(N837="nulová",J837,0)</f>
        <v>0</v>
      </c>
      <c r="BJ837" s="18" t="s">
        <v>87</v>
      </c>
      <c r="BK837" s="164">
        <f>ROUND(I837*H837,2)</f>
        <v>0</v>
      </c>
      <c r="BL837" s="18" t="s">
        <v>179</v>
      </c>
      <c r="BM837" s="163" t="s">
        <v>914</v>
      </c>
    </row>
    <row r="838" spans="1:47" s="2" customFormat="1" ht="28.8">
      <c r="A838" s="33"/>
      <c r="B838" s="34"/>
      <c r="C838" s="33"/>
      <c r="D838" s="165" t="s">
        <v>273</v>
      </c>
      <c r="E838" s="33"/>
      <c r="F838" s="166" t="s">
        <v>913</v>
      </c>
      <c r="G838" s="33"/>
      <c r="H838" s="33"/>
      <c r="I838" s="167"/>
      <c r="J838" s="33"/>
      <c r="K838" s="33"/>
      <c r="L838" s="34"/>
      <c r="M838" s="168"/>
      <c r="N838" s="169"/>
      <c r="O838" s="59"/>
      <c r="P838" s="59"/>
      <c r="Q838" s="59"/>
      <c r="R838" s="59"/>
      <c r="S838" s="59"/>
      <c r="T838" s="60"/>
      <c r="U838" s="33"/>
      <c r="V838" s="33"/>
      <c r="W838" s="33"/>
      <c r="X838" s="33"/>
      <c r="Y838" s="33"/>
      <c r="Z838" s="33"/>
      <c r="AA838" s="33"/>
      <c r="AB838" s="33"/>
      <c r="AC838" s="33"/>
      <c r="AD838" s="33"/>
      <c r="AE838" s="33"/>
      <c r="AT838" s="18" t="s">
        <v>273</v>
      </c>
      <c r="AU838" s="18" t="s">
        <v>90</v>
      </c>
    </row>
    <row r="839" spans="2:51" s="13" customFormat="1" ht="10.2">
      <c r="B839" s="170"/>
      <c r="D839" s="165" t="s">
        <v>274</v>
      </c>
      <c r="E839" s="171" t="s">
        <v>1</v>
      </c>
      <c r="F839" s="172" t="s">
        <v>915</v>
      </c>
      <c r="H839" s="171" t="s">
        <v>1</v>
      </c>
      <c r="I839" s="173"/>
      <c r="L839" s="170"/>
      <c r="M839" s="174"/>
      <c r="N839" s="175"/>
      <c r="O839" s="175"/>
      <c r="P839" s="175"/>
      <c r="Q839" s="175"/>
      <c r="R839" s="175"/>
      <c r="S839" s="175"/>
      <c r="T839" s="176"/>
      <c r="AT839" s="171" t="s">
        <v>274</v>
      </c>
      <c r="AU839" s="171" t="s">
        <v>90</v>
      </c>
      <c r="AV839" s="13" t="s">
        <v>87</v>
      </c>
      <c r="AW839" s="13" t="s">
        <v>36</v>
      </c>
      <c r="AX839" s="13" t="s">
        <v>80</v>
      </c>
      <c r="AY839" s="171" t="s">
        <v>265</v>
      </c>
    </row>
    <row r="840" spans="2:51" s="14" customFormat="1" ht="10.2">
      <c r="B840" s="177"/>
      <c r="D840" s="165" t="s">
        <v>274</v>
      </c>
      <c r="E840" s="178" t="s">
        <v>1</v>
      </c>
      <c r="F840" s="179" t="s">
        <v>916</v>
      </c>
      <c r="H840" s="180">
        <v>49.44</v>
      </c>
      <c r="I840" s="181"/>
      <c r="L840" s="177"/>
      <c r="M840" s="182"/>
      <c r="N840" s="183"/>
      <c r="O840" s="183"/>
      <c r="P840" s="183"/>
      <c r="Q840" s="183"/>
      <c r="R840" s="183"/>
      <c r="S840" s="183"/>
      <c r="T840" s="184"/>
      <c r="AT840" s="178" t="s">
        <v>274</v>
      </c>
      <c r="AU840" s="178" t="s">
        <v>90</v>
      </c>
      <c r="AV840" s="14" t="s">
        <v>90</v>
      </c>
      <c r="AW840" s="14" t="s">
        <v>36</v>
      </c>
      <c r="AX840" s="14" t="s">
        <v>80</v>
      </c>
      <c r="AY840" s="178" t="s">
        <v>265</v>
      </c>
    </row>
    <row r="841" spans="2:51" s="15" customFormat="1" ht="10.2">
      <c r="B841" s="185"/>
      <c r="D841" s="165" t="s">
        <v>274</v>
      </c>
      <c r="E841" s="186" t="s">
        <v>1</v>
      </c>
      <c r="F841" s="187" t="s">
        <v>277</v>
      </c>
      <c r="H841" s="188">
        <v>49.44</v>
      </c>
      <c r="I841" s="189"/>
      <c r="L841" s="185"/>
      <c r="M841" s="190"/>
      <c r="N841" s="191"/>
      <c r="O841" s="191"/>
      <c r="P841" s="191"/>
      <c r="Q841" s="191"/>
      <c r="R841" s="191"/>
      <c r="S841" s="191"/>
      <c r="T841" s="192"/>
      <c r="AT841" s="186" t="s">
        <v>274</v>
      </c>
      <c r="AU841" s="186" t="s">
        <v>90</v>
      </c>
      <c r="AV841" s="15" t="s">
        <v>179</v>
      </c>
      <c r="AW841" s="15" t="s">
        <v>36</v>
      </c>
      <c r="AX841" s="15" t="s">
        <v>87</v>
      </c>
      <c r="AY841" s="186" t="s">
        <v>265</v>
      </c>
    </row>
    <row r="842" spans="1:65" s="2" customFormat="1" ht="24.15" customHeight="1">
      <c r="A842" s="33"/>
      <c r="B842" s="151"/>
      <c r="C842" s="152" t="s">
        <v>917</v>
      </c>
      <c r="D842" s="152" t="s">
        <v>267</v>
      </c>
      <c r="E842" s="153" t="s">
        <v>918</v>
      </c>
      <c r="F842" s="154" t="s">
        <v>919</v>
      </c>
      <c r="G842" s="155" t="s">
        <v>294</v>
      </c>
      <c r="H842" s="156">
        <v>30.9</v>
      </c>
      <c r="I842" s="157"/>
      <c r="J842" s="158">
        <f>ROUND(I842*H842,2)</f>
        <v>0</v>
      </c>
      <c r="K842" s="154" t="s">
        <v>271</v>
      </c>
      <c r="L842" s="34"/>
      <c r="M842" s="159" t="s">
        <v>1</v>
      </c>
      <c r="N842" s="160" t="s">
        <v>45</v>
      </c>
      <c r="O842" s="59"/>
      <c r="P842" s="161">
        <f>O842*H842</f>
        <v>0</v>
      </c>
      <c r="Q842" s="161">
        <v>8E-05</v>
      </c>
      <c r="R842" s="161">
        <f>Q842*H842</f>
        <v>0.0024720000000000002</v>
      </c>
      <c r="S842" s="161">
        <v>0</v>
      </c>
      <c r="T842" s="162">
        <f>S842*H842</f>
        <v>0</v>
      </c>
      <c r="U842" s="33"/>
      <c r="V842" s="33"/>
      <c r="W842" s="33"/>
      <c r="X842" s="33"/>
      <c r="Y842" s="33"/>
      <c r="Z842" s="33"/>
      <c r="AA842" s="33"/>
      <c r="AB842" s="33"/>
      <c r="AC842" s="33"/>
      <c r="AD842" s="33"/>
      <c r="AE842" s="33"/>
      <c r="AR842" s="163" t="s">
        <v>179</v>
      </c>
      <c r="AT842" s="163" t="s">
        <v>267</v>
      </c>
      <c r="AU842" s="163" t="s">
        <v>90</v>
      </c>
      <c r="AY842" s="18" t="s">
        <v>265</v>
      </c>
      <c r="BE842" s="164">
        <f>IF(N842="základní",J842,0)</f>
        <v>0</v>
      </c>
      <c r="BF842" s="164">
        <f>IF(N842="snížená",J842,0)</f>
        <v>0</v>
      </c>
      <c r="BG842" s="164">
        <f>IF(N842="zákl. přenesená",J842,0)</f>
        <v>0</v>
      </c>
      <c r="BH842" s="164">
        <f>IF(N842="sníž. přenesená",J842,0)</f>
        <v>0</v>
      </c>
      <c r="BI842" s="164">
        <f>IF(N842="nulová",J842,0)</f>
        <v>0</v>
      </c>
      <c r="BJ842" s="18" t="s">
        <v>87</v>
      </c>
      <c r="BK842" s="164">
        <f>ROUND(I842*H842,2)</f>
        <v>0</v>
      </c>
      <c r="BL842" s="18" t="s">
        <v>179</v>
      </c>
      <c r="BM842" s="163" t="s">
        <v>920</v>
      </c>
    </row>
    <row r="843" spans="1:47" s="2" customFormat="1" ht="19.2">
      <c r="A843" s="33"/>
      <c r="B843" s="34"/>
      <c r="C843" s="33"/>
      <c r="D843" s="165" t="s">
        <v>273</v>
      </c>
      <c r="E843" s="33"/>
      <c r="F843" s="166" t="s">
        <v>919</v>
      </c>
      <c r="G843" s="33"/>
      <c r="H843" s="33"/>
      <c r="I843" s="167"/>
      <c r="J843" s="33"/>
      <c r="K843" s="33"/>
      <c r="L843" s="34"/>
      <c r="M843" s="168"/>
      <c r="N843" s="169"/>
      <c r="O843" s="59"/>
      <c r="P843" s="59"/>
      <c r="Q843" s="59"/>
      <c r="R843" s="59"/>
      <c r="S843" s="59"/>
      <c r="T843" s="60"/>
      <c r="U843" s="33"/>
      <c r="V843" s="33"/>
      <c r="W843" s="33"/>
      <c r="X843" s="33"/>
      <c r="Y843" s="33"/>
      <c r="Z843" s="33"/>
      <c r="AA843" s="33"/>
      <c r="AB843" s="33"/>
      <c r="AC843" s="33"/>
      <c r="AD843" s="33"/>
      <c r="AE843" s="33"/>
      <c r="AT843" s="18" t="s">
        <v>273</v>
      </c>
      <c r="AU843" s="18" t="s">
        <v>90</v>
      </c>
    </row>
    <row r="844" spans="2:51" s="13" customFormat="1" ht="10.2">
      <c r="B844" s="170"/>
      <c r="D844" s="165" t="s">
        <v>274</v>
      </c>
      <c r="E844" s="171" t="s">
        <v>1</v>
      </c>
      <c r="F844" s="172" t="s">
        <v>921</v>
      </c>
      <c r="H844" s="171" t="s">
        <v>1</v>
      </c>
      <c r="I844" s="173"/>
      <c r="L844" s="170"/>
      <c r="M844" s="174"/>
      <c r="N844" s="175"/>
      <c r="O844" s="175"/>
      <c r="P844" s="175"/>
      <c r="Q844" s="175"/>
      <c r="R844" s="175"/>
      <c r="S844" s="175"/>
      <c r="T844" s="176"/>
      <c r="AT844" s="171" t="s">
        <v>274</v>
      </c>
      <c r="AU844" s="171" t="s">
        <v>90</v>
      </c>
      <c r="AV844" s="13" t="s">
        <v>87</v>
      </c>
      <c r="AW844" s="13" t="s">
        <v>36</v>
      </c>
      <c r="AX844" s="13" t="s">
        <v>80</v>
      </c>
      <c r="AY844" s="171" t="s">
        <v>265</v>
      </c>
    </row>
    <row r="845" spans="2:51" s="14" customFormat="1" ht="10.2">
      <c r="B845" s="177"/>
      <c r="D845" s="165" t="s">
        <v>274</v>
      </c>
      <c r="E845" s="178" t="s">
        <v>1</v>
      </c>
      <c r="F845" s="179" t="s">
        <v>922</v>
      </c>
      <c r="H845" s="180">
        <v>30.9</v>
      </c>
      <c r="I845" s="181"/>
      <c r="L845" s="177"/>
      <c r="M845" s="182"/>
      <c r="N845" s="183"/>
      <c r="O845" s="183"/>
      <c r="P845" s="183"/>
      <c r="Q845" s="183"/>
      <c r="R845" s="183"/>
      <c r="S845" s="183"/>
      <c r="T845" s="184"/>
      <c r="AT845" s="178" t="s">
        <v>274</v>
      </c>
      <c r="AU845" s="178" t="s">
        <v>90</v>
      </c>
      <c r="AV845" s="14" t="s">
        <v>90</v>
      </c>
      <c r="AW845" s="14" t="s">
        <v>36</v>
      </c>
      <c r="AX845" s="14" t="s">
        <v>80</v>
      </c>
      <c r="AY845" s="178" t="s">
        <v>265</v>
      </c>
    </row>
    <row r="846" spans="2:51" s="15" customFormat="1" ht="10.2">
      <c r="B846" s="185"/>
      <c r="D846" s="165" t="s">
        <v>274</v>
      </c>
      <c r="E846" s="186" t="s">
        <v>1</v>
      </c>
      <c r="F846" s="187" t="s">
        <v>277</v>
      </c>
      <c r="H846" s="188">
        <v>30.9</v>
      </c>
      <c r="I846" s="189"/>
      <c r="L846" s="185"/>
      <c r="M846" s="190"/>
      <c r="N846" s="191"/>
      <c r="O846" s="191"/>
      <c r="P846" s="191"/>
      <c r="Q846" s="191"/>
      <c r="R846" s="191"/>
      <c r="S846" s="191"/>
      <c r="T846" s="192"/>
      <c r="AT846" s="186" t="s">
        <v>274</v>
      </c>
      <c r="AU846" s="186" t="s">
        <v>90</v>
      </c>
      <c r="AV846" s="15" t="s">
        <v>179</v>
      </c>
      <c r="AW846" s="15" t="s">
        <v>36</v>
      </c>
      <c r="AX846" s="15" t="s">
        <v>87</v>
      </c>
      <c r="AY846" s="186" t="s">
        <v>265</v>
      </c>
    </row>
    <row r="847" spans="1:65" s="2" customFormat="1" ht="24.15" customHeight="1">
      <c r="A847" s="33"/>
      <c r="B847" s="151"/>
      <c r="C847" s="152" t="s">
        <v>923</v>
      </c>
      <c r="D847" s="152" t="s">
        <v>267</v>
      </c>
      <c r="E847" s="153" t="s">
        <v>924</v>
      </c>
      <c r="F847" s="154" t="s">
        <v>925</v>
      </c>
      <c r="G847" s="155" t="s">
        <v>270</v>
      </c>
      <c r="H847" s="156">
        <v>7.256</v>
      </c>
      <c r="I847" s="157"/>
      <c r="J847" s="158">
        <f>ROUND(I847*H847,2)</f>
        <v>0</v>
      </c>
      <c r="K847" s="154" t="s">
        <v>271</v>
      </c>
      <c r="L847" s="34"/>
      <c r="M847" s="159" t="s">
        <v>1</v>
      </c>
      <c r="N847" s="160" t="s">
        <v>45</v>
      </c>
      <c r="O847" s="59"/>
      <c r="P847" s="161">
        <f>O847*H847</f>
        <v>0</v>
      </c>
      <c r="Q847" s="161">
        <v>0.1837</v>
      </c>
      <c r="R847" s="161">
        <f>Q847*H847</f>
        <v>1.3329272</v>
      </c>
      <c r="S847" s="161">
        <v>0</v>
      </c>
      <c r="T847" s="162">
        <f>S847*H847</f>
        <v>0</v>
      </c>
      <c r="U847" s="33"/>
      <c r="V847" s="33"/>
      <c r="W847" s="33"/>
      <c r="X847" s="33"/>
      <c r="Y847" s="33"/>
      <c r="Z847" s="33"/>
      <c r="AA847" s="33"/>
      <c r="AB847" s="33"/>
      <c r="AC847" s="33"/>
      <c r="AD847" s="33"/>
      <c r="AE847" s="33"/>
      <c r="AR847" s="163" t="s">
        <v>179</v>
      </c>
      <c r="AT847" s="163" t="s">
        <v>267</v>
      </c>
      <c r="AU847" s="163" t="s">
        <v>90</v>
      </c>
      <c r="AY847" s="18" t="s">
        <v>265</v>
      </c>
      <c r="BE847" s="164">
        <f>IF(N847="základní",J847,0)</f>
        <v>0</v>
      </c>
      <c r="BF847" s="164">
        <f>IF(N847="snížená",J847,0)</f>
        <v>0</v>
      </c>
      <c r="BG847" s="164">
        <f>IF(N847="zákl. přenesená",J847,0)</f>
        <v>0</v>
      </c>
      <c r="BH847" s="164">
        <f>IF(N847="sníž. přenesená",J847,0)</f>
        <v>0</v>
      </c>
      <c r="BI847" s="164">
        <f>IF(N847="nulová",J847,0)</f>
        <v>0</v>
      </c>
      <c r="BJ847" s="18" t="s">
        <v>87</v>
      </c>
      <c r="BK847" s="164">
        <f>ROUND(I847*H847,2)</f>
        <v>0</v>
      </c>
      <c r="BL847" s="18" t="s">
        <v>179</v>
      </c>
      <c r="BM847" s="163" t="s">
        <v>926</v>
      </c>
    </row>
    <row r="848" spans="1:47" s="2" customFormat="1" ht="19.2">
      <c r="A848" s="33"/>
      <c r="B848" s="34"/>
      <c r="C848" s="33"/>
      <c r="D848" s="165" t="s">
        <v>273</v>
      </c>
      <c r="E848" s="33"/>
      <c r="F848" s="166" t="s">
        <v>925</v>
      </c>
      <c r="G848" s="33"/>
      <c r="H848" s="33"/>
      <c r="I848" s="167"/>
      <c r="J848" s="33"/>
      <c r="K848" s="33"/>
      <c r="L848" s="34"/>
      <c r="M848" s="168"/>
      <c r="N848" s="169"/>
      <c r="O848" s="59"/>
      <c r="P848" s="59"/>
      <c r="Q848" s="59"/>
      <c r="R848" s="59"/>
      <c r="S848" s="59"/>
      <c r="T848" s="60"/>
      <c r="U848" s="33"/>
      <c r="V848" s="33"/>
      <c r="W848" s="33"/>
      <c r="X848" s="33"/>
      <c r="Y848" s="33"/>
      <c r="Z848" s="33"/>
      <c r="AA848" s="33"/>
      <c r="AB848" s="33"/>
      <c r="AC848" s="33"/>
      <c r="AD848" s="33"/>
      <c r="AE848" s="33"/>
      <c r="AT848" s="18" t="s">
        <v>273</v>
      </c>
      <c r="AU848" s="18" t="s">
        <v>90</v>
      </c>
    </row>
    <row r="849" spans="2:51" s="13" customFormat="1" ht="10.2">
      <c r="B849" s="170"/>
      <c r="D849" s="165" t="s">
        <v>274</v>
      </c>
      <c r="E849" s="171" t="s">
        <v>1</v>
      </c>
      <c r="F849" s="172" t="s">
        <v>605</v>
      </c>
      <c r="H849" s="171" t="s">
        <v>1</v>
      </c>
      <c r="I849" s="173"/>
      <c r="L849" s="170"/>
      <c r="M849" s="174"/>
      <c r="N849" s="175"/>
      <c r="O849" s="175"/>
      <c r="P849" s="175"/>
      <c r="Q849" s="175"/>
      <c r="R849" s="175"/>
      <c r="S849" s="175"/>
      <c r="T849" s="176"/>
      <c r="AT849" s="171" t="s">
        <v>274</v>
      </c>
      <c r="AU849" s="171" t="s">
        <v>90</v>
      </c>
      <c r="AV849" s="13" t="s">
        <v>87</v>
      </c>
      <c r="AW849" s="13" t="s">
        <v>36</v>
      </c>
      <c r="AX849" s="13" t="s">
        <v>80</v>
      </c>
      <c r="AY849" s="171" t="s">
        <v>265</v>
      </c>
    </row>
    <row r="850" spans="2:51" s="14" customFormat="1" ht="10.2">
      <c r="B850" s="177"/>
      <c r="D850" s="165" t="s">
        <v>274</v>
      </c>
      <c r="E850" s="178" t="s">
        <v>1</v>
      </c>
      <c r="F850" s="179" t="s">
        <v>927</v>
      </c>
      <c r="H850" s="180">
        <v>7.256</v>
      </c>
      <c r="I850" s="181"/>
      <c r="L850" s="177"/>
      <c r="M850" s="182"/>
      <c r="N850" s="183"/>
      <c r="O850" s="183"/>
      <c r="P850" s="183"/>
      <c r="Q850" s="183"/>
      <c r="R850" s="183"/>
      <c r="S850" s="183"/>
      <c r="T850" s="184"/>
      <c r="AT850" s="178" t="s">
        <v>274</v>
      </c>
      <c r="AU850" s="178" t="s">
        <v>90</v>
      </c>
      <c r="AV850" s="14" t="s">
        <v>90</v>
      </c>
      <c r="AW850" s="14" t="s">
        <v>36</v>
      </c>
      <c r="AX850" s="14" t="s">
        <v>80</v>
      </c>
      <c r="AY850" s="178" t="s">
        <v>265</v>
      </c>
    </row>
    <row r="851" spans="2:51" s="15" customFormat="1" ht="10.2">
      <c r="B851" s="185"/>
      <c r="D851" s="165" t="s">
        <v>274</v>
      </c>
      <c r="E851" s="186" t="s">
        <v>1</v>
      </c>
      <c r="F851" s="187" t="s">
        <v>277</v>
      </c>
      <c r="H851" s="188">
        <v>7.256</v>
      </c>
      <c r="I851" s="189"/>
      <c r="L851" s="185"/>
      <c r="M851" s="190"/>
      <c r="N851" s="191"/>
      <c r="O851" s="191"/>
      <c r="P851" s="191"/>
      <c r="Q851" s="191"/>
      <c r="R851" s="191"/>
      <c r="S851" s="191"/>
      <c r="T851" s="192"/>
      <c r="AT851" s="186" t="s">
        <v>274</v>
      </c>
      <c r="AU851" s="186" t="s">
        <v>90</v>
      </c>
      <c r="AV851" s="15" t="s">
        <v>179</v>
      </c>
      <c r="AW851" s="15" t="s">
        <v>36</v>
      </c>
      <c r="AX851" s="15" t="s">
        <v>87</v>
      </c>
      <c r="AY851" s="186" t="s">
        <v>265</v>
      </c>
    </row>
    <row r="852" spans="2:63" s="12" customFormat="1" ht="22.8" customHeight="1">
      <c r="B852" s="138"/>
      <c r="D852" s="139" t="s">
        <v>79</v>
      </c>
      <c r="E852" s="149" t="s">
        <v>321</v>
      </c>
      <c r="F852" s="149" t="s">
        <v>928</v>
      </c>
      <c r="I852" s="141"/>
      <c r="J852" s="150">
        <f>BK852</f>
        <v>0</v>
      </c>
      <c r="L852" s="138"/>
      <c r="M852" s="143"/>
      <c r="N852" s="144"/>
      <c r="O852" s="144"/>
      <c r="P852" s="145">
        <f>SUM(P853:P864)</f>
        <v>0</v>
      </c>
      <c r="Q852" s="144"/>
      <c r="R852" s="145">
        <f>SUM(R853:R864)</f>
        <v>1.8313000000000001</v>
      </c>
      <c r="S852" s="144"/>
      <c r="T852" s="146">
        <f>SUM(T853:T864)</f>
        <v>0</v>
      </c>
      <c r="AR852" s="139" t="s">
        <v>87</v>
      </c>
      <c r="AT852" s="147" t="s">
        <v>79</v>
      </c>
      <c r="AU852" s="147" t="s">
        <v>87</v>
      </c>
      <c r="AY852" s="139" t="s">
        <v>265</v>
      </c>
      <c r="BK852" s="148">
        <f>SUM(BK853:BK864)</f>
        <v>0</v>
      </c>
    </row>
    <row r="853" spans="1:65" s="2" customFormat="1" ht="24.15" customHeight="1">
      <c r="A853" s="33"/>
      <c r="B853" s="151"/>
      <c r="C853" s="152" t="s">
        <v>929</v>
      </c>
      <c r="D853" s="152" t="s">
        <v>267</v>
      </c>
      <c r="E853" s="153" t="s">
        <v>930</v>
      </c>
      <c r="F853" s="154" t="s">
        <v>931</v>
      </c>
      <c r="G853" s="155" t="s">
        <v>280</v>
      </c>
      <c r="H853" s="156">
        <v>1</v>
      </c>
      <c r="I853" s="157"/>
      <c r="J853" s="158">
        <f>ROUND(I853*H853,2)</f>
        <v>0</v>
      </c>
      <c r="K853" s="154" t="s">
        <v>271</v>
      </c>
      <c r="L853" s="34"/>
      <c r="M853" s="159" t="s">
        <v>1</v>
      </c>
      <c r="N853" s="160" t="s">
        <v>45</v>
      </c>
      <c r="O853" s="59"/>
      <c r="P853" s="161">
        <f>O853*H853</f>
        <v>0</v>
      </c>
      <c r="Q853" s="161">
        <v>1.09609</v>
      </c>
      <c r="R853" s="161">
        <f>Q853*H853</f>
        <v>1.09609</v>
      </c>
      <c r="S853" s="161">
        <v>0</v>
      </c>
      <c r="T853" s="162">
        <f>S853*H853</f>
        <v>0</v>
      </c>
      <c r="U853" s="33"/>
      <c r="V853" s="33"/>
      <c r="W853" s="33"/>
      <c r="X853" s="33"/>
      <c r="Y853" s="33"/>
      <c r="Z853" s="33"/>
      <c r="AA853" s="33"/>
      <c r="AB853" s="33"/>
      <c r="AC853" s="33"/>
      <c r="AD853" s="33"/>
      <c r="AE853" s="33"/>
      <c r="AR853" s="163" t="s">
        <v>179</v>
      </c>
      <c r="AT853" s="163" t="s">
        <v>267</v>
      </c>
      <c r="AU853" s="163" t="s">
        <v>90</v>
      </c>
      <c r="AY853" s="18" t="s">
        <v>265</v>
      </c>
      <c r="BE853" s="164">
        <f>IF(N853="základní",J853,0)</f>
        <v>0</v>
      </c>
      <c r="BF853" s="164">
        <f>IF(N853="snížená",J853,0)</f>
        <v>0</v>
      </c>
      <c r="BG853" s="164">
        <f>IF(N853="zákl. přenesená",J853,0)</f>
        <v>0</v>
      </c>
      <c r="BH853" s="164">
        <f>IF(N853="sníž. přenesená",J853,0)</f>
        <v>0</v>
      </c>
      <c r="BI853" s="164">
        <f>IF(N853="nulová",J853,0)</f>
        <v>0</v>
      </c>
      <c r="BJ853" s="18" t="s">
        <v>87</v>
      </c>
      <c r="BK853" s="164">
        <f>ROUND(I853*H853,2)</f>
        <v>0</v>
      </c>
      <c r="BL853" s="18" t="s">
        <v>179</v>
      </c>
      <c r="BM853" s="163" t="s">
        <v>932</v>
      </c>
    </row>
    <row r="854" spans="1:47" s="2" customFormat="1" ht="19.2">
      <c r="A854" s="33"/>
      <c r="B854" s="34"/>
      <c r="C854" s="33"/>
      <c r="D854" s="165" t="s">
        <v>273</v>
      </c>
      <c r="E854" s="33"/>
      <c r="F854" s="166" t="s">
        <v>931</v>
      </c>
      <c r="G854" s="33"/>
      <c r="H854" s="33"/>
      <c r="I854" s="167"/>
      <c r="J854" s="33"/>
      <c r="K854" s="33"/>
      <c r="L854" s="34"/>
      <c r="M854" s="168"/>
      <c r="N854" s="169"/>
      <c r="O854" s="59"/>
      <c r="P854" s="59"/>
      <c r="Q854" s="59"/>
      <c r="R854" s="59"/>
      <c r="S854" s="59"/>
      <c r="T854" s="60"/>
      <c r="U854" s="33"/>
      <c r="V854" s="33"/>
      <c r="W854" s="33"/>
      <c r="X854" s="33"/>
      <c r="Y854" s="33"/>
      <c r="Z854" s="33"/>
      <c r="AA854" s="33"/>
      <c r="AB854" s="33"/>
      <c r="AC854" s="33"/>
      <c r="AD854" s="33"/>
      <c r="AE854" s="33"/>
      <c r="AT854" s="18" t="s">
        <v>273</v>
      </c>
      <c r="AU854" s="18" t="s">
        <v>90</v>
      </c>
    </row>
    <row r="855" spans="2:51" s="13" customFormat="1" ht="10.2">
      <c r="B855" s="170"/>
      <c r="D855" s="165" t="s">
        <v>274</v>
      </c>
      <c r="E855" s="171" t="s">
        <v>1</v>
      </c>
      <c r="F855" s="172" t="s">
        <v>642</v>
      </c>
      <c r="H855" s="171" t="s">
        <v>1</v>
      </c>
      <c r="I855" s="173"/>
      <c r="L855" s="170"/>
      <c r="M855" s="174"/>
      <c r="N855" s="175"/>
      <c r="O855" s="175"/>
      <c r="P855" s="175"/>
      <c r="Q855" s="175"/>
      <c r="R855" s="175"/>
      <c r="S855" s="175"/>
      <c r="T855" s="176"/>
      <c r="AT855" s="171" t="s">
        <v>274</v>
      </c>
      <c r="AU855" s="171" t="s">
        <v>90</v>
      </c>
      <c r="AV855" s="13" t="s">
        <v>87</v>
      </c>
      <c r="AW855" s="13" t="s">
        <v>36</v>
      </c>
      <c r="AX855" s="13" t="s">
        <v>80</v>
      </c>
      <c r="AY855" s="171" t="s">
        <v>265</v>
      </c>
    </row>
    <row r="856" spans="2:51" s="13" customFormat="1" ht="10.2">
      <c r="B856" s="170"/>
      <c r="D856" s="165" t="s">
        <v>274</v>
      </c>
      <c r="E856" s="171" t="s">
        <v>1</v>
      </c>
      <c r="F856" s="172" t="s">
        <v>933</v>
      </c>
      <c r="H856" s="171" t="s">
        <v>1</v>
      </c>
      <c r="I856" s="173"/>
      <c r="L856" s="170"/>
      <c r="M856" s="174"/>
      <c r="N856" s="175"/>
      <c r="O856" s="175"/>
      <c r="P856" s="175"/>
      <c r="Q856" s="175"/>
      <c r="R856" s="175"/>
      <c r="S856" s="175"/>
      <c r="T856" s="176"/>
      <c r="AT856" s="171" t="s">
        <v>274</v>
      </c>
      <c r="AU856" s="171" t="s">
        <v>90</v>
      </c>
      <c r="AV856" s="13" t="s">
        <v>87</v>
      </c>
      <c r="AW856" s="13" t="s">
        <v>36</v>
      </c>
      <c r="AX856" s="13" t="s">
        <v>80</v>
      </c>
      <c r="AY856" s="171" t="s">
        <v>265</v>
      </c>
    </row>
    <row r="857" spans="2:51" s="13" customFormat="1" ht="10.2">
      <c r="B857" s="170"/>
      <c r="D857" s="165" t="s">
        <v>274</v>
      </c>
      <c r="E857" s="171" t="s">
        <v>1</v>
      </c>
      <c r="F857" s="172" t="s">
        <v>330</v>
      </c>
      <c r="H857" s="171" t="s">
        <v>1</v>
      </c>
      <c r="I857" s="173"/>
      <c r="L857" s="170"/>
      <c r="M857" s="174"/>
      <c r="N857" s="175"/>
      <c r="O857" s="175"/>
      <c r="P857" s="175"/>
      <c r="Q857" s="175"/>
      <c r="R857" s="175"/>
      <c r="S857" s="175"/>
      <c r="T857" s="176"/>
      <c r="AT857" s="171" t="s">
        <v>274</v>
      </c>
      <c r="AU857" s="171" t="s">
        <v>90</v>
      </c>
      <c r="AV857" s="13" t="s">
        <v>87</v>
      </c>
      <c r="AW857" s="13" t="s">
        <v>36</v>
      </c>
      <c r="AX857" s="13" t="s">
        <v>80</v>
      </c>
      <c r="AY857" s="171" t="s">
        <v>265</v>
      </c>
    </row>
    <row r="858" spans="2:51" s="13" customFormat="1" ht="10.2">
      <c r="B858" s="170"/>
      <c r="D858" s="165" t="s">
        <v>274</v>
      </c>
      <c r="E858" s="171" t="s">
        <v>1</v>
      </c>
      <c r="F858" s="172" t="s">
        <v>331</v>
      </c>
      <c r="H858" s="171" t="s">
        <v>1</v>
      </c>
      <c r="I858" s="173"/>
      <c r="L858" s="170"/>
      <c r="M858" s="174"/>
      <c r="N858" s="175"/>
      <c r="O858" s="175"/>
      <c r="P858" s="175"/>
      <c r="Q858" s="175"/>
      <c r="R858" s="175"/>
      <c r="S858" s="175"/>
      <c r="T858" s="176"/>
      <c r="AT858" s="171" t="s">
        <v>274</v>
      </c>
      <c r="AU858" s="171" t="s">
        <v>90</v>
      </c>
      <c r="AV858" s="13" t="s">
        <v>87</v>
      </c>
      <c r="AW858" s="13" t="s">
        <v>36</v>
      </c>
      <c r="AX858" s="13" t="s">
        <v>80</v>
      </c>
      <c r="AY858" s="171" t="s">
        <v>265</v>
      </c>
    </row>
    <row r="859" spans="2:51" s="14" customFormat="1" ht="10.2">
      <c r="B859" s="177"/>
      <c r="D859" s="165" t="s">
        <v>274</v>
      </c>
      <c r="E859" s="178" t="s">
        <v>1</v>
      </c>
      <c r="F859" s="179" t="s">
        <v>87</v>
      </c>
      <c r="H859" s="180">
        <v>1</v>
      </c>
      <c r="I859" s="181"/>
      <c r="L859" s="177"/>
      <c r="M859" s="182"/>
      <c r="N859" s="183"/>
      <c r="O859" s="183"/>
      <c r="P859" s="183"/>
      <c r="Q859" s="183"/>
      <c r="R859" s="183"/>
      <c r="S859" s="183"/>
      <c r="T859" s="184"/>
      <c r="AT859" s="178" t="s">
        <v>274</v>
      </c>
      <c r="AU859" s="178" t="s">
        <v>90</v>
      </c>
      <c r="AV859" s="14" t="s">
        <v>90</v>
      </c>
      <c r="AW859" s="14" t="s">
        <v>36</v>
      </c>
      <c r="AX859" s="14" t="s">
        <v>80</v>
      </c>
      <c r="AY859" s="178" t="s">
        <v>265</v>
      </c>
    </row>
    <row r="860" spans="2:51" s="15" customFormat="1" ht="10.2">
      <c r="B860" s="185"/>
      <c r="D860" s="165" t="s">
        <v>274</v>
      </c>
      <c r="E860" s="186" t="s">
        <v>1</v>
      </c>
      <c r="F860" s="187" t="s">
        <v>277</v>
      </c>
      <c r="H860" s="188">
        <v>1</v>
      </c>
      <c r="I860" s="189"/>
      <c r="L860" s="185"/>
      <c r="M860" s="190"/>
      <c r="N860" s="191"/>
      <c r="O860" s="191"/>
      <c r="P860" s="191"/>
      <c r="Q860" s="191"/>
      <c r="R860" s="191"/>
      <c r="S860" s="191"/>
      <c r="T860" s="192"/>
      <c r="AT860" s="186" t="s">
        <v>274</v>
      </c>
      <c r="AU860" s="186" t="s">
        <v>90</v>
      </c>
      <c r="AV860" s="15" t="s">
        <v>179</v>
      </c>
      <c r="AW860" s="15" t="s">
        <v>36</v>
      </c>
      <c r="AX860" s="15" t="s">
        <v>87</v>
      </c>
      <c r="AY860" s="186" t="s">
        <v>265</v>
      </c>
    </row>
    <row r="861" spans="1:65" s="2" customFormat="1" ht="37.8" customHeight="1">
      <c r="A861" s="33"/>
      <c r="B861" s="151"/>
      <c r="C861" s="152" t="s">
        <v>934</v>
      </c>
      <c r="D861" s="152" t="s">
        <v>267</v>
      </c>
      <c r="E861" s="153" t="s">
        <v>935</v>
      </c>
      <c r="F861" s="154" t="s">
        <v>936</v>
      </c>
      <c r="G861" s="155" t="s">
        <v>280</v>
      </c>
      <c r="H861" s="156">
        <v>3.5</v>
      </c>
      <c r="I861" s="157"/>
      <c r="J861" s="158">
        <f>ROUND(I861*H861,2)</f>
        <v>0</v>
      </c>
      <c r="K861" s="154" t="s">
        <v>271</v>
      </c>
      <c r="L861" s="34"/>
      <c r="M861" s="159" t="s">
        <v>1</v>
      </c>
      <c r="N861" s="160" t="s">
        <v>45</v>
      </c>
      <c r="O861" s="59"/>
      <c r="P861" s="161">
        <f>O861*H861</f>
        <v>0</v>
      </c>
      <c r="Q861" s="161">
        <v>0.21006</v>
      </c>
      <c r="R861" s="161">
        <f>Q861*H861</f>
        <v>0.73521</v>
      </c>
      <c r="S861" s="161">
        <v>0</v>
      </c>
      <c r="T861" s="162">
        <f>S861*H861</f>
        <v>0</v>
      </c>
      <c r="U861" s="33"/>
      <c r="V861" s="33"/>
      <c r="W861" s="33"/>
      <c r="X861" s="33"/>
      <c r="Y861" s="33"/>
      <c r="Z861" s="33"/>
      <c r="AA861" s="33"/>
      <c r="AB861" s="33"/>
      <c r="AC861" s="33"/>
      <c r="AD861" s="33"/>
      <c r="AE861" s="33"/>
      <c r="AR861" s="163" t="s">
        <v>179</v>
      </c>
      <c r="AT861" s="163" t="s">
        <v>267</v>
      </c>
      <c r="AU861" s="163" t="s">
        <v>90</v>
      </c>
      <c r="AY861" s="18" t="s">
        <v>265</v>
      </c>
      <c r="BE861" s="164">
        <f>IF(N861="základní",J861,0)</f>
        <v>0</v>
      </c>
      <c r="BF861" s="164">
        <f>IF(N861="snížená",J861,0)</f>
        <v>0</v>
      </c>
      <c r="BG861" s="164">
        <f>IF(N861="zákl. přenesená",J861,0)</f>
        <v>0</v>
      </c>
      <c r="BH861" s="164">
        <f>IF(N861="sníž. přenesená",J861,0)</f>
        <v>0</v>
      </c>
      <c r="BI861" s="164">
        <f>IF(N861="nulová",J861,0)</f>
        <v>0</v>
      </c>
      <c r="BJ861" s="18" t="s">
        <v>87</v>
      </c>
      <c r="BK861" s="164">
        <f>ROUND(I861*H861,2)</f>
        <v>0</v>
      </c>
      <c r="BL861" s="18" t="s">
        <v>179</v>
      </c>
      <c r="BM861" s="163" t="s">
        <v>937</v>
      </c>
    </row>
    <row r="862" spans="1:47" s="2" customFormat="1" ht="19.2">
      <c r="A862" s="33"/>
      <c r="B862" s="34"/>
      <c r="C862" s="33"/>
      <c r="D862" s="165" t="s">
        <v>273</v>
      </c>
      <c r="E862" s="33"/>
      <c r="F862" s="166" t="s">
        <v>936</v>
      </c>
      <c r="G862" s="33"/>
      <c r="H862" s="33"/>
      <c r="I862" s="167"/>
      <c r="J862" s="33"/>
      <c r="K862" s="33"/>
      <c r="L862" s="34"/>
      <c r="M862" s="168"/>
      <c r="N862" s="169"/>
      <c r="O862" s="59"/>
      <c r="P862" s="59"/>
      <c r="Q862" s="59"/>
      <c r="R862" s="59"/>
      <c r="S862" s="59"/>
      <c r="T862" s="60"/>
      <c r="U862" s="33"/>
      <c r="V862" s="33"/>
      <c r="W862" s="33"/>
      <c r="X862" s="33"/>
      <c r="Y862" s="33"/>
      <c r="Z862" s="33"/>
      <c r="AA862" s="33"/>
      <c r="AB862" s="33"/>
      <c r="AC862" s="33"/>
      <c r="AD862" s="33"/>
      <c r="AE862" s="33"/>
      <c r="AT862" s="18" t="s">
        <v>273</v>
      </c>
      <c r="AU862" s="18" t="s">
        <v>90</v>
      </c>
    </row>
    <row r="863" spans="2:51" s="14" customFormat="1" ht="10.2">
      <c r="B863" s="177"/>
      <c r="D863" s="165" t="s">
        <v>274</v>
      </c>
      <c r="E863" s="178" t="s">
        <v>1</v>
      </c>
      <c r="F863" s="179" t="s">
        <v>938</v>
      </c>
      <c r="H863" s="180">
        <v>3.5</v>
      </c>
      <c r="I863" s="181"/>
      <c r="L863" s="177"/>
      <c r="M863" s="182"/>
      <c r="N863" s="183"/>
      <c r="O863" s="183"/>
      <c r="P863" s="183"/>
      <c r="Q863" s="183"/>
      <c r="R863" s="183"/>
      <c r="S863" s="183"/>
      <c r="T863" s="184"/>
      <c r="AT863" s="178" t="s">
        <v>274</v>
      </c>
      <c r="AU863" s="178" t="s">
        <v>90</v>
      </c>
      <c r="AV863" s="14" t="s">
        <v>90</v>
      </c>
      <c r="AW863" s="14" t="s">
        <v>36</v>
      </c>
      <c r="AX863" s="14" t="s">
        <v>80</v>
      </c>
      <c r="AY863" s="178" t="s">
        <v>265</v>
      </c>
    </row>
    <row r="864" spans="2:51" s="15" customFormat="1" ht="10.2">
      <c r="B864" s="185"/>
      <c r="D864" s="165" t="s">
        <v>274</v>
      </c>
      <c r="E864" s="186" t="s">
        <v>1</v>
      </c>
      <c r="F864" s="187" t="s">
        <v>277</v>
      </c>
      <c r="H864" s="188">
        <v>3.5</v>
      </c>
      <c r="I864" s="189"/>
      <c r="L864" s="185"/>
      <c r="M864" s="190"/>
      <c r="N864" s="191"/>
      <c r="O864" s="191"/>
      <c r="P864" s="191"/>
      <c r="Q864" s="191"/>
      <c r="R864" s="191"/>
      <c r="S864" s="191"/>
      <c r="T864" s="192"/>
      <c r="AT864" s="186" t="s">
        <v>274</v>
      </c>
      <c r="AU864" s="186" t="s">
        <v>90</v>
      </c>
      <c r="AV864" s="15" t="s">
        <v>179</v>
      </c>
      <c r="AW864" s="15" t="s">
        <v>36</v>
      </c>
      <c r="AX864" s="15" t="s">
        <v>87</v>
      </c>
      <c r="AY864" s="186" t="s">
        <v>265</v>
      </c>
    </row>
    <row r="865" spans="2:63" s="12" customFormat="1" ht="22.8" customHeight="1">
      <c r="B865" s="138"/>
      <c r="D865" s="139" t="s">
        <v>79</v>
      </c>
      <c r="E865" s="149" t="s">
        <v>326</v>
      </c>
      <c r="F865" s="149" t="s">
        <v>939</v>
      </c>
      <c r="I865" s="141"/>
      <c r="J865" s="150">
        <f>BK865</f>
        <v>0</v>
      </c>
      <c r="L865" s="138"/>
      <c r="M865" s="143"/>
      <c r="N865" s="144"/>
      <c r="O865" s="144"/>
      <c r="P865" s="145">
        <f>SUM(P866:P964)</f>
        <v>0</v>
      </c>
      <c r="Q865" s="144"/>
      <c r="R865" s="145">
        <f>SUM(R866:R964)</f>
        <v>8.29408226</v>
      </c>
      <c r="S865" s="144"/>
      <c r="T865" s="146">
        <f>SUM(T866:T964)</f>
        <v>0</v>
      </c>
      <c r="AR865" s="139" t="s">
        <v>87</v>
      </c>
      <c r="AT865" s="147" t="s">
        <v>79</v>
      </c>
      <c r="AU865" s="147" t="s">
        <v>87</v>
      </c>
      <c r="AY865" s="139" t="s">
        <v>265</v>
      </c>
      <c r="BK865" s="148">
        <f>SUM(BK866:BK964)</f>
        <v>0</v>
      </c>
    </row>
    <row r="866" spans="1:65" s="2" customFormat="1" ht="49.05" customHeight="1">
      <c r="A866" s="33"/>
      <c r="B866" s="151"/>
      <c r="C866" s="152" t="s">
        <v>940</v>
      </c>
      <c r="D866" s="152" t="s">
        <v>267</v>
      </c>
      <c r="E866" s="153" t="s">
        <v>941</v>
      </c>
      <c r="F866" s="154" t="s">
        <v>942</v>
      </c>
      <c r="G866" s="155" t="s">
        <v>294</v>
      </c>
      <c r="H866" s="156">
        <v>52.58</v>
      </c>
      <c r="I866" s="157"/>
      <c r="J866" s="158">
        <f>ROUND(I866*H866,2)</f>
        <v>0</v>
      </c>
      <c r="K866" s="154" t="s">
        <v>271</v>
      </c>
      <c r="L866" s="34"/>
      <c r="M866" s="159" t="s">
        <v>1</v>
      </c>
      <c r="N866" s="160" t="s">
        <v>45</v>
      </c>
      <c r="O866" s="59"/>
      <c r="P866" s="161">
        <f>O866*H866</f>
        <v>0</v>
      </c>
      <c r="Q866" s="161">
        <v>0.1295</v>
      </c>
      <c r="R866" s="161">
        <f>Q866*H866</f>
        <v>6.8091099999999996</v>
      </c>
      <c r="S866" s="161">
        <v>0</v>
      </c>
      <c r="T866" s="162">
        <f>S866*H866</f>
        <v>0</v>
      </c>
      <c r="U866" s="33"/>
      <c r="V866" s="33"/>
      <c r="W866" s="33"/>
      <c r="X866" s="33"/>
      <c r="Y866" s="33"/>
      <c r="Z866" s="33"/>
      <c r="AA866" s="33"/>
      <c r="AB866" s="33"/>
      <c r="AC866" s="33"/>
      <c r="AD866" s="33"/>
      <c r="AE866" s="33"/>
      <c r="AR866" s="163" t="s">
        <v>179</v>
      </c>
      <c r="AT866" s="163" t="s">
        <v>267</v>
      </c>
      <c r="AU866" s="163" t="s">
        <v>90</v>
      </c>
      <c r="AY866" s="18" t="s">
        <v>265</v>
      </c>
      <c r="BE866" s="164">
        <f>IF(N866="základní",J866,0)</f>
        <v>0</v>
      </c>
      <c r="BF866" s="164">
        <f>IF(N866="snížená",J866,0)</f>
        <v>0</v>
      </c>
      <c r="BG866" s="164">
        <f>IF(N866="zákl. přenesená",J866,0)</f>
        <v>0</v>
      </c>
      <c r="BH866" s="164">
        <f>IF(N866="sníž. přenesená",J866,0)</f>
        <v>0</v>
      </c>
      <c r="BI866" s="164">
        <f>IF(N866="nulová",J866,0)</f>
        <v>0</v>
      </c>
      <c r="BJ866" s="18" t="s">
        <v>87</v>
      </c>
      <c r="BK866" s="164">
        <f>ROUND(I866*H866,2)</f>
        <v>0</v>
      </c>
      <c r="BL866" s="18" t="s">
        <v>179</v>
      </c>
      <c r="BM866" s="163" t="s">
        <v>943</v>
      </c>
    </row>
    <row r="867" spans="1:47" s="2" customFormat="1" ht="38.4">
      <c r="A867" s="33"/>
      <c r="B867" s="34"/>
      <c r="C867" s="33"/>
      <c r="D867" s="165" t="s">
        <v>273</v>
      </c>
      <c r="E867" s="33"/>
      <c r="F867" s="166" t="s">
        <v>942</v>
      </c>
      <c r="G867" s="33"/>
      <c r="H867" s="33"/>
      <c r="I867" s="167"/>
      <c r="J867" s="33"/>
      <c r="K867" s="33"/>
      <c r="L867" s="34"/>
      <c r="M867" s="168"/>
      <c r="N867" s="169"/>
      <c r="O867" s="59"/>
      <c r="P867" s="59"/>
      <c r="Q867" s="59"/>
      <c r="R867" s="59"/>
      <c r="S867" s="59"/>
      <c r="T867" s="60"/>
      <c r="U867" s="33"/>
      <c r="V867" s="33"/>
      <c r="W867" s="33"/>
      <c r="X867" s="33"/>
      <c r="Y867" s="33"/>
      <c r="Z867" s="33"/>
      <c r="AA867" s="33"/>
      <c r="AB867" s="33"/>
      <c r="AC867" s="33"/>
      <c r="AD867" s="33"/>
      <c r="AE867" s="33"/>
      <c r="AT867" s="18" t="s">
        <v>273</v>
      </c>
      <c r="AU867" s="18" t="s">
        <v>90</v>
      </c>
    </row>
    <row r="868" spans="2:51" s="13" customFormat="1" ht="10.2">
      <c r="B868" s="170"/>
      <c r="D868" s="165" t="s">
        <v>274</v>
      </c>
      <c r="E868" s="171" t="s">
        <v>1</v>
      </c>
      <c r="F868" s="172" t="s">
        <v>605</v>
      </c>
      <c r="H868" s="171" t="s">
        <v>1</v>
      </c>
      <c r="I868" s="173"/>
      <c r="L868" s="170"/>
      <c r="M868" s="174"/>
      <c r="N868" s="175"/>
      <c r="O868" s="175"/>
      <c r="P868" s="175"/>
      <c r="Q868" s="175"/>
      <c r="R868" s="175"/>
      <c r="S868" s="175"/>
      <c r="T868" s="176"/>
      <c r="AT868" s="171" t="s">
        <v>274</v>
      </c>
      <c r="AU868" s="171" t="s">
        <v>90</v>
      </c>
      <c r="AV868" s="13" t="s">
        <v>87</v>
      </c>
      <c r="AW868" s="13" t="s">
        <v>36</v>
      </c>
      <c r="AX868" s="13" t="s">
        <v>80</v>
      </c>
      <c r="AY868" s="171" t="s">
        <v>265</v>
      </c>
    </row>
    <row r="869" spans="2:51" s="14" customFormat="1" ht="10.2">
      <c r="B869" s="177"/>
      <c r="D869" s="165" t="s">
        <v>274</v>
      </c>
      <c r="E869" s="178" t="s">
        <v>1</v>
      </c>
      <c r="F869" s="179" t="s">
        <v>944</v>
      </c>
      <c r="H869" s="180">
        <v>46.18</v>
      </c>
      <c r="I869" s="181"/>
      <c r="L869" s="177"/>
      <c r="M869" s="182"/>
      <c r="N869" s="183"/>
      <c r="O869" s="183"/>
      <c r="P869" s="183"/>
      <c r="Q869" s="183"/>
      <c r="R869" s="183"/>
      <c r="S869" s="183"/>
      <c r="T869" s="184"/>
      <c r="AT869" s="178" t="s">
        <v>274</v>
      </c>
      <c r="AU869" s="178" t="s">
        <v>90</v>
      </c>
      <c r="AV869" s="14" t="s">
        <v>90</v>
      </c>
      <c r="AW869" s="14" t="s">
        <v>36</v>
      </c>
      <c r="AX869" s="14" t="s">
        <v>80</v>
      </c>
      <c r="AY869" s="178" t="s">
        <v>265</v>
      </c>
    </row>
    <row r="870" spans="2:51" s="14" customFormat="1" ht="10.2">
      <c r="B870" s="177"/>
      <c r="D870" s="165" t="s">
        <v>274</v>
      </c>
      <c r="E870" s="178" t="s">
        <v>1</v>
      </c>
      <c r="F870" s="179" t="s">
        <v>945</v>
      </c>
      <c r="H870" s="180">
        <v>6.4</v>
      </c>
      <c r="I870" s="181"/>
      <c r="L870" s="177"/>
      <c r="M870" s="182"/>
      <c r="N870" s="183"/>
      <c r="O870" s="183"/>
      <c r="P870" s="183"/>
      <c r="Q870" s="183"/>
      <c r="R870" s="183"/>
      <c r="S870" s="183"/>
      <c r="T870" s="184"/>
      <c r="AT870" s="178" t="s">
        <v>274</v>
      </c>
      <c r="AU870" s="178" t="s">
        <v>90</v>
      </c>
      <c r="AV870" s="14" t="s">
        <v>90</v>
      </c>
      <c r="AW870" s="14" t="s">
        <v>36</v>
      </c>
      <c r="AX870" s="14" t="s">
        <v>80</v>
      </c>
      <c r="AY870" s="178" t="s">
        <v>265</v>
      </c>
    </row>
    <row r="871" spans="2:51" s="16" customFormat="1" ht="10.2">
      <c r="B871" s="193"/>
      <c r="D871" s="165" t="s">
        <v>274</v>
      </c>
      <c r="E871" s="194" t="s">
        <v>188</v>
      </c>
      <c r="F871" s="195" t="s">
        <v>304</v>
      </c>
      <c r="H871" s="196">
        <v>52.58</v>
      </c>
      <c r="I871" s="197"/>
      <c r="L871" s="193"/>
      <c r="M871" s="198"/>
      <c r="N871" s="199"/>
      <c r="O871" s="199"/>
      <c r="P871" s="199"/>
      <c r="Q871" s="199"/>
      <c r="R871" s="199"/>
      <c r="S871" s="199"/>
      <c r="T871" s="200"/>
      <c r="AT871" s="194" t="s">
        <v>274</v>
      </c>
      <c r="AU871" s="194" t="s">
        <v>90</v>
      </c>
      <c r="AV871" s="16" t="s">
        <v>95</v>
      </c>
      <c r="AW871" s="16" t="s">
        <v>36</v>
      </c>
      <c r="AX871" s="16" t="s">
        <v>80</v>
      </c>
      <c r="AY871" s="194" t="s">
        <v>265</v>
      </c>
    </row>
    <row r="872" spans="2:51" s="15" customFormat="1" ht="10.2">
      <c r="B872" s="185"/>
      <c r="D872" s="165" t="s">
        <v>274</v>
      </c>
      <c r="E872" s="186" t="s">
        <v>1</v>
      </c>
      <c r="F872" s="187" t="s">
        <v>277</v>
      </c>
      <c r="H872" s="188">
        <v>52.58</v>
      </c>
      <c r="I872" s="189"/>
      <c r="L872" s="185"/>
      <c r="M872" s="190"/>
      <c r="N872" s="191"/>
      <c r="O872" s="191"/>
      <c r="P872" s="191"/>
      <c r="Q872" s="191"/>
      <c r="R872" s="191"/>
      <c r="S872" s="191"/>
      <c r="T872" s="192"/>
      <c r="AT872" s="186" t="s">
        <v>274</v>
      </c>
      <c r="AU872" s="186" t="s">
        <v>90</v>
      </c>
      <c r="AV872" s="15" t="s">
        <v>179</v>
      </c>
      <c r="AW872" s="15" t="s">
        <v>36</v>
      </c>
      <c r="AX872" s="15" t="s">
        <v>87</v>
      </c>
      <c r="AY872" s="186" t="s">
        <v>265</v>
      </c>
    </row>
    <row r="873" spans="1:65" s="2" customFormat="1" ht="16.5" customHeight="1">
      <c r="A873" s="33"/>
      <c r="B873" s="151"/>
      <c r="C873" s="201" t="s">
        <v>946</v>
      </c>
      <c r="D873" s="201" t="s">
        <v>376</v>
      </c>
      <c r="E873" s="202" t="s">
        <v>947</v>
      </c>
      <c r="F873" s="203" t="s">
        <v>948</v>
      </c>
      <c r="G873" s="204" t="s">
        <v>294</v>
      </c>
      <c r="H873" s="205">
        <v>55.209</v>
      </c>
      <c r="I873" s="206"/>
      <c r="J873" s="207">
        <f>ROUND(I873*H873,2)</f>
        <v>0</v>
      </c>
      <c r="K873" s="203" t="s">
        <v>271</v>
      </c>
      <c r="L873" s="208"/>
      <c r="M873" s="209" t="s">
        <v>1</v>
      </c>
      <c r="N873" s="210" t="s">
        <v>45</v>
      </c>
      <c r="O873" s="59"/>
      <c r="P873" s="161">
        <f>O873*H873</f>
        <v>0</v>
      </c>
      <c r="Q873" s="161">
        <v>0.0258</v>
      </c>
      <c r="R873" s="161">
        <f>Q873*H873</f>
        <v>1.4243922</v>
      </c>
      <c r="S873" s="161">
        <v>0</v>
      </c>
      <c r="T873" s="162">
        <f>S873*H873</f>
        <v>0</v>
      </c>
      <c r="U873" s="33"/>
      <c r="V873" s="33"/>
      <c r="W873" s="33"/>
      <c r="X873" s="33"/>
      <c r="Y873" s="33"/>
      <c r="Z873" s="33"/>
      <c r="AA873" s="33"/>
      <c r="AB873" s="33"/>
      <c r="AC873" s="33"/>
      <c r="AD873" s="33"/>
      <c r="AE873" s="33"/>
      <c r="AR873" s="163" t="s">
        <v>321</v>
      </c>
      <c r="AT873" s="163" t="s">
        <v>376</v>
      </c>
      <c r="AU873" s="163" t="s">
        <v>90</v>
      </c>
      <c r="AY873" s="18" t="s">
        <v>265</v>
      </c>
      <c r="BE873" s="164">
        <f>IF(N873="základní",J873,0)</f>
        <v>0</v>
      </c>
      <c r="BF873" s="164">
        <f>IF(N873="snížená",J873,0)</f>
        <v>0</v>
      </c>
      <c r="BG873" s="164">
        <f>IF(N873="zákl. přenesená",J873,0)</f>
        <v>0</v>
      </c>
      <c r="BH873" s="164">
        <f>IF(N873="sníž. přenesená",J873,0)</f>
        <v>0</v>
      </c>
      <c r="BI873" s="164">
        <f>IF(N873="nulová",J873,0)</f>
        <v>0</v>
      </c>
      <c r="BJ873" s="18" t="s">
        <v>87</v>
      </c>
      <c r="BK873" s="164">
        <f>ROUND(I873*H873,2)</f>
        <v>0</v>
      </c>
      <c r="BL873" s="18" t="s">
        <v>179</v>
      </c>
      <c r="BM873" s="163" t="s">
        <v>949</v>
      </c>
    </row>
    <row r="874" spans="1:47" s="2" customFormat="1" ht="10.2">
      <c r="A874" s="33"/>
      <c r="B874" s="34"/>
      <c r="C874" s="33"/>
      <c r="D874" s="165" t="s">
        <v>273</v>
      </c>
      <c r="E874" s="33"/>
      <c r="F874" s="166" t="s">
        <v>948</v>
      </c>
      <c r="G874" s="33"/>
      <c r="H874" s="33"/>
      <c r="I874" s="167"/>
      <c r="J874" s="33"/>
      <c r="K874" s="33"/>
      <c r="L874" s="34"/>
      <c r="M874" s="168"/>
      <c r="N874" s="169"/>
      <c r="O874" s="59"/>
      <c r="P874" s="59"/>
      <c r="Q874" s="59"/>
      <c r="R874" s="59"/>
      <c r="S874" s="59"/>
      <c r="T874" s="60"/>
      <c r="U874" s="33"/>
      <c r="V874" s="33"/>
      <c r="W874" s="33"/>
      <c r="X874" s="33"/>
      <c r="Y874" s="33"/>
      <c r="Z874" s="33"/>
      <c r="AA874" s="33"/>
      <c r="AB874" s="33"/>
      <c r="AC874" s="33"/>
      <c r="AD874" s="33"/>
      <c r="AE874" s="33"/>
      <c r="AT874" s="18" t="s">
        <v>273</v>
      </c>
      <c r="AU874" s="18" t="s">
        <v>90</v>
      </c>
    </row>
    <row r="875" spans="2:51" s="14" customFormat="1" ht="10.2">
      <c r="B875" s="177"/>
      <c r="D875" s="165" t="s">
        <v>274</v>
      </c>
      <c r="E875" s="178" t="s">
        <v>1</v>
      </c>
      <c r="F875" s="179" t="s">
        <v>950</v>
      </c>
      <c r="H875" s="180">
        <v>55.209</v>
      </c>
      <c r="I875" s="181"/>
      <c r="L875" s="177"/>
      <c r="M875" s="182"/>
      <c r="N875" s="183"/>
      <c r="O875" s="183"/>
      <c r="P875" s="183"/>
      <c r="Q875" s="183"/>
      <c r="R875" s="183"/>
      <c r="S875" s="183"/>
      <c r="T875" s="184"/>
      <c r="AT875" s="178" t="s">
        <v>274</v>
      </c>
      <c r="AU875" s="178" t="s">
        <v>90</v>
      </c>
      <c r="AV875" s="14" t="s">
        <v>90</v>
      </c>
      <c r="AW875" s="14" t="s">
        <v>36</v>
      </c>
      <c r="AX875" s="14" t="s">
        <v>80</v>
      </c>
      <c r="AY875" s="178" t="s">
        <v>265</v>
      </c>
    </row>
    <row r="876" spans="2:51" s="15" customFormat="1" ht="10.2">
      <c r="B876" s="185"/>
      <c r="D876" s="165" t="s">
        <v>274</v>
      </c>
      <c r="E876" s="186" t="s">
        <v>1</v>
      </c>
      <c r="F876" s="187" t="s">
        <v>277</v>
      </c>
      <c r="H876" s="188">
        <v>55.209</v>
      </c>
      <c r="I876" s="189"/>
      <c r="L876" s="185"/>
      <c r="M876" s="190"/>
      <c r="N876" s="191"/>
      <c r="O876" s="191"/>
      <c r="P876" s="191"/>
      <c r="Q876" s="191"/>
      <c r="R876" s="191"/>
      <c r="S876" s="191"/>
      <c r="T876" s="192"/>
      <c r="AT876" s="186" t="s">
        <v>274</v>
      </c>
      <c r="AU876" s="186" t="s">
        <v>90</v>
      </c>
      <c r="AV876" s="15" t="s">
        <v>179</v>
      </c>
      <c r="AW876" s="15" t="s">
        <v>36</v>
      </c>
      <c r="AX876" s="15" t="s">
        <v>87</v>
      </c>
      <c r="AY876" s="186" t="s">
        <v>265</v>
      </c>
    </row>
    <row r="877" spans="1:65" s="2" customFormat="1" ht="44.25" customHeight="1">
      <c r="A877" s="33"/>
      <c r="B877" s="151"/>
      <c r="C877" s="152" t="s">
        <v>951</v>
      </c>
      <c r="D877" s="152" t="s">
        <v>267</v>
      </c>
      <c r="E877" s="153" t="s">
        <v>952</v>
      </c>
      <c r="F877" s="154" t="s">
        <v>953</v>
      </c>
      <c r="G877" s="155" t="s">
        <v>270</v>
      </c>
      <c r="H877" s="156">
        <v>170.176</v>
      </c>
      <c r="I877" s="157"/>
      <c r="J877" s="158">
        <f>ROUND(I877*H877,2)</f>
        <v>0</v>
      </c>
      <c r="K877" s="154" t="s">
        <v>271</v>
      </c>
      <c r="L877" s="34"/>
      <c r="M877" s="159" t="s">
        <v>1</v>
      </c>
      <c r="N877" s="160" t="s">
        <v>45</v>
      </c>
      <c r="O877" s="59"/>
      <c r="P877" s="161">
        <f>O877*H877</f>
        <v>0</v>
      </c>
      <c r="Q877" s="161">
        <v>0</v>
      </c>
      <c r="R877" s="161">
        <f>Q877*H877</f>
        <v>0</v>
      </c>
      <c r="S877" s="161">
        <v>0</v>
      </c>
      <c r="T877" s="162">
        <f>S877*H877</f>
        <v>0</v>
      </c>
      <c r="U877" s="33"/>
      <c r="V877" s="33"/>
      <c r="W877" s="33"/>
      <c r="X877" s="33"/>
      <c r="Y877" s="33"/>
      <c r="Z877" s="33"/>
      <c r="AA877" s="33"/>
      <c r="AB877" s="33"/>
      <c r="AC877" s="33"/>
      <c r="AD877" s="33"/>
      <c r="AE877" s="33"/>
      <c r="AR877" s="163" t="s">
        <v>179</v>
      </c>
      <c r="AT877" s="163" t="s">
        <v>267</v>
      </c>
      <c r="AU877" s="163" t="s">
        <v>90</v>
      </c>
      <c r="AY877" s="18" t="s">
        <v>265</v>
      </c>
      <c r="BE877" s="164">
        <f>IF(N877="základní",J877,0)</f>
        <v>0</v>
      </c>
      <c r="BF877" s="164">
        <f>IF(N877="snížená",J877,0)</f>
        <v>0</v>
      </c>
      <c r="BG877" s="164">
        <f>IF(N877="zákl. přenesená",J877,0)</f>
        <v>0</v>
      </c>
      <c r="BH877" s="164">
        <f>IF(N877="sníž. přenesená",J877,0)</f>
        <v>0</v>
      </c>
      <c r="BI877" s="164">
        <f>IF(N877="nulová",J877,0)</f>
        <v>0</v>
      </c>
      <c r="BJ877" s="18" t="s">
        <v>87</v>
      </c>
      <c r="BK877" s="164">
        <f>ROUND(I877*H877,2)</f>
        <v>0</v>
      </c>
      <c r="BL877" s="18" t="s">
        <v>179</v>
      </c>
      <c r="BM877" s="163" t="s">
        <v>954</v>
      </c>
    </row>
    <row r="878" spans="1:47" s="2" customFormat="1" ht="28.8">
      <c r="A878" s="33"/>
      <c r="B878" s="34"/>
      <c r="C878" s="33"/>
      <c r="D878" s="165" t="s">
        <v>273</v>
      </c>
      <c r="E878" s="33"/>
      <c r="F878" s="166" t="s">
        <v>953</v>
      </c>
      <c r="G878" s="33"/>
      <c r="H878" s="33"/>
      <c r="I878" s="167"/>
      <c r="J878" s="33"/>
      <c r="K878" s="33"/>
      <c r="L878" s="34"/>
      <c r="M878" s="168"/>
      <c r="N878" s="169"/>
      <c r="O878" s="59"/>
      <c r="P878" s="59"/>
      <c r="Q878" s="59"/>
      <c r="R878" s="59"/>
      <c r="S878" s="59"/>
      <c r="T878" s="60"/>
      <c r="U878" s="33"/>
      <c r="V878" s="33"/>
      <c r="W878" s="33"/>
      <c r="X878" s="33"/>
      <c r="Y878" s="33"/>
      <c r="Z878" s="33"/>
      <c r="AA878" s="33"/>
      <c r="AB878" s="33"/>
      <c r="AC878" s="33"/>
      <c r="AD878" s="33"/>
      <c r="AE878" s="33"/>
      <c r="AT878" s="18" t="s">
        <v>273</v>
      </c>
      <c r="AU878" s="18" t="s">
        <v>90</v>
      </c>
    </row>
    <row r="879" spans="2:51" s="14" customFormat="1" ht="10.2">
      <c r="B879" s="177"/>
      <c r="D879" s="165" t="s">
        <v>274</v>
      </c>
      <c r="E879" s="178" t="s">
        <v>1</v>
      </c>
      <c r="F879" s="179" t="s">
        <v>955</v>
      </c>
      <c r="H879" s="180">
        <v>170.176</v>
      </c>
      <c r="I879" s="181"/>
      <c r="L879" s="177"/>
      <c r="M879" s="182"/>
      <c r="N879" s="183"/>
      <c r="O879" s="183"/>
      <c r="P879" s="183"/>
      <c r="Q879" s="183"/>
      <c r="R879" s="183"/>
      <c r="S879" s="183"/>
      <c r="T879" s="184"/>
      <c r="AT879" s="178" t="s">
        <v>274</v>
      </c>
      <c r="AU879" s="178" t="s">
        <v>90</v>
      </c>
      <c r="AV879" s="14" t="s">
        <v>90</v>
      </c>
      <c r="AW879" s="14" t="s">
        <v>36</v>
      </c>
      <c r="AX879" s="14" t="s">
        <v>80</v>
      </c>
      <c r="AY879" s="178" t="s">
        <v>265</v>
      </c>
    </row>
    <row r="880" spans="2:51" s="15" customFormat="1" ht="10.2">
      <c r="B880" s="185"/>
      <c r="D880" s="165" t="s">
        <v>274</v>
      </c>
      <c r="E880" s="186" t="s">
        <v>145</v>
      </c>
      <c r="F880" s="187" t="s">
        <v>277</v>
      </c>
      <c r="H880" s="188">
        <v>170.176</v>
      </c>
      <c r="I880" s="189"/>
      <c r="L880" s="185"/>
      <c r="M880" s="190"/>
      <c r="N880" s="191"/>
      <c r="O880" s="191"/>
      <c r="P880" s="191"/>
      <c r="Q880" s="191"/>
      <c r="R880" s="191"/>
      <c r="S880" s="191"/>
      <c r="T880" s="192"/>
      <c r="AT880" s="186" t="s">
        <v>274</v>
      </c>
      <c r="AU880" s="186" t="s">
        <v>90</v>
      </c>
      <c r="AV880" s="15" t="s">
        <v>179</v>
      </c>
      <c r="AW880" s="15" t="s">
        <v>36</v>
      </c>
      <c r="AX880" s="15" t="s">
        <v>87</v>
      </c>
      <c r="AY880" s="186" t="s">
        <v>265</v>
      </c>
    </row>
    <row r="881" spans="1:65" s="2" customFormat="1" ht="49.05" customHeight="1">
      <c r="A881" s="33"/>
      <c r="B881" s="151"/>
      <c r="C881" s="152" t="s">
        <v>956</v>
      </c>
      <c r="D881" s="152" t="s">
        <v>267</v>
      </c>
      <c r="E881" s="153" t="s">
        <v>957</v>
      </c>
      <c r="F881" s="154" t="s">
        <v>958</v>
      </c>
      <c r="G881" s="155" t="s">
        <v>270</v>
      </c>
      <c r="H881" s="156">
        <v>15315.84</v>
      </c>
      <c r="I881" s="157"/>
      <c r="J881" s="158">
        <f>ROUND(I881*H881,2)</f>
        <v>0</v>
      </c>
      <c r="K881" s="154" t="s">
        <v>271</v>
      </c>
      <c r="L881" s="34"/>
      <c r="M881" s="159" t="s">
        <v>1</v>
      </c>
      <c r="N881" s="160" t="s">
        <v>45</v>
      </c>
      <c r="O881" s="59"/>
      <c r="P881" s="161">
        <f>O881*H881</f>
        <v>0</v>
      </c>
      <c r="Q881" s="161">
        <v>0</v>
      </c>
      <c r="R881" s="161">
        <f>Q881*H881</f>
        <v>0</v>
      </c>
      <c r="S881" s="161">
        <v>0</v>
      </c>
      <c r="T881" s="162">
        <f>S881*H881</f>
        <v>0</v>
      </c>
      <c r="U881" s="33"/>
      <c r="V881" s="33"/>
      <c r="W881" s="33"/>
      <c r="X881" s="33"/>
      <c r="Y881" s="33"/>
      <c r="Z881" s="33"/>
      <c r="AA881" s="33"/>
      <c r="AB881" s="33"/>
      <c r="AC881" s="33"/>
      <c r="AD881" s="33"/>
      <c r="AE881" s="33"/>
      <c r="AR881" s="163" t="s">
        <v>179</v>
      </c>
      <c r="AT881" s="163" t="s">
        <v>267</v>
      </c>
      <c r="AU881" s="163" t="s">
        <v>90</v>
      </c>
      <c r="AY881" s="18" t="s">
        <v>265</v>
      </c>
      <c r="BE881" s="164">
        <f>IF(N881="základní",J881,0)</f>
        <v>0</v>
      </c>
      <c r="BF881" s="164">
        <f>IF(N881="snížená",J881,0)</f>
        <v>0</v>
      </c>
      <c r="BG881" s="164">
        <f>IF(N881="zákl. přenesená",J881,0)</f>
        <v>0</v>
      </c>
      <c r="BH881" s="164">
        <f>IF(N881="sníž. přenesená",J881,0)</f>
        <v>0</v>
      </c>
      <c r="BI881" s="164">
        <f>IF(N881="nulová",J881,0)</f>
        <v>0</v>
      </c>
      <c r="BJ881" s="18" t="s">
        <v>87</v>
      </c>
      <c r="BK881" s="164">
        <f>ROUND(I881*H881,2)</f>
        <v>0</v>
      </c>
      <c r="BL881" s="18" t="s">
        <v>179</v>
      </c>
      <c r="BM881" s="163" t="s">
        <v>959</v>
      </c>
    </row>
    <row r="882" spans="1:47" s="2" customFormat="1" ht="28.8">
      <c r="A882" s="33"/>
      <c r="B882" s="34"/>
      <c r="C882" s="33"/>
      <c r="D882" s="165" t="s">
        <v>273</v>
      </c>
      <c r="E882" s="33"/>
      <c r="F882" s="166" t="s">
        <v>958</v>
      </c>
      <c r="G882" s="33"/>
      <c r="H882" s="33"/>
      <c r="I882" s="167"/>
      <c r="J882" s="33"/>
      <c r="K882" s="33"/>
      <c r="L882" s="34"/>
      <c r="M882" s="168"/>
      <c r="N882" s="169"/>
      <c r="O882" s="59"/>
      <c r="P882" s="59"/>
      <c r="Q882" s="59"/>
      <c r="R882" s="59"/>
      <c r="S882" s="59"/>
      <c r="T882" s="60"/>
      <c r="U882" s="33"/>
      <c r="V882" s="33"/>
      <c r="W882" s="33"/>
      <c r="X882" s="33"/>
      <c r="Y882" s="33"/>
      <c r="Z882" s="33"/>
      <c r="AA882" s="33"/>
      <c r="AB882" s="33"/>
      <c r="AC882" s="33"/>
      <c r="AD882" s="33"/>
      <c r="AE882" s="33"/>
      <c r="AT882" s="18" t="s">
        <v>273</v>
      </c>
      <c r="AU882" s="18" t="s">
        <v>90</v>
      </c>
    </row>
    <row r="883" spans="2:51" s="13" customFormat="1" ht="10.2">
      <c r="B883" s="170"/>
      <c r="D883" s="165" t="s">
        <v>274</v>
      </c>
      <c r="E883" s="171" t="s">
        <v>1</v>
      </c>
      <c r="F883" s="172" t="s">
        <v>960</v>
      </c>
      <c r="H883" s="171" t="s">
        <v>1</v>
      </c>
      <c r="I883" s="173"/>
      <c r="L883" s="170"/>
      <c r="M883" s="174"/>
      <c r="N883" s="175"/>
      <c r="O883" s="175"/>
      <c r="P883" s="175"/>
      <c r="Q883" s="175"/>
      <c r="R883" s="175"/>
      <c r="S883" s="175"/>
      <c r="T883" s="176"/>
      <c r="AT883" s="171" t="s">
        <v>274</v>
      </c>
      <c r="AU883" s="171" t="s">
        <v>90</v>
      </c>
      <c r="AV883" s="13" t="s">
        <v>87</v>
      </c>
      <c r="AW883" s="13" t="s">
        <v>36</v>
      </c>
      <c r="AX883" s="13" t="s">
        <v>80</v>
      </c>
      <c r="AY883" s="171" t="s">
        <v>265</v>
      </c>
    </row>
    <row r="884" spans="2:51" s="14" customFormat="1" ht="10.2">
      <c r="B884" s="177"/>
      <c r="D884" s="165" t="s">
        <v>274</v>
      </c>
      <c r="E884" s="178" t="s">
        <v>1</v>
      </c>
      <c r="F884" s="179" t="s">
        <v>961</v>
      </c>
      <c r="H884" s="180">
        <v>15315.84</v>
      </c>
      <c r="I884" s="181"/>
      <c r="L884" s="177"/>
      <c r="M884" s="182"/>
      <c r="N884" s="183"/>
      <c r="O884" s="183"/>
      <c r="P884" s="183"/>
      <c r="Q884" s="183"/>
      <c r="R884" s="183"/>
      <c r="S884" s="183"/>
      <c r="T884" s="184"/>
      <c r="AT884" s="178" t="s">
        <v>274</v>
      </c>
      <c r="AU884" s="178" t="s">
        <v>90</v>
      </c>
      <c r="AV884" s="14" t="s">
        <v>90</v>
      </c>
      <c r="AW884" s="14" t="s">
        <v>36</v>
      </c>
      <c r="AX884" s="14" t="s">
        <v>80</v>
      </c>
      <c r="AY884" s="178" t="s">
        <v>265</v>
      </c>
    </row>
    <row r="885" spans="2:51" s="15" customFormat="1" ht="10.2">
      <c r="B885" s="185"/>
      <c r="D885" s="165" t="s">
        <v>274</v>
      </c>
      <c r="E885" s="186" t="s">
        <v>1</v>
      </c>
      <c r="F885" s="187" t="s">
        <v>277</v>
      </c>
      <c r="H885" s="188">
        <v>15315.84</v>
      </c>
      <c r="I885" s="189"/>
      <c r="L885" s="185"/>
      <c r="M885" s="190"/>
      <c r="N885" s="191"/>
      <c r="O885" s="191"/>
      <c r="P885" s="191"/>
      <c r="Q885" s="191"/>
      <c r="R885" s="191"/>
      <c r="S885" s="191"/>
      <c r="T885" s="192"/>
      <c r="AT885" s="186" t="s">
        <v>274</v>
      </c>
      <c r="AU885" s="186" t="s">
        <v>90</v>
      </c>
      <c r="AV885" s="15" t="s">
        <v>179</v>
      </c>
      <c r="AW885" s="15" t="s">
        <v>36</v>
      </c>
      <c r="AX885" s="15" t="s">
        <v>87</v>
      </c>
      <c r="AY885" s="186" t="s">
        <v>265</v>
      </c>
    </row>
    <row r="886" spans="1:65" s="2" customFormat="1" ht="44.25" customHeight="1">
      <c r="A886" s="33"/>
      <c r="B886" s="151"/>
      <c r="C886" s="152" t="s">
        <v>962</v>
      </c>
      <c r="D886" s="152" t="s">
        <v>267</v>
      </c>
      <c r="E886" s="153" t="s">
        <v>963</v>
      </c>
      <c r="F886" s="154" t="s">
        <v>964</v>
      </c>
      <c r="G886" s="155" t="s">
        <v>270</v>
      </c>
      <c r="H886" s="156">
        <v>170.176</v>
      </c>
      <c r="I886" s="157"/>
      <c r="J886" s="158">
        <f>ROUND(I886*H886,2)</f>
        <v>0</v>
      </c>
      <c r="K886" s="154" t="s">
        <v>271</v>
      </c>
      <c r="L886" s="34"/>
      <c r="M886" s="159" t="s">
        <v>1</v>
      </c>
      <c r="N886" s="160" t="s">
        <v>45</v>
      </c>
      <c r="O886" s="59"/>
      <c r="P886" s="161">
        <f>O886*H886</f>
        <v>0</v>
      </c>
      <c r="Q886" s="161">
        <v>0</v>
      </c>
      <c r="R886" s="161">
        <f>Q886*H886</f>
        <v>0</v>
      </c>
      <c r="S886" s="161">
        <v>0</v>
      </c>
      <c r="T886" s="162">
        <f>S886*H886</f>
        <v>0</v>
      </c>
      <c r="U886" s="33"/>
      <c r="V886" s="33"/>
      <c r="W886" s="33"/>
      <c r="X886" s="33"/>
      <c r="Y886" s="33"/>
      <c r="Z886" s="33"/>
      <c r="AA886" s="33"/>
      <c r="AB886" s="33"/>
      <c r="AC886" s="33"/>
      <c r="AD886" s="33"/>
      <c r="AE886" s="33"/>
      <c r="AR886" s="163" t="s">
        <v>179</v>
      </c>
      <c r="AT886" s="163" t="s">
        <v>267</v>
      </c>
      <c r="AU886" s="163" t="s">
        <v>90</v>
      </c>
      <c r="AY886" s="18" t="s">
        <v>265</v>
      </c>
      <c r="BE886" s="164">
        <f>IF(N886="základní",J886,0)</f>
        <v>0</v>
      </c>
      <c r="BF886" s="164">
        <f>IF(N886="snížená",J886,0)</f>
        <v>0</v>
      </c>
      <c r="BG886" s="164">
        <f>IF(N886="zákl. přenesená",J886,0)</f>
        <v>0</v>
      </c>
      <c r="BH886" s="164">
        <f>IF(N886="sníž. přenesená",J886,0)</f>
        <v>0</v>
      </c>
      <c r="BI886" s="164">
        <f>IF(N886="nulová",J886,0)</f>
        <v>0</v>
      </c>
      <c r="BJ886" s="18" t="s">
        <v>87</v>
      </c>
      <c r="BK886" s="164">
        <f>ROUND(I886*H886,2)</f>
        <v>0</v>
      </c>
      <c r="BL886" s="18" t="s">
        <v>179</v>
      </c>
      <c r="BM886" s="163" t="s">
        <v>965</v>
      </c>
    </row>
    <row r="887" spans="1:47" s="2" customFormat="1" ht="28.8">
      <c r="A887" s="33"/>
      <c r="B887" s="34"/>
      <c r="C887" s="33"/>
      <c r="D887" s="165" t="s">
        <v>273</v>
      </c>
      <c r="E887" s="33"/>
      <c r="F887" s="166" t="s">
        <v>964</v>
      </c>
      <c r="G887" s="33"/>
      <c r="H887" s="33"/>
      <c r="I887" s="167"/>
      <c r="J887" s="33"/>
      <c r="K887" s="33"/>
      <c r="L887" s="34"/>
      <c r="M887" s="168"/>
      <c r="N887" s="169"/>
      <c r="O887" s="59"/>
      <c r="P887" s="59"/>
      <c r="Q887" s="59"/>
      <c r="R887" s="59"/>
      <c r="S887" s="59"/>
      <c r="T887" s="60"/>
      <c r="U887" s="33"/>
      <c r="V887" s="33"/>
      <c r="W887" s="33"/>
      <c r="X887" s="33"/>
      <c r="Y887" s="33"/>
      <c r="Z887" s="33"/>
      <c r="AA887" s="33"/>
      <c r="AB887" s="33"/>
      <c r="AC887" s="33"/>
      <c r="AD887" s="33"/>
      <c r="AE887" s="33"/>
      <c r="AT887" s="18" t="s">
        <v>273</v>
      </c>
      <c r="AU887" s="18" t="s">
        <v>90</v>
      </c>
    </row>
    <row r="888" spans="2:51" s="14" customFormat="1" ht="10.2">
      <c r="B888" s="177"/>
      <c r="D888" s="165" t="s">
        <v>274</v>
      </c>
      <c r="E888" s="178" t="s">
        <v>1</v>
      </c>
      <c r="F888" s="179" t="s">
        <v>145</v>
      </c>
      <c r="H888" s="180">
        <v>170.176</v>
      </c>
      <c r="I888" s="181"/>
      <c r="L888" s="177"/>
      <c r="M888" s="182"/>
      <c r="N888" s="183"/>
      <c r="O888" s="183"/>
      <c r="P888" s="183"/>
      <c r="Q888" s="183"/>
      <c r="R888" s="183"/>
      <c r="S888" s="183"/>
      <c r="T888" s="184"/>
      <c r="AT888" s="178" t="s">
        <v>274</v>
      </c>
      <c r="AU888" s="178" t="s">
        <v>90</v>
      </c>
      <c r="AV888" s="14" t="s">
        <v>90</v>
      </c>
      <c r="AW888" s="14" t="s">
        <v>36</v>
      </c>
      <c r="AX888" s="14" t="s">
        <v>80</v>
      </c>
      <c r="AY888" s="178" t="s">
        <v>265</v>
      </c>
    </row>
    <row r="889" spans="2:51" s="15" customFormat="1" ht="10.2">
      <c r="B889" s="185"/>
      <c r="D889" s="165" t="s">
        <v>274</v>
      </c>
      <c r="E889" s="186" t="s">
        <v>1</v>
      </c>
      <c r="F889" s="187" t="s">
        <v>277</v>
      </c>
      <c r="H889" s="188">
        <v>170.176</v>
      </c>
      <c r="I889" s="189"/>
      <c r="L889" s="185"/>
      <c r="M889" s="190"/>
      <c r="N889" s="191"/>
      <c r="O889" s="191"/>
      <c r="P889" s="191"/>
      <c r="Q889" s="191"/>
      <c r="R889" s="191"/>
      <c r="S889" s="191"/>
      <c r="T889" s="192"/>
      <c r="AT889" s="186" t="s">
        <v>274</v>
      </c>
      <c r="AU889" s="186" t="s">
        <v>90</v>
      </c>
      <c r="AV889" s="15" t="s">
        <v>179</v>
      </c>
      <c r="AW889" s="15" t="s">
        <v>36</v>
      </c>
      <c r="AX889" s="15" t="s">
        <v>87</v>
      </c>
      <c r="AY889" s="186" t="s">
        <v>265</v>
      </c>
    </row>
    <row r="890" spans="1:65" s="2" customFormat="1" ht="16.5" customHeight="1">
      <c r="A890" s="33"/>
      <c r="B890" s="151"/>
      <c r="C890" s="152" t="s">
        <v>966</v>
      </c>
      <c r="D890" s="152" t="s">
        <v>267</v>
      </c>
      <c r="E890" s="153" t="s">
        <v>967</v>
      </c>
      <c r="F890" s="154" t="s">
        <v>968</v>
      </c>
      <c r="G890" s="155" t="s">
        <v>270</v>
      </c>
      <c r="H890" s="156">
        <v>170.176</v>
      </c>
      <c r="I890" s="157"/>
      <c r="J890" s="158">
        <f>ROUND(I890*H890,2)</f>
        <v>0</v>
      </c>
      <c r="K890" s="154" t="s">
        <v>271</v>
      </c>
      <c r="L890" s="34"/>
      <c r="M890" s="159" t="s">
        <v>1</v>
      </c>
      <c r="N890" s="160" t="s">
        <v>45</v>
      </c>
      <c r="O890" s="59"/>
      <c r="P890" s="161">
        <f>O890*H890</f>
        <v>0</v>
      </c>
      <c r="Q890" s="161">
        <v>0</v>
      </c>
      <c r="R890" s="161">
        <f>Q890*H890</f>
        <v>0</v>
      </c>
      <c r="S890" s="161">
        <v>0</v>
      </c>
      <c r="T890" s="162">
        <f>S890*H890</f>
        <v>0</v>
      </c>
      <c r="U890" s="33"/>
      <c r="V890" s="33"/>
      <c r="W890" s="33"/>
      <c r="X890" s="33"/>
      <c r="Y890" s="33"/>
      <c r="Z890" s="33"/>
      <c r="AA890" s="33"/>
      <c r="AB890" s="33"/>
      <c r="AC890" s="33"/>
      <c r="AD890" s="33"/>
      <c r="AE890" s="33"/>
      <c r="AR890" s="163" t="s">
        <v>179</v>
      </c>
      <c r="AT890" s="163" t="s">
        <v>267</v>
      </c>
      <c r="AU890" s="163" t="s">
        <v>90</v>
      </c>
      <c r="AY890" s="18" t="s">
        <v>265</v>
      </c>
      <c r="BE890" s="164">
        <f>IF(N890="základní",J890,0)</f>
        <v>0</v>
      </c>
      <c r="BF890" s="164">
        <f>IF(N890="snížená",J890,0)</f>
        <v>0</v>
      </c>
      <c r="BG890" s="164">
        <f>IF(N890="zákl. přenesená",J890,0)</f>
        <v>0</v>
      </c>
      <c r="BH890" s="164">
        <f>IF(N890="sníž. přenesená",J890,0)</f>
        <v>0</v>
      </c>
      <c r="BI890" s="164">
        <f>IF(N890="nulová",J890,0)</f>
        <v>0</v>
      </c>
      <c r="BJ890" s="18" t="s">
        <v>87</v>
      </c>
      <c r="BK890" s="164">
        <f>ROUND(I890*H890,2)</f>
        <v>0</v>
      </c>
      <c r="BL890" s="18" t="s">
        <v>179</v>
      </c>
      <c r="BM890" s="163" t="s">
        <v>969</v>
      </c>
    </row>
    <row r="891" spans="1:47" s="2" customFormat="1" ht="19.2">
      <c r="A891" s="33"/>
      <c r="B891" s="34"/>
      <c r="C891" s="33"/>
      <c r="D891" s="165" t="s">
        <v>273</v>
      </c>
      <c r="E891" s="33"/>
      <c r="F891" s="166" t="s">
        <v>970</v>
      </c>
      <c r="G891" s="33"/>
      <c r="H891" s="33"/>
      <c r="I891" s="167"/>
      <c r="J891" s="33"/>
      <c r="K891" s="33"/>
      <c r="L891" s="34"/>
      <c r="M891" s="168"/>
      <c r="N891" s="169"/>
      <c r="O891" s="59"/>
      <c r="P891" s="59"/>
      <c r="Q891" s="59"/>
      <c r="R891" s="59"/>
      <c r="S891" s="59"/>
      <c r="T891" s="60"/>
      <c r="U891" s="33"/>
      <c r="V891" s="33"/>
      <c r="W891" s="33"/>
      <c r="X891" s="33"/>
      <c r="Y891" s="33"/>
      <c r="Z891" s="33"/>
      <c r="AA891" s="33"/>
      <c r="AB891" s="33"/>
      <c r="AC891" s="33"/>
      <c r="AD891" s="33"/>
      <c r="AE891" s="33"/>
      <c r="AT891" s="18" t="s">
        <v>273</v>
      </c>
      <c r="AU891" s="18" t="s">
        <v>90</v>
      </c>
    </row>
    <row r="892" spans="2:51" s="14" customFormat="1" ht="10.2">
      <c r="B892" s="177"/>
      <c r="D892" s="165" t="s">
        <v>274</v>
      </c>
      <c r="E892" s="178" t="s">
        <v>1</v>
      </c>
      <c r="F892" s="179" t="s">
        <v>955</v>
      </c>
      <c r="H892" s="180">
        <v>170.176</v>
      </c>
      <c r="I892" s="181"/>
      <c r="L892" s="177"/>
      <c r="M892" s="182"/>
      <c r="N892" s="183"/>
      <c r="O892" s="183"/>
      <c r="P892" s="183"/>
      <c r="Q892" s="183"/>
      <c r="R892" s="183"/>
      <c r="S892" s="183"/>
      <c r="T892" s="184"/>
      <c r="AT892" s="178" t="s">
        <v>274</v>
      </c>
      <c r="AU892" s="178" t="s">
        <v>90</v>
      </c>
      <c r="AV892" s="14" t="s">
        <v>90</v>
      </c>
      <c r="AW892" s="14" t="s">
        <v>36</v>
      </c>
      <c r="AX892" s="14" t="s">
        <v>80</v>
      </c>
      <c r="AY892" s="178" t="s">
        <v>265</v>
      </c>
    </row>
    <row r="893" spans="2:51" s="15" customFormat="1" ht="10.2">
      <c r="B893" s="185"/>
      <c r="D893" s="165" t="s">
        <v>274</v>
      </c>
      <c r="E893" s="186" t="s">
        <v>1</v>
      </c>
      <c r="F893" s="187" t="s">
        <v>277</v>
      </c>
      <c r="H893" s="188">
        <v>170.176</v>
      </c>
      <c r="I893" s="189"/>
      <c r="L893" s="185"/>
      <c r="M893" s="190"/>
      <c r="N893" s="191"/>
      <c r="O893" s="191"/>
      <c r="P893" s="191"/>
      <c r="Q893" s="191"/>
      <c r="R893" s="191"/>
      <c r="S893" s="191"/>
      <c r="T893" s="192"/>
      <c r="AT893" s="186" t="s">
        <v>274</v>
      </c>
      <c r="AU893" s="186" t="s">
        <v>90</v>
      </c>
      <c r="AV893" s="15" t="s">
        <v>179</v>
      </c>
      <c r="AW893" s="15" t="s">
        <v>36</v>
      </c>
      <c r="AX893" s="15" t="s">
        <v>87</v>
      </c>
      <c r="AY893" s="186" t="s">
        <v>265</v>
      </c>
    </row>
    <row r="894" spans="1:65" s="2" customFormat="1" ht="21.75" customHeight="1">
      <c r="A894" s="33"/>
      <c r="B894" s="151"/>
      <c r="C894" s="152" t="s">
        <v>971</v>
      </c>
      <c r="D894" s="152" t="s">
        <v>267</v>
      </c>
      <c r="E894" s="153" t="s">
        <v>972</v>
      </c>
      <c r="F894" s="154" t="s">
        <v>973</v>
      </c>
      <c r="G894" s="155" t="s">
        <v>270</v>
      </c>
      <c r="H894" s="156">
        <v>15315.84</v>
      </c>
      <c r="I894" s="157"/>
      <c r="J894" s="158">
        <f>ROUND(I894*H894,2)</f>
        <v>0</v>
      </c>
      <c r="K894" s="154" t="s">
        <v>271</v>
      </c>
      <c r="L894" s="34"/>
      <c r="M894" s="159" t="s">
        <v>1</v>
      </c>
      <c r="N894" s="160" t="s">
        <v>45</v>
      </c>
      <c r="O894" s="59"/>
      <c r="P894" s="161">
        <f>O894*H894</f>
        <v>0</v>
      </c>
      <c r="Q894" s="161">
        <v>0</v>
      </c>
      <c r="R894" s="161">
        <f>Q894*H894</f>
        <v>0</v>
      </c>
      <c r="S894" s="161">
        <v>0</v>
      </c>
      <c r="T894" s="162">
        <f>S894*H894</f>
        <v>0</v>
      </c>
      <c r="U894" s="33"/>
      <c r="V894" s="33"/>
      <c r="W894" s="33"/>
      <c r="X894" s="33"/>
      <c r="Y894" s="33"/>
      <c r="Z894" s="33"/>
      <c r="AA894" s="33"/>
      <c r="AB894" s="33"/>
      <c r="AC894" s="33"/>
      <c r="AD894" s="33"/>
      <c r="AE894" s="33"/>
      <c r="AR894" s="163" t="s">
        <v>179</v>
      </c>
      <c r="AT894" s="163" t="s">
        <v>267</v>
      </c>
      <c r="AU894" s="163" t="s">
        <v>90</v>
      </c>
      <c r="AY894" s="18" t="s">
        <v>265</v>
      </c>
      <c r="BE894" s="164">
        <f>IF(N894="základní",J894,0)</f>
        <v>0</v>
      </c>
      <c r="BF894" s="164">
        <f>IF(N894="snížená",J894,0)</f>
        <v>0</v>
      </c>
      <c r="BG894" s="164">
        <f>IF(N894="zákl. přenesená",J894,0)</f>
        <v>0</v>
      </c>
      <c r="BH894" s="164">
        <f>IF(N894="sníž. přenesená",J894,0)</f>
        <v>0</v>
      </c>
      <c r="BI894" s="164">
        <f>IF(N894="nulová",J894,0)</f>
        <v>0</v>
      </c>
      <c r="BJ894" s="18" t="s">
        <v>87</v>
      </c>
      <c r="BK894" s="164">
        <f>ROUND(I894*H894,2)</f>
        <v>0</v>
      </c>
      <c r="BL894" s="18" t="s">
        <v>179</v>
      </c>
      <c r="BM894" s="163" t="s">
        <v>974</v>
      </c>
    </row>
    <row r="895" spans="1:47" s="2" customFormat="1" ht="19.2">
      <c r="A895" s="33"/>
      <c r="B895" s="34"/>
      <c r="C895" s="33"/>
      <c r="D895" s="165" t="s">
        <v>273</v>
      </c>
      <c r="E895" s="33"/>
      <c r="F895" s="166" t="s">
        <v>975</v>
      </c>
      <c r="G895" s="33"/>
      <c r="H895" s="33"/>
      <c r="I895" s="167"/>
      <c r="J895" s="33"/>
      <c r="K895" s="33"/>
      <c r="L895" s="34"/>
      <c r="M895" s="168"/>
      <c r="N895" s="169"/>
      <c r="O895" s="59"/>
      <c r="P895" s="59"/>
      <c r="Q895" s="59"/>
      <c r="R895" s="59"/>
      <c r="S895" s="59"/>
      <c r="T895" s="60"/>
      <c r="U895" s="33"/>
      <c r="V895" s="33"/>
      <c r="W895" s="33"/>
      <c r="X895" s="33"/>
      <c r="Y895" s="33"/>
      <c r="Z895" s="33"/>
      <c r="AA895" s="33"/>
      <c r="AB895" s="33"/>
      <c r="AC895" s="33"/>
      <c r="AD895" s="33"/>
      <c r="AE895" s="33"/>
      <c r="AT895" s="18" t="s">
        <v>273</v>
      </c>
      <c r="AU895" s="18" t="s">
        <v>90</v>
      </c>
    </row>
    <row r="896" spans="2:51" s="13" customFormat="1" ht="10.2">
      <c r="B896" s="170"/>
      <c r="D896" s="165" t="s">
        <v>274</v>
      </c>
      <c r="E896" s="171" t="s">
        <v>1</v>
      </c>
      <c r="F896" s="172" t="s">
        <v>960</v>
      </c>
      <c r="H896" s="171" t="s">
        <v>1</v>
      </c>
      <c r="I896" s="173"/>
      <c r="L896" s="170"/>
      <c r="M896" s="174"/>
      <c r="N896" s="175"/>
      <c r="O896" s="175"/>
      <c r="P896" s="175"/>
      <c r="Q896" s="175"/>
      <c r="R896" s="175"/>
      <c r="S896" s="175"/>
      <c r="T896" s="176"/>
      <c r="AT896" s="171" t="s">
        <v>274</v>
      </c>
      <c r="AU896" s="171" t="s">
        <v>90</v>
      </c>
      <c r="AV896" s="13" t="s">
        <v>87</v>
      </c>
      <c r="AW896" s="13" t="s">
        <v>36</v>
      </c>
      <c r="AX896" s="13" t="s">
        <v>80</v>
      </c>
      <c r="AY896" s="171" t="s">
        <v>265</v>
      </c>
    </row>
    <row r="897" spans="2:51" s="14" customFormat="1" ht="10.2">
      <c r="B897" s="177"/>
      <c r="D897" s="165" t="s">
        <v>274</v>
      </c>
      <c r="E897" s="178" t="s">
        <v>1</v>
      </c>
      <c r="F897" s="179" t="s">
        <v>961</v>
      </c>
      <c r="H897" s="180">
        <v>15315.84</v>
      </c>
      <c r="I897" s="181"/>
      <c r="L897" s="177"/>
      <c r="M897" s="182"/>
      <c r="N897" s="183"/>
      <c r="O897" s="183"/>
      <c r="P897" s="183"/>
      <c r="Q897" s="183"/>
      <c r="R897" s="183"/>
      <c r="S897" s="183"/>
      <c r="T897" s="184"/>
      <c r="AT897" s="178" t="s">
        <v>274</v>
      </c>
      <c r="AU897" s="178" t="s">
        <v>90</v>
      </c>
      <c r="AV897" s="14" t="s">
        <v>90</v>
      </c>
      <c r="AW897" s="14" t="s">
        <v>36</v>
      </c>
      <c r="AX897" s="14" t="s">
        <v>80</v>
      </c>
      <c r="AY897" s="178" t="s">
        <v>265</v>
      </c>
    </row>
    <row r="898" spans="2:51" s="15" customFormat="1" ht="10.2">
      <c r="B898" s="185"/>
      <c r="D898" s="165" t="s">
        <v>274</v>
      </c>
      <c r="E898" s="186" t="s">
        <v>1</v>
      </c>
      <c r="F898" s="187" t="s">
        <v>277</v>
      </c>
      <c r="H898" s="188">
        <v>15315.84</v>
      </c>
      <c r="I898" s="189"/>
      <c r="L898" s="185"/>
      <c r="M898" s="190"/>
      <c r="N898" s="191"/>
      <c r="O898" s="191"/>
      <c r="P898" s="191"/>
      <c r="Q898" s="191"/>
      <c r="R898" s="191"/>
      <c r="S898" s="191"/>
      <c r="T898" s="192"/>
      <c r="AT898" s="186" t="s">
        <v>274</v>
      </c>
      <c r="AU898" s="186" t="s">
        <v>90</v>
      </c>
      <c r="AV898" s="15" t="s">
        <v>179</v>
      </c>
      <c r="AW898" s="15" t="s">
        <v>36</v>
      </c>
      <c r="AX898" s="15" t="s">
        <v>87</v>
      </c>
      <c r="AY898" s="186" t="s">
        <v>265</v>
      </c>
    </row>
    <row r="899" spans="1:65" s="2" customFormat="1" ht="21.75" customHeight="1">
      <c r="A899" s="33"/>
      <c r="B899" s="151"/>
      <c r="C899" s="152" t="s">
        <v>976</v>
      </c>
      <c r="D899" s="152" t="s">
        <v>267</v>
      </c>
      <c r="E899" s="153" t="s">
        <v>977</v>
      </c>
      <c r="F899" s="154" t="s">
        <v>978</v>
      </c>
      <c r="G899" s="155" t="s">
        <v>270</v>
      </c>
      <c r="H899" s="156">
        <v>170.176</v>
      </c>
      <c r="I899" s="157"/>
      <c r="J899" s="158">
        <f>ROUND(I899*H899,2)</f>
        <v>0</v>
      </c>
      <c r="K899" s="154" t="s">
        <v>271</v>
      </c>
      <c r="L899" s="34"/>
      <c r="M899" s="159" t="s">
        <v>1</v>
      </c>
      <c r="N899" s="160" t="s">
        <v>45</v>
      </c>
      <c r="O899" s="59"/>
      <c r="P899" s="161">
        <f>O899*H899</f>
        <v>0</v>
      </c>
      <c r="Q899" s="161">
        <v>0</v>
      </c>
      <c r="R899" s="161">
        <f>Q899*H899</f>
        <v>0</v>
      </c>
      <c r="S899" s="161">
        <v>0</v>
      </c>
      <c r="T899" s="162">
        <f>S899*H899</f>
        <v>0</v>
      </c>
      <c r="U899" s="33"/>
      <c r="V899" s="33"/>
      <c r="W899" s="33"/>
      <c r="X899" s="33"/>
      <c r="Y899" s="33"/>
      <c r="Z899" s="33"/>
      <c r="AA899" s="33"/>
      <c r="AB899" s="33"/>
      <c r="AC899" s="33"/>
      <c r="AD899" s="33"/>
      <c r="AE899" s="33"/>
      <c r="AR899" s="163" t="s">
        <v>179</v>
      </c>
      <c r="AT899" s="163" t="s">
        <v>267</v>
      </c>
      <c r="AU899" s="163" t="s">
        <v>90</v>
      </c>
      <c r="AY899" s="18" t="s">
        <v>265</v>
      </c>
      <c r="BE899" s="164">
        <f>IF(N899="základní",J899,0)</f>
        <v>0</v>
      </c>
      <c r="BF899" s="164">
        <f>IF(N899="snížená",J899,0)</f>
        <v>0</v>
      </c>
      <c r="BG899" s="164">
        <f>IF(N899="zákl. přenesená",J899,0)</f>
        <v>0</v>
      </c>
      <c r="BH899" s="164">
        <f>IF(N899="sníž. přenesená",J899,0)</f>
        <v>0</v>
      </c>
      <c r="BI899" s="164">
        <f>IF(N899="nulová",J899,0)</f>
        <v>0</v>
      </c>
      <c r="BJ899" s="18" t="s">
        <v>87</v>
      </c>
      <c r="BK899" s="164">
        <f>ROUND(I899*H899,2)</f>
        <v>0</v>
      </c>
      <c r="BL899" s="18" t="s">
        <v>179</v>
      </c>
      <c r="BM899" s="163" t="s">
        <v>979</v>
      </c>
    </row>
    <row r="900" spans="1:47" s="2" customFormat="1" ht="19.2">
      <c r="A900" s="33"/>
      <c r="B900" s="34"/>
      <c r="C900" s="33"/>
      <c r="D900" s="165" t="s">
        <v>273</v>
      </c>
      <c r="E900" s="33"/>
      <c r="F900" s="166" t="s">
        <v>980</v>
      </c>
      <c r="G900" s="33"/>
      <c r="H900" s="33"/>
      <c r="I900" s="167"/>
      <c r="J900" s="33"/>
      <c r="K900" s="33"/>
      <c r="L900" s="34"/>
      <c r="M900" s="168"/>
      <c r="N900" s="169"/>
      <c r="O900" s="59"/>
      <c r="P900" s="59"/>
      <c r="Q900" s="59"/>
      <c r="R900" s="59"/>
      <c r="S900" s="59"/>
      <c r="T900" s="60"/>
      <c r="U900" s="33"/>
      <c r="V900" s="33"/>
      <c r="W900" s="33"/>
      <c r="X900" s="33"/>
      <c r="Y900" s="33"/>
      <c r="Z900" s="33"/>
      <c r="AA900" s="33"/>
      <c r="AB900" s="33"/>
      <c r="AC900" s="33"/>
      <c r="AD900" s="33"/>
      <c r="AE900" s="33"/>
      <c r="AT900" s="18" t="s">
        <v>273</v>
      </c>
      <c r="AU900" s="18" t="s">
        <v>90</v>
      </c>
    </row>
    <row r="901" spans="2:51" s="14" customFormat="1" ht="10.2">
      <c r="B901" s="177"/>
      <c r="D901" s="165" t="s">
        <v>274</v>
      </c>
      <c r="E901" s="178" t="s">
        <v>1</v>
      </c>
      <c r="F901" s="179" t="s">
        <v>955</v>
      </c>
      <c r="H901" s="180">
        <v>170.176</v>
      </c>
      <c r="I901" s="181"/>
      <c r="L901" s="177"/>
      <c r="M901" s="182"/>
      <c r="N901" s="183"/>
      <c r="O901" s="183"/>
      <c r="P901" s="183"/>
      <c r="Q901" s="183"/>
      <c r="R901" s="183"/>
      <c r="S901" s="183"/>
      <c r="T901" s="184"/>
      <c r="AT901" s="178" t="s">
        <v>274</v>
      </c>
      <c r="AU901" s="178" t="s">
        <v>90</v>
      </c>
      <c r="AV901" s="14" t="s">
        <v>90</v>
      </c>
      <c r="AW901" s="14" t="s">
        <v>36</v>
      </c>
      <c r="AX901" s="14" t="s">
        <v>80</v>
      </c>
      <c r="AY901" s="178" t="s">
        <v>265</v>
      </c>
    </row>
    <row r="902" spans="2:51" s="15" customFormat="1" ht="10.2">
      <c r="B902" s="185"/>
      <c r="D902" s="165" t="s">
        <v>274</v>
      </c>
      <c r="E902" s="186" t="s">
        <v>1</v>
      </c>
      <c r="F902" s="187" t="s">
        <v>277</v>
      </c>
      <c r="H902" s="188">
        <v>170.176</v>
      </c>
      <c r="I902" s="189"/>
      <c r="L902" s="185"/>
      <c r="M902" s="190"/>
      <c r="N902" s="191"/>
      <c r="O902" s="191"/>
      <c r="P902" s="191"/>
      <c r="Q902" s="191"/>
      <c r="R902" s="191"/>
      <c r="S902" s="191"/>
      <c r="T902" s="192"/>
      <c r="AT902" s="186" t="s">
        <v>274</v>
      </c>
      <c r="AU902" s="186" t="s">
        <v>90</v>
      </c>
      <c r="AV902" s="15" t="s">
        <v>179</v>
      </c>
      <c r="AW902" s="15" t="s">
        <v>36</v>
      </c>
      <c r="AX902" s="15" t="s">
        <v>87</v>
      </c>
      <c r="AY902" s="186" t="s">
        <v>265</v>
      </c>
    </row>
    <row r="903" spans="1:65" s="2" customFormat="1" ht="24.15" customHeight="1">
      <c r="A903" s="33"/>
      <c r="B903" s="151"/>
      <c r="C903" s="152" t="s">
        <v>981</v>
      </c>
      <c r="D903" s="152" t="s">
        <v>267</v>
      </c>
      <c r="E903" s="153" t="s">
        <v>982</v>
      </c>
      <c r="F903" s="154" t="s">
        <v>983</v>
      </c>
      <c r="G903" s="155" t="s">
        <v>270</v>
      </c>
      <c r="H903" s="156">
        <v>170.176</v>
      </c>
      <c r="I903" s="157"/>
      <c r="J903" s="158">
        <f>ROUND(I903*H903,2)</f>
        <v>0</v>
      </c>
      <c r="K903" s="154" t="s">
        <v>271</v>
      </c>
      <c r="L903" s="34"/>
      <c r="M903" s="159" t="s">
        <v>1</v>
      </c>
      <c r="N903" s="160" t="s">
        <v>45</v>
      </c>
      <c r="O903" s="59"/>
      <c r="P903" s="161">
        <f>O903*H903</f>
        <v>0</v>
      </c>
      <c r="Q903" s="161">
        <v>0</v>
      </c>
      <c r="R903" s="161">
        <f>Q903*H903</f>
        <v>0</v>
      </c>
      <c r="S903" s="161">
        <v>0</v>
      </c>
      <c r="T903" s="162">
        <f>S903*H903</f>
        <v>0</v>
      </c>
      <c r="U903" s="33"/>
      <c r="V903" s="33"/>
      <c r="W903" s="33"/>
      <c r="X903" s="33"/>
      <c r="Y903" s="33"/>
      <c r="Z903" s="33"/>
      <c r="AA903" s="33"/>
      <c r="AB903" s="33"/>
      <c r="AC903" s="33"/>
      <c r="AD903" s="33"/>
      <c r="AE903" s="33"/>
      <c r="AR903" s="163" t="s">
        <v>179</v>
      </c>
      <c r="AT903" s="163" t="s">
        <v>267</v>
      </c>
      <c r="AU903" s="163" t="s">
        <v>90</v>
      </c>
      <c r="AY903" s="18" t="s">
        <v>265</v>
      </c>
      <c r="BE903" s="164">
        <f>IF(N903="základní",J903,0)</f>
        <v>0</v>
      </c>
      <c r="BF903" s="164">
        <f>IF(N903="snížená",J903,0)</f>
        <v>0</v>
      </c>
      <c r="BG903" s="164">
        <f>IF(N903="zákl. přenesená",J903,0)</f>
        <v>0</v>
      </c>
      <c r="BH903" s="164">
        <f>IF(N903="sníž. přenesená",J903,0)</f>
        <v>0</v>
      </c>
      <c r="BI903" s="164">
        <f>IF(N903="nulová",J903,0)</f>
        <v>0</v>
      </c>
      <c r="BJ903" s="18" t="s">
        <v>87</v>
      </c>
      <c r="BK903" s="164">
        <f>ROUND(I903*H903,2)</f>
        <v>0</v>
      </c>
      <c r="BL903" s="18" t="s">
        <v>179</v>
      </c>
      <c r="BM903" s="163" t="s">
        <v>984</v>
      </c>
    </row>
    <row r="904" spans="1:47" s="2" customFormat="1" ht="19.2">
      <c r="A904" s="33"/>
      <c r="B904" s="34"/>
      <c r="C904" s="33"/>
      <c r="D904" s="165" t="s">
        <v>273</v>
      </c>
      <c r="E904" s="33"/>
      <c r="F904" s="166" t="s">
        <v>983</v>
      </c>
      <c r="G904" s="33"/>
      <c r="H904" s="33"/>
      <c r="I904" s="167"/>
      <c r="J904" s="33"/>
      <c r="K904" s="33"/>
      <c r="L904" s="34"/>
      <c r="M904" s="168"/>
      <c r="N904" s="169"/>
      <c r="O904" s="59"/>
      <c r="P904" s="59"/>
      <c r="Q904" s="59"/>
      <c r="R904" s="59"/>
      <c r="S904" s="59"/>
      <c r="T904" s="60"/>
      <c r="U904" s="33"/>
      <c r="V904" s="33"/>
      <c r="W904" s="33"/>
      <c r="X904" s="33"/>
      <c r="Y904" s="33"/>
      <c r="Z904" s="33"/>
      <c r="AA904" s="33"/>
      <c r="AB904" s="33"/>
      <c r="AC904" s="33"/>
      <c r="AD904" s="33"/>
      <c r="AE904" s="33"/>
      <c r="AT904" s="18" t="s">
        <v>273</v>
      </c>
      <c r="AU904" s="18" t="s">
        <v>90</v>
      </c>
    </row>
    <row r="905" spans="2:51" s="14" customFormat="1" ht="10.2">
      <c r="B905" s="177"/>
      <c r="D905" s="165" t="s">
        <v>274</v>
      </c>
      <c r="E905" s="178" t="s">
        <v>1</v>
      </c>
      <c r="F905" s="179" t="s">
        <v>145</v>
      </c>
      <c r="H905" s="180">
        <v>170.176</v>
      </c>
      <c r="I905" s="181"/>
      <c r="L905" s="177"/>
      <c r="M905" s="182"/>
      <c r="N905" s="183"/>
      <c r="O905" s="183"/>
      <c r="P905" s="183"/>
      <c r="Q905" s="183"/>
      <c r="R905" s="183"/>
      <c r="S905" s="183"/>
      <c r="T905" s="184"/>
      <c r="AT905" s="178" t="s">
        <v>274</v>
      </c>
      <c r="AU905" s="178" t="s">
        <v>90</v>
      </c>
      <c r="AV905" s="14" t="s">
        <v>90</v>
      </c>
      <c r="AW905" s="14" t="s">
        <v>36</v>
      </c>
      <c r="AX905" s="14" t="s">
        <v>80</v>
      </c>
      <c r="AY905" s="178" t="s">
        <v>265</v>
      </c>
    </row>
    <row r="906" spans="2:51" s="15" customFormat="1" ht="10.2">
      <c r="B906" s="185"/>
      <c r="D906" s="165" t="s">
        <v>274</v>
      </c>
      <c r="E906" s="186" t="s">
        <v>1</v>
      </c>
      <c r="F906" s="187" t="s">
        <v>277</v>
      </c>
      <c r="H906" s="188">
        <v>170.176</v>
      </c>
      <c r="I906" s="189"/>
      <c r="L906" s="185"/>
      <c r="M906" s="190"/>
      <c r="N906" s="191"/>
      <c r="O906" s="191"/>
      <c r="P906" s="191"/>
      <c r="Q906" s="191"/>
      <c r="R906" s="191"/>
      <c r="S906" s="191"/>
      <c r="T906" s="192"/>
      <c r="AT906" s="186" t="s">
        <v>274</v>
      </c>
      <c r="AU906" s="186" t="s">
        <v>90</v>
      </c>
      <c r="AV906" s="15" t="s">
        <v>179</v>
      </c>
      <c r="AW906" s="15" t="s">
        <v>36</v>
      </c>
      <c r="AX906" s="15" t="s">
        <v>87</v>
      </c>
      <c r="AY906" s="186" t="s">
        <v>265</v>
      </c>
    </row>
    <row r="907" spans="1:65" s="2" customFormat="1" ht="24.15" customHeight="1">
      <c r="A907" s="33"/>
      <c r="B907" s="151"/>
      <c r="C907" s="152" t="s">
        <v>985</v>
      </c>
      <c r="D907" s="152" t="s">
        <v>267</v>
      </c>
      <c r="E907" s="153" t="s">
        <v>986</v>
      </c>
      <c r="F907" s="154" t="s">
        <v>987</v>
      </c>
      <c r="G907" s="155" t="s">
        <v>270</v>
      </c>
      <c r="H907" s="156">
        <v>340.352</v>
      </c>
      <c r="I907" s="157"/>
      <c r="J907" s="158">
        <f>ROUND(I907*H907,2)</f>
        <v>0</v>
      </c>
      <c r="K907" s="154" t="s">
        <v>271</v>
      </c>
      <c r="L907" s="34"/>
      <c r="M907" s="159" t="s">
        <v>1</v>
      </c>
      <c r="N907" s="160" t="s">
        <v>45</v>
      </c>
      <c r="O907" s="59"/>
      <c r="P907" s="161">
        <f>O907*H907</f>
        <v>0</v>
      </c>
      <c r="Q907" s="161">
        <v>0</v>
      </c>
      <c r="R907" s="161">
        <f>Q907*H907</f>
        <v>0</v>
      </c>
      <c r="S907" s="161">
        <v>0</v>
      </c>
      <c r="T907" s="162">
        <f>S907*H907</f>
        <v>0</v>
      </c>
      <c r="U907" s="33"/>
      <c r="V907" s="33"/>
      <c r="W907" s="33"/>
      <c r="X907" s="33"/>
      <c r="Y907" s="33"/>
      <c r="Z907" s="33"/>
      <c r="AA907" s="33"/>
      <c r="AB907" s="33"/>
      <c r="AC907" s="33"/>
      <c r="AD907" s="33"/>
      <c r="AE907" s="33"/>
      <c r="AR907" s="163" t="s">
        <v>179</v>
      </c>
      <c r="AT907" s="163" t="s">
        <v>267</v>
      </c>
      <c r="AU907" s="163" t="s">
        <v>90</v>
      </c>
      <c r="AY907" s="18" t="s">
        <v>265</v>
      </c>
      <c r="BE907" s="164">
        <f>IF(N907="základní",J907,0)</f>
        <v>0</v>
      </c>
      <c r="BF907" s="164">
        <f>IF(N907="snížená",J907,0)</f>
        <v>0</v>
      </c>
      <c r="BG907" s="164">
        <f>IF(N907="zákl. přenesená",J907,0)</f>
        <v>0</v>
      </c>
      <c r="BH907" s="164">
        <f>IF(N907="sníž. přenesená",J907,0)</f>
        <v>0</v>
      </c>
      <c r="BI907" s="164">
        <f>IF(N907="nulová",J907,0)</f>
        <v>0</v>
      </c>
      <c r="BJ907" s="18" t="s">
        <v>87</v>
      </c>
      <c r="BK907" s="164">
        <f>ROUND(I907*H907,2)</f>
        <v>0</v>
      </c>
      <c r="BL907" s="18" t="s">
        <v>179</v>
      </c>
      <c r="BM907" s="163" t="s">
        <v>988</v>
      </c>
    </row>
    <row r="908" spans="1:47" s="2" customFormat="1" ht="28.8">
      <c r="A908" s="33"/>
      <c r="B908" s="34"/>
      <c r="C908" s="33"/>
      <c r="D908" s="165" t="s">
        <v>273</v>
      </c>
      <c r="E908" s="33"/>
      <c r="F908" s="166" t="s">
        <v>989</v>
      </c>
      <c r="G908" s="33"/>
      <c r="H908" s="33"/>
      <c r="I908" s="167"/>
      <c r="J908" s="33"/>
      <c r="K908" s="33"/>
      <c r="L908" s="34"/>
      <c r="M908" s="168"/>
      <c r="N908" s="169"/>
      <c r="O908" s="59"/>
      <c r="P908" s="59"/>
      <c r="Q908" s="59"/>
      <c r="R908" s="59"/>
      <c r="S908" s="59"/>
      <c r="T908" s="60"/>
      <c r="U908" s="33"/>
      <c r="V908" s="33"/>
      <c r="W908" s="33"/>
      <c r="X908" s="33"/>
      <c r="Y908" s="33"/>
      <c r="Z908" s="33"/>
      <c r="AA908" s="33"/>
      <c r="AB908" s="33"/>
      <c r="AC908" s="33"/>
      <c r="AD908" s="33"/>
      <c r="AE908" s="33"/>
      <c r="AT908" s="18" t="s">
        <v>273</v>
      </c>
      <c r="AU908" s="18" t="s">
        <v>90</v>
      </c>
    </row>
    <row r="909" spans="2:51" s="14" customFormat="1" ht="10.2">
      <c r="B909" s="177"/>
      <c r="D909" s="165" t="s">
        <v>274</v>
      </c>
      <c r="E909" s="178" t="s">
        <v>1</v>
      </c>
      <c r="F909" s="179" t="s">
        <v>990</v>
      </c>
      <c r="H909" s="180">
        <v>340.352</v>
      </c>
      <c r="I909" s="181"/>
      <c r="L909" s="177"/>
      <c r="M909" s="182"/>
      <c r="N909" s="183"/>
      <c r="O909" s="183"/>
      <c r="P909" s="183"/>
      <c r="Q909" s="183"/>
      <c r="R909" s="183"/>
      <c r="S909" s="183"/>
      <c r="T909" s="184"/>
      <c r="AT909" s="178" t="s">
        <v>274</v>
      </c>
      <c r="AU909" s="178" t="s">
        <v>90</v>
      </c>
      <c r="AV909" s="14" t="s">
        <v>90</v>
      </c>
      <c r="AW909" s="14" t="s">
        <v>36</v>
      </c>
      <c r="AX909" s="14" t="s">
        <v>80</v>
      </c>
      <c r="AY909" s="178" t="s">
        <v>265</v>
      </c>
    </row>
    <row r="910" spans="2:51" s="15" customFormat="1" ht="10.2">
      <c r="B910" s="185"/>
      <c r="D910" s="165" t="s">
        <v>274</v>
      </c>
      <c r="E910" s="186" t="s">
        <v>1</v>
      </c>
      <c r="F910" s="187" t="s">
        <v>277</v>
      </c>
      <c r="H910" s="188">
        <v>340.352</v>
      </c>
      <c r="I910" s="189"/>
      <c r="L910" s="185"/>
      <c r="M910" s="190"/>
      <c r="N910" s="191"/>
      <c r="O910" s="191"/>
      <c r="P910" s="191"/>
      <c r="Q910" s="191"/>
      <c r="R910" s="191"/>
      <c r="S910" s="191"/>
      <c r="T910" s="192"/>
      <c r="AT910" s="186" t="s">
        <v>274</v>
      </c>
      <c r="AU910" s="186" t="s">
        <v>90</v>
      </c>
      <c r="AV910" s="15" t="s">
        <v>179</v>
      </c>
      <c r="AW910" s="15" t="s">
        <v>36</v>
      </c>
      <c r="AX910" s="15" t="s">
        <v>87</v>
      </c>
      <c r="AY910" s="186" t="s">
        <v>265</v>
      </c>
    </row>
    <row r="911" spans="1:65" s="2" customFormat="1" ht="33" customHeight="1">
      <c r="A911" s="33"/>
      <c r="B911" s="151"/>
      <c r="C911" s="152" t="s">
        <v>991</v>
      </c>
      <c r="D911" s="152" t="s">
        <v>267</v>
      </c>
      <c r="E911" s="153" t="s">
        <v>992</v>
      </c>
      <c r="F911" s="154" t="s">
        <v>993</v>
      </c>
      <c r="G911" s="155" t="s">
        <v>562</v>
      </c>
      <c r="H911" s="156">
        <v>20</v>
      </c>
      <c r="I911" s="157"/>
      <c r="J911" s="158">
        <f>ROUND(I911*H911,2)</f>
        <v>0</v>
      </c>
      <c r="K911" s="154" t="s">
        <v>271</v>
      </c>
      <c r="L911" s="34"/>
      <c r="M911" s="159" t="s">
        <v>1</v>
      </c>
      <c r="N911" s="160" t="s">
        <v>45</v>
      </c>
      <c r="O911" s="59"/>
      <c r="P911" s="161">
        <f>O911*H911</f>
        <v>0</v>
      </c>
      <c r="Q911" s="161">
        <v>0</v>
      </c>
      <c r="R911" s="161">
        <f>Q911*H911</f>
        <v>0</v>
      </c>
      <c r="S911" s="161">
        <v>0</v>
      </c>
      <c r="T911" s="162">
        <f>S911*H911</f>
        <v>0</v>
      </c>
      <c r="U911" s="33"/>
      <c r="V911" s="33"/>
      <c r="W911" s="33"/>
      <c r="X911" s="33"/>
      <c r="Y911" s="33"/>
      <c r="Z911" s="33"/>
      <c r="AA911" s="33"/>
      <c r="AB911" s="33"/>
      <c r="AC911" s="33"/>
      <c r="AD911" s="33"/>
      <c r="AE911" s="33"/>
      <c r="AR911" s="163" t="s">
        <v>179</v>
      </c>
      <c r="AT911" s="163" t="s">
        <v>267</v>
      </c>
      <c r="AU911" s="163" t="s">
        <v>90</v>
      </c>
      <c r="AY911" s="18" t="s">
        <v>265</v>
      </c>
      <c r="BE911" s="164">
        <f>IF(N911="základní",J911,0)</f>
        <v>0</v>
      </c>
      <c r="BF911" s="164">
        <f>IF(N911="snížená",J911,0)</f>
        <v>0</v>
      </c>
      <c r="BG911" s="164">
        <f>IF(N911="zákl. přenesená",J911,0)</f>
        <v>0</v>
      </c>
      <c r="BH911" s="164">
        <f>IF(N911="sníž. přenesená",J911,0)</f>
        <v>0</v>
      </c>
      <c r="BI911" s="164">
        <f>IF(N911="nulová",J911,0)</f>
        <v>0</v>
      </c>
      <c r="BJ911" s="18" t="s">
        <v>87</v>
      </c>
      <c r="BK911" s="164">
        <f>ROUND(I911*H911,2)</f>
        <v>0</v>
      </c>
      <c r="BL911" s="18" t="s">
        <v>179</v>
      </c>
      <c r="BM911" s="163" t="s">
        <v>994</v>
      </c>
    </row>
    <row r="912" spans="1:47" s="2" customFormat="1" ht="19.2">
      <c r="A912" s="33"/>
      <c r="B912" s="34"/>
      <c r="C912" s="33"/>
      <c r="D912" s="165" t="s">
        <v>273</v>
      </c>
      <c r="E912" s="33"/>
      <c r="F912" s="166" t="s">
        <v>993</v>
      </c>
      <c r="G912" s="33"/>
      <c r="H912" s="33"/>
      <c r="I912" s="167"/>
      <c r="J912" s="33"/>
      <c r="K912" s="33"/>
      <c r="L912" s="34"/>
      <c r="M912" s="168"/>
      <c r="N912" s="169"/>
      <c r="O912" s="59"/>
      <c r="P912" s="59"/>
      <c r="Q912" s="59"/>
      <c r="R912" s="59"/>
      <c r="S912" s="59"/>
      <c r="T912" s="60"/>
      <c r="U912" s="33"/>
      <c r="V912" s="33"/>
      <c r="W912" s="33"/>
      <c r="X912" s="33"/>
      <c r="Y912" s="33"/>
      <c r="Z912" s="33"/>
      <c r="AA912" s="33"/>
      <c r="AB912" s="33"/>
      <c r="AC912" s="33"/>
      <c r="AD912" s="33"/>
      <c r="AE912" s="33"/>
      <c r="AT912" s="18" t="s">
        <v>273</v>
      </c>
      <c r="AU912" s="18" t="s">
        <v>90</v>
      </c>
    </row>
    <row r="913" spans="2:51" s="13" customFormat="1" ht="10.2">
      <c r="B913" s="170"/>
      <c r="D913" s="165" t="s">
        <v>274</v>
      </c>
      <c r="E913" s="171" t="s">
        <v>1</v>
      </c>
      <c r="F913" s="172" t="s">
        <v>995</v>
      </c>
      <c r="H913" s="171" t="s">
        <v>1</v>
      </c>
      <c r="I913" s="173"/>
      <c r="L913" s="170"/>
      <c r="M913" s="174"/>
      <c r="N913" s="175"/>
      <c r="O913" s="175"/>
      <c r="P913" s="175"/>
      <c r="Q913" s="175"/>
      <c r="R913" s="175"/>
      <c r="S913" s="175"/>
      <c r="T913" s="176"/>
      <c r="AT913" s="171" t="s">
        <v>274</v>
      </c>
      <c r="AU913" s="171" t="s">
        <v>90</v>
      </c>
      <c r="AV913" s="13" t="s">
        <v>87</v>
      </c>
      <c r="AW913" s="13" t="s">
        <v>36</v>
      </c>
      <c r="AX913" s="13" t="s">
        <v>80</v>
      </c>
      <c r="AY913" s="171" t="s">
        <v>265</v>
      </c>
    </row>
    <row r="914" spans="2:51" s="14" customFormat="1" ht="10.2">
      <c r="B914" s="177"/>
      <c r="D914" s="165" t="s">
        <v>274</v>
      </c>
      <c r="E914" s="178" t="s">
        <v>1</v>
      </c>
      <c r="F914" s="179" t="s">
        <v>390</v>
      </c>
      <c r="H914" s="180">
        <v>20</v>
      </c>
      <c r="I914" s="181"/>
      <c r="L914" s="177"/>
      <c r="M914" s="182"/>
      <c r="N914" s="183"/>
      <c r="O914" s="183"/>
      <c r="P914" s="183"/>
      <c r="Q914" s="183"/>
      <c r="R914" s="183"/>
      <c r="S914" s="183"/>
      <c r="T914" s="184"/>
      <c r="AT914" s="178" t="s">
        <v>274</v>
      </c>
      <c r="AU914" s="178" t="s">
        <v>90</v>
      </c>
      <c r="AV914" s="14" t="s">
        <v>90</v>
      </c>
      <c r="AW914" s="14" t="s">
        <v>36</v>
      </c>
      <c r="AX914" s="14" t="s">
        <v>80</v>
      </c>
      <c r="AY914" s="178" t="s">
        <v>265</v>
      </c>
    </row>
    <row r="915" spans="2:51" s="15" customFormat="1" ht="10.2">
      <c r="B915" s="185"/>
      <c r="D915" s="165" t="s">
        <v>274</v>
      </c>
      <c r="E915" s="186" t="s">
        <v>1</v>
      </c>
      <c r="F915" s="187" t="s">
        <v>277</v>
      </c>
      <c r="H915" s="188">
        <v>20</v>
      </c>
      <c r="I915" s="189"/>
      <c r="L915" s="185"/>
      <c r="M915" s="190"/>
      <c r="N915" s="191"/>
      <c r="O915" s="191"/>
      <c r="P915" s="191"/>
      <c r="Q915" s="191"/>
      <c r="R915" s="191"/>
      <c r="S915" s="191"/>
      <c r="T915" s="192"/>
      <c r="AT915" s="186" t="s">
        <v>274</v>
      </c>
      <c r="AU915" s="186" t="s">
        <v>90</v>
      </c>
      <c r="AV915" s="15" t="s">
        <v>179</v>
      </c>
      <c r="AW915" s="15" t="s">
        <v>36</v>
      </c>
      <c r="AX915" s="15" t="s">
        <v>87</v>
      </c>
      <c r="AY915" s="186" t="s">
        <v>265</v>
      </c>
    </row>
    <row r="916" spans="1:65" s="2" customFormat="1" ht="37.8" customHeight="1">
      <c r="A916" s="33"/>
      <c r="B916" s="151"/>
      <c r="C916" s="152" t="s">
        <v>996</v>
      </c>
      <c r="D916" s="152" t="s">
        <v>267</v>
      </c>
      <c r="E916" s="153" t="s">
        <v>997</v>
      </c>
      <c r="F916" s="154" t="s">
        <v>998</v>
      </c>
      <c r="G916" s="155" t="s">
        <v>270</v>
      </c>
      <c r="H916" s="156">
        <v>61.8</v>
      </c>
      <c r="I916" s="157"/>
      <c r="J916" s="158">
        <f>ROUND(I916*H916,2)</f>
        <v>0</v>
      </c>
      <c r="K916" s="154" t="s">
        <v>271</v>
      </c>
      <c r="L916" s="34"/>
      <c r="M916" s="159" t="s">
        <v>1</v>
      </c>
      <c r="N916" s="160" t="s">
        <v>45</v>
      </c>
      <c r="O916" s="59"/>
      <c r="P916" s="161">
        <f>O916*H916</f>
        <v>0</v>
      </c>
      <c r="Q916" s="161">
        <v>0.00013</v>
      </c>
      <c r="R916" s="161">
        <f>Q916*H916</f>
        <v>0.008034</v>
      </c>
      <c r="S916" s="161">
        <v>0</v>
      </c>
      <c r="T916" s="162">
        <f>S916*H916</f>
        <v>0</v>
      </c>
      <c r="U916" s="33"/>
      <c r="V916" s="33"/>
      <c r="W916" s="33"/>
      <c r="X916" s="33"/>
      <c r="Y916" s="33"/>
      <c r="Z916" s="33"/>
      <c r="AA916" s="33"/>
      <c r="AB916" s="33"/>
      <c r="AC916" s="33"/>
      <c r="AD916" s="33"/>
      <c r="AE916" s="33"/>
      <c r="AR916" s="163" t="s">
        <v>179</v>
      </c>
      <c r="AT916" s="163" t="s">
        <v>267</v>
      </c>
      <c r="AU916" s="163" t="s">
        <v>90</v>
      </c>
      <c r="AY916" s="18" t="s">
        <v>265</v>
      </c>
      <c r="BE916" s="164">
        <f>IF(N916="základní",J916,0)</f>
        <v>0</v>
      </c>
      <c r="BF916" s="164">
        <f>IF(N916="snížená",J916,0)</f>
        <v>0</v>
      </c>
      <c r="BG916" s="164">
        <f>IF(N916="zákl. přenesená",J916,0)</f>
        <v>0</v>
      </c>
      <c r="BH916" s="164">
        <f>IF(N916="sníž. přenesená",J916,0)</f>
        <v>0</v>
      </c>
      <c r="BI916" s="164">
        <f>IF(N916="nulová",J916,0)</f>
        <v>0</v>
      </c>
      <c r="BJ916" s="18" t="s">
        <v>87</v>
      </c>
      <c r="BK916" s="164">
        <f>ROUND(I916*H916,2)</f>
        <v>0</v>
      </c>
      <c r="BL916" s="18" t="s">
        <v>179</v>
      </c>
      <c r="BM916" s="163" t="s">
        <v>999</v>
      </c>
    </row>
    <row r="917" spans="1:47" s="2" customFormat="1" ht="19.2">
      <c r="A917" s="33"/>
      <c r="B917" s="34"/>
      <c r="C917" s="33"/>
      <c r="D917" s="165" t="s">
        <v>273</v>
      </c>
      <c r="E917" s="33"/>
      <c r="F917" s="166" t="s">
        <v>998</v>
      </c>
      <c r="G917" s="33"/>
      <c r="H917" s="33"/>
      <c r="I917" s="167"/>
      <c r="J917" s="33"/>
      <c r="K917" s="33"/>
      <c r="L917" s="34"/>
      <c r="M917" s="168"/>
      <c r="N917" s="169"/>
      <c r="O917" s="59"/>
      <c r="P917" s="59"/>
      <c r="Q917" s="59"/>
      <c r="R917" s="59"/>
      <c r="S917" s="59"/>
      <c r="T917" s="60"/>
      <c r="U917" s="33"/>
      <c r="V917" s="33"/>
      <c r="W917" s="33"/>
      <c r="X917" s="33"/>
      <c r="Y917" s="33"/>
      <c r="Z917" s="33"/>
      <c r="AA917" s="33"/>
      <c r="AB917" s="33"/>
      <c r="AC917" s="33"/>
      <c r="AD917" s="33"/>
      <c r="AE917" s="33"/>
      <c r="AT917" s="18" t="s">
        <v>273</v>
      </c>
      <c r="AU917" s="18" t="s">
        <v>90</v>
      </c>
    </row>
    <row r="918" spans="2:51" s="13" customFormat="1" ht="10.2">
      <c r="B918" s="170"/>
      <c r="D918" s="165" t="s">
        <v>274</v>
      </c>
      <c r="E918" s="171" t="s">
        <v>1</v>
      </c>
      <c r="F918" s="172" t="s">
        <v>1000</v>
      </c>
      <c r="H918" s="171" t="s">
        <v>1</v>
      </c>
      <c r="I918" s="173"/>
      <c r="L918" s="170"/>
      <c r="M918" s="174"/>
      <c r="N918" s="175"/>
      <c r="O918" s="175"/>
      <c r="P918" s="175"/>
      <c r="Q918" s="175"/>
      <c r="R918" s="175"/>
      <c r="S918" s="175"/>
      <c r="T918" s="176"/>
      <c r="AT918" s="171" t="s">
        <v>274</v>
      </c>
      <c r="AU918" s="171" t="s">
        <v>90</v>
      </c>
      <c r="AV918" s="13" t="s">
        <v>87</v>
      </c>
      <c r="AW918" s="13" t="s">
        <v>36</v>
      </c>
      <c r="AX918" s="13" t="s">
        <v>80</v>
      </c>
      <c r="AY918" s="171" t="s">
        <v>265</v>
      </c>
    </row>
    <row r="919" spans="2:51" s="14" customFormat="1" ht="10.2">
      <c r="B919" s="177"/>
      <c r="D919" s="165" t="s">
        <v>274</v>
      </c>
      <c r="E919" s="178" t="s">
        <v>1</v>
      </c>
      <c r="F919" s="179" t="s">
        <v>175</v>
      </c>
      <c r="H919" s="180">
        <v>61.8</v>
      </c>
      <c r="I919" s="181"/>
      <c r="L919" s="177"/>
      <c r="M919" s="182"/>
      <c r="N919" s="183"/>
      <c r="O919" s="183"/>
      <c r="P919" s="183"/>
      <c r="Q919" s="183"/>
      <c r="R919" s="183"/>
      <c r="S919" s="183"/>
      <c r="T919" s="184"/>
      <c r="AT919" s="178" t="s">
        <v>274</v>
      </c>
      <c r="AU919" s="178" t="s">
        <v>90</v>
      </c>
      <c r="AV919" s="14" t="s">
        <v>90</v>
      </c>
      <c r="AW919" s="14" t="s">
        <v>36</v>
      </c>
      <c r="AX919" s="14" t="s">
        <v>80</v>
      </c>
      <c r="AY919" s="178" t="s">
        <v>265</v>
      </c>
    </row>
    <row r="920" spans="2:51" s="15" customFormat="1" ht="10.2">
      <c r="B920" s="185"/>
      <c r="D920" s="165" t="s">
        <v>274</v>
      </c>
      <c r="E920" s="186" t="s">
        <v>1</v>
      </c>
      <c r="F920" s="187" t="s">
        <v>277</v>
      </c>
      <c r="H920" s="188">
        <v>61.8</v>
      </c>
      <c r="I920" s="189"/>
      <c r="L920" s="185"/>
      <c r="M920" s="190"/>
      <c r="N920" s="191"/>
      <c r="O920" s="191"/>
      <c r="P920" s="191"/>
      <c r="Q920" s="191"/>
      <c r="R920" s="191"/>
      <c r="S920" s="191"/>
      <c r="T920" s="192"/>
      <c r="AT920" s="186" t="s">
        <v>274</v>
      </c>
      <c r="AU920" s="186" t="s">
        <v>90</v>
      </c>
      <c r="AV920" s="15" t="s">
        <v>179</v>
      </c>
      <c r="AW920" s="15" t="s">
        <v>36</v>
      </c>
      <c r="AX920" s="15" t="s">
        <v>87</v>
      </c>
      <c r="AY920" s="186" t="s">
        <v>265</v>
      </c>
    </row>
    <row r="921" spans="1:65" s="2" customFormat="1" ht="37.8" customHeight="1">
      <c r="A921" s="33"/>
      <c r="B921" s="151"/>
      <c r="C921" s="152" t="s">
        <v>1001</v>
      </c>
      <c r="D921" s="152" t="s">
        <v>267</v>
      </c>
      <c r="E921" s="153" t="s">
        <v>1002</v>
      </c>
      <c r="F921" s="154" t="s">
        <v>1003</v>
      </c>
      <c r="G921" s="155" t="s">
        <v>270</v>
      </c>
      <c r="H921" s="156">
        <v>61.8</v>
      </c>
      <c r="I921" s="157"/>
      <c r="J921" s="158">
        <f>ROUND(I921*H921,2)</f>
        <v>0</v>
      </c>
      <c r="K921" s="154" t="s">
        <v>271</v>
      </c>
      <c r="L921" s="34"/>
      <c r="M921" s="159" t="s">
        <v>1</v>
      </c>
      <c r="N921" s="160" t="s">
        <v>45</v>
      </c>
      <c r="O921" s="59"/>
      <c r="P921" s="161">
        <f>O921*H921</f>
        <v>0</v>
      </c>
      <c r="Q921" s="161">
        <v>4E-05</v>
      </c>
      <c r="R921" s="161">
        <f>Q921*H921</f>
        <v>0.0024720000000000002</v>
      </c>
      <c r="S921" s="161">
        <v>0</v>
      </c>
      <c r="T921" s="162">
        <f>S921*H921</f>
        <v>0</v>
      </c>
      <c r="U921" s="33"/>
      <c r="V921" s="33"/>
      <c r="W921" s="33"/>
      <c r="X921" s="33"/>
      <c r="Y921" s="33"/>
      <c r="Z921" s="33"/>
      <c r="AA921" s="33"/>
      <c r="AB921" s="33"/>
      <c r="AC921" s="33"/>
      <c r="AD921" s="33"/>
      <c r="AE921" s="33"/>
      <c r="AR921" s="163" t="s">
        <v>179</v>
      </c>
      <c r="AT921" s="163" t="s">
        <v>267</v>
      </c>
      <c r="AU921" s="163" t="s">
        <v>90</v>
      </c>
      <c r="AY921" s="18" t="s">
        <v>265</v>
      </c>
      <c r="BE921" s="164">
        <f>IF(N921="základní",J921,0)</f>
        <v>0</v>
      </c>
      <c r="BF921" s="164">
        <f>IF(N921="snížená",J921,0)</f>
        <v>0</v>
      </c>
      <c r="BG921" s="164">
        <f>IF(N921="zákl. přenesená",J921,0)</f>
        <v>0</v>
      </c>
      <c r="BH921" s="164">
        <f>IF(N921="sníž. přenesená",J921,0)</f>
        <v>0</v>
      </c>
      <c r="BI921" s="164">
        <f>IF(N921="nulová",J921,0)</f>
        <v>0</v>
      </c>
      <c r="BJ921" s="18" t="s">
        <v>87</v>
      </c>
      <c r="BK921" s="164">
        <f>ROUND(I921*H921,2)</f>
        <v>0</v>
      </c>
      <c r="BL921" s="18" t="s">
        <v>179</v>
      </c>
      <c r="BM921" s="163" t="s">
        <v>1004</v>
      </c>
    </row>
    <row r="922" spans="1:47" s="2" customFormat="1" ht="19.2">
      <c r="A922" s="33"/>
      <c r="B922" s="34"/>
      <c r="C922" s="33"/>
      <c r="D922" s="165" t="s">
        <v>273</v>
      </c>
      <c r="E922" s="33"/>
      <c r="F922" s="166" t="s">
        <v>1003</v>
      </c>
      <c r="G922" s="33"/>
      <c r="H922" s="33"/>
      <c r="I922" s="167"/>
      <c r="J922" s="33"/>
      <c r="K922" s="33"/>
      <c r="L922" s="34"/>
      <c r="M922" s="168"/>
      <c r="N922" s="169"/>
      <c r="O922" s="59"/>
      <c r="P922" s="59"/>
      <c r="Q922" s="59"/>
      <c r="R922" s="59"/>
      <c r="S922" s="59"/>
      <c r="T922" s="60"/>
      <c r="U922" s="33"/>
      <c r="V922" s="33"/>
      <c r="W922" s="33"/>
      <c r="X922" s="33"/>
      <c r="Y922" s="33"/>
      <c r="Z922" s="33"/>
      <c r="AA922" s="33"/>
      <c r="AB922" s="33"/>
      <c r="AC922" s="33"/>
      <c r="AD922" s="33"/>
      <c r="AE922" s="33"/>
      <c r="AT922" s="18" t="s">
        <v>273</v>
      </c>
      <c r="AU922" s="18" t="s">
        <v>90</v>
      </c>
    </row>
    <row r="923" spans="2:51" s="13" customFormat="1" ht="10.2">
      <c r="B923" s="170"/>
      <c r="D923" s="165" t="s">
        <v>274</v>
      </c>
      <c r="E923" s="171" t="s">
        <v>1</v>
      </c>
      <c r="F923" s="172" t="s">
        <v>800</v>
      </c>
      <c r="H923" s="171" t="s">
        <v>1</v>
      </c>
      <c r="I923" s="173"/>
      <c r="L923" s="170"/>
      <c r="M923" s="174"/>
      <c r="N923" s="175"/>
      <c r="O923" s="175"/>
      <c r="P923" s="175"/>
      <c r="Q923" s="175"/>
      <c r="R923" s="175"/>
      <c r="S923" s="175"/>
      <c r="T923" s="176"/>
      <c r="AT923" s="171" t="s">
        <v>274</v>
      </c>
      <c r="AU923" s="171" t="s">
        <v>90</v>
      </c>
      <c r="AV923" s="13" t="s">
        <v>87</v>
      </c>
      <c r="AW923" s="13" t="s">
        <v>36</v>
      </c>
      <c r="AX923" s="13" t="s">
        <v>80</v>
      </c>
      <c r="AY923" s="171" t="s">
        <v>265</v>
      </c>
    </row>
    <row r="924" spans="2:51" s="13" customFormat="1" ht="10.2">
      <c r="B924" s="170"/>
      <c r="D924" s="165" t="s">
        <v>274</v>
      </c>
      <c r="E924" s="171" t="s">
        <v>1</v>
      </c>
      <c r="F924" s="172" t="s">
        <v>1005</v>
      </c>
      <c r="H924" s="171" t="s">
        <v>1</v>
      </c>
      <c r="I924" s="173"/>
      <c r="L924" s="170"/>
      <c r="M924" s="174"/>
      <c r="N924" s="175"/>
      <c r="O924" s="175"/>
      <c r="P924" s="175"/>
      <c r="Q924" s="175"/>
      <c r="R924" s="175"/>
      <c r="S924" s="175"/>
      <c r="T924" s="176"/>
      <c r="AT924" s="171" t="s">
        <v>274</v>
      </c>
      <c r="AU924" s="171" t="s">
        <v>90</v>
      </c>
      <c r="AV924" s="13" t="s">
        <v>87</v>
      </c>
      <c r="AW924" s="13" t="s">
        <v>36</v>
      </c>
      <c r="AX924" s="13" t="s">
        <v>80</v>
      </c>
      <c r="AY924" s="171" t="s">
        <v>265</v>
      </c>
    </row>
    <row r="925" spans="2:51" s="14" customFormat="1" ht="10.2">
      <c r="B925" s="177"/>
      <c r="D925" s="165" t="s">
        <v>274</v>
      </c>
      <c r="E925" s="178" t="s">
        <v>1</v>
      </c>
      <c r="F925" s="179" t="s">
        <v>113</v>
      </c>
      <c r="H925" s="180">
        <v>10.74</v>
      </c>
      <c r="I925" s="181"/>
      <c r="L925" s="177"/>
      <c r="M925" s="182"/>
      <c r="N925" s="183"/>
      <c r="O925" s="183"/>
      <c r="P925" s="183"/>
      <c r="Q925" s="183"/>
      <c r="R925" s="183"/>
      <c r="S925" s="183"/>
      <c r="T925" s="184"/>
      <c r="AT925" s="178" t="s">
        <v>274</v>
      </c>
      <c r="AU925" s="178" t="s">
        <v>90</v>
      </c>
      <c r="AV925" s="14" t="s">
        <v>90</v>
      </c>
      <c r="AW925" s="14" t="s">
        <v>36</v>
      </c>
      <c r="AX925" s="14" t="s">
        <v>80</v>
      </c>
      <c r="AY925" s="178" t="s">
        <v>265</v>
      </c>
    </row>
    <row r="926" spans="2:51" s="16" customFormat="1" ht="10.2">
      <c r="B926" s="193"/>
      <c r="D926" s="165" t="s">
        <v>274</v>
      </c>
      <c r="E926" s="194" t="s">
        <v>112</v>
      </c>
      <c r="F926" s="195" t="s">
        <v>304</v>
      </c>
      <c r="H926" s="196">
        <v>10.74</v>
      </c>
      <c r="I926" s="197"/>
      <c r="L926" s="193"/>
      <c r="M926" s="198"/>
      <c r="N926" s="199"/>
      <c r="O926" s="199"/>
      <c r="P926" s="199"/>
      <c r="Q926" s="199"/>
      <c r="R926" s="199"/>
      <c r="S926" s="199"/>
      <c r="T926" s="200"/>
      <c r="AT926" s="194" t="s">
        <v>274</v>
      </c>
      <c r="AU926" s="194" t="s">
        <v>90</v>
      </c>
      <c r="AV926" s="16" t="s">
        <v>95</v>
      </c>
      <c r="AW926" s="16" t="s">
        <v>36</v>
      </c>
      <c r="AX926" s="16" t="s">
        <v>80</v>
      </c>
      <c r="AY926" s="194" t="s">
        <v>265</v>
      </c>
    </row>
    <row r="927" spans="2:51" s="13" customFormat="1" ht="10.2">
      <c r="B927" s="170"/>
      <c r="D927" s="165" t="s">
        <v>274</v>
      </c>
      <c r="E927" s="171" t="s">
        <v>1</v>
      </c>
      <c r="F927" s="172" t="s">
        <v>1006</v>
      </c>
      <c r="H927" s="171" t="s">
        <v>1</v>
      </c>
      <c r="I927" s="173"/>
      <c r="L927" s="170"/>
      <c r="M927" s="174"/>
      <c r="N927" s="175"/>
      <c r="O927" s="175"/>
      <c r="P927" s="175"/>
      <c r="Q927" s="175"/>
      <c r="R927" s="175"/>
      <c r="S927" s="175"/>
      <c r="T927" s="176"/>
      <c r="AT927" s="171" t="s">
        <v>274</v>
      </c>
      <c r="AU927" s="171" t="s">
        <v>90</v>
      </c>
      <c r="AV927" s="13" t="s">
        <v>87</v>
      </c>
      <c r="AW927" s="13" t="s">
        <v>36</v>
      </c>
      <c r="AX927" s="13" t="s">
        <v>80</v>
      </c>
      <c r="AY927" s="171" t="s">
        <v>265</v>
      </c>
    </row>
    <row r="928" spans="2:51" s="14" customFormat="1" ht="10.2">
      <c r="B928" s="177"/>
      <c r="D928" s="165" t="s">
        <v>274</v>
      </c>
      <c r="E928" s="178" t="s">
        <v>1</v>
      </c>
      <c r="F928" s="179" t="s">
        <v>118</v>
      </c>
      <c r="H928" s="180">
        <v>9.85</v>
      </c>
      <c r="I928" s="181"/>
      <c r="L928" s="177"/>
      <c r="M928" s="182"/>
      <c r="N928" s="183"/>
      <c r="O928" s="183"/>
      <c r="P928" s="183"/>
      <c r="Q928" s="183"/>
      <c r="R928" s="183"/>
      <c r="S928" s="183"/>
      <c r="T928" s="184"/>
      <c r="AT928" s="178" t="s">
        <v>274</v>
      </c>
      <c r="AU928" s="178" t="s">
        <v>90</v>
      </c>
      <c r="AV928" s="14" t="s">
        <v>90</v>
      </c>
      <c r="AW928" s="14" t="s">
        <v>36</v>
      </c>
      <c r="AX928" s="14" t="s">
        <v>80</v>
      </c>
      <c r="AY928" s="178" t="s">
        <v>265</v>
      </c>
    </row>
    <row r="929" spans="2:51" s="16" customFormat="1" ht="10.2">
      <c r="B929" s="193"/>
      <c r="D929" s="165" t="s">
        <v>274</v>
      </c>
      <c r="E929" s="194" t="s">
        <v>117</v>
      </c>
      <c r="F929" s="195" t="s">
        <v>304</v>
      </c>
      <c r="H929" s="196">
        <v>9.85</v>
      </c>
      <c r="I929" s="197"/>
      <c r="L929" s="193"/>
      <c r="M929" s="198"/>
      <c r="N929" s="199"/>
      <c r="O929" s="199"/>
      <c r="P929" s="199"/>
      <c r="Q929" s="199"/>
      <c r="R929" s="199"/>
      <c r="S929" s="199"/>
      <c r="T929" s="200"/>
      <c r="AT929" s="194" t="s">
        <v>274</v>
      </c>
      <c r="AU929" s="194" t="s">
        <v>90</v>
      </c>
      <c r="AV929" s="16" t="s">
        <v>95</v>
      </c>
      <c r="AW929" s="16" t="s">
        <v>36</v>
      </c>
      <c r="AX929" s="16" t="s">
        <v>80</v>
      </c>
      <c r="AY929" s="194" t="s">
        <v>265</v>
      </c>
    </row>
    <row r="930" spans="2:51" s="13" customFormat="1" ht="10.2">
      <c r="B930" s="170"/>
      <c r="D930" s="165" t="s">
        <v>274</v>
      </c>
      <c r="E930" s="171" t="s">
        <v>1</v>
      </c>
      <c r="F930" s="172" t="s">
        <v>1007</v>
      </c>
      <c r="H930" s="171" t="s">
        <v>1</v>
      </c>
      <c r="I930" s="173"/>
      <c r="L930" s="170"/>
      <c r="M930" s="174"/>
      <c r="N930" s="175"/>
      <c r="O930" s="175"/>
      <c r="P930" s="175"/>
      <c r="Q930" s="175"/>
      <c r="R930" s="175"/>
      <c r="S930" s="175"/>
      <c r="T930" s="176"/>
      <c r="AT930" s="171" t="s">
        <v>274</v>
      </c>
      <c r="AU930" s="171" t="s">
        <v>90</v>
      </c>
      <c r="AV930" s="13" t="s">
        <v>87</v>
      </c>
      <c r="AW930" s="13" t="s">
        <v>36</v>
      </c>
      <c r="AX930" s="13" t="s">
        <v>80</v>
      </c>
      <c r="AY930" s="171" t="s">
        <v>265</v>
      </c>
    </row>
    <row r="931" spans="2:51" s="14" customFormat="1" ht="10.2">
      <c r="B931" s="177"/>
      <c r="D931" s="165" t="s">
        <v>274</v>
      </c>
      <c r="E931" s="178" t="s">
        <v>1</v>
      </c>
      <c r="F931" s="179" t="s">
        <v>115</v>
      </c>
      <c r="H931" s="180">
        <v>6.09</v>
      </c>
      <c r="I931" s="181"/>
      <c r="L931" s="177"/>
      <c r="M931" s="182"/>
      <c r="N931" s="183"/>
      <c r="O931" s="183"/>
      <c r="P931" s="183"/>
      <c r="Q931" s="183"/>
      <c r="R931" s="183"/>
      <c r="S931" s="183"/>
      <c r="T931" s="184"/>
      <c r="AT931" s="178" t="s">
        <v>274</v>
      </c>
      <c r="AU931" s="178" t="s">
        <v>90</v>
      </c>
      <c r="AV931" s="14" t="s">
        <v>90</v>
      </c>
      <c r="AW931" s="14" t="s">
        <v>36</v>
      </c>
      <c r="AX931" s="14" t="s">
        <v>80</v>
      </c>
      <c r="AY931" s="178" t="s">
        <v>265</v>
      </c>
    </row>
    <row r="932" spans="2:51" s="16" customFormat="1" ht="10.2">
      <c r="B932" s="193"/>
      <c r="D932" s="165" t="s">
        <v>274</v>
      </c>
      <c r="E932" s="194" t="s">
        <v>114</v>
      </c>
      <c r="F932" s="195" t="s">
        <v>304</v>
      </c>
      <c r="H932" s="196">
        <v>6.09</v>
      </c>
      <c r="I932" s="197"/>
      <c r="L932" s="193"/>
      <c r="M932" s="198"/>
      <c r="N932" s="199"/>
      <c r="O932" s="199"/>
      <c r="P932" s="199"/>
      <c r="Q932" s="199"/>
      <c r="R932" s="199"/>
      <c r="S932" s="199"/>
      <c r="T932" s="200"/>
      <c r="AT932" s="194" t="s">
        <v>274</v>
      </c>
      <c r="AU932" s="194" t="s">
        <v>90</v>
      </c>
      <c r="AV932" s="16" t="s">
        <v>95</v>
      </c>
      <c r="AW932" s="16" t="s">
        <v>36</v>
      </c>
      <c r="AX932" s="16" t="s">
        <v>80</v>
      </c>
      <c r="AY932" s="194" t="s">
        <v>265</v>
      </c>
    </row>
    <row r="933" spans="2:51" s="13" customFormat="1" ht="10.2">
      <c r="B933" s="170"/>
      <c r="D933" s="165" t="s">
        <v>274</v>
      </c>
      <c r="E933" s="171" t="s">
        <v>1</v>
      </c>
      <c r="F933" s="172" t="s">
        <v>1008</v>
      </c>
      <c r="H933" s="171" t="s">
        <v>1</v>
      </c>
      <c r="I933" s="173"/>
      <c r="L933" s="170"/>
      <c r="M933" s="174"/>
      <c r="N933" s="175"/>
      <c r="O933" s="175"/>
      <c r="P933" s="175"/>
      <c r="Q933" s="175"/>
      <c r="R933" s="175"/>
      <c r="S933" s="175"/>
      <c r="T933" s="176"/>
      <c r="AT933" s="171" t="s">
        <v>274</v>
      </c>
      <c r="AU933" s="171" t="s">
        <v>90</v>
      </c>
      <c r="AV933" s="13" t="s">
        <v>87</v>
      </c>
      <c r="AW933" s="13" t="s">
        <v>36</v>
      </c>
      <c r="AX933" s="13" t="s">
        <v>80</v>
      </c>
      <c r="AY933" s="171" t="s">
        <v>265</v>
      </c>
    </row>
    <row r="934" spans="2:51" s="14" customFormat="1" ht="10.2">
      <c r="B934" s="177"/>
      <c r="D934" s="165" t="s">
        <v>274</v>
      </c>
      <c r="E934" s="178" t="s">
        <v>1</v>
      </c>
      <c r="F934" s="179" t="s">
        <v>1009</v>
      </c>
      <c r="H934" s="180">
        <v>4.7</v>
      </c>
      <c r="I934" s="181"/>
      <c r="L934" s="177"/>
      <c r="M934" s="182"/>
      <c r="N934" s="183"/>
      <c r="O934" s="183"/>
      <c r="P934" s="183"/>
      <c r="Q934" s="183"/>
      <c r="R934" s="183"/>
      <c r="S934" s="183"/>
      <c r="T934" s="184"/>
      <c r="AT934" s="178" t="s">
        <v>274</v>
      </c>
      <c r="AU934" s="178" t="s">
        <v>90</v>
      </c>
      <c r="AV934" s="14" t="s">
        <v>90</v>
      </c>
      <c r="AW934" s="14" t="s">
        <v>36</v>
      </c>
      <c r="AX934" s="14" t="s">
        <v>80</v>
      </c>
      <c r="AY934" s="178" t="s">
        <v>265</v>
      </c>
    </row>
    <row r="935" spans="2:51" s="16" customFormat="1" ht="10.2">
      <c r="B935" s="193"/>
      <c r="D935" s="165" t="s">
        <v>274</v>
      </c>
      <c r="E935" s="194" t="s">
        <v>119</v>
      </c>
      <c r="F935" s="195" t="s">
        <v>304</v>
      </c>
      <c r="H935" s="196">
        <v>4.7</v>
      </c>
      <c r="I935" s="197"/>
      <c r="L935" s="193"/>
      <c r="M935" s="198"/>
      <c r="N935" s="199"/>
      <c r="O935" s="199"/>
      <c r="P935" s="199"/>
      <c r="Q935" s="199"/>
      <c r="R935" s="199"/>
      <c r="S935" s="199"/>
      <c r="T935" s="200"/>
      <c r="AT935" s="194" t="s">
        <v>274</v>
      </c>
      <c r="AU935" s="194" t="s">
        <v>90</v>
      </c>
      <c r="AV935" s="16" t="s">
        <v>95</v>
      </c>
      <c r="AW935" s="16" t="s">
        <v>36</v>
      </c>
      <c r="AX935" s="16" t="s">
        <v>80</v>
      </c>
      <c r="AY935" s="194" t="s">
        <v>265</v>
      </c>
    </row>
    <row r="936" spans="2:51" s="13" customFormat="1" ht="10.2">
      <c r="B936" s="170"/>
      <c r="D936" s="165" t="s">
        <v>274</v>
      </c>
      <c r="E936" s="171" t="s">
        <v>1</v>
      </c>
      <c r="F936" s="172" t="s">
        <v>1010</v>
      </c>
      <c r="H936" s="171" t="s">
        <v>1</v>
      </c>
      <c r="I936" s="173"/>
      <c r="L936" s="170"/>
      <c r="M936" s="174"/>
      <c r="N936" s="175"/>
      <c r="O936" s="175"/>
      <c r="P936" s="175"/>
      <c r="Q936" s="175"/>
      <c r="R936" s="175"/>
      <c r="S936" s="175"/>
      <c r="T936" s="176"/>
      <c r="AT936" s="171" t="s">
        <v>274</v>
      </c>
      <c r="AU936" s="171" t="s">
        <v>90</v>
      </c>
      <c r="AV936" s="13" t="s">
        <v>87</v>
      </c>
      <c r="AW936" s="13" t="s">
        <v>36</v>
      </c>
      <c r="AX936" s="13" t="s">
        <v>80</v>
      </c>
      <c r="AY936" s="171" t="s">
        <v>265</v>
      </c>
    </row>
    <row r="937" spans="2:51" s="14" customFormat="1" ht="10.2">
      <c r="B937" s="177"/>
      <c r="D937" s="165" t="s">
        <v>274</v>
      </c>
      <c r="E937" s="178" t="s">
        <v>1</v>
      </c>
      <c r="F937" s="179" t="s">
        <v>185</v>
      </c>
      <c r="H937" s="180">
        <v>2.25</v>
      </c>
      <c r="I937" s="181"/>
      <c r="L937" s="177"/>
      <c r="M937" s="182"/>
      <c r="N937" s="183"/>
      <c r="O937" s="183"/>
      <c r="P937" s="183"/>
      <c r="Q937" s="183"/>
      <c r="R937" s="183"/>
      <c r="S937" s="183"/>
      <c r="T937" s="184"/>
      <c r="AT937" s="178" t="s">
        <v>274</v>
      </c>
      <c r="AU937" s="178" t="s">
        <v>90</v>
      </c>
      <c r="AV937" s="14" t="s">
        <v>90</v>
      </c>
      <c r="AW937" s="14" t="s">
        <v>36</v>
      </c>
      <c r="AX937" s="14" t="s">
        <v>80</v>
      </c>
      <c r="AY937" s="178" t="s">
        <v>265</v>
      </c>
    </row>
    <row r="938" spans="2:51" s="16" customFormat="1" ht="10.2">
      <c r="B938" s="193"/>
      <c r="D938" s="165" t="s">
        <v>274</v>
      </c>
      <c r="E938" s="194" t="s">
        <v>184</v>
      </c>
      <c r="F938" s="195" t="s">
        <v>304</v>
      </c>
      <c r="H938" s="196">
        <v>2.25</v>
      </c>
      <c r="I938" s="197"/>
      <c r="L938" s="193"/>
      <c r="M938" s="198"/>
      <c r="N938" s="199"/>
      <c r="O938" s="199"/>
      <c r="P938" s="199"/>
      <c r="Q938" s="199"/>
      <c r="R938" s="199"/>
      <c r="S938" s="199"/>
      <c r="T938" s="200"/>
      <c r="AT938" s="194" t="s">
        <v>274</v>
      </c>
      <c r="AU938" s="194" t="s">
        <v>90</v>
      </c>
      <c r="AV938" s="16" t="s">
        <v>95</v>
      </c>
      <c r="AW938" s="16" t="s">
        <v>36</v>
      </c>
      <c r="AX938" s="16" t="s">
        <v>80</v>
      </c>
      <c r="AY938" s="194" t="s">
        <v>265</v>
      </c>
    </row>
    <row r="939" spans="2:51" s="15" customFormat="1" ht="10.2">
      <c r="B939" s="185"/>
      <c r="D939" s="165" t="s">
        <v>274</v>
      </c>
      <c r="E939" s="186" t="s">
        <v>1</v>
      </c>
      <c r="F939" s="187" t="s">
        <v>277</v>
      </c>
      <c r="H939" s="188">
        <v>33.629999999999995</v>
      </c>
      <c r="I939" s="189"/>
      <c r="L939" s="185"/>
      <c r="M939" s="190"/>
      <c r="N939" s="191"/>
      <c r="O939" s="191"/>
      <c r="P939" s="191"/>
      <c r="Q939" s="191"/>
      <c r="R939" s="191"/>
      <c r="S939" s="191"/>
      <c r="T939" s="192"/>
      <c r="AT939" s="186" t="s">
        <v>274</v>
      </c>
      <c r="AU939" s="186" t="s">
        <v>90</v>
      </c>
      <c r="AV939" s="15" t="s">
        <v>179</v>
      </c>
      <c r="AW939" s="15" t="s">
        <v>36</v>
      </c>
      <c r="AX939" s="15" t="s">
        <v>80</v>
      </c>
      <c r="AY939" s="186" t="s">
        <v>265</v>
      </c>
    </row>
    <row r="940" spans="2:51" s="13" customFormat="1" ht="10.2">
      <c r="B940" s="170"/>
      <c r="D940" s="165" t="s">
        <v>274</v>
      </c>
      <c r="E940" s="171" t="s">
        <v>1</v>
      </c>
      <c r="F940" s="172" t="s">
        <v>605</v>
      </c>
      <c r="H940" s="171" t="s">
        <v>1</v>
      </c>
      <c r="I940" s="173"/>
      <c r="L940" s="170"/>
      <c r="M940" s="174"/>
      <c r="N940" s="175"/>
      <c r="O940" s="175"/>
      <c r="P940" s="175"/>
      <c r="Q940" s="175"/>
      <c r="R940" s="175"/>
      <c r="S940" s="175"/>
      <c r="T940" s="176"/>
      <c r="AT940" s="171" t="s">
        <v>274</v>
      </c>
      <c r="AU940" s="171" t="s">
        <v>90</v>
      </c>
      <c r="AV940" s="13" t="s">
        <v>87</v>
      </c>
      <c r="AW940" s="13" t="s">
        <v>36</v>
      </c>
      <c r="AX940" s="13" t="s">
        <v>80</v>
      </c>
      <c r="AY940" s="171" t="s">
        <v>265</v>
      </c>
    </row>
    <row r="941" spans="2:51" s="13" customFormat="1" ht="10.2">
      <c r="B941" s="170"/>
      <c r="D941" s="165" t="s">
        <v>274</v>
      </c>
      <c r="E941" s="171" t="s">
        <v>1</v>
      </c>
      <c r="F941" s="172" t="s">
        <v>1011</v>
      </c>
      <c r="H941" s="171" t="s">
        <v>1</v>
      </c>
      <c r="I941" s="173"/>
      <c r="L941" s="170"/>
      <c r="M941" s="174"/>
      <c r="N941" s="175"/>
      <c r="O941" s="175"/>
      <c r="P941" s="175"/>
      <c r="Q941" s="175"/>
      <c r="R941" s="175"/>
      <c r="S941" s="175"/>
      <c r="T941" s="176"/>
      <c r="AT941" s="171" t="s">
        <v>274</v>
      </c>
      <c r="AU941" s="171" t="s">
        <v>90</v>
      </c>
      <c r="AV941" s="13" t="s">
        <v>87</v>
      </c>
      <c r="AW941" s="13" t="s">
        <v>36</v>
      </c>
      <c r="AX941" s="13" t="s">
        <v>80</v>
      </c>
      <c r="AY941" s="171" t="s">
        <v>265</v>
      </c>
    </row>
    <row r="942" spans="2:51" s="14" customFormat="1" ht="10.2">
      <c r="B942" s="177"/>
      <c r="D942" s="165" t="s">
        <v>274</v>
      </c>
      <c r="E942" s="178" t="s">
        <v>1</v>
      </c>
      <c r="F942" s="179" t="s">
        <v>160</v>
      </c>
      <c r="H942" s="180">
        <v>18.6</v>
      </c>
      <c r="I942" s="181"/>
      <c r="L942" s="177"/>
      <c r="M942" s="182"/>
      <c r="N942" s="183"/>
      <c r="O942" s="183"/>
      <c r="P942" s="183"/>
      <c r="Q942" s="183"/>
      <c r="R942" s="183"/>
      <c r="S942" s="183"/>
      <c r="T942" s="184"/>
      <c r="AT942" s="178" t="s">
        <v>274</v>
      </c>
      <c r="AU942" s="178" t="s">
        <v>90</v>
      </c>
      <c r="AV942" s="14" t="s">
        <v>90</v>
      </c>
      <c r="AW942" s="14" t="s">
        <v>36</v>
      </c>
      <c r="AX942" s="14" t="s">
        <v>80</v>
      </c>
      <c r="AY942" s="178" t="s">
        <v>265</v>
      </c>
    </row>
    <row r="943" spans="2:51" s="16" customFormat="1" ht="10.2">
      <c r="B943" s="193"/>
      <c r="D943" s="165" t="s">
        <v>274</v>
      </c>
      <c r="E943" s="194" t="s">
        <v>159</v>
      </c>
      <c r="F943" s="195" t="s">
        <v>304</v>
      </c>
      <c r="H943" s="196">
        <v>18.6</v>
      </c>
      <c r="I943" s="197"/>
      <c r="L943" s="193"/>
      <c r="M943" s="198"/>
      <c r="N943" s="199"/>
      <c r="O943" s="199"/>
      <c r="P943" s="199"/>
      <c r="Q943" s="199"/>
      <c r="R943" s="199"/>
      <c r="S943" s="199"/>
      <c r="T943" s="200"/>
      <c r="AT943" s="194" t="s">
        <v>274</v>
      </c>
      <c r="AU943" s="194" t="s">
        <v>90</v>
      </c>
      <c r="AV943" s="16" t="s">
        <v>95</v>
      </c>
      <c r="AW943" s="16" t="s">
        <v>36</v>
      </c>
      <c r="AX943" s="16" t="s">
        <v>80</v>
      </c>
      <c r="AY943" s="194" t="s">
        <v>265</v>
      </c>
    </row>
    <row r="944" spans="2:51" s="13" customFormat="1" ht="10.2">
      <c r="B944" s="170"/>
      <c r="D944" s="165" t="s">
        <v>274</v>
      </c>
      <c r="E944" s="171" t="s">
        <v>1</v>
      </c>
      <c r="F944" s="172" t="s">
        <v>1012</v>
      </c>
      <c r="H944" s="171" t="s">
        <v>1</v>
      </c>
      <c r="I944" s="173"/>
      <c r="L944" s="170"/>
      <c r="M944" s="174"/>
      <c r="N944" s="175"/>
      <c r="O944" s="175"/>
      <c r="P944" s="175"/>
      <c r="Q944" s="175"/>
      <c r="R944" s="175"/>
      <c r="S944" s="175"/>
      <c r="T944" s="176"/>
      <c r="AT944" s="171" t="s">
        <v>274</v>
      </c>
      <c r="AU944" s="171" t="s">
        <v>90</v>
      </c>
      <c r="AV944" s="13" t="s">
        <v>87</v>
      </c>
      <c r="AW944" s="13" t="s">
        <v>36</v>
      </c>
      <c r="AX944" s="13" t="s">
        <v>80</v>
      </c>
      <c r="AY944" s="171" t="s">
        <v>265</v>
      </c>
    </row>
    <row r="945" spans="2:51" s="14" customFormat="1" ht="10.2">
      <c r="B945" s="177"/>
      <c r="D945" s="165" t="s">
        <v>274</v>
      </c>
      <c r="E945" s="178" t="s">
        <v>1</v>
      </c>
      <c r="F945" s="179" t="s">
        <v>162</v>
      </c>
      <c r="H945" s="180">
        <v>8.4</v>
      </c>
      <c r="I945" s="181"/>
      <c r="L945" s="177"/>
      <c r="M945" s="182"/>
      <c r="N945" s="183"/>
      <c r="O945" s="183"/>
      <c r="P945" s="183"/>
      <c r="Q945" s="183"/>
      <c r="R945" s="183"/>
      <c r="S945" s="183"/>
      <c r="T945" s="184"/>
      <c r="AT945" s="178" t="s">
        <v>274</v>
      </c>
      <c r="AU945" s="178" t="s">
        <v>90</v>
      </c>
      <c r="AV945" s="14" t="s">
        <v>90</v>
      </c>
      <c r="AW945" s="14" t="s">
        <v>36</v>
      </c>
      <c r="AX945" s="14" t="s">
        <v>80</v>
      </c>
      <c r="AY945" s="178" t="s">
        <v>265</v>
      </c>
    </row>
    <row r="946" spans="2:51" s="16" customFormat="1" ht="10.2">
      <c r="B946" s="193"/>
      <c r="D946" s="165" t="s">
        <v>274</v>
      </c>
      <c r="E946" s="194" t="s">
        <v>161</v>
      </c>
      <c r="F946" s="195" t="s">
        <v>304</v>
      </c>
      <c r="H946" s="196">
        <v>8.4</v>
      </c>
      <c r="I946" s="197"/>
      <c r="L946" s="193"/>
      <c r="M946" s="198"/>
      <c r="N946" s="199"/>
      <c r="O946" s="199"/>
      <c r="P946" s="199"/>
      <c r="Q946" s="199"/>
      <c r="R946" s="199"/>
      <c r="S946" s="199"/>
      <c r="T946" s="200"/>
      <c r="AT946" s="194" t="s">
        <v>274</v>
      </c>
      <c r="AU946" s="194" t="s">
        <v>90</v>
      </c>
      <c r="AV946" s="16" t="s">
        <v>95</v>
      </c>
      <c r="AW946" s="16" t="s">
        <v>36</v>
      </c>
      <c r="AX946" s="16" t="s">
        <v>80</v>
      </c>
      <c r="AY946" s="194" t="s">
        <v>265</v>
      </c>
    </row>
    <row r="947" spans="2:51" s="13" customFormat="1" ht="10.2">
      <c r="B947" s="170"/>
      <c r="D947" s="165" t="s">
        <v>274</v>
      </c>
      <c r="E947" s="171" t="s">
        <v>1</v>
      </c>
      <c r="F947" s="172" t="s">
        <v>1013</v>
      </c>
      <c r="H947" s="171" t="s">
        <v>1</v>
      </c>
      <c r="I947" s="173"/>
      <c r="L947" s="170"/>
      <c r="M947" s="174"/>
      <c r="N947" s="175"/>
      <c r="O947" s="175"/>
      <c r="P947" s="175"/>
      <c r="Q947" s="175"/>
      <c r="R947" s="175"/>
      <c r="S947" s="175"/>
      <c r="T947" s="176"/>
      <c r="AT947" s="171" t="s">
        <v>274</v>
      </c>
      <c r="AU947" s="171" t="s">
        <v>90</v>
      </c>
      <c r="AV947" s="13" t="s">
        <v>87</v>
      </c>
      <c r="AW947" s="13" t="s">
        <v>36</v>
      </c>
      <c r="AX947" s="13" t="s">
        <v>80</v>
      </c>
      <c r="AY947" s="171" t="s">
        <v>265</v>
      </c>
    </row>
    <row r="948" spans="2:51" s="14" customFormat="1" ht="10.2">
      <c r="B948" s="177"/>
      <c r="D948" s="165" t="s">
        <v>274</v>
      </c>
      <c r="E948" s="178" t="s">
        <v>1</v>
      </c>
      <c r="F948" s="179" t="s">
        <v>211</v>
      </c>
      <c r="H948" s="180">
        <v>34.8</v>
      </c>
      <c r="I948" s="181"/>
      <c r="L948" s="177"/>
      <c r="M948" s="182"/>
      <c r="N948" s="183"/>
      <c r="O948" s="183"/>
      <c r="P948" s="183"/>
      <c r="Q948" s="183"/>
      <c r="R948" s="183"/>
      <c r="S948" s="183"/>
      <c r="T948" s="184"/>
      <c r="AT948" s="178" t="s">
        <v>274</v>
      </c>
      <c r="AU948" s="178" t="s">
        <v>90</v>
      </c>
      <c r="AV948" s="14" t="s">
        <v>90</v>
      </c>
      <c r="AW948" s="14" t="s">
        <v>36</v>
      </c>
      <c r="AX948" s="14" t="s">
        <v>80</v>
      </c>
      <c r="AY948" s="178" t="s">
        <v>265</v>
      </c>
    </row>
    <row r="949" spans="2:51" s="16" customFormat="1" ht="10.2">
      <c r="B949" s="193"/>
      <c r="D949" s="165" t="s">
        <v>274</v>
      </c>
      <c r="E949" s="194" t="s">
        <v>210</v>
      </c>
      <c r="F949" s="195" t="s">
        <v>304</v>
      </c>
      <c r="H949" s="196">
        <v>34.8</v>
      </c>
      <c r="I949" s="197"/>
      <c r="L949" s="193"/>
      <c r="M949" s="198"/>
      <c r="N949" s="199"/>
      <c r="O949" s="199"/>
      <c r="P949" s="199"/>
      <c r="Q949" s="199"/>
      <c r="R949" s="199"/>
      <c r="S949" s="199"/>
      <c r="T949" s="200"/>
      <c r="AT949" s="194" t="s">
        <v>274</v>
      </c>
      <c r="AU949" s="194" t="s">
        <v>90</v>
      </c>
      <c r="AV949" s="16" t="s">
        <v>95</v>
      </c>
      <c r="AW949" s="16" t="s">
        <v>36</v>
      </c>
      <c r="AX949" s="16" t="s">
        <v>80</v>
      </c>
      <c r="AY949" s="194" t="s">
        <v>265</v>
      </c>
    </row>
    <row r="950" spans="2:51" s="15" customFormat="1" ht="10.2">
      <c r="B950" s="185"/>
      <c r="D950" s="165" t="s">
        <v>274</v>
      </c>
      <c r="E950" s="186" t="s">
        <v>175</v>
      </c>
      <c r="F950" s="187" t="s">
        <v>277</v>
      </c>
      <c r="H950" s="188">
        <v>61.8</v>
      </c>
      <c r="I950" s="189"/>
      <c r="L950" s="185"/>
      <c r="M950" s="190"/>
      <c r="N950" s="191"/>
      <c r="O950" s="191"/>
      <c r="P950" s="191"/>
      <c r="Q950" s="191"/>
      <c r="R950" s="191"/>
      <c r="S950" s="191"/>
      <c r="T950" s="192"/>
      <c r="AT950" s="186" t="s">
        <v>274</v>
      </c>
      <c r="AU950" s="186" t="s">
        <v>90</v>
      </c>
      <c r="AV950" s="15" t="s">
        <v>179</v>
      </c>
      <c r="AW950" s="15" t="s">
        <v>36</v>
      </c>
      <c r="AX950" s="15" t="s">
        <v>87</v>
      </c>
      <c r="AY950" s="186" t="s">
        <v>265</v>
      </c>
    </row>
    <row r="951" spans="1:65" s="2" customFormat="1" ht="33" customHeight="1">
      <c r="A951" s="33"/>
      <c r="B951" s="151"/>
      <c r="C951" s="152" t="s">
        <v>1014</v>
      </c>
      <c r="D951" s="152" t="s">
        <v>267</v>
      </c>
      <c r="E951" s="153" t="s">
        <v>1015</v>
      </c>
      <c r="F951" s="154" t="s">
        <v>1016</v>
      </c>
      <c r="G951" s="155" t="s">
        <v>270</v>
      </c>
      <c r="H951" s="156">
        <v>0.857</v>
      </c>
      <c r="I951" s="157"/>
      <c r="J951" s="158">
        <f>ROUND(I951*H951,2)</f>
        <v>0</v>
      </c>
      <c r="K951" s="154" t="s">
        <v>271</v>
      </c>
      <c r="L951" s="34"/>
      <c r="M951" s="159" t="s">
        <v>1</v>
      </c>
      <c r="N951" s="160" t="s">
        <v>45</v>
      </c>
      <c r="O951" s="59"/>
      <c r="P951" s="161">
        <f>O951*H951</f>
        <v>0</v>
      </c>
      <c r="Q951" s="161">
        <v>0.00158</v>
      </c>
      <c r="R951" s="161">
        <f>Q951*H951</f>
        <v>0.00135406</v>
      </c>
      <c r="S951" s="161">
        <v>0</v>
      </c>
      <c r="T951" s="162">
        <f>S951*H951</f>
        <v>0</v>
      </c>
      <c r="U951" s="33"/>
      <c r="V951" s="33"/>
      <c r="W951" s="33"/>
      <c r="X951" s="33"/>
      <c r="Y951" s="33"/>
      <c r="Z951" s="33"/>
      <c r="AA951" s="33"/>
      <c r="AB951" s="33"/>
      <c r="AC951" s="33"/>
      <c r="AD951" s="33"/>
      <c r="AE951" s="33"/>
      <c r="AR951" s="163" t="s">
        <v>179</v>
      </c>
      <c r="AT951" s="163" t="s">
        <v>267</v>
      </c>
      <c r="AU951" s="163" t="s">
        <v>90</v>
      </c>
      <c r="AY951" s="18" t="s">
        <v>265</v>
      </c>
      <c r="BE951" s="164">
        <f>IF(N951="základní",J951,0)</f>
        <v>0</v>
      </c>
      <c r="BF951" s="164">
        <f>IF(N951="snížená",J951,0)</f>
        <v>0</v>
      </c>
      <c r="BG951" s="164">
        <f>IF(N951="zákl. přenesená",J951,0)</f>
        <v>0</v>
      </c>
      <c r="BH951" s="164">
        <f>IF(N951="sníž. přenesená",J951,0)</f>
        <v>0</v>
      </c>
      <c r="BI951" s="164">
        <f>IF(N951="nulová",J951,0)</f>
        <v>0</v>
      </c>
      <c r="BJ951" s="18" t="s">
        <v>87</v>
      </c>
      <c r="BK951" s="164">
        <f>ROUND(I951*H951,2)</f>
        <v>0</v>
      </c>
      <c r="BL951" s="18" t="s">
        <v>179</v>
      </c>
      <c r="BM951" s="163" t="s">
        <v>1017</v>
      </c>
    </row>
    <row r="952" spans="1:47" s="2" customFormat="1" ht="19.2">
      <c r="A952" s="33"/>
      <c r="B952" s="34"/>
      <c r="C952" s="33"/>
      <c r="D952" s="165" t="s">
        <v>273</v>
      </c>
      <c r="E952" s="33"/>
      <c r="F952" s="166" t="s">
        <v>1016</v>
      </c>
      <c r="G952" s="33"/>
      <c r="H952" s="33"/>
      <c r="I952" s="167"/>
      <c r="J952" s="33"/>
      <c r="K952" s="33"/>
      <c r="L952" s="34"/>
      <c r="M952" s="168"/>
      <c r="N952" s="169"/>
      <c r="O952" s="59"/>
      <c r="P952" s="59"/>
      <c r="Q952" s="59"/>
      <c r="R952" s="59"/>
      <c r="S952" s="59"/>
      <c r="T952" s="60"/>
      <c r="U952" s="33"/>
      <c r="V952" s="33"/>
      <c r="W952" s="33"/>
      <c r="X952" s="33"/>
      <c r="Y952" s="33"/>
      <c r="Z952" s="33"/>
      <c r="AA952" s="33"/>
      <c r="AB952" s="33"/>
      <c r="AC952" s="33"/>
      <c r="AD952" s="33"/>
      <c r="AE952" s="33"/>
      <c r="AT952" s="18" t="s">
        <v>273</v>
      </c>
      <c r="AU952" s="18" t="s">
        <v>90</v>
      </c>
    </row>
    <row r="953" spans="2:51" s="13" customFormat="1" ht="10.2">
      <c r="B953" s="170"/>
      <c r="D953" s="165" t="s">
        <v>274</v>
      </c>
      <c r="E953" s="171" t="s">
        <v>1</v>
      </c>
      <c r="F953" s="172" t="s">
        <v>642</v>
      </c>
      <c r="H953" s="171" t="s">
        <v>1</v>
      </c>
      <c r="I953" s="173"/>
      <c r="L953" s="170"/>
      <c r="M953" s="174"/>
      <c r="N953" s="175"/>
      <c r="O953" s="175"/>
      <c r="P953" s="175"/>
      <c r="Q953" s="175"/>
      <c r="R953" s="175"/>
      <c r="S953" s="175"/>
      <c r="T953" s="176"/>
      <c r="AT953" s="171" t="s">
        <v>274</v>
      </c>
      <c r="AU953" s="171" t="s">
        <v>90</v>
      </c>
      <c r="AV953" s="13" t="s">
        <v>87</v>
      </c>
      <c r="AW953" s="13" t="s">
        <v>36</v>
      </c>
      <c r="AX953" s="13" t="s">
        <v>80</v>
      </c>
      <c r="AY953" s="171" t="s">
        <v>265</v>
      </c>
    </row>
    <row r="954" spans="2:51" s="13" customFormat="1" ht="10.2">
      <c r="B954" s="170"/>
      <c r="D954" s="165" t="s">
        <v>274</v>
      </c>
      <c r="E954" s="171" t="s">
        <v>1</v>
      </c>
      <c r="F954" s="172" t="s">
        <v>1018</v>
      </c>
      <c r="H954" s="171" t="s">
        <v>1</v>
      </c>
      <c r="I954" s="173"/>
      <c r="L954" s="170"/>
      <c r="M954" s="174"/>
      <c r="N954" s="175"/>
      <c r="O954" s="175"/>
      <c r="P954" s="175"/>
      <c r="Q954" s="175"/>
      <c r="R954" s="175"/>
      <c r="S954" s="175"/>
      <c r="T954" s="176"/>
      <c r="AT954" s="171" t="s">
        <v>274</v>
      </c>
      <c r="AU954" s="171" t="s">
        <v>90</v>
      </c>
      <c r="AV954" s="13" t="s">
        <v>87</v>
      </c>
      <c r="AW954" s="13" t="s">
        <v>36</v>
      </c>
      <c r="AX954" s="13" t="s">
        <v>80</v>
      </c>
      <c r="AY954" s="171" t="s">
        <v>265</v>
      </c>
    </row>
    <row r="955" spans="2:51" s="14" customFormat="1" ht="10.2">
      <c r="B955" s="177"/>
      <c r="D955" s="165" t="s">
        <v>274</v>
      </c>
      <c r="E955" s="178" t="s">
        <v>1</v>
      </c>
      <c r="F955" s="179" t="s">
        <v>1019</v>
      </c>
      <c r="H955" s="180">
        <v>0.48</v>
      </c>
      <c r="I955" s="181"/>
      <c r="L955" s="177"/>
      <c r="M955" s="182"/>
      <c r="N955" s="183"/>
      <c r="O955" s="183"/>
      <c r="P955" s="183"/>
      <c r="Q955" s="183"/>
      <c r="R955" s="183"/>
      <c r="S955" s="183"/>
      <c r="T955" s="184"/>
      <c r="AT955" s="178" t="s">
        <v>274</v>
      </c>
      <c r="AU955" s="178" t="s">
        <v>90</v>
      </c>
      <c r="AV955" s="14" t="s">
        <v>90</v>
      </c>
      <c r="AW955" s="14" t="s">
        <v>36</v>
      </c>
      <c r="AX955" s="14" t="s">
        <v>80</v>
      </c>
      <c r="AY955" s="178" t="s">
        <v>265</v>
      </c>
    </row>
    <row r="956" spans="2:51" s="14" customFormat="1" ht="10.2">
      <c r="B956" s="177"/>
      <c r="D956" s="165" t="s">
        <v>274</v>
      </c>
      <c r="E956" s="178" t="s">
        <v>1</v>
      </c>
      <c r="F956" s="179" t="s">
        <v>1020</v>
      </c>
      <c r="H956" s="180">
        <v>0.377</v>
      </c>
      <c r="I956" s="181"/>
      <c r="L956" s="177"/>
      <c r="M956" s="182"/>
      <c r="N956" s="183"/>
      <c r="O956" s="183"/>
      <c r="P956" s="183"/>
      <c r="Q956" s="183"/>
      <c r="R956" s="183"/>
      <c r="S956" s="183"/>
      <c r="T956" s="184"/>
      <c r="AT956" s="178" t="s">
        <v>274</v>
      </c>
      <c r="AU956" s="178" t="s">
        <v>90</v>
      </c>
      <c r="AV956" s="14" t="s">
        <v>90</v>
      </c>
      <c r="AW956" s="14" t="s">
        <v>36</v>
      </c>
      <c r="AX956" s="14" t="s">
        <v>80</v>
      </c>
      <c r="AY956" s="178" t="s">
        <v>265</v>
      </c>
    </row>
    <row r="957" spans="2:51" s="15" customFormat="1" ht="10.2">
      <c r="B957" s="185"/>
      <c r="D957" s="165" t="s">
        <v>274</v>
      </c>
      <c r="E957" s="186" t="s">
        <v>1</v>
      </c>
      <c r="F957" s="187" t="s">
        <v>277</v>
      </c>
      <c r="H957" s="188">
        <v>0.857</v>
      </c>
      <c r="I957" s="189"/>
      <c r="L957" s="185"/>
      <c r="M957" s="190"/>
      <c r="N957" s="191"/>
      <c r="O957" s="191"/>
      <c r="P957" s="191"/>
      <c r="Q957" s="191"/>
      <c r="R957" s="191"/>
      <c r="S957" s="191"/>
      <c r="T957" s="192"/>
      <c r="AT957" s="186" t="s">
        <v>274</v>
      </c>
      <c r="AU957" s="186" t="s">
        <v>90</v>
      </c>
      <c r="AV957" s="15" t="s">
        <v>179</v>
      </c>
      <c r="AW957" s="15" t="s">
        <v>36</v>
      </c>
      <c r="AX957" s="15" t="s">
        <v>87</v>
      </c>
      <c r="AY957" s="186" t="s">
        <v>265</v>
      </c>
    </row>
    <row r="958" spans="1:65" s="2" customFormat="1" ht="24.15" customHeight="1">
      <c r="A958" s="33"/>
      <c r="B958" s="151"/>
      <c r="C958" s="152" t="s">
        <v>1021</v>
      </c>
      <c r="D958" s="152" t="s">
        <v>267</v>
      </c>
      <c r="E958" s="153" t="s">
        <v>1022</v>
      </c>
      <c r="F958" s="154" t="s">
        <v>1023</v>
      </c>
      <c r="G958" s="155" t="s">
        <v>280</v>
      </c>
      <c r="H958" s="156">
        <v>4</v>
      </c>
      <c r="I958" s="157"/>
      <c r="J958" s="158">
        <f>ROUND(I958*H958,2)</f>
        <v>0</v>
      </c>
      <c r="K958" s="154" t="s">
        <v>271</v>
      </c>
      <c r="L958" s="34"/>
      <c r="M958" s="159" t="s">
        <v>1</v>
      </c>
      <c r="N958" s="160" t="s">
        <v>45</v>
      </c>
      <c r="O958" s="59"/>
      <c r="P958" s="161">
        <f>O958*H958</f>
        <v>0</v>
      </c>
      <c r="Q958" s="161">
        <v>0.00018</v>
      </c>
      <c r="R958" s="161">
        <f>Q958*H958</f>
        <v>0.00072</v>
      </c>
      <c r="S958" s="161">
        <v>0</v>
      </c>
      <c r="T958" s="162">
        <f>S958*H958</f>
        <v>0</v>
      </c>
      <c r="U958" s="33"/>
      <c r="V958" s="33"/>
      <c r="W958" s="33"/>
      <c r="X958" s="33"/>
      <c r="Y958" s="33"/>
      <c r="Z958" s="33"/>
      <c r="AA958" s="33"/>
      <c r="AB958" s="33"/>
      <c r="AC958" s="33"/>
      <c r="AD958" s="33"/>
      <c r="AE958" s="33"/>
      <c r="AR958" s="163" t="s">
        <v>179</v>
      </c>
      <c r="AT958" s="163" t="s">
        <v>267</v>
      </c>
      <c r="AU958" s="163" t="s">
        <v>90</v>
      </c>
      <c r="AY958" s="18" t="s">
        <v>265</v>
      </c>
      <c r="BE958" s="164">
        <f>IF(N958="základní",J958,0)</f>
        <v>0</v>
      </c>
      <c r="BF958" s="164">
        <f>IF(N958="snížená",J958,0)</f>
        <v>0</v>
      </c>
      <c r="BG958" s="164">
        <f>IF(N958="zákl. přenesená",J958,0)</f>
        <v>0</v>
      </c>
      <c r="BH958" s="164">
        <f>IF(N958="sníž. přenesená",J958,0)</f>
        <v>0</v>
      </c>
      <c r="BI958" s="164">
        <f>IF(N958="nulová",J958,0)</f>
        <v>0</v>
      </c>
      <c r="BJ958" s="18" t="s">
        <v>87</v>
      </c>
      <c r="BK958" s="164">
        <f>ROUND(I958*H958,2)</f>
        <v>0</v>
      </c>
      <c r="BL958" s="18" t="s">
        <v>179</v>
      </c>
      <c r="BM958" s="163" t="s">
        <v>1024</v>
      </c>
    </row>
    <row r="959" spans="1:47" s="2" customFormat="1" ht="19.2">
      <c r="A959" s="33"/>
      <c r="B959" s="34"/>
      <c r="C959" s="33"/>
      <c r="D959" s="165" t="s">
        <v>273</v>
      </c>
      <c r="E959" s="33"/>
      <c r="F959" s="166" t="s">
        <v>1023</v>
      </c>
      <c r="G959" s="33"/>
      <c r="H959" s="33"/>
      <c r="I959" s="167"/>
      <c r="J959" s="33"/>
      <c r="K959" s="33"/>
      <c r="L959" s="34"/>
      <c r="M959" s="168"/>
      <c r="N959" s="169"/>
      <c r="O959" s="59"/>
      <c r="P959" s="59"/>
      <c r="Q959" s="59"/>
      <c r="R959" s="59"/>
      <c r="S959" s="59"/>
      <c r="T959" s="60"/>
      <c r="U959" s="33"/>
      <c r="V959" s="33"/>
      <c r="W959" s="33"/>
      <c r="X959" s="33"/>
      <c r="Y959" s="33"/>
      <c r="Z959" s="33"/>
      <c r="AA959" s="33"/>
      <c r="AB959" s="33"/>
      <c r="AC959" s="33"/>
      <c r="AD959" s="33"/>
      <c r="AE959" s="33"/>
      <c r="AT959" s="18" t="s">
        <v>273</v>
      </c>
      <c r="AU959" s="18" t="s">
        <v>90</v>
      </c>
    </row>
    <row r="960" spans="2:51" s="13" customFormat="1" ht="10.2">
      <c r="B960" s="170"/>
      <c r="D960" s="165" t="s">
        <v>274</v>
      </c>
      <c r="E960" s="171" t="s">
        <v>1</v>
      </c>
      <c r="F960" s="172" t="s">
        <v>867</v>
      </c>
      <c r="H960" s="171" t="s">
        <v>1</v>
      </c>
      <c r="I960" s="173"/>
      <c r="L960" s="170"/>
      <c r="M960" s="174"/>
      <c r="N960" s="175"/>
      <c r="O960" s="175"/>
      <c r="P960" s="175"/>
      <c r="Q960" s="175"/>
      <c r="R960" s="175"/>
      <c r="S960" s="175"/>
      <c r="T960" s="176"/>
      <c r="AT960" s="171" t="s">
        <v>274</v>
      </c>
      <c r="AU960" s="171" t="s">
        <v>90</v>
      </c>
      <c r="AV960" s="13" t="s">
        <v>87</v>
      </c>
      <c r="AW960" s="13" t="s">
        <v>36</v>
      </c>
      <c r="AX960" s="13" t="s">
        <v>80</v>
      </c>
      <c r="AY960" s="171" t="s">
        <v>265</v>
      </c>
    </row>
    <row r="961" spans="2:51" s="14" customFormat="1" ht="10.2">
      <c r="B961" s="177"/>
      <c r="D961" s="165" t="s">
        <v>274</v>
      </c>
      <c r="E961" s="178" t="s">
        <v>1</v>
      </c>
      <c r="F961" s="179" t="s">
        <v>179</v>
      </c>
      <c r="H961" s="180">
        <v>4</v>
      </c>
      <c r="I961" s="181"/>
      <c r="L961" s="177"/>
      <c r="M961" s="182"/>
      <c r="N961" s="183"/>
      <c r="O961" s="183"/>
      <c r="P961" s="183"/>
      <c r="Q961" s="183"/>
      <c r="R961" s="183"/>
      <c r="S961" s="183"/>
      <c r="T961" s="184"/>
      <c r="AT961" s="178" t="s">
        <v>274</v>
      </c>
      <c r="AU961" s="178" t="s">
        <v>90</v>
      </c>
      <c r="AV961" s="14" t="s">
        <v>90</v>
      </c>
      <c r="AW961" s="14" t="s">
        <v>36</v>
      </c>
      <c r="AX961" s="14" t="s">
        <v>80</v>
      </c>
      <c r="AY961" s="178" t="s">
        <v>265</v>
      </c>
    </row>
    <row r="962" spans="2:51" s="15" customFormat="1" ht="10.2">
      <c r="B962" s="185"/>
      <c r="D962" s="165" t="s">
        <v>274</v>
      </c>
      <c r="E962" s="186" t="s">
        <v>1</v>
      </c>
      <c r="F962" s="187" t="s">
        <v>277</v>
      </c>
      <c r="H962" s="188">
        <v>4</v>
      </c>
      <c r="I962" s="189"/>
      <c r="L962" s="185"/>
      <c r="M962" s="190"/>
      <c r="N962" s="191"/>
      <c r="O962" s="191"/>
      <c r="P962" s="191"/>
      <c r="Q962" s="191"/>
      <c r="R962" s="191"/>
      <c r="S962" s="191"/>
      <c r="T962" s="192"/>
      <c r="AT962" s="186" t="s">
        <v>274</v>
      </c>
      <c r="AU962" s="186" t="s">
        <v>90</v>
      </c>
      <c r="AV962" s="15" t="s">
        <v>179</v>
      </c>
      <c r="AW962" s="15" t="s">
        <v>36</v>
      </c>
      <c r="AX962" s="15" t="s">
        <v>87</v>
      </c>
      <c r="AY962" s="186" t="s">
        <v>265</v>
      </c>
    </row>
    <row r="963" spans="1:65" s="2" customFormat="1" ht="16.5" customHeight="1">
      <c r="A963" s="33"/>
      <c r="B963" s="151"/>
      <c r="C963" s="201" t="s">
        <v>1025</v>
      </c>
      <c r="D963" s="201" t="s">
        <v>376</v>
      </c>
      <c r="E963" s="202" t="s">
        <v>1026</v>
      </c>
      <c r="F963" s="203" t="s">
        <v>1027</v>
      </c>
      <c r="G963" s="204" t="s">
        <v>280</v>
      </c>
      <c r="H963" s="205">
        <v>4</v>
      </c>
      <c r="I963" s="206"/>
      <c r="J963" s="207">
        <f>ROUND(I963*H963,2)</f>
        <v>0</v>
      </c>
      <c r="K963" s="203" t="s">
        <v>271</v>
      </c>
      <c r="L963" s="208"/>
      <c r="M963" s="209" t="s">
        <v>1</v>
      </c>
      <c r="N963" s="210" t="s">
        <v>45</v>
      </c>
      <c r="O963" s="59"/>
      <c r="P963" s="161">
        <f>O963*H963</f>
        <v>0</v>
      </c>
      <c r="Q963" s="161">
        <v>0.012</v>
      </c>
      <c r="R963" s="161">
        <f>Q963*H963</f>
        <v>0.048</v>
      </c>
      <c r="S963" s="161">
        <v>0</v>
      </c>
      <c r="T963" s="162">
        <f>S963*H963</f>
        <v>0</v>
      </c>
      <c r="U963" s="33"/>
      <c r="V963" s="33"/>
      <c r="W963" s="33"/>
      <c r="X963" s="33"/>
      <c r="Y963" s="33"/>
      <c r="Z963" s="33"/>
      <c r="AA963" s="33"/>
      <c r="AB963" s="33"/>
      <c r="AC963" s="33"/>
      <c r="AD963" s="33"/>
      <c r="AE963" s="33"/>
      <c r="AR963" s="163" t="s">
        <v>321</v>
      </c>
      <c r="AT963" s="163" t="s">
        <v>376</v>
      </c>
      <c r="AU963" s="163" t="s">
        <v>90</v>
      </c>
      <c r="AY963" s="18" t="s">
        <v>265</v>
      </c>
      <c r="BE963" s="164">
        <f>IF(N963="základní",J963,0)</f>
        <v>0</v>
      </c>
      <c r="BF963" s="164">
        <f>IF(N963="snížená",J963,0)</f>
        <v>0</v>
      </c>
      <c r="BG963" s="164">
        <f>IF(N963="zákl. přenesená",J963,0)</f>
        <v>0</v>
      </c>
      <c r="BH963" s="164">
        <f>IF(N963="sníž. přenesená",J963,0)</f>
        <v>0</v>
      </c>
      <c r="BI963" s="164">
        <f>IF(N963="nulová",J963,0)</f>
        <v>0</v>
      </c>
      <c r="BJ963" s="18" t="s">
        <v>87</v>
      </c>
      <c r="BK963" s="164">
        <f>ROUND(I963*H963,2)</f>
        <v>0</v>
      </c>
      <c r="BL963" s="18" t="s">
        <v>179</v>
      </c>
      <c r="BM963" s="163" t="s">
        <v>1028</v>
      </c>
    </row>
    <row r="964" spans="1:47" s="2" customFormat="1" ht="10.2">
      <c r="A964" s="33"/>
      <c r="B964" s="34"/>
      <c r="C964" s="33"/>
      <c r="D964" s="165" t="s">
        <v>273</v>
      </c>
      <c r="E964" s="33"/>
      <c r="F964" s="166" t="s">
        <v>1027</v>
      </c>
      <c r="G964" s="33"/>
      <c r="H964" s="33"/>
      <c r="I964" s="167"/>
      <c r="J964" s="33"/>
      <c r="K964" s="33"/>
      <c r="L964" s="34"/>
      <c r="M964" s="168"/>
      <c r="N964" s="169"/>
      <c r="O964" s="59"/>
      <c r="P964" s="59"/>
      <c r="Q964" s="59"/>
      <c r="R964" s="59"/>
      <c r="S964" s="59"/>
      <c r="T964" s="60"/>
      <c r="U964" s="33"/>
      <c r="V964" s="33"/>
      <c r="W964" s="33"/>
      <c r="X964" s="33"/>
      <c r="Y964" s="33"/>
      <c r="Z964" s="33"/>
      <c r="AA964" s="33"/>
      <c r="AB964" s="33"/>
      <c r="AC964" s="33"/>
      <c r="AD964" s="33"/>
      <c r="AE964" s="33"/>
      <c r="AT964" s="18" t="s">
        <v>273</v>
      </c>
      <c r="AU964" s="18" t="s">
        <v>90</v>
      </c>
    </row>
    <row r="965" spans="2:63" s="12" customFormat="1" ht="22.8" customHeight="1">
      <c r="B965" s="138"/>
      <c r="D965" s="139" t="s">
        <v>79</v>
      </c>
      <c r="E965" s="149" t="s">
        <v>1029</v>
      </c>
      <c r="F965" s="149" t="s">
        <v>1030</v>
      </c>
      <c r="I965" s="141"/>
      <c r="J965" s="150">
        <f>BK965</f>
        <v>0</v>
      </c>
      <c r="L965" s="138"/>
      <c r="M965" s="143"/>
      <c r="N965" s="144"/>
      <c r="O965" s="144"/>
      <c r="P965" s="145">
        <f>SUM(P966:P976)</f>
        <v>0</v>
      </c>
      <c r="Q965" s="144"/>
      <c r="R965" s="145">
        <f>SUM(R966:R976)</f>
        <v>0</v>
      </c>
      <c r="S965" s="144"/>
      <c r="T965" s="146">
        <f>SUM(T966:T976)</f>
        <v>0</v>
      </c>
      <c r="AR965" s="139" t="s">
        <v>87</v>
      </c>
      <c r="AT965" s="147" t="s">
        <v>79</v>
      </c>
      <c r="AU965" s="147" t="s">
        <v>87</v>
      </c>
      <c r="AY965" s="139" t="s">
        <v>265</v>
      </c>
      <c r="BK965" s="148">
        <f>SUM(BK966:BK976)</f>
        <v>0</v>
      </c>
    </row>
    <row r="966" spans="1:65" s="2" customFormat="1" ht="16.5" customHeight="1">
      <c r="A966" s="33"/>
      <c r="B966" s="151"/>
      <c r="C966" s="152" t="s">
        <v>1031</v>
      </c>
      <c r="D966" s="152" t="s">
        <v>267</v>
      </c>
      <c r="E966" s="153" t="s">
        <v>1032</v>
      </c>
      <c r="F966" s="154" t="s">
        <v>1033</v>
      </c>
      <c r="G966" s="155" t="s">
        <v>379</v>
      </c>
      <c r="H966" s="156">
        <v>13.5</v>
      </c>
      <c r="I966" s="157"/>
      <c r="J966" s="158">
        <f>ROUND(I966*H966,2)</f>
        <v>0</v>
      </c>
      <c r="K966" s="154" t="s">
        <v>271</v>
      </c>
      <c r="L966" s="34"/>
      <c r="M966" s="159" t="s">
        <v>1</v>
      </c>
      <c r="N966" s="160" t="s">
        <v>45</v>
      </c>
      <c r="O966" s="59"/>
      <c r="P966" s="161">
        <f>O966*H966</f>
        <v>0</v>
      </c>
      <c r="Q966" s="161">
        <v>0</v>
      </c>
      <c r="R966" s="161">
        <f>Q966*H966</f>
        <v>0</v>
      </c>
      <c r="S966" s="161">
        <v>0</v>
      </c>
      <c r="T966" s="162">
        <f>S966*H966</f>
        <v>0</v>
      </c>
      <c r="U966" s="33"/>
      <c r="V966" s="33"/>
      <c r="W966" s="33"/>
      <c r="X966" s="33"/>
      <c r="Y966" s="33"/>
      <c r="Z966" s="33"/>
      <c r="AA966" s="33"/>
      <c r="AB966" s="33"/>
      <c r="AC966" s="33"/>
      <c r="AD966" s="33"/>
      <c r="AE966" s="33"/>
      <c r="AR966" s="163" t="s">
        <v>179</v>
      </c>
      <c r="AT966" s="163" t="s">
        <v>267</v>
      </c>
      <c r="AU966" s="163" t="s">
        <v>90</v>
      </c>
      <c r="AY966" s="18" t="s">
        <v>265</v>
      </c>
      <c r="BE966" s="164">
        <f>IF(N966="základní",J966,0)</f>
        <v>0</v>
      </c>
      <c r="BF966" s="164">
        <f>IF(N966="snížená",J966,0)</f>
        <v>0</v>
      </c>
      <c r="BG966" s="164">
        <f>IF(N966="zákl. přenesená",J966,0)</f>
        <v>0</v>
      </c>
      <c r="BH966" s="164">
        <f>IF(N966="sníž. přenesená",J966,0)</f>
        <v>0</v>
      </c>
      <c r="BI966" s="164">
        <f>IF(N966="nulová",J966,0)</f>
        <v>0</v>
      </c>
      <c r="BJ966" s="18" t="s">
        <v>87</v>
      </c>
      <c r="BK966" s="164">
        <f>ROUND(I966*H966,2)</f>
        <v>0</v>
      </c>
      <c r="BL966" s="18" t="s">
        <v>179</v>
      </c>
      <c r="BM966" s="163" t="s">
        <v>1034</v>
      </c>
    </row>
    <row r="967" spans="1:47" s="2" customFormat="1" ht="19.2">
      <c r="A967" s="33"/>
      <c r="B967" s="34"/>
      <c r="C967" s="33"/>
      <c r="D967" s="165" t="s">
        <v>273</v>
      </c>
      <c r="E967" s="33"/>
      <c r="F967" s="166" t="s">
        <v>1035</v>
      </c>
      <c r="G967" s="33"/>
      <c r="H967" s="33"/>
      <c r="I967" s="167"/>
      <c r="J967" s="33"/>
      <c r="K967" s="33"/>
      <c r="L967" s="34"/>
      <c r="M967" s="168"/>
      <c r="N967" s="169"/>
      <c r="O967" s="59"/>
      <c r="P967" s="59"/>
      <c r="Q967" s="59"/>
      <c r="R967" s="59"/>
      <c r="S967" s="59"/>
      <c r="T967" s="60"/>
      <c r="U967" s="33"/>
      <c r="V967" s="33"/>
      <c r="W967" s="33"/>
      <c r="X967" s="33"/>
      <c r="Y967" s="33"/>
      <c r="Z967" s="33"/>
      <c r="AA967" s="33"/>
      <c r="AB967" s="33"/>
      <c r="AC967" s="33"/>
      <c r="AD967" s="33"/>
      <c r="AE967" s="33"/>
      <c r="AT967" s="18" t="s">
        <v>273</v>
      </c>
      <c r="AU967" s="18" t="s">
        <v>90</v>
      </c>
    </row>
    <row r="968" spans="1:65" s="2" customFormat="1" ht="24.15" customHeight="1">
      <c r="A968" s="33"/>
      <c r="B968" s="151"/>
      <c r="C968" s="152" t="s">
        <v>1036</v>
      </c>
      <c r="D968" s="152" t="s">
        <v>267</v>
      </c>
      <c r="E968" s="153" t="s">
        <v>1037</v>
      </c>
      <c r="F968" s="154" t="s">
        <v>1038</v>
      </c>
      <c r="G968" s="155" t="s">
        <v>379</v>
      </c>
      <c r="H968" s="156">
        <v>13.5</v>
      </c>
      <c r="I968" s="157"/>
      <c r="J968" s="158">
        <f>ROUND(I968*H968,2)</f>
        <v>0</v>
      </c>
      <c r="K968" s="154" t="s">
        <v>271</v>
      </c>
      <c r="L968" s="34"/>
      <c r="M968" s="159" t="s">
        <v>1</v>
      </c>
      <c r="N968" s="160" t="s">
        <v>45</v>
      </c>
      <c r="O968" s="59"/>
      <c r="P968" s="161">
        <f>O968*H968</f>
        <v>0</v>
      </c>
      <c r="Q968" s="161">
        <v>0</v>
      </c>
      <c r="R968" s="161">
        <f>Q968*H968</f>
        <v>0</v>
      </c>
      <c r="S968" s="161">
        <v>0</v>
      </c>
      <c r="T968" s="162">
        <f>S968*H968</f>
        <v>0</v>
      </c>
      <c r="U968" s="33"/>
      <c r="V968" s="33"/>
      <c r="W968" s="33"/>
      <c r="X968" s="33"/>
      <c r="Y968" s="33"/>
      <c r="Z968" s="33"/>
      <c r="AA968" s="33"/>
      <c r="AB968" s="33"/>
      <c r="AC968" s="33"/>
      <c r="AD968" s="33"/>
      <c r="AE968" s="33"/>
      <c r="AR968" s="163" t="s">
        <v>179</v>
      </c>
      <c r="AT968" s="163" t="s">
        <v>267</v>
      </c>
      <c r="AU968" s="163" t="s">
        <v>90</v>
      </c>
      <c r="AY968" s="18" t="s">
        <v>265</v>
      </c>
      <c r="BE968" s="164">
        <f>IF(N968="základní",J968,0)</f>
        <v>0</v>
      </c>
      <c r="BF968" s="164">
        <f>IF(N968="snížená",J968,0)</f>
        <v>0</v>
      </c>
      <c r="BG968" s="164">
        <f>IF(N968="zákl. přenesená",J968,0)</f>
        <v>0</v>
      </c>
      <c r="BH968" s="164">
        <f>IF(N968="sníž. přenesená",J968,0)</f>
        <v>0</v>
      </c>
      <c r="BI968" s="164">
        <f>IF(N968="nulová",J968,0)</f>
        <v>0</v>
      </c>
      <c r="BJ968" s="18" t="s">
        <v>87</v>
      </c>
      <c r="BK968" s="164">
        <f>ROUND(I968*H968,2)</f>
        <v>0</v>
      </c>
      <c r="BL968" s="18" t="s">
        <v>179</v>
      </c>
      <c r="BM968" s="163" t="s">
        <v>1039</v>
      </c>
    </row>
    <row r="969" spans="1:47" s="2" customFormat="1" ht="19.2">
      <c r="A969" s="33"/>
      <c r="B969" s="34"/>
      <c r="C969" s="33"/>
      <c r="D969" s="165" t="s">
        <v>273</v>
      </c>
      <c r="E969" s="33"/>
      <c r="F969" s="166" t="s">
        <v>1040</v>
      </c>
      <c r="G969" s="33"/>
      <c r="H969" s="33"/>
      <c r="I969" s="167"/>
      <c r="J969" s="33"/>
      <c r="K969" s="33"/>
      <c r="L969" s="34"/>
      <c r="M969" s="168"/>
      <c r="N969" s="169"/>
      <c r="O969" s="59"/>
      <c r="P969" s="59"/>
      <c r="Q969" s="59"/>
      <c r="R969" s="59"/>
      <c r="S969" s="59"/>
      <c r="T969" s="60"/>
      <c r="U969" s="33"/>
      <c r="V969" s="33"/>
      <c r="W969" s="33"/>
      <c r="X969" s="33"/>
      <c r="Y969" s="33"/>
      <c r="Z969" s="33"/>
      <c r="AA969" s="33"/>
      <c r="AB969" s="33"/>
      <c r="AC969" s="33"/>
      <c r="AD969" s="33"/>
      <c r="AE969" s="33"/>
      <c r="AT969" s="18" t="s">
        <v>273</v>
      </c>
      <c r="AU969" s="18" t="s">
        <v>90</v>
      </c>
    </row>
    <row r="970" spans="1:65" s="2" customFormat="1" ht="24.15" customHeight="1">
      <c r="A970" s="33"/>
      <c r="B970" s="151"/>
      <c r="C970" s="152" t="s">
        <v>1041</v>
      </c>
      <c r="D970" s="152" t="s">
        <v>267</v>
      </c>
      <c r="E970" s="153" t="s">
        <v>1042</v>
      </c>
      <c r="F970" s="154" t="s">
        <v>1043</v>
      </c>
      <c r="G970" s="155" t="s">
        <v>379</v>
      </c>
      <c r="H970" s="156">
        <v>202.5</v>
      </c>
      <c r="I970" s="157"/>
      <c r="J970" s="158">
        <f>ROUND(I970*H970,2)</f>
        <v>0</v>
      </c>
      <c r="K970" s="154" t="s">
        <v>271</v>
      </c>
      <c r="L970" s="34"/>
      <c r="M970" s="159" t="s">
        <v>1</v>
      </c>
      <c r="N970" s="160" t="s">
        <v>45</v>
      </c>
      <c r="O970" s="59"/>
      <c r="P970" s="161">
        <f>O970*H970</f>
        <v>0</v>
      </c>
      <c r="Q970" s="161">
        <v>0</v>
      </c>
      <c r="R970" s="161">
        <f>Q970*H970</f>
        <v>0</v>
      </c>
      <c r="S970" s="161">
        <v>0</v>
      </c>
      <c r="T970" s="162">
        <f>S970*H970</f>
        <v>0</v>
      </c>
      <c r="U970" s="33"/>
      <c r="V970" s="33"/>
      <c r="W970" s="33"/>
      <c r="X970" s="33"/>
      <c r="Y970" s="33"/>
      <c r="Z970" s="33"/>
      <c r="AA970" s="33"/>
      <c r="AB970" s="33"/>
      <c r="AC970" s="33"/>
      <c r="AD970" s="33"/>
      <c r="AE970" s="33"/>
      <c r="AR970" s="163" t="s">
        <v>179</v>
      </c>
      <c r="AT970" s="163" t="s">
        <v>267</v>
      </c>
      <c r="AU970" s="163" t="s">
        <v>90</v>
      </c>
      <c r="AY970" s="18" t="s">
        <v>265</v>
      </c>
      <c r="BE970" s="164">
        <f>IF(N970="základní",J970,0)</f>
        <v>0</v>
      </c>
      <c r="BF970" s="164">
        <f>IF(N970="snížená",J970,0)</f>
        <v>0</v>
      </c>
      <c r="BG970" s="164">
        <f>IF(N970="zákl. přenesená",J970,0)</f>
        <v>0</v>
      </c>
      <c r="BH970" s="164">
        <f>IF(N970="sníž. přenesená",J970,0)</f>
        <v>0</v>
      </c>
      <c r="BI970" s="164">
        <f>IF(N970="nulová",J970,0)</f>
        <v>0</v>
      </c>
      <c r="BJ970" s="18" t="s">
        <v>87</v>
      </c>
      <c r="BK970" s="164">
        <f>ROUND(I970*H970,2)</f>
        <v>0</v>
      </c>
      <c r="BL970" s="18" t="s">
        <v>179</v>
      </c>
      <c r="BM970" s="163" t="s">
        <v>1044</v>
      </c>
    </row>
    <row r="971" spans="1:47" s="2" customFormat="1" ht="28.8">
      <c r="A971" s="33"/>
      <c r="B971" s="34"/>
      <c r="C971" s="33"/>
      <c r="D971" s="165" t="s">
        <v>273</v>
      </c>
      <c r="E971" s="33"/>
      <c r="F971" s="166" t="s">
        <v>1045</v>
      </c>
      <c r="G971" s="33"/>
      <c r="H971" s="33"/>
      <c r="I971" s="167"/>
      <c r="J971" s="33"/>
      <c r="K971" s="33"/>
      <c r="L971" s="34"/>
      <c r="M971" s="168"/>
      <c r="N971" s="169"/>
      <c r="O971" s="59"/>
      <c r="P971" s="59"/>
      <c r="Q971" s="59"/>
      <c r="R971" s="59"/>
      <c r="S971" s="59"/>
      <c r="T971" s="60"/>
      <c r="U971" s="33"/>
      <c r="V971" s="33"/>
      <c r="W971" s="33"/>
      <c r="X971" s="33"/>
      <c r="Y971" s="33"/>
      <c r="Z971" s="33"/>
      <c r="AA971" s="33"/>
      <c r="AB971" s="33"/>
      <c r="AC971" s="33"/>
      <c r="AD971" s="33"/>
      <c r="AE971" s="33"/>
      <c r="AT971" s="18" t="s">
        <v>273</v>
      </c>
      <c r="AU971" s="18" t="s">
        <v>90</v>
      </c>
    </row>
    <row r="972" spans="2:51" s="14" customFormat="1" ht="10.2">
      <c r="B972" s="177"/>
      <c r="D972" s="165" t="s">
        <v>274</v>
      </c>
      <c r="F972" s="179" t="s">
        <v>1046</v>
      </c>
      <c r="H972" s="180">
        <v>202.5</v>
      </c>
      <c r="I972" s="181"/>
      <c r="L972" s="177"/>
      <c r="M972" s="182"/>
      <c r="N972" s="183"/>
      <c r="O972" s="183"/>
      <c r="P972" s="183"/>
      <c r="Q972" s="183"/>
      <c r="R972" s="183"/>
      <c r="S972" s="183"/>
      <c r="T972" s="184"/>
      <c r="AT972" s="178" t="s">
        <v>274</v>
      </c>
      <c r="AU972" s="178" t="s">
        <v>90</v>
      </c>
      <c r="AV972" s="14" t="s">
        <v>90</v>
      </c>
      <c r="AW972" s="14" t="s">
        <v>3</v>
      </c>
      <c r="AX972" s="14" t="s">
        <v>87</v>
      </c>
      <c r="AY972" s="178" t="s">
        <v>265</v>
      </c>
    </row>
    <row r="973" spans="1:65" s="2" customFormat="1" ht="37.8" customHeight="1">
      <c r="A973" s="33"/>
      <c r="B973" s="151"/>
      <c r="C973" s="152" t="s">
        <v>1047</v>
      </c>
      <c r="D973" s="152" t="s">
        <v>267</v>
      </c>
      <c r="E973" s="153" t="s">
        <v>1048</v>
      </c>
      <c r="F973" s="154" t="s">
        <v>1049</v>
      </c>
      <c r="G973" s="155" t="s">
        <v>379</v>
      </c>
      <c r="H973" s="156">
        <v>13.5</v>
      </c>
      <c r="I973" s="157"/>
      <c r="J973" s="158">
        <f>ROUND(I973*H973,2)</f>
        <v>0</v>
      </c>
      <c r="K973" s="154" t="s">
        <v>271</v>
      </c>
      <c r="L973" s="34"/>
      <c r="M973" s="159" t="s">
        <v>1</v>
      </c>
      <c r="N973" s="160" t="s">
        <v>45</v>
      </c>
      <c r="O973" s="59"/>
      <c r="P973" s="161">
        <f>O973*H973</f>
        <v>0</v>
      </c>
      <c r="Q973" s="161">
        <v>0</v>
      </c>
      <c r="R973" s="161">
        <f>Q973*H973</f>
        <v>0</v>
      </c>
      <c r="S973" s="161">
        <v>0</v>
      </c>
      <c r="T973" s="162">
        <f>S973*H973</f>
        <v>0</v>
      </c>
      <c r="U973" s="33"/>
      <c r="V973" s="33"/>
      <c r="W973" s="33"/>
      <c r="X973" s="33"/>
      <c r="Y973" s="33"/>
      <c r="Z973" s="33"/>
      <c r="AA973" s="33"/>
      <c r="AB973" s="33"/>
      <c r="AC973" s="33"/>
      <c r="AD973" s="33"/>
      <c r="AE973" s="33"/>
      <c r="AR973" s="163" t="s">
        <v>179</v>
      </c>
      <c r="AT973" s="163" t="s">
        <v>267</v>
      </c>
      <c r="AU973" s="163" t="s">
        <v>90</v>
      </c>
      <c r="AY973" s="18" t="s">
        <v>265</v>
      </c>
      <c r="BE973" s="164">
        <f>IF(N973="základní",J973,0)</f>
        <v>0</v>
      </c>
      <c r="BF973" s="164">
        <f>IF(N973="snížená",J973,0)</f>
        <v>0</v>
      </c>
      <c r="BG973" s="164">
        <f>IF(N973="zákl. přenesená",J973,0)</f>
        <v>0</v>
      </c>
      <c r="BH973" s="164">
        <f>IF(N973="sníž. přenesená",J973,0)</f>
        <v>0</v>
      </c>
      <c r="BI973" s="164">
        <f>IF(N973="nulová",J973,0)</f>
        <v>0</v>
      </c>
      <c r="BJ973" s="18" t="s">
        <v>87</v>
      </c>
      <c r="BK973" s="164">
        <f>ROUND(I973*H973,2)</f>
        <v>0</v>
      </c>
      <c r="BL973" s="18" t="s">
        <v>179</v>
      </c>
      <c r="BM973" s="163" t="s">
        <v>1050</v>
      </c>
    </row>
    <row r="974" spans="1:47" s="2" customFormat="1" ht="28.8">
      <c r="A974" s="33"/>
      <c r="B974" s="34"/>
      <c r="C974" s="33"/>
      <c r="D974" s="165" t="s">
        <v>273</v>
      </c>
      <c r="E974" s="33"/>
      <c r="F974" s="166" t="s">
        <v>1049</v>
      </c>
      <c r="G974" s="33"/>
      <c r="H974" s="33"/>
      <c r="I974" s="167"/>
      <c r="J974" s="33"/>
      <c r="K974" s="33"/>
      <c r="L974" s="34"/>
      <c r="M974" s="168"/>
      <c r="N974" s="169"/>
      <c r="O974" s="59"/>
      <c r="P974" s="59"/>
      <c r="Q974" s="59"/>
      <c r="R974" s="59"/>
      <c r="S974" s="59"/>
      <c r="T974" s="60"/>
      <c r="U974" s="33"/>
      <c r="V974" s="33"/>
      <c r="W974" s="33"/>
      <c r="X974" s="33"/>
      <c r="Y974" s="33"/>
      <c r="Z974" s="33"/>
      <c r="AA974" s="33"/>
      <c r="AB974" s="33"/>
      <c r="AC974" s="33"/>
      <c r="AD974" s="33"/>
      <c r="AE974" s="33"/>
      <c r="AT974" s="18" t="s">
        <v>273</v>
      </c>
      <c r="AU974" s="18" t="s">
        <v>90</v>
      </c>
    </row>
    <row r="975" spans="1:65" s="2" customFormat="1" ht="44.25" customHeight="1">
      <c r="A975" s="33"/>
      <c r="B975" s="151"/>
      <c r="C975" s="152" t="s">
        <v>209</v>
      </c>
      <c r="D975" s="152" t="s">
        <v>267</v>
      </c>
      <c r="E975" s="153" t="s">
        <v>1051</v>
      </c>
      <c r="F975" s="154" t="s">
        <v>1052</v>
      </c>
      <c r="G975" s="155" t="s">
        <v>379</v>
      </c>
      <c r="H975" s="156">
        <v>13.5</v>
      </c>
      <c r="I975" s="157"/>
      <c r="J975" s="158">
        <f>ROUND(I975*H975,2)</f>
        <v>0</v>
      </c>
      <c r="K975" s="154" t="s">
        <v>271</v>
      </c>
      <c r="L975" s="34"/>
      <c r="M975" s="159" t="s">
        <v>1</v>
      </c>
      <c r="N975" s="160" t="s">
        <v>45</v>
      </c>
      <c r="O975" s="59"/>
      <c r="P975" s="161">
        <f>O975*H975</f>
        <v>0</v>
      </c>
      <c r="Q975" s="161">
        <v>0</v>
      </c>
      <c r="R975" s="161">
        <f>Q975*H975</f>
        <v>0</v>
      </c>
      <c r="S975" s="161">
        <v>0</v>
      </c>
      <c r="T975" s="162">
        <f>S975*H975</f>
        <v>0</v>
      </c>
      <c r="U975" s="33"/>
      <c r="V975" s="33"/>
      <c r="W975" s="33"/>
      <c r="X975" s="33"/>
      <c r="Y975" s="33"/>
      <c r="Z975" s="33"/>
      <c r="AA975" s="33"/>
      <c r="AB975" s="33"/>
      <c r="AC975" s="33"/>
      <c r="AD975" s="33"/>
      <c r="AE975" s="33"/>
      <c r="AR975" s="163" t="s">
        <v>179</v>
      </c>
      <c r="AT975" s="163" t="s">
        <v>267</v>
      </c>
      <c r="AU975" s="163" t="s">
        <v>90</v>
      </c>
      <c r="AY975" s="18" t="s">
        <v>265</v>
      </c>
      <c r="BE975" s="164">
        <f>IF(N975="základní",J975,0)</f>
        <v>0</v>
      </c>
      <c r="BF975" s="164">
        <f>IF(N975="snížená",J975,0)</f>
        <v>0</v>
      </c>
      <c r="BG975" s="164">
        <f>IF(N975="zákl. přenesená",J975,0)</f>
        <v>0</v>
      </c>
      <c r="BH975" s="164">
        <f>IF(N975="sníž. přenesená",J975,0)</f>
        <v>0</v>
      </c>
      <c r="BI975" s="164">
        <f>IF(N975="nulová",J975,0)</f>
        <v>0</v>
      </c>
      <c r="BJ975" s="18" t="s">
        <v>87</v>
      </c>
      <c r="BK975" s="164">
        <f>ROUND(I975*H975,2)</f>
        <v>0</v>
      </c>
      <c r="BL975" s="18" t="s">
        <v>179</v>
      </c>
      <c r="BM975" s="163" t="s">
        <v>1053</v>
      </c>
    </row>
    <row r="976" spans="1:47" s="2" customFormat="1" ht="28.8">
      <c r="A976" s="33"/>
      <c r="B976" s="34"/>
      <c r="C976" s="33"/>
      <c r="D976" s="165" t="s">
        <v>273</v>
      </c>
      <c r="E976" s="33"/>
      <c r="F976" s="166" t="s">
        <v>1052</v>
      </c>
      <c r="G976" s="33"/>
      <c r="H976" s="33"/>
      <c r="I976" s="167"/>
      <c r="J976" s="33"/>
      <c r="K976" s="33"/>
      <c r="L976" s="34"/>
      <c r="M976" s="168"/>
      <c r="N976" s="169"/>
      <c r="O976" s="59"/>
      <c r="P976" s="59"/>
      <c r="Q976" s="59"/>
      <c r="R976" s="59"/>
      <c r="S976" s="59"/>
      <c r="T976" s="60"/>
      <c r="U976" s="33"/>
      <c r="V976" s="33"/>
      <c r="W976" s="33"/>
      <c r="X976" s="33"/>
      <c r="Y976" s="33"/>
      <c r="Z976" s="33"/>
      <c r="AA976" s="33"/>
      <c r="AB976" s="33"/>
      <c r="AC976" s="33"/>
      <c r="AD976" s="33"/>
      <c r="AE976" s="33"/>
      <c r="AT976" s="18" t="s">
        <v>273</v>
      </c>
      <c r="AU976" s="18" t="s">
        <v>90</v>
      </c>
    </row>
    <row r="977" spans="2:63" s="12" customFormat="1" ht="22.8" customHeight="1">
      <c r="B977" s="138"/>
      <c r="D977" s="139" t="s">
        <v>79</v>
      </c>
      <c r="E977" s="149" t="s">
        <v>1054</v>
      </c>
      <c r="F977" s="149" t="s">
        <v>1055</v>
      </c>
      <c r="I977" s="141"/>
      <c r="J977" s="150">
        <f>BK977</f>
        <v>0</v>
      </c>
      <c r="L977" s="138"/>
      <c r="M977" s="143"/>
      <c r="N977" s="144"/>
      <c r="O977" s="144"/>
      <c r="P977" s="145">
        <f>SUM(P978:P981)</f>
        <v>0</v>
      </c>
      <c r="Q977" s="144"/>
      <c r="R977" s="145">
        <f>SUM(R978:R981)</f>
        <v>0</v>
      </c>
      <c r="S977" s="144"/>
      <c r="T977" s="146">
        <f>SUM(T978:T981)</f>
        <v>0</v>
      </c>
      <c r="AR977" s="139" t="s">
        <v>87</v>
      </c>
      <c r="AT977" s="147" t="s">
        <v>79</v>
      </c>
      <c r="AU977" s="147" t="s">
        <v>87</v>
      </c>
      <c r="AY977" s="139" t="s">
        <v>265</v>
      </c>
      <c r="BK977" s="148">
        <f>SUM(BK978:BK981)</f>
        <v>0</v>
      </c>
    </row>
    <row r="978" spans="1:65" s="2" customFormat="1" ht="16.5" customHeight="1">
      <c r="A978" s="33"/>
      <c r="B978" s="151"/>
      <c r="C978" s="152" t="s">
        <v>1056</v>
      </c>
      <c r="D978" s="152" t="s">
        <v>267</v>
      </c>
      <c r="E978" s="153" t="s">
        <v>1057</v>
      </c>
      <c r="F978" s="154" t="s">
        <v>1058</v>
      </c>
      <c r="G978" s="155" t="s">
        <v>379</v>
      </c>
      <c r="H978" s="156">
        <v>118.998</v>
      </c>
      <c r="I978" s="157"/>
      <c r="J978" s="158">
        <f>ROUND(I978*H978,2)</f>
        <v>0</v>
      </c>
      <c r="K978" s="154" t="s">
        <v>271</v>
      </c>
      <c r="L978" s="34"/>
      <c r="M978" s="159" t="s">
        <v>1</v>
      </c>
      <c r="N978" s="160" t="s">
        <v>45</v>
      </c>
      <c r="O978" s="59"/>
      <c r="P978" s="161">
        <f>O978*H978</f>
        <v>0</v>
      </c>
      <c r="Q978" s="161">
        <v>0</v>
      </c>
      <c r="R978" s="161">
        <f>Q978*H978</f>
        <v>0</v>
      </c>
      <c r="S978" s="161">
        <v>0</v>
      </c>
      <c r="T978" s="162">
        <f>S978*H978</f>
        <v>0</v>
      </c>
      <c r="U978" s="33"/>
      <c r="V978" s="33"/>
      <c r="W978" s="33"/>
      <c r="X978" s="33"/>
      <c r="Y978" s="33"/>
      <c r="Z978" s="33"/>
      <c r="AA978" s="33"/>
      <c r="AB978" s="33"/>
      <c r="AC978" s="33"/>
      <c r="AD978" s="33"/>
      <c r="AE978" s="33"/>
      <c r="AR978" s="163" t="s">
        <v>179</v>
      </c>
      <c r="AT978" s="163" t="s">
        <v>267</v>
      </c>
      <c r="AU978" s="163" t="s">
        <v>90</v>
      </c>
      <c r="AY978" s="18" t="s">
        <v>265</v>
      </c>
      <c r="BE978" s="164">
        <f>IF(N978="základní",J978,0)</f>
        <v>0</v>
      </c>
      <c r="BF978" s="164">
        <f>IF(N978="snížená",J978,0)</f>
        <v>0</v>
      </c>
      <c r="BG978" s="164">
        <f>IF(N978="zákl. přenesená",J978,0)</f>
        <v>0</v>
      </c>
      <c r="BH978" s="164">
        <f>IF(N978="sníž. přenesená",J978,0)</f>
        <v>0</v>
      </c>
      <c r="BI978" s="164">
        <f>IF(N978="nulová",J978,0)</f>
        <v>0</v>
      </c>
      <c r="BJ978" s="18" t="s">
        <v>87</v>
      </c>
      <c r="BK978" s="164">
        <f>ROUND(I978*H978,2)</f>
        <v>0</v>
      </c>
      <c r="BL978" s="18" t="s">
        <v>179</v>
      </c>
      <c r="BM978" s="163" t="s">
        <v>1059</v>
      </c>
    </row>
    <row r="979" spans="1:47" s="2" customFormat="1" ht="38.4">
      <c r="A979" s="33"/>
      <c r="B979" s="34"/>
      <c r="C979" s="33"/>
      <c r="D979" s="165" t="s">
        <v>273</v>
      </c>
      <c r="E979" s="33"/>
      <c r="F979" s="166" t="s">
        <v>1060</v>
      </c>
      <c r="G979" s="33"/>
      <c r="H979" s="33"/>
      <c r="I979" s="167"/>
      <c r="J979" s="33"/>
      <c r="K979" s="33"/>
      <c r="L979" s="34"/>
      <c r="M979" s="168"/>
      <c r="N979" s="169"/>
      <c r="O979" s="59"/>
      <c r="P979" s="59"/>
      <c r="Q979" s="59"/>
      <c r="R979" s="59"/>
      <c r="S979" s="59"/>
      <c r="T979" s="60"/>
      <c r="U979" s="33"/>
      <c r="V979" s="33"/>
      <c r="W979" s="33"/>
      <c r="X979" s="33"/>
      <c r="Y979" s="33"/>
      <c r="Z979" s="33"/>
      <c r="AA979" s="33"/>
      <c r="AB979" s="33"/>
      <c r="AC979" s="33"/>
      <c r="AD979" s="33"/>
      <c r="AE979" s="33"/>
      <c r="AT979" s="18" t="s">
        <v>273</v>
      </c>
      <c r="AU979" s="18" t="s">
        <v>90</v>
      </c>
    </row>
    <row r="980" spans="1:65" s="2" customFormat="1" ht="24.15" customHeight="1">
      <c r="A980" s="33"/>
      <c r="B980" s="151"/>
      <c r="C980" s="152" t="s">
        <v>1061</v>
      </c>
      <c r="D980" s="152" t="s">
        <v>267</v>
      </c>
      <c r="E980" s="153" t="s">
        <v>1062</v>
      </c>
      <c r="F980" s="154" t="s">
        <v>1063</v>
      </c>
      <c r="G980" s="155" t="s">
        <v>379</v>
      </c>
      <c r="H980" s="156">
        <v>118.998</v>
      </c>
      <c r="I980" s="157"/>
      <c r="J980" s="158">
        <f>ROUND(I980*H980,2)</f>
        <v>0</v>
      </c>
      <c r="K980" s="154" t="s">
        <v>271</v>
      </c>
      <c r="L980" s="34"/>
      <c r="M980" s="159" t="s">
        <v>1</v>
      </c>
      <c r="N980" s="160" t="s">
        <v>45</v>
      </c>
      <c r="O980" s="59"/>
      <c r="P980" s="161">
        <f>O980*H980</f>
        <v>0</v>
      </c>
      <c r="Q980" s="161">
        <v>0</v>
      </c>
      <c r="R980" s="161">
        <f>Q980*H980</f>
        <v>0</v>
      </c>
      <c r="S980" s="161">
        <v>0</v>
      </c>
      <c r="T980" s="162">
        <f>S980*H980</f>
        <v>0</v>
      </c>
      <c r="U980" s="33"/>
      <c r="V980" s="33"/>
      <c r="W980" s="33"/>
      <c r="X980" s="33"/>
      <c r="Y980" s="33"/>
      <c r="Z980" s="33"/>
      <c r="AA980" s="33"/>
      <c r="AB980" s="33"/>
      <c r="AC980" s="33"/>
      <c r="AD980" s="33"/>
      <c r="AE980" s="33"/>
      <c r="AR980" s="163" t="s">
        <v>179</v>
      </c>
      <c r="AT980" s="163" t="s">
        <v>267</v>
      </c>
      <c r="AU980" s="163" t="s">
        <v>90</v>
      </c>
      <c r="AY980" s="18" t="s">
        <v>265</v>
      </c>
      <c r="BE980" s="164">
        <f>IF(N980="základní",J980,0)</f>
        <v>0</v>
      </c>
      <c r="BF980" s="164">
        <f>IF(N980="snížená",J980,0)</f>
        <v>0</v>
      </c>
      <c r="BG980" s="164">
        <f>IF(N980="zákl. přenesená",J980,0)</f>
        <v>0</v>
      </c>
      <c r="BH980" s="164">
        <f>IF(N980="sníž. přenesená",J980,0)</f>
        <v>0</v>
      </c>
      <c r="BI980" s="164">
        <f>IF(N980="nulová",J980,0)</f>
        <v>0</v>
      </c>
      <c r="BJ980" s="18" t="s">
        <v>87</v>
      </c>
      <c r="BK980" s="164">
        <f>ROUND(I980*H980,2)</f>
        <v>0</v>
      </c>
      <c r="BL980" s="18" t="s">
        <v>179</v>
      </c>
      <c r="BM980" s="163" t="s">
        <v>1064</v>
      </c>
    </row>
    <row r="981" spans="1:47" s="2" customFormat="1" ht="38.4">
      <c r="A981" s="33"/>
      <c r="B981" s="34"/>
      <c r="C981" s="33"/>
      <c r="D981" s="165" t="s">
        <v>273</v>
      </c>
      <c r="E981" s="33"/>
      <c r="F981" s="166" t="s">
        <v>1065</v>
      </c>
      <c r="G981" s="33"/>
      <c r="H981" s="33"/>
      <c r="I981" s="167"/>
      <c r="J981" s="33"/>
      <c r="K981" s="33"/>
      <c r="L981" s="34"/>
      <c r="M981" s="168"/>
      <c r="N981" s="169"/>
      <c r="O981" s="59"/>
      <c r="P981" s="59"/>
      <c r="Q981" s="59"/>
      <c r="R981" s="59"/>
      <c r="S981" s="59"/>
      <c r="T981" s="60"/>
      <c r="U981" s="33"/>
      <c r="V981" s="33"/>
      <c r="W981" s="33"/>
      <c r="X981" s="33"/>
      <c r="Y981" s="33"/>
      <c r="Z981" s="33"/>
      <c r="AA981" s="33"/>
      <c r="AB981" s="33"/>
      <c r="AC981" s="33"/>
      <c r="AD981" s="33"/>
      <c r="AE981" s="33"/>
      <c r="AT981" s="18" t="s">
        <v>273</v>
      </c>
      <c r="AU981" s="18" t="s">
        <v>90</v>
      </c>
    </row>
    <row r="982" spans="2:63" s="12" customFormat="1" ht="25.95" customHeight="1">
      <c r="B982" s="138"/>
      <c r="D982" s="139" t="s">
        <v>79</v>
      </c>
      <c r="E982" s="140" t="s">
        <v>1066</v>
      </c>
      <c r="F982" s="140" t="s">
        <v>1066</v>
      </c>
      <c r="I982" s="141"/>
      <c r="J982" s="142">
        <f>BK982</f>
        <v>0</v>
      </c>
      <c r="L982" s="138"/>
      <c r="M982" s="143"/>
      <c r="N982" s="144"/>
      <c r="O982" s="144"/>
      <c r="P982" s="145">
        <f>P983+P1025+P1052+P1062+P1144+P1165+P1236+P1353+P1421+P1467+P1483+P1526</f>
        <v>0</v>
      </c>
      <c r="Q982" s="144"/>
      <c r="R982" s="145">
        <f>R983+R1025+R1052+R1062+R1144+R1165+R1236+R1353+R1421+R1467+R1483+R1526</f>
        <v>4.344630059999999</v>
      </c>
      <c r="S982" s="144"/>
      <c r="T982" s="146">
        <f>T983+T1025+T1052+T1062+T1144+T1165+T1236+T1353+T1421+T1467+T1483+T1526</f>
        <v>0</v>
      </c>
      <c r="AR982" s="139" t="s">
        <v>90</v>
      </c>
      <c r="AT982" s="147" t="s">
        <v>79</v>
      </c>
      <c r="AU982" s="147" t="s">
        <v>80</v>
      </c>
      <c r="AY982" s="139" t="s">
        <v>265</v>
      </c>
      <c r="BK982" s="148">
        <f>BK983+BK1025+BK1052+BK1062+BK1144+BK1165+BK1236+BK1353+BK1421+BK1467+BK1483+BK1526</f>
        <v>0</v>
      </c>
    </row>
    <row r="983" spans="2:63" s="12" customFormat="1" ht="22.8" customHeight="1">
      <c r="B983" s="138"/>
      <c r="D983" s="139" t="s">
        <v>79</v>
      </c>
      <c r="E983" s="149" t="s">
        <v>1067</v>
      </c>
      <c r="F983" s="149" t="s">
        <v>1068</v>
      </c>
      <c r="I983" s="141"/>
      <c r="J983" s="150">
        <f>BK983</f>
        <v>0</v>
      </c>
      <c r="L983" s="138"/>
      <c r="M983" s="143"/>
      <c r="N983" s="144"/>
      <c r="O983" s="144"/>
      <c r="P983" s="145">
        <f>SUM(P984:P1024)</f>
        <v>0</v>
      </c>
      <c r="Q983" s="144"/>
      <c r="R983" s="145">
        <f>SUM(R984:R1024)</f>
        <v>0.8236932</v>
      </c>
      <c r="S983" s="144"/>
      <c r="T983" s="146">
        <f>SUM(T984:T1024)</f>
        <v>0</v>
      </c>
      <c r="AR983" s="139" t="s">
        <v>90</v>
      </c>
      <c r="AT983" s="147" t="s">
        <v>79</v>
      </c>
      <c r="AU983" s="147" t="s">
        <v>87</v>
      </c>
      <c r="AY983" s="139" t="s">
        <v>265</v>
      </c>
      <c r="BK983" s="148">
        <f>SUM(BK984:BK1024)</f>
        <v>0</v>
      </c>
    </row>
    <row r="984" spans="1:65" s="2" customFormat="1" ht="33" customHeight="1">
      <c r="A984" s="33"/>
      <c r="B984" s="151"/>
      <c r="C984" s="152" t="s">
        <v>1069</v>
      </c>
      <c r="D984" s="152" t="s">
        <v>267</v>
      </c>
      <c r="E984" s="153" t="s">
        <v>1070</v>
      </c>
      <c r="F984" s="154" t="s">
        <v>1071</v>
      </c>
      <c r="G984" s="155" t="s">
        <v>270</v>
      </c>
      <c r="H984" s="156">
        <v>72.933</v>
      </c>
      <c r="I984" s="157"/>
      <c r="J984" s="158">
        <f>ROUND(I984*H984,2)</f>
        <v>0</v>
      </c>
      <c r="K984" s="154" t="s">
        <v>271</v>
      </c>
      <c r="L984" s="34"/>
      <c r="M984" s="159" t="s">
        <v>1</v>
      </c>
      <c r="N984" s="160" t="s">
        <v>45</v>
      </c>
      <c r="O984" s="59"/>
      <c r="P984" s="161">
        <f>O984*H984</f>
        <v>0</v>
      </c>
      <c r="Q984" s="161">
        <v>0</v>
      </c>
      <c r="R984" s="161">
        <f>Q984*H984</f>
        <v>0</v>
      </c>
      <c r="S984" s="161">
        <v>0</v>
      </c>
      <c r="T984" s="162">
        <f>S984*H984</f>
        <v>0</v>
      </c>
      <c r="U984" s="33"/>
      <c r="V984" s="33"/>
      <c r="W984" s="33"/>
      <c r="X984" s="33"/>
      <c r="Y984" s="33"/>
      <c r="Z984" s="33"/>
      <c r="AA984" s="33"/>
      <c r="AB984" s="33"/>
      <c r="AC984" s="33"/>
      <c r="AD984" s="33"/>
      <c r="AE984" s="33"/>
      <c r="AR984" s="163" t="s">
        <v>367</v>
      </c>
      <c r="AT984" s="163" t="s">
        <v>267</v>
      </c>
      <c r="AU984" s="163" t="s">
        <v>90</v>
      </c>
      <c r="AY984" s="18" t="s">
        <v>265</v>
      </c>
      <c r="BE984" s="164">
        <f>IF(N984="základní",J984,0)</f>
        <v>0</v>
      </c>
      <c r="BF984" s="164">
        <f>IF(N984="snížená",J984,0)</f>
        <v>0</v>
      </c>
      <c r="BG984" s="164">
        <f>IF(N984="zákl. přenesená",J984,0)</f>
        <v>0</v>
      </c>
      <c r="BH984" s="164">
        <f>IF(N984="sníž. přenesená",J984,0)</f>
        <v>0</v>
      </c>
      <c r="BI984" s="164">
        <f>IF(N984="nulová",J984,0)</f>
        <v>0</v>
      </c>
      <c r="BJ984" s="18" t="s">
        <v>87</v>
      </c>
      <c r="BK984" s="164">
        <f>ROUND(I984*H984,2)</f>
        <v>0</v>
      </c>
      <c r="BL984" s="18" t="s">
        <v>367</v>
      </c>
      <c r="BM984" s="163" t="s">
        <v>1072</v>
      </c>
    </row>
    <row r="985" spans="1:47" s="2" customFormat="1" ht="19.2">
      <c r="A985" s="33"/>
      <c r="B985" s="34"/>
      <c r="C985" s="33"/>
      <c r="D985" s="165" t="s">
        <v>273</v>
      </c>
      <c r="E985" s="33"/>
      <c r="F985" s="166" t="s">
        <v>1071</v>
      </c>
      <c r="G985" s="33"/>
      <c r="H985" s="33"/>
      <c r="I985" s="167"/>
      <c r="J985" s="33"/>
      <c r="K985" s="33"/>
      <c r="L985" s="34"/>
      <c r="M985" s="168"/>
      <c r="N985" s="169"/>
      <c r="O985" s="59"/>
      <c r="P985" s="59"/>
      <c r="Q985" s="59"/>
      <c r="R985" s="59"/>
      <c r="S985" s="59"/>
      <c r="T985" s="60"/>
      <c r="U985" s="33"/>
      <c r="V985" s="33"/>
      <c r="W985" s="33"/>
      <c r="X985" s="33"/>
      <c r="Y985" s="33"/>
      <c r="Z985" s="33"/>
      <c r="AA985" s="33"/>
      <c r="AB985" s="33"/>
      <c r="AC985" s="33"/>
      <c r="AD985" s="33"/>
      <c r="AE985" s="33"/>
      <c r="AT985" s="18" t="s">
        <v>273</v>
      </c>
      <c r="AU985" s="18" t="s">
        <v>90</v>
      </c>
    </row>
    <row r="986" spans="2:51" s="14" customFormat="1" ht="10.2">
      <c r="B986" s="177"/>
      <c r="D986" s="165" t="s">
        <v>274</v>
      </c>
      <c r="E986" s="178" t="s">
        <v>1</v>
      </c>
      <c r="F986" s="179" t="s">
        <v>135</v>
      </c>
      <c r="H986" s="180">
        <v>72.933</v>
      </c>
      <c r="I986" s="181"/>
      <c r="L986" s="177"/>
      <c r="M986" s="182"/>
      <c r="N986" s="183"/>
      <c r="O986" s="183"/>
      <c r="P986" s="183"/>
      <c r="Q986" s="183"/>
      <c r="R986" s="183"/>
      <c r="S986" s="183"/>
      <c r="T986" s="184"/>
      <c r="AT986" s="178" t="s">
        <v>274</v>
      </c>
      <c r="AU986" s="178" t="s">
        <v>90</v>
      </c>
      <c r="AV986" s="14" t="s">
        <v>90</v>
      </c>
      <c r="AW986" s="14" t="s">
        <v>36</v>
      </c>
      <c r="AX986" s="14" t="s">
        <v>80</v>
      </c>
      <c r="AY986" s="178" t="s">
        <v>265</v>
      </c>
    </row>
    <row r="987" spans="2:51" s="15" customFormat="1" ht="10.2">
      <c r="B987" s="185"/>
      <c r="D987" s="165" t="s">
        <v>274</v>
      </c>
      <c r="E987" s="186" t="s">
        <v>1</v>
      </c>
      <c r="F987" s="187" t="s">
        <v>277</v>
      </c>
      <c r="H987" s="188">
        <v>72.933</v>
      </c>
      <c r="I987" s="189"/>
      <c r="L987" s="185"/>
      <c r="M987" s="190"/>
      <c r="N987" s="191"/>
      <c r="O987" s="191"/>
      <c r="P987" s="191"/>
      <c r="Q987" s="191"/>
      <c r="R987" s="191"/>
      <c r="S987" s="191"/>
      <c r="T987" s="192"/>
      <c r="AT987" s="186" t="s">
        <v>274</v>
      </c>
      <c r="AU987" s="186" t="s">
        <v>90</v>
      </c>
      <c r="AV987" s="15" t="s">
        <v>179</v>
      </c>
      <c r="AW987" s="15" t="s">
        <v>36</v>
      </c>
      <c r="AX987" s="15" t="s">
        <v>87</v>
      </c>
      <c r="AY987" s="186" t="s">
        <v>265</v>
      </c>
    </row>
    <row r="988" spans="1:65" s="2" customFormat="1" ht="33" customHeight="1">
      <c r="A988" s="33"/>
      <c r="B988" s="151"/>
      <c r="C988" s="152" t="s">
        <v>1073</v>
      </c>
      <c r="D988" s="152" t="s">
        <v>267</v>
      </c>
      <c r="E988" s="153" t="s">
        <v>1074</v>
      </c>
      <c r="F988" s="154" t="s">
        <v>1075</v>
      </c>
      <c r="G988" s="155" t="s">
        <v>270</v>
      </c>
      <c r="H988" s="156">
        <v>41.392</v>
      </c>
      <c r="I988" s="157"/>
      <c r="J988" s="158">
        <f>ROUND(I988*H988,2)</f>
        <v>0</v>
      </c>
      <c r="K988" s="154" t="s">
        <v>271</v>
      </c>
      <c r="L988" s="34"/>
      <c r="M988" s="159" t="s">
        <v>1</v>
      </c>
      <c r="N988" s="160" t="s">
        <v>45</v>
      </c>
      <c r="O988" s="59"/>
      <c r="P988" s="161">
        <f>O988*H988</f>
        <v>0</v>
      </c>
      <c r="Q988" s="161">
        <v>0</v>
      </c>
      <c r="R988" s="161">
        <f>Q988*H988</f>
        <v>0</v>
      </c>
      <c r="S988" s="161">
        <v>0</v>
      </c>
      <c r="T988" s="162">
        <f>S988*H988</f>
        <v>0</v>
      </c>
      <c r="U988" s="33"/>
      <c r="V988" s="33"/>
      <c r="W988" s="33"/>
      <c r="X988" s="33"/>
      <c r="Y988" s="33"/>
      <c r="Z988" s="33"/>
      <c r="AA988" s="33"/>
      <c r="AB988" s="33"/>
      <c r="AC988" s="33"/>
      <c r="AD988" s="33"/>
      <c r="AE988" s="33"/>
      <c r="AR988" s="163" t="s">
        <v>367</v>
      </c>
      <c r="AT988" s="163" t="s">
        <v>267</v>
      </c>
      <c r="AU988" s="163" t="s">
        <v>90</v>
      </c>
      <c r="AY988" s="18" t="s">
        <v>265</v>
      </c>
      <c r="BE988" s="164">
        <f>IF(N988="základní",J988,0)</f>
        <v>0</v>
      </c>
      <c r="BF988" s="164">
        <f>IF(N988="snížená",J988,0)</f>
        <v>0</v>
      </c>
      <c r="BG988" s="164">
        <f>IF(N988="zákl. přenesená",J988,0)</f>
        <v>0</v>
      </c>
      <c r="BH988" s="164">
        <f>IF(N988="sníž. přenesená",J988,0)</f>
        <v>0</v>
      </c>
      <c r="BI988" s="164">
        <f>IF(N988="nulová",J988,0)</f>
        <v>0</v>
      </c>
      <c r="BJ988" s="18" t="s">
        <v>87</v>
      </c>
      <c r="BK988" s="164">
        <f>ROUND(I988*H988,2)</f>
        <v>0</v>
      </c>
      <c r="BL988" s="18" t="s">
        <v>367</v>
      </c>
      <c r="BM988" s="163" t="s">
        <v>1076</v>
      </c>
    </row>
    <row r="989" spans="1:47" s="2" customFormat="1" ht="19.2">
      <c r="A989" s="33"/>
      <c r="B989" s="34"/>
      <c r="C989" s="33"/>
      <c r="D989" s="165" t="s">
        <v>273</v>
      </c>
      <c r="E989" s="33"/>
      <c r="F989" s="166" t="s">
        <v>1075</v>
      </c>
      <c r="G989" s="33"/>
      <c r="H989" s="33"/>
      <c r="I989" s="167"/>
      <c r="J989" s="33"/>
      <c r="K989" s="33"/>
      <c r="L989" s="34"/>
      <c r="M989" s="168"/>
      <c r="N989" s="169"/>
      <c r="O989" s="59"/>
      <c r="P989" s="59"/>
      <c r="Q989" s="59"/>
      <c r="R989" s="59"/>
      <c r="S989" s="59"/>
      <c r="T989" s="60"/>
      <c r="U989" s="33"/>
      <c r="V989" s="33"/>
      <c r="W989" s="33"/>
      <c r="X989" s="33"/>
      <c r="Y989" s="33"/>
      <c r="Z989" s="33"/>
      <c r="AA989" s="33"/>
      <c r="AB989" s="33"/>
      <c r="AC989" s="33"/>
      <c r="AD989" s="33"/>
      <c r="AE989" s="33"/>
      <c r="AT989" s="18" t="s">
        <v>273</v>
      </c>
      <c r="AU989" s="18" t="s">
        <v>90</v>
      </c>
    </row>
    <row r="990" spans="2:51" s="14" customFormat="1" ht="10.2">
      <c r="B990" s="177"/>
      <c r="D990" s="165" t="s">
        <v>274</v>
      </c>
      <c r="E990" s="178" t="s">
        <v>1</v>
      </c>
      <c r="F990" s="179" t="s">
        <v>138</v>
      </c>
      <c r="H990" s="180">
        <v>41.392</v>
      </c>
      <c r="I990" s="181"/>
      <c r="L990" s="177"/>
      <c r="M990" s="182"/>
      <c r="N990" s="183"/>
      <c r="O990" s="183"/>
      <c r="P990" s="183"/>
      <c r="Q990" s="183"/>
      <c r="R990" s="183"/>
      <c r="S990" s="183"/>
      <c r="T990" s="184"/>
      <c r="AT990" s="178" t="s">
        <v>274</v>
      </c>
      <c r="AU990" s="178" t="s">
        <v>90</v>
      </c>
      <c r="AV990" s="14" t="s">
        <v>90</v>
      </c>
      <c r="AW990" s="14" t="s">
        <v>36</v>
      </c>
      <c r="AX990" s="14" t="s">
        <v>80</v>
      </c>
      <c r="AY990" s="178" t="s">
        <v>265</v>
      </c>
    </row>
    <row r="991" spans="2:51" s="15" customFormat="1" ht="10.2">
      <c r="B991" s="185"/>
      <c r="D991" s="165" t="s">
        <v>274</v>
      </c>
      <c r="E991" s="186" t="s">
        <v>1</v>
      </c>
      <c r="F991" s="187" t="s">
        <v>277</v>
      </c>
      <c r="H991" s="188">
        <v>41.392</v>
      </c>
      <c r="I991" s="189"/>
      <c r="L991" s="185"/>
      <c r="M991" s="190"/>
      <c r="N991" s="191"/>
      <c r="O991" s="191"/>
      <c r="P991" s="191"/>
      <c r="Q991" s="191"/>
      <c r="R991" s="191"/>
      <c r="S991" s="191"/>
      <c r="T991" s="192"/>
      <c r="AT991" s="186" t="s">
        <v>274</v>
      </c>
      <c r="AU991" s="186" t="s">
        <v>90</v>
      </c>
      <c r="AV991" s="15" t="s">
        <v>179</v>
      </c>
      <c r="AW991" s="15" t="s">
        <v>36</v>
      </c>
      <c r="AX991" s="15" t="s">
        <v>87</v>
      </c>
      <c r="AY991" s="186" t="s">
        <v>265</v>
      </c>
    </row>
    <row r="992" spans="1:65" s="2" customFormat="1" ht="16.5" customHeight="1">
      <c r="A992" s="33"/>
      <c r="B992" s="151"/>
      <c r="C992" s="201" t="s">
        <v>1077</v>
      </c>
      <c r="D992" s="201" t="s">
        <v>376</v>
      </c>
      <c r="E992" s="202" t="s">
        <v>1078</v>
      </c>
      <c r="F992" s="203" t="s">
        <v>1079</v>
      </c>
      <c r="G992" s="204" t="s">
        <v>379</v>
      </c>
      <c r="H992" s="205">
        <v>0.04</v>
      </c>
      <c r="I992" s="206"/>
      <c r="J992" s="207">
        <f>ROUND(I992*H992,2)</f>
        <v>0</v>
      </c>
      <c r="K992" s="203" t="s">
        <v>271</v>
      </c>
      <c r="L992" s="208"/>
      <c r="M992" s="209" t="s">
        <v>1</v>
      </c>
      <c r="N992" s="210" t="s">
        <v>45</v>
      </c>
      <c r="O992" s="59"/>
      <c r="P992" s="161">
        <f>O992*H992</f>
        <v>0</v>
      </c>
      <c r="Q992" s="161">
        <v>1</v>
      </c>
      <c r="R992" s="161">
        <f>Q992*H992</f>
        <v>0.04</v>
      </c>
      <c r="S992" s="161">
        <v>0</v>
      </c>
      <c r="T992" s="162">
        <f>S992*H992</f>
        <v>0</v>
      </c>
      <c r="U992" s="33"/>
      <c r="V992" s="33"/>
      <c r="W992" s="33"/>
      <c r="X992" s="33"/>
      <c r="Y992" s="33"/>
      <c r="Z992" s="33"/>
      <c r="AA992" s="33"/>
      <c r="AB992" s="33"/>
      <c r="AC992" s="33"/>
      <c r="AD992" s="33"/>
      <c r="AE992" s="33"/>
      <c r="AR992" s="163" t="s">
        <v>448</v>
      </c>
      <c r="AT992" s="163" t="s">
        <v>376</v>
      </c>
      <c r="AU992" s="163" t="s">
        <v>90</v>
      </c>
      <c r="AY992" s="18" t="s">
        <v>265</v>
      </c>
      <c r="BE992" s="164">
        <f>IF(N992="základní",J992,0)</f>
        <v>0</v>
      </c>
      <c r="BF992" s="164">
        <f>IF(N992="snížená",J992,0)</f>
        <v>0</v>
      </c>
      <c r="BG992" s="164">
        <f>IF(N992="zákl. přenesená",J992,0)</f>
        <v>0</v>
      </c>
      <c r="BH992" s="164">
        <f>IF(N992="sníž. přenesená",J992,0)</f>
        <v>0</v>
      </c>
      <c r="BI992" s="164">
        <f>IF(N992="nulová",J992,0)</f>
        <v>0</v>
      </c>
      <c r="BJ992" s="18" t="s">
        <v>87</v>
      </c>
      <c r="BK992" s="164">
        <f>ROUND(I992*H992,2)</f>
        <v>0</v>
      </c>
      <c r="BL992" s="18" t="s">
        <v>367</v>
      </c>
      <c r="BM992" s="163" t="s">
        <v>1080</v>
      </c>
    </row>
    <row r="993" spans="1:47" s="2" customFormat="1" ht="10.2">
      <c r="A993" s="33"/>
      <c r="B993" s="34"/>
      <c r="C993" s="33"/>
      <c r="D993" s="165" t="s">
        <v>273</v>
      </c>
      <c r="E993" s="33"/>
      <c r="F993" s="166" t="s">
        <v>1079</v>
      </c>
      <c r="G993" s="33"/>
      <c r="H993" s="33"/>
      <c r="I993" s="167"/>
      <c r="J993" s="33"/>
      <c r="K993" s="33"/>
      <c r="L993" s="34"/>
      <c r="M993" s="168"/>
      <c r="N993" s="169"/>
      <c r="O993" s="59"/>
      <c r="P993" s="59"/>
      <c r="Q993" s="59"/>
      <c r="R993" s="59"/>
      <c r="S993" s="59"/>
      <c r="T993" s="60"/>
      <c r="U993" s="33"/>
      <c r="V993" s="33"/>
      <c r="W993" s="33"/>
      <c r="X993" s="33"/>
      <c r="Y993" s="33"/>
      <c r="Z993" s="33"/>
      <c r="AA993" s="33"/>
      <c r="AB993" s="33"/>
      <c r="AC993" s="33"/>
      <c r="AD993" s="33"/>
      <c r="AE993" s="33"/>
      <c r="AT993" s="18" t="s">
        <v>273</v>
      </c>
      <c r="AU993" s="18" t="s">
        <v>90</v>
      </c>
    </row>
    <row r="994" spans="2:51" s="14" customFormat="1" ht="10.2">
      <c r="B994" s="177"/>
      <c r="D994" s="165" t="s">
        <v>274</v>
      </c>
      <c r="E994" s="178" t="s">
        <v>1</v>
      </c>
      <c r="F994" s="179" t="s">
        <v>1081</v>
      </c>
      <c r="H994" s="180">
        <v>0.026</v>
      </c>
      <c r="I994" s="181"/>
      <c r="L994" s="177"/>
      <c r="M994" s="182"/>
      <c r="N994" s="183"/>
      <c r="O994" s="183"/>
      <c r="P994" s="183"/>
      <c r="Q994" s="183"/>
      <c r="R994" s="183"/>
      <c r="S994" s="183"/>
      <c r="T994" s="184"/>
      <c r="AT994" s="178" t="s">
        <v>274</v>
      </c>
      <c r="AU994" s="178" t="s">
        <v>90</v>
      </c>
      <c r="AV994" s="14" t="s">
        <v>90</v>
      </c>
      <c r="AW994" s="14" t="s">
        <v>36</v>
      </c>
      <c r="AX994" s="14" t="s">
        <v>80</v>
      </c>
      <c r="AY994" s="178" t="s">
        <v>265</v>
      </c>
    </row>
    <row r="995" spans="2:51" s="14" customFormat="1" ht="10.2">
      <c r="B995" s="177"/>
      <c r="D995" s="165" t="s">
        <v>274</v>
      </c>
      <c r="E995" s="178" t="s">
        <v>1</v>
      </c>
      <c r="F995" s="179" t="s">
        <v>1082</v>
      </c>
      <c r="H995" s="180">
        <v>0.014</v>
      </c>
      <c r="I995" s="181"/>
      <c r="L995" s="177"/>
      <c r="M995" s="182"/>
      <c r="N995" s="183"/>
      <c r="O995" s="183"/>
      <c r="P995" s="183"/>
      <c r="Q995" s="183"/>
      <c r="R995" s="183"/>
      <c r="S995" s="183"/>
      <c r="T995" s="184"/>
      <c r="AT995" s="178" t="s">
        <v>274</v>
      </c>
      <c r="AU995" s="178" t="s">
        <v>90</v>
      </c>
      <c r="AV995" s="14" t="s">
        <v>90</v>
      </c>
      <c r="AW995" s="14" t="s">
        <v>36</v>
      </c>
      <c r="AX995" s="14" t="s">
        <v>80</v>
      </c>
      <c r="AY995" s="178" t="s">
        <v>265</v>
      </c>
    </row>
    <row r="996" spans="2:51" s="15" customFormat="1" ht="10.2">
      <c r="B996" s="185"/>
      <c r="D996" s="165" t="s">
        <v>274</v>
      </c>
      <c r="E996" s="186" t="s">
        <v>1</v>
      </c>
      <c r="F996" s="187" t="s">
        <v>277</v>
      </c>
      <c r="H996" s="188">
        <v>0.04</v>
      </c>
      <c r="I996" s="189"/>
      <c r="L996" s="185"/>
      <c r="M996" s="190"/>
      <c r="N996" s="191"/>
      <c r="O996" s="191"/>
      <c r="P996" s="191"/>
      <c r="Q996" s="191"/>
      <c r="R996" s="191"/>
      <c r="S996" s="191"/>
      <c r="T996" s="192"/>
      <c r="AT996" s="186" t="s">
        <v>274</v>
      </c>
      <c r="AU996" s="186" t="s">
        <v>90</v>
      </c>
      <c r="AV996" s="15" t="s">
        <v>179</v>
      </c>
      <c r="AW996" s="15" t="s">
        <v>36</v>
      </c>
      <c r="AX996" s="15" t="s">
        <v>87</v>
      </c>
      <c r="AY996" s="186" t="s">
        <v>265</v>
      </c>
    </row>
    <row r="997" spans="1:65" s="2" customFormat="1" ht="24.15" customHeight="1">
      <c r="A997" s="33"/>
      <c r="B997" s="151"/>
      <c r="C997" s="152" t="s">
        <v>1083</v>
      </c>
      <c r="D997" s="152" t="s">
        <v>267</v>
      </c>
      <c r="E997" s="153" t="s">
        <v>1084</v>
      </c>
      <c r="F997" s="154" t="s">
        <v>1085</v>
      </c>
      <c r="G997" s="155" t="s">
        <v>270</v>
      </c>
      <c r="H997" s="156">
        <v>72.933</v>
      </c>
      <c r="I997" s="157"/>
      <c r="J997" s="158">
        <f>ROUND(I997*H997,2)</f>
        <v>0</v>
      </c>
      <c r="K997" s="154" t="s">
        <v>271</v>
      </c>
      <c r="L997" s="34"/>
      <c r="M997" s="159" t="s">
        <v>1</v>
      </c>
      <c r="N997" s="160" t="s">
        <v>45</v>
      </c>
      <c r="O997" s="59"/>
      <c r="P997" s="161">
        <f>O997*H997</f>
        <v>0</v>
      </c>
      <c r="Q997" s="161">
        <v>0.0004</v>
      </c>
      <c r="R997" s="161">
        <f>Q997*H997</f>
        <v>0.029173200000000003</v>
      </c>
      <c r="S997" s="161">
        <v>0</v>
      </c>
      <c r="T997" s="162">
        <f>S997*H997</f>
        <v>0</v>
      </c>
      <c r="U997" s="33"/>
      <c r="V997" s="33"/>
      <c r="W997" s="33"/>
      <c r="X997" s="33"/>
      <c r="Y997" s="33"/>
      <c r="Z997" s="33"/>
      <c r="AA997" s="33"/>
      <c r="AB997" s="33"/>
      <c r="AC997" s="33"/>
      <c r="AD997" s="33"/>
      <c r="AE997" s="33"/>
      <c r="AR997" s="163" t="s">
        <v>367</v>
      </c>
      <c r="AT997" s="163" t="s">
        <v>267</v>
      </c>
      <c r="AU997" s="163" t="s">
        <v>90</v>
      </c>
      <c r="AY997" s="18" t="s">
        <v>265</v>
      </c>
      <c r="BE997" s="164">
        <f>IF(N997="základní",J997,0)</f>
        <v>0</v>
      </c>
      <c r="BF997" s="164">
        <f>IF(N997="snížená",J997,0)</f>
        <v>0</v>
      </c>
      <c r="BG997" s="164">
        <f>IF(N997="zákl. přenesená",J997,0)</f>
        <v>0</v>
      </c>
      <c r="BH997" s="164">
        <f>IF(N997="sníž. přenesená",J997,0)</f>
        <v>0</v>
      </c>
      <c r="BI997" s="164">
        <f>IF(N997="nulová",J997,0)</f>
        <v>0</v>
      </c>
      <c r="BJ997" s="18" t="s">
        <v>87</v>
      </c>
      <c r="BK997" s="164">
        <f>ROUND(I997*H997,2)</f>
        <v>0</v>
      </c>
      <c r="BL997" s="18" t="s">
        <v>367</v>
      </c>
      <c r="BM997" s="163" t="s">
        <v>1086</v>
      </c>
    </row>
    <row r="998" spans="1:47" s="2" customFormat="1" ht="19.2">
      <c r="A998" s="33"/>
      <c r="B998" s="34"/>
      <c r="C998" s="33"/>
      <c r="D998" s="165" t="s">
        <v>273</v>
      </c>
      <c r="E998" s="33"/>
      <c r="F998" s="166" t="s">
        <v>1085</v>
      </c>
      <c r="G998" s="33"/>
      <c r="H998" s="33"/>
      <c r="I998" s="167"/>
      <c r="J998" s="33"/>
      <c r="K998" s="33"/>
      <c r="L998" s="34"/>
      <c r="M998" s="168"/>
      <c r="N998" s="169"/>
      <c r="O998" s="59"/>
      <c r="P998" s="59"/>
      <c r="Q998" s="59"/>
      <c r="R998" s="59"/>
      <c r="S998" s="59"/>
      <c r="T998" s="60"/>
      <c r="U998" s="33"/>
      <c r="V998" s="33"/>
      <c r="W998" s="33"/>
      <c r="X998" s="33"/>
      <c r="Y998" s="33"/>
      <c r="Z998" s="33"/>
      <c r="AA998" s="33"/>
      <c r="AB998" s="33"/>
      <c r="AC998" s="33"/>
      <c r="AD998" s="33"/>
      <c r="AE998" s="33"/>
      <c r="AT998" s="18" t="s">
        <v>273</v>
      </c>
      <c r="AU998" s="18" t="s">
        <v>90</v>
      </c>
    </row>
    <row r="999" spans="2:51" s="13" customFormat="1" ht="10.2">
      <c r="B999" s="170"/>
      <c r="D999" s="165" t="s">
        <v>274</v>
      </c>
      <c r="E999" s="171" t="s">
        <v>1</v>
      </c>
      <c r="F999" s="172" t="s">
        <v>1087</v>
      </c>
      <c r="H999" s="171" t="s">
        <v>1</v>
      </c>
      <c r="I999" s="173"/>
      <c r="L999" s="170"/>
      <c r="M999" s="174"/>
      <c r="N999" s="175"/>
      <c r="O999" s="175"/>
      <c r="P999" s="175"/>
      <c r="Q999" s="175"/>
      <c r="R999" s="175"/>
      <c r="S999" s="175"/>
      <c r="T999" s="176"/>
      <c r="AT999" s="171" t="s">
        <v>274</v>
      </c>
      <c r="AU999" s="171" t="s">
        <v>90</v>
      </c>
      <c r="AV999" s="13" t="s">
        <v>87</v>
      </c>
      <c r="AW999" s="13" t="s">
        <v>36</v>
      </c>
      <c r="AX999" s="13" t="s">
        <v>80</v>
      </c>
      <c r="AY999" s="171" t="s">
        <v>265</v>
      </c>
    </row>
    <row r="1000" spans="2:51" s="14" customFormat="1" ht="10.2">
      <c r="B1000" s="177"/>
      <c r="D1000" s="165" t="s">
        <v>274</v>
      </c>
      <c r="E1000" s="178" t="s">
        <v>1</v>
      </c>
      <c r="F1000" s="179" t="s">
        <v>193</v>
      </c>
      <c r="H1000" s="180">
        <v>72.933</v>
      </c>
      <c r="I1000" s="181"/>
      <c r="L1000" s="177"/>
      <c r="M1000" s="182"/>
      <c r="N1000" s="183"/>
      <c r="O1000" s="183"/>
      <c r="P1000" s="183"/>
      <c r="Q1000" s="183"/>
      <c r="R1000" s="183"/>
      <c r="S1000" s="183"/>
      <c r="T1000" s="184"/>
      <c r="AT1000" s="178" t="s">
        <v>274</v>
      </c>
      <c r="AU1000" s="178" t="s">
        <v>90</v>
      </c>
      <c r="AV1000" s="14" t="s">
        <v>90</v>
      </c>
      <c r="AW1000" s="14" t="s">
        <v>36</v>
      </c>
      <c r="AX1000" s="14" t="s">
        <v>80</v>
      </c>
      <c r="AY1000" s="178" t="s">
        <v>265</v>
      </c>
    </row>
    <row r="1001" spans="2:51" s="15" customFormat="1" ht="10.2">
      <c r="B1001" s="185"/>
      <c r="D1001" s="165" t="s">
        <v>274</v>
      </c>
      <c r="E1001" s="186" t="s">
        <v>135</v>
      </c>
      <c r="F1001" s="187" t="s">
        <v>277</v>
      </c>
      <c r="H1001" s="188">
        <v>72.933</v>
      </c>
      <c r="I1001" s="189"/>
      <c r="L1001" s="185"/>
      <c r="M1001" s="190"/>
      <c r="N1001" s="191"/>
      <c r="O1001" s="191"/>
      <c r="P1001" s="191"/>
      <c r="Q1001" s="191"/>
      <c r="R1001" s="191"/>
      <c r="S1001" s="191"/>
      <c r="T1001" s="192"/>
      <c r="AT1001" s="186" t="s">
        <v>274</v>
      </c>
      <c r="AU1001" s="186" t="s">
        <v>90</v>
      </c>
      <c r="AV1001" s="15" t="s">
        <v>179</v>
      </c>
      <c r="AW1001" s="15" t="s">
        <v>36</v>
      </c>
      <c r="AX1001" s="15" t="s">
        <v>87</v>
      </c>
      <c r="AY1001" s="186" t="s">
        <v>265</v>
      </c>
    </row>
    <row r="1002" spans="1:65" s="2" customFormat="1" ht="24.15" customHeight="1">
      <c r="A1002" s="33"/>
      <c r="B1002" s="151"/>
      <c r="C1002" s="152" t="s">
        <v>1088</v>
      </c>
      <c r="D1002" s="152" t="s">
        <v>267</v>
      </c>
      <c r="E1002" s="153" t="s">
        <v>1089</v>
      </c>
      <c r="F1002" s="154" t="s">
        <v>1090</v>
      </c>
      <c r="G1002" s="155" t="s">
        <v>270</v>
      </c>
      <c r="H1002" s="156">
        <v>41.392</v>
      </c>
      <c r="I1002" s="157"/>
      <c r="J1002" s="158">
        <f>ROUND(I1002*H1002,2)</f>
        <v>0</v>
      </c>
      <c r="K1002" s="154" t="s">
        <v>271</v>
      </c>
      <c r="L1002" s="34"/>
      <c r="M1002" s="159" t="s">
        <v>1</v>
      </c>
      <c r="N1002" s="160" t="s">
        <v>45</v>
      </c>
      <c r="O1002" s="59"/>
      <c r="P1002" s="161">
        <f>O1002*H1002</f>
        <v>0</v>
      </c>
      <c r="Q1002" s="161">
        <v>0.0004</v>
      </c>
      <c r="R1002" s="161">
        <f>Q1002*H1002</f>
        <v>0.016556800000000003</v>
      </c>
      <c r="S1002" s="161">
        <v>0</v>
      </c>
      <c r="T1002" s="162">
        <f>S1002*H1002</f>
        <v>0</v>
      </c>
      <c r="U1002" s="33"/>
      <c r="V1002" s="33"/>
      <c r="W1002" s="33"/>
      <c r="X1002" s="33"/>
      <c r="Y1002" s="33"/>
      <c r="Z1002" s="33"/>
      <c r="AA1002" s="33"/>
      <c r="AB1002" s="33"/>
      <c r="AC1002" s="33"/>
      <c r="AD1002" s="33"/>
      <c r="AE1002" s="33"/>
      <c r="AR1002" s="163" t="s">
        <v>367</v>
      </c>
      <c r="AT1002" s="163" t="s">
        <v>267</v>
      </c>
      <c r="AU1002" s="163" t="s">
        <v>90</v>
      </c>
      <c r="AY1002" s="18" t="s">
        <v>265</v>
      </c>
      <c r="BE1002" s="164">
        <f>IF(N1002="základní",J1002,0)</f>
        <v>0</v>
      </c>
      <c r="BF1002" s="164">
        <f>IF(N1002="snížená",J1002,0)</f>
        <v>0</v>
      </c>
      <c r="BG1002" s="164">
        <f>IF(N1002="zákl. přenesená",J1002,0)</f>
        <v>0</v>
      </c>
      <c r="BH1002" s="164">
        <f>IF(N1002="sníž. přenesená",J1002,0)</f>
        <v>0</v>
      </c>
      <c r="BI1002" s="164">
        <f>IF(N1002="nulová",J1002,0)</f>
        <v>0</v>
      </c>
      <c r="BJ1002" s="18" t="s">
        <v>87</v>
      </c>
      <c r="BK1002" s="164">
        <f>ROUND(I1002*H1002,2)</f>
        <v>0</v>
      </c>
      <c r="BL1002" s="18" t="s">
        <v>367</v>
      </c>
      <c r="BM1002" s="163" t="s">
        <v>1091</v>
      </c>
    </row>
    <row r="1003" spans="1:47" s="2" customFormat="1" ht="19.2">
      <c r="A1003" s="33"/>
      <c r="B1003" s="34"/>
      <c r="C1003" s="33"/>
      <c r="D1003" s="165" t="s">
        <v>273</v>
      </c>
      <c r="E1003" s="33"/>
      <c r="F1003" s="166" t="s">
        <v>1090</v>
      </c>
      <c r="G1003" s="33"/>
      <c r="H1003" s="33"/>
      <c r="I1003" s="167"/>
      <c r="J1003" s="33"/>
      <c r="K1003" s="33"/>
      <c r="L1003" s="34"/>
      <c r="M1003" s="168"/>
      <c r="N1003" s="169"/>
      <c r="O1003" s="59"/>
      <c r="P1003" s="59"/>
      <c r="Q1003" s="59"/>
      <c r="R1003" s="59"/>
      <c r="S1003" s="59"/>
      <c r="T1003" s="60"/>
      <c r="U1003" s="33"/>
      <c r="V1003" s="33"/>
      <c r="W1003" s="33"/>
      <c r="X1003" s="33"/>
      <c r="Y1003" s="33"/>
      <c r="Z1003" s="33"/>
      <c r="AA1003" s="33"/>
      <c r="AB1003" s="33"/>
      <c r="AC1003" s="33"/>
      <c r="AD1003" s="33"/>
      <c r="AE1003" s="33"/>
      <c r="AT1003" s="18" t="s">
        <v>273</v>
      </c>
      <c r="AU1003" s="18" t="s">
        <v>90</v>
      </c>
    </row>
    <row r="1004" spans="2:51" s="13" customFormat="1" ht="10.2">
      <c r="B1004" s="170"/>
      <c r="D1004" s="165" t="s">
        <v>274</v>
      </c>
      <c r="E1004" s="171" t="s">
        <v>1</v>
      </c>
      <c r="F1004" s="172" t="s">
        <v>821</v>
      </c>
      <c r="H1004" s="171" t="s">
        <v>1</v>
      </c>
      <c r="I1004" s="173"/>
      <c r="L1004" s="170"/>
      <c r="M1004" s="174"/>
      <c r="N1004" s="175"/>
      <c r="O1004" s="175"/>
      <c r="P1004" s="175"/>
      <c r="Q1004" s="175"/>
      <c r="R1004" s="175"/>
      <c r="S1004" s="175"/>
      <c r="T1004" s="176"/>
      <c r="AT1004" s="171" t="s">
        <v>274</v>
      </c>
      <c r="AU1004" s="171" t="s">
        <v>90</v>
      </c>
      <c r="AV1004" s="13" t="s">
        <v>87</v>
      </c>
      <c r="AW1004" s="13" t="s">
        <v>36</v>
      </c>
      <c r="AX1004" s="13" t="s">
        <v>80</v>
      </c>
      <c r="AY1004" s="171" t="s">
        <v>265</v>
      </c>
    </row>
    <row r="1005" spans="2:51" s="14" customFormat="1" ht="10.2">
      <c r="B1005" s="177"/>
      <c r="D1005" s="165" t="s">
        <v>274</v>
      </c>
      <c r="E1005" s="178" t="s">
        <v>1</v>
      </c>
      <c r="F1005" s="179" t="s">
        <v>1092</v>
      </c>
      <c r="H1005" s="180">
        <v>37.062</v>
      </c>
      <c r="I1005" s="181"/>
      <c r="L1005" s="177"/>
      <c r="M1005" s="182"/>
      <c r="N1005" s="183"/>
      <c r="O1005" s="183"/>
      <c r="P1005" s="183"/>
      <c r="Q1005" s="183"/>
      <c r="R1005" s="183"/>
      <c r="S1005" s="183"/>
      <c r="T1005" s="184"/>
      <c r="AT1005" s="178" t="s">
        <v>274</v>
      </c>
      <c r="AU1005" s="178" t="s">
        <v>90</v>
      </c>
      <c r="AV1005" s="14" t="s">
        <v>90</v>
      </c>
      <c r="AW1005" s="14" t="s">
        <v>36</v>
      </c>
      <c r="AX1005" s="14" t="s">
        <v>80</v>
      </c>
      <c r="AY1005" s="178" t="s">
        <v>265</v>
      </c>
    </row>
    <row r="1006" spans="2:51" s="13" customFormat="1" ht="10.2">
      <c r="B1006" s="170"/>
      <c r="D1006" s="165" t="s">
        <v>274</v>
      </c>
      <c r="E1006" s="171" t="s">
        <v>1</v>
      </c>
      <c r="F1006" s="172" t="s">
        <v>823</v>
      </c>
      <c r="H1006" s="171" t="s">
        <v>1</v>
      </c>
      <c r="I1006" s="173"/>
      <c r="L1006" s="170"/>
      <c r="M1006" s="174"/>
      <c r="N1006" s="175"/>
      <c r="O1006" s="175"/>
      <c r="P1006" s="175"/>
      <c r="Q1006" s="175"/>
      <c r="R1006" s="175"/>
      <c r="S1006" s="175"/>
      <c r="T1006" s="176"/>
      <c r="AT1006" s="171" t="s">
        <v>274</v>
      </c>
      <c r="AU1006" s="171" t="s">
        <v>90</v>
      </c>
      <c r="AV1006" s="13" t="s">
        <v>87</v>
      </c>
      <c r="AW1006" s="13" t="s">
        <v>36</v>
      </c>
      <c r="AX1006" s="13" t="s">
        <v>80</v>
      </c>
      <c r="AY1006" s="171" t="s">
        <v>265</v>
      </c>
    </row>
    <row r="1007" spans="2:51" s="13" customFormat="1" ht="10.2">
      <c r="B1007" s="170"/>
      <c r="D1007" s="165" t="s">
        <v>274</v>
      </c>
      <c r="E1007" s="171" t="s">
        <v>1</v>
      </c>
      <c r="F1007" s="172" t="s">
        <v>540</v>
      </c>
      <c r="H1007" s="171" t="s">
        <v>1</v>
      </c>
      <c r="I1007" s="173"/>
      <c r="L1007" s="170"/>
      <c r="M1007" s="174"/>
      <c r="N1007" s="175"/>
      <c r="O1007" s="175"/>
      <c r="P1007" s="175"/>
      <c r="Q1007" s="175"/>
      <c r="R1007" s="175"/>
      <c r="S1007" s="175"/>
      <c r="T1007" s="176"/>
      <c r="AT1007" s="171" t="s">
        <v>274</v>
      </c>
      <c r="AU1007" s="171" t="s">
        <v>90</v>
      </c>
      <c r="AV1007" s="13" t="s">
        <v>87</v>
      </c>
      <c r="AW1007" s="13" t="s">
        <v>36</v>
      </c>
      <c r="AX1007" s="13" t="s">
        <v>80</v>
      </c>
      <c r="AY1007" s="171" t="s">
        <v>265</v>
      </c>
    </row>
    <row r="1008" spans="2:51" s="14" customFormat="1" ht="10.2">
      <c r="B1008" s="177"/>
      <c r="D1008" s="165" t="s">
        <v>274</v>
      </c>
      <c r="E1008" s="178" t="s">
        <v>1</v>
      </c>
      <c r="F1008" s="179" t="s">
        <v>824</v>
      </c>
      <c r="H1008" s="180">
        <v>4.33</v>
      </c>
      <c r="I1008" s="181"/>
      <c r="L1008" s="177"/>
      <c r="M1008" s="182"/>
      <c r="N1008" s="183"/>
      <c r="O1008" s="183"/>
      <c r="P1008" s="183"/>
      <c r="Q1008" s="183"/>
      <c r="R1008" s="183"/>
      <c r="S1008" s="183"/>
      <c r="T1008" s="184"/>
      <c r="AT1008" s="178" t="s">
        <v>274</v>
      </c>
      <c r="AU1008" s="178" t="s">
        <v>90</v>
      </c>
      <c r="AV1008" s="14" t="s">
        <v>90</v>
      </c>
      <c r="AW1008" s="14" t="s">
        <v>36</v>
      </c>
      <c r="AX1008" s="14" t="s">
        <v>80</v>
      </c>
      <c r="AY1008" s="178" t="s">
        <v>265</v>
      </c>
    </row>
    <row r="1009" spans="2:51" s="16" customFormat="1" ht="10.2">
      <c r="B1009" s="193"/>
      <c r="D1009" s="165" t="s">
        <v>274</v>
      </c>
      <c r="E1009" s="194" t="s">
        <v>138</v>
      </c>
      <c r="F1009" s="195" t="s">
        <v>304</v>
      </c>
      <c r="H1009" s="196">
        <v>41.391999999999996</v>
      </c>
      <c r="I1009" s="197"/>
      <c r="L1009" s="193"/>
      <c r="M1009" s="198"/>
      <c r="N1009" s="199"/>
      <c r="O1009" s="199"/>
      <c r="P1009" s="199"/>
      <c r="Q1009" s="199"/>
      <c r="R1009" s="199"/>
      <c r="S1009" s="199"/>
      <c r="T1009" s="200"/>
      <c r="AT1009" s="194" t="s">
        <v>274</v>
      </c>
      <c r="AU1009" s="194" t="s">
        <v>90</v>
      </c>
      <c r="AV1009" s="16" t="s">
        <v>95</v>
      </c>
      <c r="AW1009" s="16" t="s">
        <v>36</v>
      </c>
      <c r="AX1009" s="16" t="s">
        <v>80</v>
      </c>
      <c r="AY1009" s="194" t="s">
        <v>265</v>
      </c>
    </row>
    <row r="1010" spans="2:51" s="15" customFormat="1" ht="10.2">
      <c r="B1010" s="185"/>
      <c r="D1010" s="165" t="s">
        <v>274</v>
      </c>
      <c r="E1010" s="186" t="s">
        <v>1</v>
      </c>
      <c r="F1010" s="187" t="s">
        <v>277</v>
      </c>
      <c r="H1010" s="188">
        <v>41.391999999999996</v>
      </c>
      <c r="I1010" s="189"/>
      <c r="L1010" s="185"/>
      <c r="M1010" s="190"/>
      <c r="N1010" s="191"/>
      <c r="O1010" s="191"/>
      <c r="P1010" s="191"/>
      <c r="Q1010" s="191"/>
      <c r="R1010" s="191"/>
      <c r="S1010" s="191"/>
      <c r="T1010" s="192"/>
      <c r="AT1010" s="186" t="s">
        <v>274</v>
      </c>
      <c r="AU1010" s="186" t="s">
        <v>90</v>
      </c>
      <c r="AV1010" s="15" t="s">
        <v>179</v>
      </c>
      <c r="AW1010" s="15" t="s">
        <v>36</v>
      </c>
      <c r="AX1010" s="15" t="s">
        <v>87</v>
      </c>
      <c r="AY1010" s="186" t="s">
        <v>265</v>
      </c>
    </row>
    <row r="1011" spans="1:65" s="2" customFormat="1" ht="44.25" customHeight="1">
      <c r="A1011" s="33"/>
      <c r="B1011" s="151"/>
      <c r="C1011" s="201" t="s">
        <v>213</v>
      </c>
      <c r="D1011" s="201" t="s">
        <v>376</v>
      </c>
      <c r="E1011" s="202" t="s">
        <v>1093</v>
      </c>
      <c r="F1011" s="203" t="s">
        <v>1094</v>
      </c>
      <c r="G1011" s="204" t="s">
        <v>270</v>
      </c>
      <c r="H1011" s="205">
        <v>135.613</v>
      </c>
      <c r="I1011" s="206"/>
      <c r="J1011" s="207">
        <f>ROUND(I1011*H1011,2)</f>
        <v>0</v>
      </c>
      <c r="K1011" s="203" t="s">
        <v>271</v>
      </c>
      <c r="L1011" s="208"/>
      <c r="M1011" s="209" t="s">
        <v>1</v>
      </c>
      <c r="N1011" s="210" t="s">
        <v>45</v>
      </c>
      <c r="O1011" s="59"/>
      <c r="P1011" s="161">
        <f>O1011*H1011</f>
        <v>0</v>
      </c>
      <c r="Q1011" s="161">
        <v>0.0054</v>
      </c>
      <c r="R1011" s="161">
        <f>Q1011*H1011</f>
        <v>0.7323102</v>
      </c>
      <c r="S1011" s="161">
        <v>0</v>
      </c>
      <c r="T1011" s="162">
        <f>S1011*H1011</f>
        <v>0</v>
      </c>
      <c r="U1011" s="33"/>
      <c r="V1011" s="33"/>
      <c r="W1011" s="33"/>
      <c r="X1011" s="33"/>
      <c r="Y1011" s="33"/>
      <c r="Z1011" s="33"/>
      <c r="AA1011" s="33"/>
      <c r="AB1011" s="33"/>
      <c r="AC1011" s="33"/>
      <c r="AD1011" s="33"/>
      <c r="AE1011" s="33"/>
      <c r="AR1011" s="163" t="s">
        <v>448</v>
      </c>
      <c r="AT1011" s="163" t="s">
        <v>376</v>
      </c>
      <c r="AU1011" s="163" t="s">
        <v>90</v>
      </c>
      <c r="AY1011" s="18" t="s">
        <v>265</v>
      </c>
      <c r="BE1011" s="164">
        <f>IF(N1011="základní",J1011,0)</f>
        <v>0</v>
      </c>
      <c r="BF1011" s="164">
        <f>IF(N1011="snížená",J1011,0)</f>
        <v>0</v>
      </c>
      <c r="BG1011" s="164">
        <f>IF(N1011="zákl. přenesená",J1011,0)</f>
        <v>0</v>
      </c>
      <c r="BH1011" s="164">
        <f>IF(N1011="sníž. přenesená",J1011,0)</f>
        <v>0</v>
      </c>
      <c r="BI1011" s="164">
        <f>IF(N1011="nulová",J1011,0)</f>
        <v>0</v>
      </c>
      <c r="BJ1011" s="18" t="s">
        <v>87</v>
      </c>
      <c r="BK1011" s="164">
        <f>ROUND(I1011*H1011,2)</f>
        <v>0</v>
      </c>
      <c r="BL1011" s="18" t="s">
        <v>367</v>
      </c>
      <c r="BM1011" s="163" t="s">
        <v>1095</v>
      </c>
    </row>
    <row r="1012" spans="1:47" s="2" customFormat="1" ht="28.8">
      <c r="A1012" s="33"/>
      <c r="B1012" s="34"/>
      <c r="C1012" s="33"/>
      <c r="D1012" s="165" t="s">
        <v>273</v>
      </c>
      <c r="E1012" s="33"/>
      <c r="F1012" s="166" t="s">
        <v>1094</v>
      </c>
      <c r="G1012" s="33"/>
      <c r="H1012" s="33"/>
      <c r="I1012" s="167"/>
      <c r="J1012" s="33"/>
      <c r="K1012" s="33"/>
      <c r="L1012" s="34"/>
      <c r="M1012" s="168"/>
      <c r="N1012" s="169"/>
      <c r="O1012" s="59"/>
      <c r="P1012" s="59"/>
      <c r="Q1012" s="59"/>
      <c r="R1012" s="59"/>
      <c r="S1012" s="59"/>
      <c r="T1012" s="60"/>
      <c r="U1012" s="33"/>
      <c r="V1012" s="33"/>
      <c r="W1012" s="33"/>
      <c r="X1012" s="33"/>
      <c r="Y1012" s="33"/>
      <c r="Z1012" s="33"/>
      <c r="AA1012" s="33"/>
      <c r="AB1012" s="33"/>
      <c r="AC1012" s="33"/>
      <c r="AD1012" s="33"/>
      <c r="AE1012" s="33"/>
      <c r="AT1012" s="18" t="s">
        <v>273</v>
      </c>
      <c r="AU1012" s="18" t="s">
        <v>90</v>
      </c>
    </row>
    <row r="1013" spans="2:51" s="14" customFormat="1" ht="10.2">
      <c r="B1013" s="177"/>
      <c r="D1013" s="165" t="s">
        <v>274</v>
      </c>
      <c r="E1013" s="178" t="s">
        <v>1</v>
      </c>
      <c r="F1013" s="179" t="s">
        <v>1096</v>
      </c>
      <c r="H1013" s="180">
        <v>83.873</v>
      </c>
      <c r="I1013" s="181"/>
      <c r="L1013" s="177"/>
      <c r="M1013" s="182"/>
      <c r="N1013" s="183"/>
      <c r="O1013" s="183"/>
      <c r="P1013" s="183"/>
      <c r="Q1013" s="183"/>
      <c r="R1013" s="183"/>
      <c r="S1013" s="183"/>
      <c r="T1013" s="184"/>
      <c r="AT1013" s="178" t="s">
        <v>274</v>
      </c>
      <c r="AU1013" s="178" t="s">
        <v>90</v>
      </c>
      <c r="AV1013" s="14" t="s">
        <v>90</v>
      </c>
      <c r="AW1013" s="14" t="s">
        <v>36</v>
      </c>
      <c r="AX1013" s="14" t="s">
        <v>80</v>
      </c>
      <c r="AY1013" s="178" t="s">
        <v>265</v>
      </c>
    </row>
    <row r="1014" spans="2:51" s="14" customFormat="1" ht="10.2">
      <c r="B1014" s="177"/>
      <c r="D1014" s="165" t="s">
        <v>274</v>
      </c>
      <c r="E1014" s="178" t="s">
        <v>1</v>
      </c>
      <c r="F1014" s="179" t="s">
        <v>1097</v>
      </c>
      <c r="H1014" s="180">
        <v>51.74</v>
      </c>
      <c r="I1014" s="181"/>
      <c r="L1014" s="177"/>
      <c r="M1014" s="182"/>
      <c r="N1014" s="183"/>
      <c r="O1014" s="183"/>
      <c r="P1014" s="183"/>
      <c r="Q1014" s="183"/>
      <c r="R1014" s="183"/>
      <c r="S1014" s="183"/>
      <c r="T1014" s="184"/>
      <c r="AT1014" s="178" t="s">
        <v>274</v>
      </c>
      <c r="AU1014" s="178" t="s">
        <v>90</v>
      </c>
      <c r="AV1014" s="14" t="s">
        <v>90</v>
      </c>
      <c r="AW1014" s="14" t="s">
        <v>36</v>
      </c>
      <c r="AX1014" s="14" t="s">
        <v>80</v>
      </c>
      <c r="AY1014" s="178" t="s">
        <v>265</v>
      </c>
    </row>
    <row r="1015" spans="2:51" s="15" customFormat="1" ht="10.2">
      <c r="B1015" s="185"/>
      <c r="D1015" s="165" t="s">
        <v>274</v>
      </c>
      <c r="E1015" s="186" t="s">
        <v>1</v>
      </c>
      <c r="F1015" s="187" t="s">
        <v>277</v>
      </c>
      <c r="H1015" s="188">
        <v>135.613</v>
      </c>
      <c r="I1015" s="189"/>
      <c r="L1015" s="185"/>
      <c r="M1015" s="190"/>
      <c r="N1015" s="191"/>
      <c r="O1015" s="191"/>
      <c r="P1015" s="191"/>
      <c r="Q1015" s="191"/>
      <c r="R1015" s="191"/>
      <c r="S1015" s="191"/>
      <c r="T1015" s="192"/>
      <c r="AT1015" s="186" t="s">
        <v>274</v>
      </c>
      <c r="AU1015" s="186" t="s">
        <v>90</v>
      </c>
      <c r="AV1015" s="15" t="s">
        <v>179</v>
      </c>
      <c r="AW1015" s="15" t="s">
        <v>36</v>
      </c>
      <c r="AX1015" s="15" t="s">
        <v>87</v>
      </c>
      <c r="AY1015" s="186" t="s">
        <v>265</v>
      </c>
    </row>
    <row r="1016" spans="1:65" s="2" customFormat="1" ht="37.8" customHeight="1">
      <c r="A1016" s="33"/>
      <c r="B1016" s="151"/>
      <c r="C1016" s="152" t="s">
        <v>1098</v>
      </c>
      <c r="D1016" s="152" t="s">
        <v>267</v>
      </c>
      <c r="E1016" s="153" t="s">
        <v>1099</v>
      </c>
      <c r="F1016" s="154" t="s">
        <v>1100</v>
      </c>
      <c r="G1016" s="155" t="s">
        <v>270</v>
      </c>
      <c r="H1016" s="156">
        <v>5.653</v>
      </c>
      <c r="I1016" s="157"/>
      <c r="J1016" s="158">
        <f>ROUND(I1016*H1016,2)</f>
        <v>0</v>
      </c>
      <c r="K1016" s="154" t="s">
        <v>271</v>
      </c>
      <c r="L1016" s="34"/>
      <c r="M1016" s="159" t="s">
        <v>1</v>
      </c>
      <c r="N1016" s="160" t="s">
        <v>45</v>
      </c>
      <c r="O1016" s="59"/>
      <c r="P1016" s="161">
        <f>O1016*H1016</f>
        <v>0</v>
      </c>
      <c r="Q1016" s="161">
        <v>0.001</v>
      </c>
      <c r="R1016" s="161">
        <f>Q1016*H1016</f>
        <v>0.005653</v>
      </c>
      <c r="S1016" s="161">
        <v>0</v>
      </c>
      <c r="T1016" s="162">
        <f>S1016*H1016</f>
        <v>0</v>
      </c>
      <c r="U1016" s="33"/>
      <c r="V1016" s="33"/>
      <c r="W1016" s="33"/>
      <c r="X1016" s="33"/>
      <c r="Y1016" s="33"/>
      <c r="Z1016" s="33"/>
      <c r="AA1016" s="33"/>
      <c r="AB1016" s="33"/>
      <c r="AC1016" s="33"/>
      <c r="AD1016" s="33"/>
      <c r="AE1016" s="33"/>
      <c r="AR1016" s="163" t="s">
        <v>367</v>
      </c>
      <c r="AT1016" s="163" t="s">
        <v>267</v>
      </c>
      <c r="AU1016" s="163" t="s">
        <v>90</v>
      </c>
      <c r="AY1016" s="18" t="s">
        <v>265</v>
      </c>
      <c r="BE1016" s="164">
        <f>IF(N1016="základní",J1016,0)</f>
        <v>0</v>
      </c>
      <c r="BF1016" s="164">
        <f>IF(N1016="snížená",J1016,0)</f>
        <v>0</v>
      </c>
      <c r="BG1016" s="164">
        <f>IF(N1016="zákl. přenesená",J1016,0)</f>
        <v>0</v>
      </c>
      <c r="BH1016" s="164">
        <f>IF(N1016="sníž. přenesená",J1016,0)</f>
        <v>0</v>
      </c>
      <c r="BI1016" s="164">
        <f>IF(N1016="nulová",J1016,0)</f>
        <v>0</v>
      </c>
      <c r="BJ1016" s="18" t="s">
        <v>87</v>
      </c>
      <c r="BK1016" s="164">
        <f>ROUND(I1016*H1016,2)</f>
        <v>0</v>
      </c>
      <c r="BL1016" s="18" t="s">
        <v>367</v>
      </c>
      <c r="BM1016" s="163" t="s">
        <v>1101</v>
      </c>
    </row>
    <row r="1017" spans="1:47" s="2" customFormat="1" ht="28.8">
      <c r="A1017" s="33"/>
      <c r="B1017" s="34"/>
      <c r="C1017" s="33"/>
      <c r="D1017" s="165" t="s">
        <v>273</v>
      </c>
      <c r="E1017" s="33"/>
      <c r="F1017" s="166" t="s">
        <v>1100</v>
      </c>
      <c r="G1017" s="33"/>
      <c r="H1017" s="33"/>
      <c r="I1017" s="167"/>
      <c r="J1017" s="33"/>
      <c r="K1017" s="33"/>
      <c r="L1017" s="34"/>
      <c r="M1017" s="168"/>
      <c r="N1017" s="169"/>
      <c r="O1017" s="59"/>
      <c r="P1017" s="59"/>
      <c r="Q1017" s="59"/>
      <c r="R1017" s="59"/>
      <c r="S1017" s="59"/>
      <c r="T1017" s="60"/>
      <c r="U1017" s="33"/>
      <c r="V1017" s="33"/>
      <c r="W1017" s="33"/>
      <c r="X1017" s="33"/>
      <c r="Y1017" s="33"/>
      <c r="Z1017" s="33"/>
      <c r="AA1017" s="33"/>
      <c r="AB1017" s="33"/>
      <c r="AC1017" s="33"/>
      <c r="AD1017" s="33"/>
      <c r="AE1017" s="33"/>
      <c r="AT1017" s="18" t="s">
        <v>273</v>
      </c>
      <c r="AU1017" s="18" t="s">
        <v>90</v>
      </c>
    </row>
    <row r="1018" spans="2:51" s="13" customFormat="1" ht="10.2">
      <c r="B1018" s="170"/>
      <c r="D1018" s="165" t="s">
        <v>274</v>
      </c>
      <c r="E1018" s="171" t="s">
        <v>1</v>
      </c>
      <c r="F1018" s="172" t="s">
        <v>540</v>
      </c>
      <c r="H1018" s="171" t="s">
        <v>1</v>
      </c>
      <c r="I1018" s="173"/>
      <c r="L1018" s="170"/>
      <c r="M1018" s="174"/>
      <c r="N1018" s="175"/>
      <c r="O1018" s="175"/>
      <c r="P1018" s="175"/>
      <c r="Q1018" s="175"/>
      <c r="R1018" s="175"/>
      <c r="S1018" s="175"/>
      <c r="T1018" s="176"/>
      <c r="AT1018" s="171" t="s">
        <v>274</v>
      </c>
      <c r="AU1018" s="171" t="s">
        <v>90</v>
      </c>
      <c r="AV1018" s="13" t="s">
        <v>87</v>
      </c>
      <c r="AW1018" s="13" t="s">
        <v>36</v>
      </c>
      <c r="AX1018" s="13" t="s">
        <v>80</v>
      </c>
      <c r="AY1018" s="171" t="s">
        <v>265</v>
      </c>
    </row>
    <row r="1019" spans="2:51" s="14" customFormat="1" ht="10.2">
      <c r="B1019" s="177"/>
      <c r="D1019" s="165" t="s">
        <v>274</v>
      </c>
      <c r="E1019" s="178" t="s">
        <v>1</v>
      </c>
      <c r="F1019" s="179" t="s">
        <v>1102</v>
      </c>
      <c r="H1019" s="180">
        <v>5.653</v>
      </c>
      <c r="I1019" s="181"/>
      <c r="L1019" s="177"/>
      <c r="M1019" s="182"/>
      <c r="N1019" s="183"/>
      <c r="O1019" s="183"/>
      <c r="P1019" s="183"/>
      <c r="Q1019" s="183"/>
      <c r="R1019" s="183"/>
      <c r="S1019" s="183"/>
      <c r="T1019" s="184"/>
      <c r="AT1019" s="178" t="s">
        <v>274</v>
      </c>
      <c r="AU1019" s="178" t="s">
        <v>90</v>
      </c>
      <c r="AV1019" s="14" t="s">
        <v>90</v>
      </c>
      <c r="AW1019" s="14" t="s">
        <v>36</v>
      </c>
      <c r="AX1019" s="14" t="s">
        <v>80</v>
      </c>
      <c r="AY1019" s="178" t="s">
        <v>265</v>
      </c>
    </row>
    <row r="1020" spans="2:51" s="15" customFormat="1" ht="10.2">
      <c r="B1020" s="185"/>
      <c r="D1020" s="165" t="s">
        <v>274</v>
      </c>
      <c r="E1020" s="186" t="s">
        <v>1</v>
      </c>
      <c r="F1020" s="187" t="s">
        <v>277</v>
      </c>
      <c r="H1020" s="188">
        <v>5.653</v>
      </c>
      <c r="I1020" s="189"/>
      <c r="L1020" s="185"/>
      <c r="M1020" s="190"/>
      <c r="N1020" s="191"/>
      <c r="O1020" s="191"/>
      <c r="P1020" s="191"/>
      <c r="Q1020" s="191"/>
      <c r="R1020" s="191"/>
      <c r="S1020" s="191"/>
      <c r="T1020" s="192"/>
      <c r="AT1020" s="186" t="s">
        <v>274</v>
      </c>
      <c r="AU1020" s="186" t="s">
        <v>90</v>
      </c>
      <c r="AV1020" s="15" t="s">
        <v>179</v>
      </c>
      <c r="AW1020" s="15" t="s">
        <v>36</v>
      </c>
      <c r="AX1020" s="15" t="s">
        <v>87</v>
      </c>
      <c r="AY1020" s="186" t="s">
        <v>265</v>
      </c>
    </row>
    <row r="1021" spans="1:65" s="2" customFormat="1" ht="44.25" customHeight="1">
      <c r="A1021" s="33"/>
      <c r="B1021" s="151"/>
      <c r="C1021" s="152" t="s">
        <v>1103</v>
      </c>
      <c r="D1021" s="152" t="s">
        <v>267</v>
      </c>
      <c r="E1021" s="153" t="s">
        <v>1104</v>
      </c>
      <c r="F1021" s="154" t="s">
        <v>1105</v>
      </c>
      <c r="G1021" s="155" t="s">
        <v>1106</v>
      </c>
      <c r="H1021" s="211"/>
      <c r="I1021" s="157"/>
      <c r="J1021" s="158">
        <f>ROUND(I1021*H1021,2)</f>
        <v>0</v>
      </c>
      <c r="K1021" s="154" t="s">
        <v>271</v>
      </c>
      <c r="L1021" s="34"/>
      <c r="M1021" s="159" t="s">
        <v>1</v>
      </c>
      <c r="N1021" s="160" t="s">
        <v>45</v>
      </c>
      <c r="O1021" s="59"/>
      <c r="P1021" s="161">
        <f>O1021*H1021</f>
        <v>0</v>
      </c>
      <c r="Q1021" s="161">
        <v>0</v>
      </c>
      <c r="R1021" s="161">
        <f>Q1021*H1021</f>
        <v>0</v>
      </c>
      <c r="S1021" s="161">
        <v>0</v>
      </c>
      <c r="T1021" s="162">
        <f>S1021*H1021</f>
        <v>0</v>
      </c>
      <c r="U1021" s="33"/>
      <c r="V1021" s="33"/>
      <c r="W1021" s="33"/>
      <c r="X1021" s="33"/>
      <c r="Y1021" s="33"/>
      <c r="Z1021" s="33"/>
      <c r="AA1021" s="33"/>
      <c r="AB1021" s="33"/>
      <c r="AC1021" s="33"/>
      <c r="AD1021" s="33"/>
      <c r="AE1021" s="33"/>
      <c r="AR1021" s="163" t="s">
        <v>367</v>
      </c>
      <c r="AT1021" s="163" t="s">
        <v>267</v>
      </c>
      <c r="AU1021" s="163" t="s">
        <v>90</v>
      </c>
      <c r="AY1021" s="18" t="s">
        <v>265</v>
      </c>
      <c r="BE1021" s="164">
        <f>IF(N1021="základní",J1021,0)</f>
        <v>0</v>
      </c>
      <c r="BF1021" s="164">
        <f>IF(N1021="snížená",J1021,0)</f>
        <v>0</v>
      </c>
      <c r="BG1021" s="164">
        <f>IF(N1021="zákl. přenesená",J1021,0)</f>
        <v>0</v>
      </c>
      <c r="BH1021" s="164">
        <f>IF(N1021="sníž. přenesená",J1021,0)</f>
        <v>0</v>
      </c>
      <c r="BI1021" s="164">
        <f>IF(N1021="nulová",J1021,0)</f>
        <v>0</v>
      </c>
      <c r="BJ1021" s="18" t="s">
        <v>87</v>
      </c>
      <c r="BK1021" s="164">
        <f>ROUND(I1021*H1021,2)</f>
        <v>0</v>
      </c>
      <c r="BL1021" s="18" t="s">
        <v>367</v>
      </c>
      <c r="BM1021" s="163" t="s">
        <v>1107</v>
      </c>
    </row>
    <row r="1022" spans="1:47" s="2" customFormat="1" ht="28.8">
      <c r="A1022" s="33"/>
      <c r="B1022" s="34"/>
      <c r="C1022" s="33"/>
      <c r="D1022" s="165" t="s">
        <v>273</v>
      </c>
      <c r="E1022" s="33"/>
      <c r="F1022" s="166" t="s">
        <v>1105</v>
      </c>
      <c r="G1022" s="33"/>
      <c r="H1022" s="33"/>
      <c r="I1022" s="167"/>
      <c r="J1022" s="33"/>
      <c r="K1022" s="33"/>
      <c r="L1022" s="34"/>
      <c r="M1022" s="168"/>
      <c r="N1022" s="169"/>
      <c r="O1022" s="59"/>
      <c r="P1022" s="59"/>
      <c r="Q1022" s="59"/>
      <c r="R1022" s="59"/>
      <c r="S1022" s="59"/>
      <c r="T1022" s="60"/>
      <c r="U1022" s="33"/>
      <c r="V1022" s="33"/>
      <c r="W1022" s="33"/>
      <c r="X1022" s="33"/>
      <c r="Y1022" s="33"/>
      <c r="Z1022" s="33"/>
      <c r="AA1022" s="33"/>
      <c r="AB1022" s="33"/>
      <c r="AC1022" s="33"/>
      <c r="AD1022" s="33"/>
      <c r="AE1022" s="33"/>
      <c r="AT1022" s="18" t="s">
        <v>273</v>
      </c>
      <c r="AU1022" s="18" t="s">
        <v>90</v>
      </c>
    </row>
    <row r="1023" spans="1:65" s="2" customFormat="1" ht="24.15" customHeight="1">
      <c r="A1023" s="33"/>
      <c r="B1023" s="151"/>
      <c r="C1023" s="152" t="s">
        <v>1108</v>
      </c>
      <c r="D1023" s="152" t="s">
        <v>267</v>
      </c>
      <c r="E1023" s="153" t="s">
        <v>1109</v>
      </c>
      <c r="F1023" s="154" t="s">
        <v>1110</v>
      </c>
      <c r="G1023" s="155" t="s">
        <v>1106</v>
      </c>
      <c r="H1023" s="211"/>
      <c r="I1023" s="157"/>
      <c r="J1023" s="158">
        <f>ROUND(I1023*H1023,2)</f>
        <v>0</v>
      </c>
      <c r="K1023" s="154" t="s">
        <v>271</v>
      </c>
      <c r="L1023" s="34"/>
      <c r="M1023" s="159" t="s">
        <v>1</v>
      </c>
      <c r="N1023" s="160" t="s">
        <v>45</v>
      </c>
      <c r="O1023" s="59"/>
      <c r="P1023" s="161">
        <f>O1023*H1023</f>
        <v>0</v>
      </c>
      <c r="Q1023" s="161">
        <v>0</v>
      </c>
      <c r="R1023" s="161">
        <f>Q1023*H1023</f>
        <v>0</v>
      </c>
      <c r="S1023" s="161">
        <v>0</v>
      </c>
      <c r="T1023" s="162">
        <f>S1023*H1023</f>
        <v>0</v>
      </c>
      <c r="U1023" s="33"/>
      <c r="V1023" s="33"/>
      <c r="W1023" s="33"/>
      <c r="X1023" s="33"/>
      <c r="Y1023" s="33"/>
      <c r="Z1023" s="33"/>
      <c r="AA1023" s="33"/>
      <c r="AB1023" s="33"/>
      <c r="AC1023" s="33"/>
      <c r="AD1023" s="33"/>
      <c r="AE1023" s="33"/>
      <c r="AR1023" s="163" t="s">
        <v>367</v>
      </c>
      <c r="AT1023" s="163" t="s">
        <v>267</v>
      </c>
      <c r="AU1023" s="163" t="s">
        <v>90</v>
      </c>
      <c r="AY1023" s="18" t="s">
        <v>265</v>
      </c>
      <c r="BE1023" s="164">
        <f>IF(N1023="základní",J1023,0)</f>
        <v>0</v>
      </c>
      <c r="BF1023" s="164">
        <f>IF(N1023="snížená",J1023,0)</f>
        <v>0</v>
      </c>
      <c r="BG1023" s="164">
        <f>IF(N1023="zákl. přenesená",J1023,0)</f>
        <v>0</v>
      </c>
      <c r="BH1023" s="164">
        <f>IF(N1023="sníž. přenesená",J1023,0)</f>
        <v>0</v>
      </c>
      <c r="BI1023" s="164">
        <f>IF(N1023="nulová",J1023,0)</f>
        <v>0</v>
      </c>
      <c r="BJ1023" s="18" t="s">
        <v>87</v>
      </c>
      <c r="BK1023" s="164">
        <f>ROUND(I1023*H1023,2)</f>
        <v>0</v>
      </c>
      <c r="BL1023" s="18" t="s">
        <v>367</v>
      </c>
      <c r="BM1023" s="163" t="s">
        <v>1111</v>
      </c>
    </row>
    <row r="1024" spans="1:47" s="2" customFormat="1" ht="38.4">
      <c r="A1024" s="33"/>
      <c r="B1024" s="34"/>
      <c r="C1024" s="33"/>
      <c r="D1024" s="165" t="s">
        <v>273</v>
      </c>
      <c r="E1024" s="33"/>
      <c r="F1024" s="166" t="s">
        <v>1112</v>
      </c>
      <c r="G1024" s="33"/>
      <c r="H1024" s="33"/>
      <c r="I1024" s="167"/>
      <c r="J1024" s="33"/>
      <c r="K1024" s="33"/>
      <c r="L1024" s="34"/>
      <c r="M1024" s="168"/>
      <c r="N1024" s="169"/>
      <c r="O1024" s="59"/>
      <c r="P1024" s="59"/>
      <c r="Q1024" s="59"/>
      <c r="R1024" s="59"/>
      <c r="S1024" s="59"/>
      <c r="T1024" s="60"/>
      <c r="U1024" s="33"/>
      <c r="V1024" s="33"/>
      <c r="W1024" s="33"/>
      <c r="X1024" s="33"/>
      <c r="Y1024" s="33"/>
      <c r="Z1024" s="33"/>
      <c r="AA1024" s="33"/>
      <c r="AB1024" s="33"/>
      <c r="AC1024" s="33"/>
      <c r="AD1024" s="33"/>
      <c r="AE1024" s="33"/>
      <c r="AT1024" s="18" t="s">
        <v>273</v>
      </c>
      <c r="AU1024" s="18" t="s">
        <v>90</v>
      </c>
    </row>
    <row r="1025" spans="2:63" s="12" customFormat="1" ht="22.8" customHeight="1">
      <c r="B1025" s="138"/>
      <c r="D1025" s="139" t="s">
        <v>79</v>
      </c>
      <c r="E1025" s="149" t="s">
        <v>1113</v>
      </c>
      <c r="F1025" s="149" t="s">
        <v>1114</v>
      </c>
      <c r="I1025" s="141"/>
      <c r="J1025" s="150">
        <f>BK1025</f>
        <v>0</v>
      </c>
      <c r="L1025" s="138"/>
      <c r="M1025" s="143"/>
      <c r="N1025" s="144"/>
      <c r="O1025" s="144"/>
      <c r="P1025" s="145">
        <f>SUM(P1026:P1051)</f>
        <v>0</v>
      </c>
      <c r="Q1025" s="144"/>
      <c r="R1025" s="145">
        <f>SUM(R1026:R1051)</f>
        <v>0.23468999999999998</v>
      </c>
      <c r="S1025" s="144"/>
      <c r="T1025" s="146">
        <f>SUM(T1026:T1051)</f>
        <v>0</v>
      </c>
      <c r="AR1025" s="139" t="s">
        <v>90</v>
      </c>
      <c r="AT1025" s="147" t="s">
        <v>79</v>
      </c>
      <c r="AU1025" s="147" t="s">
        <v>87</v>
      </c>
      <c r="AY1025" s="139" t="s">
        <v>265</v>
      </c>
      <c r="BK1025" s="148">
        <f>SUM(BK1026:BK1051)</f>
        <v>0</v>
      </c>
    </row>
    <row r="1026" spans="1:65" s="2" customFormat="1" ht="37.8" customHeight="1">
      <c r="A1026" s="33"/>
      <c r="B1026" s="151"/>
      <c r="C1026" s="152" t="s">
        <v>1115</v>
      </c>
      <c r="D1026" s="152" t="s">
        <v>267</v>
      </c>
      <c r="E1026" s="153" t="s">
        <v>1116</v>
      </c>
      <c r="F1026" s="154" t="s">
        <v>1117</v>
      </c>
      <c r="G1026" s="155" t="s">
        <v>270</v>
      </c>
      <c r="H1026" s="156">
        <v>61.8</v>
      </c>
      <c r="I1026" s="157"/>
      <c r="J1026" s="158">
        <f>ROUND(I1026*H1026,2)</f>
        <v>0</v>
      </c>
      <c r="K1026" s="154" t="s">
        <v>271</v>
      </c>
      <c r="L1026" s="34"/>
      <c r="M1026" s="159" t="s">
        <v>1</v>
      </c>
      <c r="N1026" s="160" t="s">
        <v>45</v>
      </c>
      <c r="O1026" s="59"/>
      <c r="P1026" s="161">
        <f>O1026*H1026</f>
        <v>0</v>
      </c>
      <c r="Q1026" s="161">
        <v>0</v>
      </c>
      <c r="R1026" s="161">
        <f>Q1026*H1026</f>
        <v>0</v>
      </c>
      <c r="S1026" s="161">
        <v>0</v>
      </c>
      <c r="T1026" s="162">
        <f>S1026*H1026</f>
        <v>0</v>
      </c>
      <c r="U1026" s="33"/>
      <c r="V1026" s="33"/>
      <c r="W1026" s="33"/>
      <c r="X1026" s="33"/>
      <c r="Y1026" s="33"/>
      <c r="Z1026" s="33"/>
      <c r="AA1026" s="33"/>
      <c r="AB1026" s="33"/>
      <c r="AC1026" s="33"/>
      <c r="AD1026" s="33"/>
      <c r="AE1026" s="33"/>
      <c r="AR1026" s="163" t="s">
        <v>367</v>
      </c>
      <c r="AT1026" s="163" t="s">
        <v>267</v>
      </c>
      <c r="AU1026" s="163" t="s">
        <v>90</v>
      </c>
      <c r="AY1026" s="18" t="s">
        <v>265</v>
      </c>
      <c r="BE1026" s="164">
        <f>IF(N1026="základní",J1026,0)</f>
        <v>0</v>
      </c>
      <c r="BF1026" s="164">
        <f>IF(N1026="snížená",J1026,0)</f>
        <v>0</v>
      </c>
      <c r="BG1026" s="164">
        <f>IF(N1026="zákl. přenesená",J1026,0)</f>
        <v>0</v>
      </c>
      <c r="BH1026" s="164">
        <f>IF(N1026="sníž. přenesená",J1026,0)</f>
        <v>0</v>
      </c>
      <c r="BI1026" s="164">
        <f>IF(N1026="nulová",J1026,0)</f>
        <v>0</v>
      </c>
      <c r="BJ1026" s="18" t="s">
        <v>87</v>
      </c>
      <c r="BK1026" s="164">
        <f>ROUND(I1026*H1026,2)</f>
        <v>0</v>
      </c>
      <c r="BL1026" s="18" t="s">
        <v>367</v>
      </c>
      <c r="BM1026" s="163" t="s">
        <v>1118</v>
      </c>
    </row>
    <row r="1027" spans="1:47" s="2" customFormat="1" ht="28.8">
      <c r="A1027" s="33"/>
      <c r="B1027" s="34"/>
      <c r="C1027" s="33"/>
      <c r="D1027" s="165" t="s">
        <v>273</v>
      </c>
      <c r="E1027" s="33"/>
      <c r="F1027" s="166" t="s">
        <v>1117</v>
      </c>
      <c r="G1027" s="33"/>
      <c r="H1027" s="33"/>
      <c r="I1027" s="167"/>
      <c r="J1027" s="33"/>
      <c r="K1027" s="33"/>
      <c r="L1027" s="34"/>
      <c r="M1027" s="168"/>
      <c r="N1027" s="169"/>
      <c r="O1027" s="59"/>
      <c r="P1027" s="59"/>
      <c r="Q1027" s="59"/>
      <c r="R1027" s="59"/>
      <c r="S1027" s="59"/>
      <c r="T1027" s="60"/>
      <c r="U1027" s="33"/>
      <c r="V1027" s="33"/>
      <c r="W1027" s="33"/>
      <c r="X1027" s="33"/>
      <c r="Y1027" s="33"/>
      <c r="Z1027" s="33"/>
      <c r="AA1027" s="33"/>
      <c r="AB1027" s="33"/>
      <c r="AC1027" s="33"/>
      <c r="AD1027" s="33"/>
      <c r="AE1027" s="33"/>
      <c r="AT1027" s="18" t="s">
        <v>273</v>
      </c>
      <c r="AU1027" s="18" t="s">
        <v>90</v>
      </c>
    </row>
    <row r="1028" spans="2:51" s="13" customFormat="1" ht="10.2">
      <c r="B1028" s="170"/>
      <c r="D1028" s="165" t="s">
        <v>274</v>
      </c>
      <c r="E1028" s="171" t="s">
        <v>1</v>
      </c>
      <c r="F1028" s="172" t="s">
        <v>605</v>
      </c>
      <c r="H1028" s="171" t="s">
        <v>1</v>
      </c>
      <c r="I1028" s="173"/>
      <c r="L1028" s="170"/>
      <c r="M1028" s="174"/>
      <c r="N1028" s="175"/>
      <c r="O1028" s="175"/>
      <c r="P1028" s="175"/>
      <c r="Q1028" s="175"/>
      <c r="R1028" s="175"/>
      <c r="S1028" s="175"/>
      <c r="T1028" s="176"/>
      <c r="AT1028" s="171" t="s">
        <v>274</v>
      </c>
      <c r="AU1028" s="171" t="s">
        <v>90</v>
      </c>
      <c r="AV1028" s="13" t="s">
        <v>87</v>
      </c>
      <c r="AW1028" s="13" t="s">
        <v>36</v>
      </c>
      <c r="AX1028" s="13" t="s">
        <v>80</v>
      </c>
      <c r="AY1028" s="171" t="s">
        <v>265</v>
      </c>
    </row>
    <row r="1029" spans="2:51" s="14" customFormat="1" ht="10.2">
      <c r="B1029" s="177"/>
      <c r="D1029" s="165" t="s">
        <v>274</v>
      </c>
      <c r="E1029" s="178" t="s">
        <v>1</v>
      </c>
      <c r="F1029" s="179" t="s">
        <v>159</v>
      </c>
      <c r="H1029" s="180">
        <v>18.6</v>
      </c>
      <c r="I1029" s="181"/>
      <c r="L1029" s="177"/>
      <c r="M1029" s="182"/>
      <c r="N1029" s="183"/>
      <c r="O1029" s="183"/>
      <c r="P1029" s="183"/>
      <c r="Q1029" s="183"/>
      <c r="R1029" s="183"/>
      <c r="S1029" s="183"/>
      <c r="T1029" s="184"/>
      <c r="AT1029" s="178" t="s">
        <v>274</v>
      </c>
      <c r="AU1029" s="178" t="s">
        <v>90</v>
      </c>
      <c r="AV1029" s="14" t="s">
        <v>90</v>
      </c>
      <c r="AW1029" s="14" t="s">
        <v>36</v>
      </c>
      <c r="AX1029" s="14" t="s">
        <v>80</v>
      </c>
      <c r="AY1029" s="178" t="s">
        <v>265</v>
      </c>
    </row>
    <row r="1030" spans="2:51" s="14" customFormat="1" ht="10.2">
      <c r="B1030" s="177"/>
      <c r="D1030" s="165" t="s">
        <v>274</v>
      </c>
      <c r="E1030" s="178" t="s">
        <v>1</v>
      </c>
      <c r="F1030" s="179" t="s">
        <v>161</v>
      </c>
      <c r="H1030" s="180">
        <v>8.4</v>
      </c>
      <c r="I1030" s="181"/>
      <c r="L1030" s="177"/>
      <c r="M1030" s="182"/>
      <c r="N1030" s="183"/>
      <c r="O1030" s="183"/>
      <c r="P1030" s="183"/>
      <c r="Q1030" s="183"/>
      <c r="R1030" s="183"/>
      <c r="S1030" s="183"/>
      <c r="T1030" s="184"/>
      <c r="AT1030" s="178" t="s">
        <v>274</v>
      </c>
      <c r="AU1030" s="178" t="s">
        <v>90</v>
      </c>
      <c r="AV1030" s="14" t="s">
        <v>90</v>
      </c>
      <c r="AW1030" s="14" t="s">
        <v>36</v>
      </c>
      <c r="AX1030" s="14" t="s">
        <v>80</v>
      </c>
      <c r="AY1030" s="178" t="s">
        <v>265</v>
      </c>
    </row>
    <row r="1031" spans="2:51" s="14" customFormat="1" ht="10.2">
      <c r="B1031" s="177"/>
      <c r="D1031" s="165" t="s">
        <v>274</v>
      </c>
      <c r="E1031" s="178" t="s">
        <v>1</v>
      </c>
      <c r="F1031" s="179" t="s">
        <v>210</v>
      </c>
      <c r="H1031" s="180">
        <v>34.8</v>
      </c>
      <c r="I1031" s="181"/>
      <c r="L1031" s="177"/>
      <c r="M1031" s="182"/>
      <c r="N1031" s="183"/>
      <c r="O1031" s="183"/>
      <c r="P1031" s="183"/>
      <c r="Q1031" s="183"/>
      <c r="R1031" s="183"/>
      <c r="S1031" s="183"/>
      <c r="T1031" s="184"/>
      <c r="AT1031" s="178" t="s">
        <v>274</v>
      </c>
      <c r="AU1031" s="178" t="s">
        <v>90</v>
      </c>
      <c r="AV1031" s="14" t="s">
        <v>90</v>
      </c>
      <c r="AW1031" s="14" t="s">
        <v>36</v>
      </c>
      <c r="AX1031" s="14" t="s">
        <v>80</v>
      </c>
      <c r="AY1031" s="178" t="s">
        <v>265</v>
      </c>
    </row>
    <row r="1032" spans="2:51" s="16" customFormat="1" ht="10.2">
      <c r="B1032" s="193"/>
      <c r="D1032" s="165" t="s">
        <v>274</v>
      </c>
      <c r="E1032" s="194" t="s">
        <v>141</v>
      </c>
      <c r="F1032" s="195" t="s">
        <v>304</v>
      </c>
      <c r="H1032" s="196">
        <v>61.8</v>
      </c>
      <c r="I1032" s="197"/>
      <c r="L1032" s="193"/>
      <c r="M1032" s="198"/>
      <c r="N1032" s="199"/>
      <c r="O1032" s="199"/>
      <c r="P1032" s="199"/>
      <c r="Q1032" s="199"/>
      <c r="R1032" s="199"/>
      <c r="S1032" s="199"/>
      <c r="T1032" s="200"/>
      <c r="AT1032" s="194" t="s">
        <v>274</v>
      </c>
      <c r="AU1032" s="194" t="s">
        <v>90</v>
      </c>
      <c r="AV1032" s="16" t="s">
        <v>95</v>
      </c>
      <c r="AW1032" s="16" t="s">
        <v>36</v>
      </c>
      <c r="AX1032" s="16" t="s">
        <v>80</v>
      </c>
      <c r="AY1032" s="194" t="s">
        <v>265</v>
      </c>
    </row>
    <row r="1033" spans="2:51" s="15" customFormat="1" ht="10.2">
      <c r="B1033" s="185"/>
      <c r="D1033" s="165" t="s">
        <v>274</v>
      </c>
      <c r="E1033" s="186" t="s">
        <v>1</v>
      </c>
      <c r="F1033" s="187" t="s">
        <v>277</v>
      </c>
      <c r="H1033" s="188">
        <v>61.8</v>
      </c>
      <c r="I1033" s="189"/>
      <c r="L1033" s="185"/>
      <c r="M1033" s="190"/>
      <c r="N1033" s="191"/>
      <c r="O1033" s="191"/>
      <c r="P1033" s="191"/>
      <c r="Q1033" s="191"/>
      <c r="R1033" s="191"/>
      <c r="S1033" s="191"/>
      <c r="T1033" s="192"/>
      <c r="AT1033" s="186" t="s">
        <v>274</v>
      </c>
      <c r="AU1033" s="186" t="s">
        <v>90</v>
      </c>
      <c r="AV1033" s="15" t="s">
        <v>179</v>
      </c>
      <c r="AW1033" s="15" t="s">
        <v>36</v>
      </c>
      <c r="AX1033" s="15" t="s">
        <v>87</v>
      </c>
      <c r="AY1033" s="186" t="s">
        <v>265</v>
      </c>
    </row>
    <row r="1034" spans="1:65" s="2" customFormat="1" ht="24.15" customHeight="1">
      <c r="A1034" s="33"/>
      <c r="B1034" s="151"/>
      <c r="C1034" s="201" t="s">
        <v>1119</v>
      </c>
      <c r="D1034" s="201" t="s">
        <v>376</v>
      </c>
      <c r="E1034" s="202" t="s">
        <v>1120</v>
      </c>
      <c r="F1034" s="203" t="s">
        <v>1121</v>
      </c>
      <c r="G1034" s="204" t="s">
        <v>312</v>
      </c>
      <c r="H1034" s="205">
        <v>7.564</v>
      </c>
      <c r="I1034" s="206"/>
      <c r="J1034" s="207">
        <f>ROUND(I1034*H1034,2)</f>
        <v>0</v>
      </c>
      <c r="K1034" s="203" t="s">
        <v>271</v>
      </c>
      <c r="L1034" s="208"/>
      <c r="M1034" s="209" t="s">
        <v>1</v>
      </c>
      <c r="N1034" s="210" t="s">
        <v>45</v>
      </c>
      <c r="O1034" s="59"/>
      <c r="P1034" s="161">
        <f>O1034*H1034</f>
        <v>0</v>
      </c>
      <c r="Q1034" s="161">
        <v>0.03</v>
      </c>
      <c r="R1034" s="161">
        <f>Q1034*H1034</f>
        <v>0.22691999999999998</v>
      </c>
      <c r="S1034" s="161">
        <v>0</v>
      </c>
      <c r="T1034" s="162">
        <f>S1034*H1034</f>
        <v>0</v>
      </c>
      <c r="U1034" s="33"/>
      <c r="V1034" s="33"/>
      <c r="W1034" s="33"/>
      <c r="X1034" s="33"/>
      <c r="Y1034" s="33"/>
      <c r="Z1034" s="33"/>
      <c r="AA1034" s="33"/>
      <c r="AB1034" s="33"/>
      <c r="AC1034" s="33"/>
      <c r="AD1034" s="33"/>
      <c r="AE1034" s="33"/>
      <c r="AR1034" s="163" t="s">
        <v>448</v>
      </c>
      <c r="AT1034" s="163" t="s">
        <v>376</v>
      </c>
      <c r="AU1034" s="163" t="s">
        <v>90</v>
      </c>
      <c r="AY1034" s="18" t="s">
        <v>265</v>
      </c>
      <c r="BE1034" s="164">
        <f>IF(N1034="základní",J1034,0)</f>
        <v>0</v>
      </c>
      <c r="BF1034" s="164">
        <f>IF(N1034="snížená",J1034,0)</f>
        <v>0</v>
      </c>
      <c r="BG1034" s="164">
        <f>IF(N1034="zákl. přenesená",J1034,0)</f>
        <v>0</v>
      </c>
      <c r="BH1034" s="164">
        <f>IF(N1034="sníž. přenesená",J1034,0)</f>
        <v>0</v>
      </c>
      <c r="BI1034" s="164">
        <f>IF(N1034="nulová",J1034,0)</f>
        <v>0</v>
      </c>
      <c r="BJ1034" s="18" t="s">
        <v>87</v>
      </c>
      <c r="BK1034" s="164">
        <f>ROUND(I1034*H1034,2)</f>
        <v>0</v>
      </c>
      <c r="BL1034" s="18" t="s">
        <v>367</v>
      </c>
      <c r="BM1034" s="163" t="s">
        <v>1122</v>
      </c>
    </row>
    <row r="1035" spans="1:47" s="2" customFormat="1" ht="10.2">
      <c r="A1035" s="33"/>
      <c r="B1035" s="34"/>
      <c r="C1035" s="33"/>
      <c r="D1035" s="165" t="s">
        <v>273</v>
      </c>
      <c r="E1035" s="33"/>
      <c r="F1035" s="166" t="s">
        <v>1121</v>
      </c>
      <c r="G1035" s="33"/>
      <c r="H1035" s="33"/>
      <c r="I1035" s="167"/>
      <c r="J1035" s="33"/>
      <c r="K1035" s="33"/>
      <c r="L1035" s="34"/>
      <c r="M1035" s="168"/>
      <c r="N1035" s="169"/>
      <c r="O1035" s="59"/>
      <c r="P1035" s="59"/>
      <c r="Q1035" s="59"/>
      <c r="R1035" s="59"/>
      <c r="S1035" s="59"/>
      <c r="T1035" s="60"/>
      <c r="U1035" s="33"/>
      <c r="V1035" s="33"/>
      <c r="W1035" s="33"/>
      <c r="X1035" s="33"/>
      <c r="Y1035" s="33"/>
      <c r="Z1035" s="33"/>
      <c r="AA1035" s="33"/>
      <c r="AB1035" s="33"/>
      <c r="AC1035" s="33"/>
      <c r="AD1035" s="33"/>
      <c r="AE1035" s="33"/>
      <c r="AT1035" s="18" t="s">
        <v>273</v>
      </c>
      <c r="AU1035" s="18" t="s">
        <v>90</v>
      </c>
    </row>
    <row r="1036" spans="2:51" s="13" customFormat="1" ht="10.2">
      <c r="B1036" s="170"/>
      <c r="D1036" s="165" t="s">
        <v>274</v>
      </c>
      <c r="E1036" s="171" t="s">
        <v>1</v>
      </c>
      <c r="F1036" s="172" t="s">
        <v>1123</v>
      </c>
      <c r="H1036" s="171" t="s">
        <v>1</v>
      </c>
      <c r="I1036" s="173"/>
      <c r="L1036" s="170"/>
      <c r="M1036" s="174"/>
      <c r="N1036" s="175"/>
      <c r="O1036" s="175"/>
      <c r="P1036" s="175"/>
      <c r="Q1036" s="175"/>
      <c r="R1036" s="175"/>
      <c r="S1036" s="175"/>
      <c r="T1036" s="176"/>
      <c r="AT1036" s="171" t="s">
        <v>274</v>
      </c>
      <c r="AU1036" s="171" t="s">
        <v>90</v>
      </c>
      <c r="AV1036" s="13" t="s">
        <v>87</v>
      </c>
      <c r="AW1036" s="13" t="s">
        <v>36</v>
      </c>
      <c r="AX1036" s="13" t="s">
        <v>80</v>
      </c>
      <c r="AY1036" s="171" t="s">
        <v>265</v>
      </c>
    </row>
    <row r="1037" spans="2:51" s="14" customFormat="1" ht="10.2">
      <c r="B1037" s="177"/>
      <c r="D1037" s="165" t="s">
        <v>274</v>
      </c>
      <c r="E1037" s="178" t="s">
        <v>1</v>
      </c>
      <c r="F1037" s="179" t="s">
        <v>1124</v>
      </c>
      <c r="H1037" s="180">
        <v>7.564</v>
      </c>
      <c r="I1037" s="181"/>
      <c r="L1037" s="177"/>
      <c r="M1037" s="182"/>
      <c r="N1037" s="183"/>
      <c r="O1037" s="183"/>
      <c r="P1037" s="183"/>
      <c r="Q1037" s="183"/>
      <c r="R1037" s="183"/>
      <c r="S1037" s="183"/>
      <c r="T1037" s="184"/>
      <c r="AT1037" s="178" t="s">
        <v>274</v>
      </c>
      <c r="AU1037" s="178" t="s">
        <v>90</v>
      </c>
      <c r="AV1037" s="14" t="s">
        <v>90</v>
      </c>
      <c r="AW1037" s="14" t="s">
        <v>36</v>
      </c>
      <c r="AX1037" s="14" t="s">
        <v>80</v>
      </c>
      <c r="AY1037" s="178" t="s">
        <v>265</v>
      </c>
    </row>
    <row r="1038" spans="2:51" s="15" customFormat="1" ht="10.2">
      <c r="B1038" s="185"/>
      <c r="D1038" s="165" t="s">
        <v>274</v>
      </c>
      <c r="E1038" s="186" t="s">
        <v>1</v>
      </c>
      <c r="F1038" s="187" t="s">
        <v>277</v>
      </c>
      <c r="H1038" s="188">
        <v>7.564</v>
      </c>
      <c r="I1038" s="189"/>
      <c r="L1038" s="185"/>
      <c r="M1038" s="190"/>
      <c r="N1038" s="191"/>
      <c r="O1038" s="191"/>
      <c r="P1038" s="191"/>
      <c r="Q1038" s="191"/>
      <c r="R1038" s="191"/>
      <c r="S1038" s="191"/>
      <c r="T1038" s="192"/>
      <c r="AT1038" s="186" t="s">
        <v>274</v>
      </c>
      <c r="AU1038" s="186" t="s">
        <v>90</v>
      </c>
      <c r="AV1038" s="15" t="s">
        <v>179</v>
      </c>
      <c r="AW1038" s="15" t="s">
        <v>36</v>
      </c>
      <c r="AX1038" s="15" t="s">
        <v>87</v>
      </c>
      <c r="AY1038" s="186" t="s">
        <v>265</v>
      </c>
    </row>
    <row r="1039" spans="1:65" s="2" customFormat="1" ht="37.8" customHeight="1">
      <c r="A1039" s="33"/>
      <c r="B1039" s="151"/>
      <c r="C1039" s="152" t="s">
        <v>1125</v>
      </c>
      <c r="D1039" s="152" t="s">
        <v>267</v>
      </c>
      <c r="E1039" s="153" t="s">
        <v>1126</v>
      </c>
      <c r="F1039" s="154" t="s">
        <v>1127</v>
      </c>
      <c r="G1039" s="155" t="s">
        <v>270</v>
      </c>
      <c r="H1039" s="156">
        <v>1.17</v>
      </c>
      <c r="I1039" s="157"/>
      <c r="J1039" s="158">
        <f>ROUND(I1039*H1039,2)</f>
        <v>0</v>
      </c>
      <c r="K1039" s="154" t="s">
        <v>271</v>
      </c>
      <c r="L1039" s="34"/>
      <c r="M1039" s="159" t="s">
        <v>1</v>
      </c>
      <c r="N1039" s="160" t="s">
        <v>45</v>
      </c>
      <c r="O1039" s="59"/>
      <c r="P1039" s="161">
        <f>O1039*H1039</f>
        <v>0</v>
      </c>
      <c r="Q1039" s="161">
        <v>0.006</v>
      </c>
      <c r="R1039" s="161">
        <f>Q1039*H1039</f>
        <v>0.007019999999999999</v>
      </c>
      <c r="S1039" s="161">
        <v>0</v>
      </c>
      <c r="T1039" s="162">
        <f>S1039*H1039</f>
        <v>0</v>
      </c>
      <c r="U1039" s="33"/>
      <c r="V1039" s="33"/>
      <c r="W1039" s="33"/>
      <c r="X1039" s="33"/>
      <c r="Y1039" s="33"/>
      <c r="Z1039" s="33"/>
      <c r="AA1039" s="33"/>
      <c r="AB1039" s="33"/>
      <c r="AC1039" s="33"/>
      <c r="AD1039" s="33"/>
      <c r="AE1039" s="33"/>
      <c r="AR1039" s="163" t="s">
        <v>367</v>
      </c>
      <c r="AT1039" s="163" t="s">
        <v>267</v>
      </c>
      <c r="AU1039" s="163" t="s">
        <v>90</v>
      </c>
      <c r="AY1039" s="18" t="s">
        <v>265</v>
      </c>
      <c r="BE1039" s="164">
        <f>IF(N1039="základní",J1039,0)</f>
        <v>0</v>
      </c>
      <c r="BF1039" s="164">
        <f>IF(N1039="snížená",J1039,0)</f>
        <v>0</v>
      </c>
      <c r="BG1039" s="164">
        <f>IF(N1039="zákl. přenesená",J1039,0)</f>
        <v>0</v>
      </c>
      <c r="BH1039" s="164">
        <f>IF(N1039="sníž. přenesená",J1039,0)</f>
        <v>0</v>
      </c>
      <c r="BI1039" s="164">
        <f>IF(N1039="nulová",J1039,0)</f>
        <v>0</v>
      </c>
      <c r="BJ1039" s="18" t="s">
        <v>87</v>
      </c>
      <c r="BK1039" s="164">
        <f>ROUND(I1039*H1039,2)</f>
        <v>0</v>
      </c>
      <c r="BL1039" s="18" t="s">
        <v>367</v>
      </c>
      <c r="BM1039" s="163" t="s">
        <v>1128</v>
      </c>
    </row>
    <row r="1040" spans="1:47" s="2" customFormat="1" ht="19.2">
      <c r="A1040" s="33"/>
      <c r="B1040" s="34"/>
      <c r="C1040" s="33"/>
      <c r="D1040" s="165" t="s">
        <v>273</v>
      </c>
      <c r="E1040" s="33"/>
      <c r="F1040" s="166" t="s">
        <v>1127</v>
      </c>
      <c r="G1040" s="33"/>
      <c r="H1040" s="33"/>
      <c r="I1040" s="167"/>
      <c r="J1040" s="33"/>
      <c r="K1040" s="33"/>
      <c r="L1040" s="34"/>
      <c r="M1040" s="168"/>
      <c r="N1040" s="169"/>
      <c r="O1040" s="59"/>
      <c r="P1040" s="59"/>
      <c r="Q1040" s="59"/>
      <c r="R1040" s="59"/>
      <c r="S1040" s="59"/>
      <c r="T1040" s="60"/>
      <c r="U1040" s="33"/>
      <c r="V1040" s="33"/>
      <c r="W1040" s="33"/>
      <c r="X1040" s="33"/>
      <c r="Y1040" s="33"/>
      <c r="Z1040" s="33"/>
      <c r="AA1040" s="33"/>
      <c r="AB1040" s="33"/>
      <c r="AC1040" s="33"/>
      <c r="AD1040" s="33"/>
      <c r="AE1040" s="33"/>
      <c r="AT1040" s="18" t="s">
        <v>273</v>
      </c>
      <c r="AU1040" s="18" t="s">
        <v>90</v>
      </c>
    </row>
    <row r="1041" spans="2:51" s="13" customFormat="1" ht="10.2">
      <c r="B1041" s="170"/>
      <c r="D1041" s="165" t="s">
        <v>274</v>
      </c>
      <c r="E1041" s="171" t="s">
        <v>1</v>
      </c>
      <c r="F1041" s="172" t="s">
        <v>1129</v>
      </c>
      <c r="H1041" s="171" t="s">
        <v>1</v>
      </c>
      <c r="I1041" s="173"/>
      <c r="L1041" s="170"/>
      <c r="M1041" s="174"/>
      <c r="N1041" s="175"/>
      <c r="O1041" s="175"/>
      <c r="P1041" s="175"/>
      <c r="Q1041" s="175"/>
      <c r="R1041" s="175"/>
      <c r="S1041" s="175"/>
      <c r="T1041" s="176"/>
      <c r="AT1041" s="171" t="s">
        <v>274</v>
      </c>
      <c r="AU1041" s="171" t="s">
        <v>90</v>
      </c>
      <c r="AV1041" s="13" t="s">
        <v>87</v>
      </c>
      <c r="AW1041" s="13" t="s">
        <v>36</v>
      </c>
      <c r="AX1041" s="13" t="s">
        <v>80</v>
      </c>
      <c r="AY1041" s="171" t="s">
        <v>265</v>
      </c>
    </row>
    <row r="1042" spans="2:51" s="14" customFormat="1" ht="10.2">
      <c r="B1042" s="177"/>
      <c r="D1042" s="165" t="s">
        <v>274</v>
      </c>
      <c r="E1042" s="178" t="s">
        <v>1</v>
      </c>
      <c r="F1042" s="179" t="s">
        <v>1130</v>
      </c>
      <c r="H1042" s="180">
        <v>1.17</v>
      </c>
      <c r="I1042" s="181"/>
      <c r="L1042" s="177"/>
      <c r="M1042" s="182"/>
      <c r="N1042" s="183"/>
      <c r="O1042" s="183"/>
      <c r="P1042" s="183"/>
      <c r="Q1042" s="183"/>
      <c r="R1042" s="183"/>
      <c r="S1042" s="183"/>
      <c r="T1042" s="184"/>
      <c r="AT1042" s="178" t="s">
        <v>274</v>
      </c>
      <c r="AU1042" s="178" t="s">
        <v>90</v>
      </c>
      <c r="AV1042" s="14" t="s">
        <v>90</v>
      </c>
      <c r="AW1042" s="14" t="s">
        <v>36</v>
      </c>
      <c r="AX1042" s="14" t="s">
        <v>80</v>
      </c>
      <c r="AY1042" s="178" t="s">
        <v>265</v>
      </c>
    </row>
    <row r="1043" spans="2:51" s="15" customFormat="1" ht="10.2">
      <c r="B1043" s="185"/>
      <c r="D1043" s="165" t="s">
        <v>274</v>
      </c>
      <c r="E1043" s="186" t="s">
        <v>1</v>
      </c>
      <c r="F1043" s="187" t="s">
        <v>277</v>
      </c>
      <c r="H1043" s="188">
        <v>1.17</v>
      </c>
      <c r="I1043" s="189"/>
      <c r="L1043" s="185"/>
      <c r="M1043" s="190"/>
      <c r="N1043" s="191"/>
      <c r="O1043" s="191"/>
      <c r="P1043" s="191"/>
      <c r="Q1043" s="191"/>
      <c r="R1043" s="191"/>
      <c r="S1043" s="191"/>
      <c r="T1043" s="192"/>
      <c r="AT1043" s="186" t="s">
        <v>274</v>
      </c>
      <c r="AU1043" s="186" t="s">
        <v>90</v>
      </c>
      <c r="AV1043" s="15" t="s">
        <v>179</v>
      </c>
      <c r="AW1043" s="15" t="s">
        <v>36</v>
      </c>
      <c r="AX1043" s="15" t="s">
        <v>87</v>
      </c>
      <c r="AY1043" s="186" t="s">
        <v>265</v>
      </c>
    </row>
    <row r="1044" spans="1:65" s="2" customFormat="1" ht="24.15" customHeight="1">
      <c r="A1044" s="33"/>
      <c r="B1044" s="151"/>
      <c r="C1044" s="201" t="s">
        <v>1131</v>
      </c>
      <c r="D1044" s="201" t="s">
        <v>376</v>
      </c>
      <c r="E1044" s="202" t="s">
        <v>1120</v>
      </c>
      <c r="F1044" s="203" t="s">
        <v>1121</v>
      </c>
      <c r="G1044" s="204" t="s">
        <v>312</v>
      </c>
      <c r="H1044" s="205">
        <v>0.025</v>
      </c>
      <c r="I1044" s="206"/>
      <c r="J1044" s="207">
        <f>ROUND(I1044*H1044,2)</f>
        <v>0</v>
      </c>
      <c r="K1044" s="203" t="s">
        <v>271</v>
      </c>
      <c r="L1044" s="208"/>
      <c r="M1044" s="209" t="s">
        <v>1</v>
      </c>
      <c r="N1044" s="210" t="s">
        <v>45</v>
      </c>
      <c r="O1044" s="59"/>
      <c r="P1044" s="161">
        <f>O1044*H1044</f>
        <v>0</v>
      </c>
      <c r="Q1044" s="161">
        <v>0.03</v>
      </c>
      <c r="R1044" s="161">
        <f>Q1044*H1044</f>
        <v>0.00075</v>
      </c>
      <c r="S1044" s="161">
        <v>0</v>
      </c>
      <c r="T1044" s="162">
        <f>S1044*H1044</f>
        <v>0</v>
      </c>
      <c r="U1044" s="33"/>
      <c r="V1044" s="33"/>
      <c r="W1044" s="33"/>
      <c r="X1044" s="33"/>
      <c r="Y1044" s="33"/>
      <c r="Z1044" s="33"/>
      <c r="AA1044" s="33"/>
      <c r="AB1044" s="33"/>
      <c r="AC1044" s="33"/>
      <c r="AD1044" s="33"/>
      <c r="AE1044" s="33"/>
      <c r="AR1044" s="163" t="s">
        <v>448</v>
      </c>
      <c r="AT1044" s="163" t="s">
        <v>376</v>
      </c>
      <c r="AU1044" s="163" t="s">
        <v>90</v>
      </c>
      <c r="AY1044" s="18" t="s">
        <v>265</v>
      </c>
      <c r="BE1044" s="164">
        <f>IF(N1044="základní",J1044,0)</f>
        <v>0</v>
      </c>
      <c r="BF1044" s="164">
        <f>IF(N1044="snížená",J1044,0)</f>
        <v>0</v>
      </c>
      <c r="BG1044" s="164">
        <f>IF(N1044="zákl. přenesená",J1044,0)</f>
        <v>0</v>
      </c>
      <c r="BH1044" s="164">
        <f>IF(N1044="sníž. přenesená",J1044,0)</f>
        <v>0</v>
      </c>
      <c r="BI1044" s="164">
        <f>IF(N1044="nulová",J1044,0)</f>
        <v>0</v>
      </c>
      <c r="BJ1044" s="18" t="s">
        <v>87</v>
      </c>
      <c r="BK1044" s="164">
        <f>ROUND(I1044*H1044,2)</f>
        <v>0</v>
      </c>
      <c r="BL1044" s="18" t="s">
        <v>367</v>
      </c>
      <c r="BM1044" s="163" t="s">
        <v>1132</v>
      </c>
    </row>
    <row r="1045" spans="1:47" s="2" customFormat="1" ht="10.2">
      <c r="A1045" s="33"/>
      <c r="B1045" s="34"/>
      <c r="C1045" s="33"/>
      <c r="D1045" s="165" t="s">
        <v>273</v>
      </c>
      <c r="E1045" s="33"/>
      <c r="F1045" s="166" t="s">
        <v>1121</v>
      </c>
      <c r="G1045" s="33"/>
      <c r="H1045" s="33"/>
      <c r="I1045" s="167"/>
      <c r="J1045" s="33"/>
      <c r="K1045" s="33"/>
      <c r="L1045" s="34"/>
      <c r="M1045" s="168"/>
      <c r="N1045" s="169"/>
      <c r="O1045" s="59"/>
      <c r="P1045" s="59"/>
      <c r="Q1045" s="59"/>
      <c r="R1045" s="59"/>
      <c r="S1045" s="59"/>
      <c r="T1045" s="60"/>
      <c r="U1045" s="33"/>
      <c r="V1045" s="33"/>
      <c r="W1045" s="33"/>
      <c r="X1045" s="33"/>
      <c r="Y1045" s="33"/>
      <c r="Z1045" s="33"/>
      <c r="AA1045" s="33"/>
      <c r="AB1045" s="33"/>
      <c r="AC1045" s="33"/>
      <c r="AD1045" s="33"/>
      <c r="AE1045" s="33"/>
      <c r="AT1045" s="18" t="s">
        <v>273</v>
      </c>
      <c r="AU1045" s="18" t="s">
        <v>90</v>
      </c>
    </row>
    <row r="1046" spans="2:51" s="14" customFormat="1" ht="10.2">
      <c r="B1046" s="177"/>
      <c r="D1046" s="165" t="s">
        <v>274</v>
      </c>
      <c r="E1046" s="178" t="s">
        <v>1</v>
      </c>
      <c r="F1046" s="179" t="s">
        <v>1133</v>
      </c>
      <c r="H1046" s="180">
        <v>0.025</v>
      </c>
      <c r="I1046" s="181"/>
      <c r="L1046" s="177"/>
      <c r="M1046" s="182"/>
      <c r="N1046" s="183"/>
      <c r="O1046" s="183"/>
      <c r="P1046" s="183"/>
      <c r="Q1046" s="183"/>
      <c r="R1046" s="183"/>
      <c r="S1046" s="183"/>
      <c r="T1046" s="184"/>
      <c r="AT1046" s="178" t="s">
        <v>274</v>
      </c>
      <c r="AU1046" s="178" t="s">
        <v>90</v>
      </c>
      <c r="AV1046" s="14" t="s">
        <v>90</v>
      </c>
      <c r="AW1046" s="14" t="s">
        <v>36</v>
      </c>
      <c r="AX1046" s="14" t="s">
        <v>80</v>
      </c>
      <c r="AY1046" s="178" t="s">
        <v>265</v>
      </c>
    </row>
    <row r="1047" spans="2:51" s="15" customFormat="1" ht="10.2">
      <c r="B1047" s="185"/>
      <c r="D1047" s="165" t="s">
        <v>274</v>
      </c>
      <c r="E1047" s="186" t="s">
        <v>1</v>
      </c>
      <c r="F1047" s="187" t="s">
        <v>277</v>
      </c>
      <c r="H1047" s="188">
        <v>0.025</v>
      </c>
      <c r="I1047" s="189"/>
      <c r="L1047" s="185"/>
      <c r="M1047" s="190"/>
      <c r="N1047" s="191"/>
      <c r="O1047" s="191"/>
      <c r="P1047" s="191"/>
      <c r="Q1047" s="191"/>
      <c r="R1047" s="191"/>
      <c r="S1047" s="191"/>
      <c r="T1047" s="192"/>
      <c r="AT1047" s="186" t="s">
        <v>274</v>
      </c>
      <c r="AU1047" s="186" t="s">
        <v>90</v>
      </c>
      <c r="AV1047" s="15" t="s">
        <v>179</v>
      </c>
      <c r="AW1047" s="15" t="s">
        <v>36</v>
      </c>
      <c r="AX1047" s="15" t="s">
        <v>87</v>
      </c>
      <c r="AY1047" s="186" t="s">
        <v>265</v>
      </c>
    </row>
    <row r="1048" spans="1:65" s="2" customFormat="1" ht="37.8" customHeight="1">
      <c r="A1048" s="33"/>
      <c r="B1048" s="151"/>
      <c r="C1048" s="152" t="s">
        <v>1134</v>
      </c>
      <c r="D1048" s="152" t="s">
        <v>267</v>
      </c>
      <c r="E1048" s="153" t="s">
        <v>1135</v>
      </c>
      <c r="F1048" s="154" t="s">
        <v>1136</v>
      </c>
      <c r="G1048" s="155" t="s">
        <v>1106</v>
      </c>
      <c r="H1048" s="211"/>
      <c r="I1048" s="157"/>
      <c r="J1048" s="158">
        <f>ROUND(I1048*H1048,2)</f>
        <v>0</v>
      </c>
      <c r="K1048" s="154" t="s">
        <v>271</v>
      </c>
      <c r="L1048" s="34"/>
      <c r="M1048" s="159" t="s">
        <v>1</v>
      </c>
      <c r="N1048" s="160" t="s">
        <v>45</v>
      </c>
      <c r="O1048" s="59"/>
      <c r="P1048" s="161">
        <f>O1048*H1048</f>
        <v>0</v>
      </c>
      <c r="Q1048" s="161">
        <v>0</v>
      </c>
      <c r="R1048" s="161">
        <f>Q1048*H1048</f>
        <v>0</v>
      </c>
      <c r="S1048" s="161">
        <v>0</v>
      </c>
      <c r="T1048" s="162">
        <f>S1048*H1048</f>
        <v>0</v>
      </c>
      <c r="U1048" s="33"/>
      <c r="V1048" s="33"/>
      <c r="W1048" s="33"/>
      <c r="X1048" s="33"/>
      <c r="Y1048" s="33"/>
      <c r="Z1048" s="33"/>
      <c r="AA1048" s="33"/>
      <c r="AB1048" s="33"/>
      <c r="AC1048" s="33"/>
      <c r="AD1048" s="33"/>
      <c r="AE1048" s="33"/>
      <c r="AR1048" s="163" t="s">
        <v>367</v>
      </c>
      <c r="AT1048" s="163" t="s">
        <v>267</v>
      </c>
      <c r="AU1048" s="163" t="s">
        <v>90</v>
      </c>
      <c r="AY1048" s="18" t="s">
        <v>265</v>
      </c>
      <c r="BE1048" s="164">
        <f>IF(N1048="základní",J1048,0)</f>
        <v>0</v>
      </c>
      <c r="BF1048" s="164">
        <f>IF(N1048="snížená",J1048,0)</f>
        <v>0</v>
      </c>
      <c r="BG1048" s="164">
        <f>IF(N1048="zákl. přenesená",J1048,0)</f>
        <v>0</v>
      </c>
      <c r="BH1048" s="164">
        <f>IF(N1048="sníž. přenesená",J1048,0)</f>
        <v>0</v>
      </c>
      <c r="BI1048" s="164">
        <f>IF(N1048="nulová",J1048,0)</f>
        <v>0</v>
      </c>
      <c r="BJ1048" s="18" t="s">
        <v>87</v>
      </c>
      <c r="BK1048" s="164">
        <f>ROUND(I1048*H1048,2)</f>
        <v>0</v>
      </c>
      <c r="BL1048" s="18" t="s">
        <v>367</v>
      </c>
      <c r="BM1048" s="163" t="s">
        <v>1137</v>
      </c>
    </row>
    <row r="1049" spans="1:47" s="2" customFormat="1" ht="28.8">
      <c r="A1049" s="33"/>
      <c r="B1049" s="34"/>
      <c r="C1049" s="33"/>
      <c r="D1049" s="165" t="s">
        <v>273</v>
      </c>
      <c r="E1049" s="33"/>
      <c r="F1049" s="166" t="s">
        <v>1136</v>
      </c>
      <c r="G1049" s="33"/>
      <c r="H1049" s="33"/>
      <c r="I1049" s="167"/>
      <c r="J1049" s="33"/>
      <c r="K1049" s="33"/>
      <c r="L1049" s="34"/>
      <c r="M1049" s="168"/>
      <c r="N1049" s="169"/>
      <c r="O1049" s="59"/>
      <c r="P1049" s="59"/>
      <c r="Q1049" s="59"/>
      <c r="R1049" s="59"/>
      <c r="S1049" s="59"/>
      <c r="T1049" s="60"/>
      <c r="U1049" s="33"/>
      <c r="V1049" s="33"/>
      <c r="W1049" s="33"/>
      <c r="X1049" s="33"/>
      <c r="Y1049" s="33"/>
      <c r="Z1049" s="33"/>
      <c r="AA1049" s="33"/>
      <c r="AB1049" s="33"/>
      <c r="AC1049" s="33"/>
      <c r="AD1049" s="33"/>
      <c r="AE1049" s="33"/>
      <c r="AT1049" s="18" t="s">
        <v>273</v>
      </c>
      <c r="AU1049" s="18" t="s">
        <v>90</v>
      </c>
    </row>
    <row r="1050" spans="1:65" s="2" customFormat="1" ht="24.15" customHeight="1">
      <c r="A1050" s="33"/>
      <c r="B1050" s="151"/>
      <c r="C1050" s="152" t="s">
        <v>1138</v>
      </c>
      <c r="D1050" s="152" t="s">
        <v>267</v>
      </c>
      <c r="E1050" s="153" t="s">
        <v>1139</v>
      </c>
      <c r="F1050" s="154" t="s">
        <v>1140</v>
      </c>
      <c r="G1050" s="155" t="s">
        <v>1106</v>
      </c>
      <c r="H1050" s="211"/>
      <c r="I1050" s="157"/>
      <c r="J1050" s="158">
        <f>ROUND(I1050*H1050,2)</f>
        <v>0</v>
      </c>
      <c r="K1050" s="154" t="s">
        <v>271</v>
      </c>
      <c r="L1050" s="34"/>
      <c r="M1050" s="159" t="s">
        <v>1</v>
      </c>
      <c r="N1050" s="160" t="s">
        <v>45</v>
      </c>
      <c r="O1050" s="59"/>
      <c r="P1050" s="161">
        <f>O1050*H1050</f>
        <v>0</v>
      </c>
      <c r="Q1050" s="161">
        <v>0</v>
      </c>
      <c r="R1050" s="161">
        <f>Q1050*H1050</f>
        <v>0</v>
      </c>
      <c r="S1050" s="161">
        <v>0</v>
      </c>
      <c r="T1050" s="162">
        <f>S1050*H1050</f>
        <v>0</v>
      </c>
      <c r="U1050" s="33"/>
      <c r="V1050" s="33"/>
      <c r="W1050" s="33"/>
      <c r="X1050" s="33"/>
      <c r="Y1050" s="33"/>
      <c r="Z1050" s="33"/>
      <c r="AA1050" s="33"/>
      <c r="AB1050" s="33"/>
      <c r="AC1050" s="33"/>
      <c r="AD1050" s="33"/>
      <c r="AE1050" s="33"/>
      <c r="AR1050" s="163" t="s">
        <v>367</v>
      </c>
      <c r="AT1050" s="163" t="s">
        <v>267</v>
      </c>
      <c r="AU1050" s="163" t="s">
        <v>90</v>
      </c>
      <c r="AY1050" s="18" t="s">
        <v>265</v>
      </c>
      <c r="BE1050" s="164">
        <f>IF(N1050="základní",J1050,0)</f>
        <v>0</v>
      </c>
      <c r="BF1050" s="164">
        <f>IF(N1050="snížená",J1050,0)</f>
        <v>0</v>
      </c>
      <c r="BG1050" s="164">
        <f>IF(N1050="zákl. přenesená",J1050,0)</f>
        <v>0</v>
      </c>
      <c r="BH1050" s="164">
        <f>IF(N1050="sníž. přenesená",J1050,0)</f>
        <v>0</v>
      </c>
      <c r="BI1050" s="164">
        <f>IF(N1050="nulová",J1050,0)</f>
        <v>0</v>
      </c>
      <c r="BJ1050" s="18" t="s">
        <v>87</v>
      </c>
      <c r="BK1050" s="164">
        <f>ROUND(I1050*H1050,2)</f>
        <v>0</v>
      </c>
      <c r="BL1050" s="18" t="s">
        <v>367</v>
      </c>
      <c r="BM1050" s="163" t="s">
        <v>1141</v>
      </c>
    </row>
    <row r="1051" spans="1:47" s="2" customFormat="1" ht="28.8">
      <c r="A1051" s="33"/>
      <c r="B1051" s="34"/>
      <c r="C1051" s="33"/>
      <c r="D1051" s="165" t="s">
        <v>273</v>
      </c>
      <c r="E1051" s="33"/>
      <c r="F1051" s="166" t="s">
        <v>1142</v>
      </c>
      <c r="G1051" s="33"/>
      <c r="H1051" s="33"/>
      <c r="I1051" s="167"/>
      <c r="J1051" s="33"/>
      <c r="K1051" s="33"/>
      <c r="L1051" s="34"/>
      <c r="M1051" s="168"/>
      <c r="N1051" s="169"/>
      <c r="O1051" s="59"/>
      <c r="P1051" s="59"/>
      <c r="Q1051" s="59"/>
      <c r="R1051" s="59"/>
      <c r="S1051" s="59"/>
      <c r="T1051" s="60"/>
      <c r="U1051" s="33"/>
      <c r="V1051" s="33"/>
      <c r="W1051" s="33"/>
      <c r="X1051" s="33"/>
      <c r="Y1051" s="33"/>
      <c r="Z1051" s="33"/>
      <c r="AA1051" s="33"/>
      <c r="AB1051" s="33"/>
      <c r="AC1051" s="33"/>
      <c r="AD1051" s="33"/>
      <c r="AE1051" s="33"/>
      <c r="AT1051" s="18" t="s">
        <v>273</v>
      </c>
      <c r="AU1051" s="18" t="s">
        <v>90</v>
      </c>
    </row>
    <row r="1052" spans="2:63" s="12" customFormat="1" ht="22.8" customHeight="1">
      <c r="B1052" s="138"/>
      <c r="D1052" s="139" t="s">
        <v>79</v>
      </c>
      <c r="E1052" s="149" t="s">
        <v>1143</v>
      </c>
      <c r="F1052" s="149" t="s">
        <v>1144</v>
      </c>
      <c r="I1052" s="141"/>
      <c r="J1052" s="150">
        <f>BK1052</f>
        <v>0</v>
      </c>
      <c r="L1052" s="138"/>
      <c r="M1052" s="143"/>
      <c r="N1052" s="144"/>
      <c r="O1052" s="144"/>
      <c r="P1052" s="145">
        <f>SUM(P1053:P1061)</f>
        <v>0</v>
      </c>
      <c r="Q1052" s="144"/>
      <c r="R1052" s="145">
        <f>SUM(R1053:R1061)</f>
        <v>0.0015</v>
      </c>
      <c r="S1052" s="144"/>
      <c r="T1052" s="146">
        <f>SUM(T1053:T1061)</f>
        <v>0</v>
      </c>
      <c r="AR1052" s="139" t="s">
        <v>90</v>
      </c>
      <c r="AT1052" s="147" t="s">
        <v>79</v>
      </c>
      <c r="AU1052" s="147" t="s">
        <v>87</v>
      </c>
      <c r="AY1052" s="139" t="s">
        <v>265</v>
      </c>
      <c r="BK1052" s="148">
        <f>SUM(BK1053:BK1061)</f>
        <v>0</v>
      </c>
    </row>
    <row r="1053" spans="1:65" s="2" customFormat="1" ht="24.15" customHeight="1">
      <c r="A1053" s="33"/>
      <c r="B1053" s="151"/>
      <c r="C1053" s="152" t="s">
        <v>1145</v>
      </c>
      <c r="D1053" s="152" t="s">
        <v>267</v>
      </c>
      <c r="E1053" s="153" t="s">
        <v>1146</v>
      </c>
      <c r="F1053" s="154" t="s">
        <v>1147</v>
      </c>
      <c r="G1053" s="155" t="s">
        <v>280</v>
      </c>
      <c r="H1053" s="156">
        <v>1</v>
      </c>
      <c r="I1053" s="157"/>
      <c r="J1053" s="158">
        <f>ROUND(I1053*H1053,2)</f>
        <v>0</v>
      </c>
      <c r="K1053" s="154" t="s">
        <v>271</v>
      </c>
      <c r="L1053" s="34"/>
      <c r="M1053" s="159" t="s">
        <v>1</v>
      </c>
      <c r="N1053" s="160" t="s">
        <v>45</v>
      </c>
      <c r="O1053" s="59"/>
      <c r="P1053" s="161">
        <f>O1053*H1053</f>
        <v>0</v>
      </c>
      <c r="Q1053" s="161">
        <v>0.0015</v>
      </c>
      <c r="R1053" s="161">
        <f>Q1053*H1053</f>
        <v>0.0015</v>
      </c>
      <c r="S1053" s="161">
        <v>0</v>
      </c>
      <c r="T1053" s="162">
        <f>S1053*H1053</f>
        <v>0</v>
      </c>
      <c r="U1053" s="33"/>
      <c r="V1053" s="33"/>
      <c r="W1053" s="33"/>
      <c r="X1053" s="33"/>
      <c r="Y1053" s="33"/>
      <c r="Z1053" s="33"/>
      <c r="AA1053" s="33"/>
      <c r="AB1053" s="33"/>
      <c r="AC1053" s="33"/>
      <c r="AD1053" s="33"/>
      <c r="AE1053" s="33"/>
      <c r="AR1053" s="163" t="s">
        <v>367</v>
      </c>
      <c r="AT1053" s="163" t="s">
        <v>267</v>
      </c>
      <c r="AU1053" s="163" t="s">
        <v>90</v>
      </c>
      <c r="AY1053" s="18" t="s">
        <v>265</v>
      </c>
      <c r="BE1053" s="164">
        <f>IF(N1053="základní",J1053,0)</f>
        <v>0</v>
      </c>
      <c r="BF1053" s="164">
        <f>IF(N1053="snížená",J1053,0)</f>
        <v>0</v>
      </c>
      <c r="BG1053" s="164">
        <f>IF(N1053="zákl. přenesená",J1053,0)</f>
        <v>0</v>
      </c>
      <c r="BH1053" s="164">
        <f>IF(N1053="sníž. přenesená",J1053,0)</f>
        <v>0</v>
      </c>
      <c r="BI1053" s="164">
        <f>IF(N1053="nulová",J1053,0)</f>
        <v>0</v>
      </c>
      <c r="BJ1053" s="18" t="s">
        <v>87</v>
      </c>
      <c r="BK1053" s="164">
        <f>ROUND(I1053*H1053,2)</f>
        <v>0</v>
      </c>
      <c r="BL1053" s="18" t="s">
        <v>367</v>
      </c>
      <c r="BM1053" s="163" t="s">
        <v>1148</v>
      </c>
    </row>
    <row r="1054" spans="1:47" s="2" customFormat="1" ht="19.2">
      <c r="A1054" s="33"/>
      <c r="B1054" s="34"/>
      <c r="C1054" s="33"/>
      <c r="D1054" s="165" t="s">
        <v>273</v>
      </c>
      <c r="E1054" s="33"/>
      <c r="F1054" s="166" t="s">
        <v>1147</v>
      </c>
      <c r="G1054" s="33"/>
      <c r="H1054" s="33"/>
      <c r="I1054" s="167"/>
      <c r="J1054" s="33"/>
      <c r="K1054" s="33"/>
      <c r="L1054" s="34"/>
      <c r="M1054" s="168"/>
      <c r="N1054" s="169"/>
      <c r="O1054" s="59"/>
      <c r="P1054" s="59"/>
      <c r="Q1054" s="59"/>
      <c r="R1054" s="59"/>
      <c r="S1054" s="59"/>
      <c r="T1054" s="60"/>
      <c r="U1054" s="33"/>
      <c r="V1054" s="33"/>
      <c r="W1054" s="33"/>
      <c r="X1054" s="33"/>
      <c r="Y1054" s="33"/>
      <c r="Z1054" s="33"/>
      <c r="AA1054" s="33"/>
      <c r="AB1054" s="33"/>
      <c r="AC1054" s="33"/>
      <c r="AD1054" s="33"/>
      <c r="AE1054" s="33"/>
      <c r="AT1054" s="18" t="s">
        <v>273</v>
      </c>
      <c r="AU1054" s="18" t="s">
        <v>90</v>
      </c>
    </row>
    <row r="1055" spans="2:51" s="13" customFormat="1" ht="10.2">
      <c r="B1055" s="170"/>
      <c r="D1055" s="165" t="s">
        <v>274</v>
      </c>
      <c r="E1055" s="171" t="s">
        <v>1</v>
      </c>
      <c r="F1055" s="172" t="s">
        <v>867</v>
      </c>
      <c r="H1055" s="171" t="s">
        <v>1</v>
      </c>
      <c r="I1055" s="173"/>
      <c r="L1055" s="170"/>
      <c r="M1055" s="174"/>
      <c r="N1055" s="175"/>
      <c r="O1055" s="175"/>
      <c r="P1055" s="175"/>
      <c r="Q1055" s="175"/>
      <c r="R1055" s="175"/>
      <c r="S1055" s="175"/>
      <c r="T1055" s="176"/>
      <c r="AT1055" s="171" t="s">
        <v>274</v>
      </c>
      <c r="AU1055" s="171" t="s">
        <v>90</v>
      </c>
      <c r="AV1055" s="13" t="s">
        <v>87</v>
      </c>
      <c r="AW1055" s="13" t="s">
        <v>36</v>
      </c>
      <c r="AX1055" s="13" t="s">
        <v>80</v>
      </c>
      <c r="AY1055" s="171" t="s">
        <v>265</v>
      </c>
    </row>
    <row r="1056" spans="2:51" s="14" customFormat="1" ht="10.2">
      <c r="B1056" s="177"/>
      <c r="D1056" s="165" t="s">
        <v>274</v>
      </c>
      <c r="E1056" s="178" t="s">
        <v>1</v>
      </c>
      <c r="F1056" s="179" t="s">
        <v>1149</v>
      </c>
      <c r="H1056" s="180">
        <v>1</v>
      </c>
      <c r="I1056" s="181"/>
      <c r="L1056" s="177"/>
      <c r="M1056" s="182"/>
      <c r="N1056" s="183"/>
      <c r="O1056" s="183"/>
      <c r="P1056" s="183"/>
      <c r="Q1056" s="183"/>
      <c r="R1056" s="183"/>
      <c r="S1056" s="183"/>
      <c r="T1056" s="184"/>
      <c r="AT1056" s="178" t="s">
        <v>274</v>
      </c>
      <c r="AU1056" s="178" t="s">
        <v>90</v>
      </c>
      <c r="AV1056" s="14" t="s">
        <v>90</v>
      </c>
      <c r="AW1056" s="14" t="s">
        <v>36</v>
      </c>
      <c r="AX1056" s="14" t="s">
        <v>80</v>
      </c>
      <c r="AY1056" s="178" t="s">
        <v>265</v>
      </c>
    </row>
    <row r="1057" spans="2:51" s="15" customFormat="1" ht="10.2">
      <c r="B1057" s="185"/>
      <c r="D1057" s="165" t="s">
        <v>274</v>
      </c>
      <c r="E1057" s="186" t="s">
        <v>1</v>
      </c>
      <c r="F1057" s="187" t="s">
        <v>277</v>
      </c>
      <c r="H1057" s="188">
        <v>1</v>
      </c>
      <c r="I1057" s="189"/>
      <c r="L1057" s="185"/>
      <c r="M1057" s="190"/>
      <c r="N1057" s="191"/>
      <c r="O1057" s="191"/>
      <c r="P1057" s="191"/>
      <c r="Q1057" s="191"/>
      <c r="R1057" s="191"/>
      <c r="S1057" s="191"/>
      <c r="T1057" s="192"/>
      <c r="AT1057" s="186" t="s">
        <v>274</v>
      </c>
      <c r="AU1057" s="186" t="s">
        <v>90</v>
      </c>
      <c r="AV1057" s="15" t="s">
        <v>179</v>
      </c>
      <c r="AW1057" s="15" t="s">
        <v>36</v>
      </c>
      <c r="AX1057" s="15" t="s">
        <v>87</v>
      </c>
      <c r="AY1057" s="186" t="s">
        <v>265</v>
      </c>
    </row>
    <row r="1058" spans="1:65" s="2" customFormat="1" ht="37.8" customHeight="1">
      <c r="A1058" s="33"/>
      <c r="B1058" s="151"/>
      <c r="C1058" s="152" t="s">
        <v>1150</v>
      </c>
      <c r="D1058" s="152" t="s">
        <v>267</v>
      </c>
      <c r="E1058" s="153" t="s">
        <v>1151</v>
      </c>
      <c r="F1058" s="154" t="s">
        <v>1152</v>
      </c>
      <c r="G1058" s="155" t="s">
        <v>1106</v>
      </c>
      <c r="H1058" s="211"/>
      <c r="I1058" s="157"/>
      <c r="J1058" s="158">
        <f>ROUND(I1058*H1058,2)</f>
        <v>0</v>
      </c>
      <c r="K1058" s="154" t="s">
        <v>271</v>
      </c>
      <c r="L1058" s="34"/>
      <c r="M1058" s="159" t="s">
        <v>1</v>
      </c>
      <c r="N1058" s="160" t="s">
        <v>45</v>
      </c>
      <c r="O1058" s="59"/>
      <c r="P1058" s="161">
        <f>O1058*H1058</f>
        <v>0</v>
      </c>
      <c r="Q1058" s="161">
        <v>0</v>
      </c>
      <c r="R1058" s="161">
        <f>Q1058*H1058</f>
        <v>0</v>
      </c>
      <c r="S1058" s="161">
        <v>0</v>
      </c>
      <c r="T1058" s="162">
        <f>S1058*H1058</f>
        <v>0</v>
      </c>
      <c r="U1058" s="33"/>
      <c r="V1058" s="33"/>
      <c r="W1058" s="33"/>
      <c r="X1058" s="33"/>
      <c r="Y1058" s="33"/>
      <c r="Z1058" s="33"/>
      <c r="AA1058" s="33"/>
      <c r="AB1058" s="33"/>
      <c r="AC1058" s="33"/>
      <c r="AD1058" s="33"/>
      <c r="AE1058" s="33"/>
      <c r="AR1058" s="163" t="s">
        <v>367</v>
      </c>
      <c r="AT1058" s="163" t="s">
        <v>267</v>
      </c>
      <c r="AU1058" s="163" t="s">
        <v>90</v>
      </c>
      <c r="AY1058" s="18" t="s">
        <v>265</v>
      </c>
      <c r="BE1058" s="164">
        <f>IF(N1058="základní",J1058,0)</f>
        <v>0</v>
      </c>
      <c r="BF1058" s="164">
        <f>IF(N1058="snížená",J1058,0)</f>
        <v>0</v>
      </c>
      <c r="BG1058" s="164">
        <f>IF(N1058="zákl. přenesená",J1058,0)</f>
        <v>0</v>
      </c>
      <c r="BH1058" s="164">
        <f>IF(N1058="sníž. přenesená",J1058,0)</f>
        <v>0</v>
      </c>
      <c r="BI1058" s="164">
        <f>IF(N1058="nulová",J1058,0)</f>
        <v>0</v>
      </c>
      <c r="BJ1058" s="18" t="s">
        <v>87</v>
      </c>
      <c r="BK1058" s="164">
        <f>ROUND(I1058*H1058,2)</f>
        <v>0</v>
      </c>
      <c r="BL1058" s="18" t="s">
        <v>367</v>
      </c>
      <c r="BM1058" s="163" t="s">
        <v>1153</v>
      </c>
    </row>
    <row r="1059" spans="1:47" s="2" customFormat="1" ht="28.8">
      <c r="A1059" s="33"/>
      <c r="B1059" s="34"/>
      <c r="C1059" s="33"/>
      <c r="D1059" s="165" t="s">
        <v>273</v>
      </c>
      <c r="E1059" s="33"/>
      <c r="F1059" s="166" t="s">
        <v>1152</v>
      </c>
      <c r="G1059" s="33"/>
      <c r="H1059" s="33"/>
      <c r="I1059" s="167"/>
      <c r="J1059" s="33"/>
      <c r="K1059" s="33"/>
      <c r="L1059" s="34"/>
      <c r="M1059" s="168"/>
      <c r="N1059" s="169"/>
      <c r="O1059" s="59"/>
      <c r="P1059" s="59"/>
      <c r="Q1059" s="59"/>
      <c r="R1059" s="59"/>
      <c r="S1059" s="59"/>
      <c r="T1059" s="60"/>
      <c r="U1059" s="33"/>
      <c r="V1059" s="33"/>
      <c r="W1059" s="33"/>
      <c r="X1059" s="33"/>
      <c r="Y1059" s="33"/>
      <c r="Z1059" s="33"/>
      <c r="AA1059" s="33"/>
      <c r="AB1059" s="33"/>
      <c r="AC1059" s="33"/>
      <c r="AD1059" s="33"/>
      <c r="AE1059" s="33"/>
      <c r="AT1059" s="18" t="s">
        <v>273</v>
      </c>
      <c r="AU1059" s="18" t="s">
        <v>90</v>
      </c>
    </row>
    <row r="1060" spans="1:65" s="2" customFormat="1" ht="24.15" customHeight="1">
      <c r="A1060" s="33"/>
      <c r="B1060" s="151"/>
      <c r="C1060" s="152" t="s">
        <v>1154</v>
      </c>
      <c r="D1060" s="152" t="s">
        <v>267</v>
      </c>
      <c r="E1060" s="153" t="s">
        <v>1155</v>
      </c>
      <c r="F1060" s="154" t="s">
        <v>1156</v>
      </c>
      <c r="G1060" s="155" t="s">
        <v>1106</v>
      </c>
      <c r="H1060" s="211"/>
      <c r="I1060" s="157"/>
      <c r="J1060" s="158">
        <f>ROUND(I1060*H1060,2)</f>
        <v>0</v>
      </c>
      <c r="K1060" s="154" t="s">
        <v>271</v>
      </c>
      <c r="L1060" s="34"/>
      <c r="M1060" s="159" t="s">
        <v>1</v>
      </c>
      <c r="N1060" s="160" t="s">
        <v>45</v>
      </c>
      <c r="O1060" s="59"/>
      <c r="P1060" s="161">
        <f>O1060*H1060</f>
        <v>0</v>
      </c>
      <c r="Q1060" s="161">
        <v>0</v>
      </c>
      <c r="R1060" s="161">
        <f>Q1060*H1060</f>
        <v>0</v>
      </c>
      <c r="S1060" s="161">
        <v>0</v>
      </c>
      <c r="T1060" s="162">
        <f>S1060*H1060</f>
        <v>0</v>
      </c>
      <c r="U1060" s="33"/>
      <c r="V1060" s="33"/>
      <c r="W1060" s="33"/>
      <c r="X1060" s="33"/>
      <c r="Y1060" s="33"/>
      <c r="Z1060" s="33"/>
      <c r="AA1060" s="33"/>
      <c r="AB1060" s="33"/>
      <c r="AC1060" s="33"/>
      <c r="AD1060" s="33"/>
      <c r="AE1060" s="33"/>
      <c r="AR1060" s="163" t="s">
        <v>367</v>
      </c>
      <c r="AT1060" s="163" t="s">
        <v>267</v>
      </c>
      <c r="AU1060" s="163" t="s">
        <v>90</v>
      </c>
      <c r="AY1060" s="18" t="s">
        <v>265</v>
      </c>
      <c r="BE1060" s="164">
        <f>IF(N1060="základní",J1060,0)</f>
        <v>0</v>
      </c>
      <c r="BF1060" s="164">
        <f>IF(N1060="snížená",J1060,0)</f>
        <v>0</v>
      </c>
      <c r="BG1060" s="164">
        <f>IF(N1060="zákl. přenesená",J1060,0)</f>
        <v>0</v>
      </c>
      <c r="BH1060" s="164">
        <f>IF(N1060="sníž. přenesená",J1060,0)</f>
        <v>0</v>
      </c>
      <c r="BI1060" s="164">
        <f>IF(N1060="nulová",J1060,0)</f>
        <v>0</v>
      </c>
      <c r="BJ1060" s="18" t="s">
        <v>87</v>
      </c>
      <c r="BK1060" s="164">
        <f>ROUND(I1060*H1060,2)</f>
        <v>0</v>
      </c>
      <c r="BL1060" s="18" t="s">
        <v>367</v>
      </c>
      <c r="BM1060" s="163" t="s">
        <v>1157</v>
      </c>
    </row>
    <row r="1061" spans="1:47" s="2" customFormat="1" ht="28.8">
      <c r="A1061" s="33"/>
      <c r="B1061" s="34"/>
      <c r="C1061" s="33"/>
      <c r="D1061" s="165" t="s">
        <v>273</v>
      </c>
      <c r="E1061" s="33"/>
      <c r="F1061" s="166" t="s">
        <v>1158</v>
      </c>
      <c r="G1061" s="33"/>
      <c r="H1061" s="33"/>
      <c r="I1061" s="167"/>
      <c r="J1061" s="33"/>
      <c r="K1061" s="33"/>
      <c r="L1061" s="34"/>
      <c r="M1061" s="168"/>
      <c r="N1061" s="169"/>
      <c r="O1061" s="59"/>
      <c r="P1061" s="59"/>
      <c r="Q1061" s="59"/>
      <c r="R1061" s="59"/>
      <c r="S1061" s="59"/>
      <c r="T1061" s="60"/>
      <c r="U1061" s="33"/>
      <c r="V1061" s="33"/>
      <c r="W1061" s="33"/>
      <c r="X1061" s="33"/>
      <c r="Y1061" s="33"/>
      <c r="Z1061" s="33"/>
      <c r="AA1061" s="33"/>
      <c r="AB1061" s="33"/>
      <c r="AC1061" s="33"/>
      <c r="AD1061" s="33"/>
      <c r="AE1061" s="33"/>
      <c r="AT1061" s="18" t="s">
        <v>273</v>
      </c>
      <c r="AU1061" s="18" t="s">
        <v>90</v>
      </c>
    </row>
    <row r="1062" spans="2:63" s="12" customFormat="1" ht="22.8" customHeight="1">
      <c r="B1062" s="138"/>
      <c r="D1062" s="139" t="s">
        <v>79</v>
      </c>
      <c r="E1062" s="149" t="s">
        <v>1159</v>
      </c>
      <c r="F1062" s="149" t="s">
        <v>1160</v>
      </c>
      <c r="I1062" s="141"/>
      <c r="J1062" s="150">
        <f>BK1062</f>
        <v>0</v>
      </c>
      <c r="L1062" s="138"/>
      <c r="M1062" s="143"/>
      <c r="N1062" s="144"/>
      <c r="O1062" s="144"/>
      <c r="P1062" s="145">
        <f>SUM(P1063:P1143)</f>
        <v>0</v>
      </c>
      <c r="Q1062" s="144"/>
      <c r="R1062" s="145">
        <f>SUM(R1063:R1143)</f>
        <v>1.274508</v>
      </c>
      <c r="S1062" s="144"/>
      <c r="T1062" s="146">
        <f>SUM(T1063:T1143)</f>
        <v>0</v>
      </c>
      <c r="AR1062" s="139" t="s">
        <v>90</v>
      </c>
      <c r="AT1062" s="147" t="s">
        <v>79</v>
      </c>
      <c r="AU1062" s="147" t="s">
        <v>87</v>
      </c>
      <c r="AY1062" s="139" t="s">
        <v>265</v>
      </c>
      <c r="BK1062" s="148">
        <f>SUM(BK1063:BK1143)</f>
        <v>0</v>
      </c>
    </row>
    <row r="1063" spans="1:65" s="2" customFormat="1" ht="55.5" customHeight="1">
      <c r="A1063" s="33"/>
      <c r="B1063" s="151"/>
      <c r="C1063" s="152" t="s">
        <v>1161</v>
      </c>
      <c r="D1063" s="152" t="s">
        <v>267</v>
      </c>
      <c r="E1063" s="153" t="s">
        <v>1162</v>
      </c>
      <c r="F1063" s="154" t="s">
        <v>1163</v>
      </c>
      <c r="G1063" s="155" t="s">
        <v>270</v>
      </c>
      <c r="H1063" s="156">
        <v>17.5</v>
      </c>
      <c r="I1063" s="157"/>
      <c r="J1063" s="158">
        <f>ROUND(I1063*H1063,2)</f>
        <v>0</v>
      </c>
      <c r="K1063" s="154" t="s">
        <v>271</v>
      </c>
      <c r="L1063" s="34"/>
      <c r="M1063" s="159" t="s">
        <v>1</v>
      </c>
      <c r="N1063" s="160" t="s">
        <v>45</v>
      </c>
      <c r="O1063" s="59"/>
      <c r="P1063" s="161">
        <f>O1063*H1063</f>
        <v>0</v>
      </c>
      <c r="Q1063" s="161">
        <v>0.04503</v>
      </c>
      <c r="R1063" s="161">
        <f>Q1063*H1063</f>
        <v>0.788025</v>
      </c>
      <c r="S1063" s="161">
        <v>0</v>
      </c>
      <c r="T1063" s="162">
        <f>S1063*H1063</f>
        <v>0</v>
      </c>
      <c r="U1063" s="33"/>
      <c r="V1063" s="33"/>
      <c r="W1063" s="33"/>
      <c r="X1063" s="33"/>
      <c r="Y1063" s="33"/>
      <c r="Z1063" s="33"/>
      <c r="AA1063" s="33"/>
      <c r="AB1063" s="33"/>
      <c r="AC1063" s="33"/>
      <c r="AD1063" s="33"/>
      <c r="AE1063" s="33"/>
      <c r="AR1063" s="163" t="s">
        <v>367</v>
      </c>
      <c r="AT1063" s="163" t="s">
        <v>267</v>
      </c>
      <c r="AU1063" s="163" t="s">
        <v>90</v>
      </c>
      <c r="AY1063" s="18" t="s">
        <v>265</v>
      </c>
      <c r="BE1063" s="164">
        <f>IF(N1063="základní",J1063,0)</f>
        <v>0</v>
      </c>
      <c r="BF1063" s="164">
        <f>IF(N1063="snížená",J1063,0)</f>
        <v>0</v>
      </c>
      <c r="BG1063" s="164">
        <f>IF(N1063="zákl. přenesená",J1063,0)</f>
        <v>0</v>
      </c>
      <c r="BH1063" s="164">
        <f>IF(N1063="sníž. přenesená",J1063,0)</f>
        <v>0</v>
      </c>
      <c r="BI1063" s="164">
        <f>IF(N1063="nulová",J1063,0)</f>
        <v>0</v>
      </c>
      <c r="BJ1063" s="18" t="s">
        <v>87</v>
      </c>
      <c r="BK1063" s="164">
        <f>ROUND(I1063*H1063,2)</f>
        <v>0</v>
      </c>
      <c r="BL1063" s="18" t="s">
        <v>367</v>
      </c>
      <c r="BM1063" s="163" t="s">
        <v>1164</v>
      </c>
    </row>
    <row r="1064" spans="1:47" s="2" customFormat="1" ht="38.4">
      <c r="A1064" s="33"/>
      <c r="B1064" s="34"/>
      <c r="C1064" s="33"/>
      <c r="D1064" s="165" t="s">
        <v>273</v>
      </c>
      <c r="E1064" s="33"/>
      <c r="F1064" s="166" t="s">
        <v>1163</v>
      </c>
      <c r="G1064" s="33"/>
      <c r="H1064" s="33"/>
      <c r="I1064" s="167"/>
      <c r="J1064" s="33"/>
      <c r="K1064" s="33"/>
      <c r="L1064" s="34"/>
      <c r="M1064" s="168"/>
      <c r="N1064" s="169"/>
      <c r="O1064" s="59"/>
      <c r="P1064" s="59"/>
      <c r="Q1064" s="59"/>
      <c r="R1064" s="59"/>
      <c r="S1064" s="59"/>
      <c r="T1064" s="60"/>
      <c r="U1064" s="33"/>
      <c r="V1064" s="33"/>
      <c r="W1064" s="33"/>
      <c r="X1064" s="33"/>
      <c r="Y1064" s="33"/>
      <c r="Z1064" s="33"/>
      <c r="AA1064" s="33"/>
      <c r="AB1064" s="33"/>
      <c r="AC1064" s="33"/>
      <c r="AD1064" s="33"/>
      <c r="AE1064" s="33"/>
      <c r="AT1064" s="18" t="s">
        <v>273</v>
      </c>
      <c r="AU1064" s="18" t="s">
        <v>90</v>
      </c>
    </row>
    <row r="1065" spans="2:51" s="13" customFormat="1" ht="10.2">
      <c r="B1065" s="170"/>
      <c r="D1065" s="165" t="s">
        <v>274</v>
      </c>
      <c r="E1065" s="171" t="s">
        <v>1</v>
      </c>
      <c r="F1065" s="172" t="s">
        <v>605</v>
      </c>
      <c r="H1065" s="171" t="s">
        <v>1</v>
      </c>
      <c r="I1065" s="173"/>
      <c r="L1065" s="170"/>
      <c r="M1065" s="174"/>
      <c r="N1065" s="175"/>
      <c r="O1065" s="175"/>
      <c r="P1065" s="175"/>
      <c r="Q1065" s="175"/>
      <c r="R1065" s="175"/>
      <c r="S1065" s="175"/>
      <c r="T1065" s="176"/>
      <c r="AT1065" s="171" t="s">
        <v>274</v>
      </c>
      <c r="AU1065" s="171" t="s">
        <v>90</v>
      </c>
      <c r="AV1065" s="13" t="s">
        <v>87</v>
      </c>
      <c r="AW1065" s="13" t="s">
        <v>36</v>
      </c>
      <c r="AX1065" s="13" t="s">
        <v>80</v>
      </c>
      <c r="AY1065" s="171" t="s">
        <v>265</v>
      </c>
    </row>
    <row r="1066" spans="2:51" s="14" customFormat="1" ht="10.2">
      <c r="B1066" s="177"/>
      <c r="D1066" s="165" t="s">
        <v>274</v>
      </c>
      <c r="E1066" s="178" t="s">
        <v>1</v>
      </c>
      <c r="F1066" s="179" t="s">
        <v>1165</v>
      </c>
      <c r="H1066" s="180">
        <v>10.375</v>
      </c>
      <c r="I1066" s="181"/>
      <c r="L1066" s="177"/>
      <c r="M1066" s="182"/>
      <c r="N1066" s="183"/>
      <c r="O1066" s="183"/>
      <c r="P1066" s="183"/>
      <c r="Q1066" s="183"/>
      <c r="R1066" s="183"/>
      <c r="S1066" s="183"/>
      <c r="T1066" s="184"/>
      <c r="AT1066" s="178" t="s">
        <v>274</v>
      </c>
      <c r="AU1066" s="178" t="s">
        <v>90</v>
      </c>
      <c r="AV1066" s="14" t="s">
        <v>90</v>
      </c>
      <c r="AW1066" s="14" t="s">
        <v>36</v>
      </c>
      <c r="AX1066" s="14" t="s">
        <v>80</v>
      </c>
      <c r="AY1066" s="178" t="s">
        <v>265</v>
      </c>
    </row>
    <row r="1067" spans="2:51" s="14" customFormat="1" ht="10.2">
      <c r="B1067" s="177"/>
      <c r="D1067" s="165" t="s">
        <v>274</v>
      </c>
      <c r="E1067" s="178" t="s">
        <v>1</v>
      </c>
      <c r="F1067" s="179" t="s">
        <v>1166</v>
      </c>
      <c r="H1067" s="180">
        <v>6.125</v>
      </c>
      <c r="I1067" s="181"/>
      <c r="L1067" s="177"/>
      <c r="M1067" s="182"/>
      <c r="N1067" s="183"/>
      <c r="O1067" s="183"/>
      <c r="P1067" s="183"/>
      <c r="Q1067" s="183"/>
      <c r="R1067" s="183"/>
      <c r="S1067" s="183"/>
      <c r="T1067" s="184"/>
      <c r="AT1067" s="178" t="s">
        <v>274</v>
      </c>
      <c r="AU1067" s="178" t="s">
        <v>90</v>
      </c>
      <c r="AV1067" s="14" t="s">
        <v>90</v>
      </c>
      <c r="AW1067" s="14" t="s">
        <v>36</v>
      </c>
      <c r="AX1067" s="14" t="s">
        <v>80</v>
      </c>
      <c r="AY1067" s="178" t="s">
        <v>265</v>
      </c>
    </row>
    <row r="1068" spans="2:51" s="14" customFormat="1" ht="10.2">
      <c r="B1068" s="177"/>
      <c r="D1068" s="165" t="s">
        <v>274</v>
      </c>
      <c r="E1068" s="178" t="s">
        <v>1</v>
      </c>
      <c r="F1068" s="179" t="s">
        <v>1167</v>
      </c>
      <c r="H1068" s="180">
        <v>1</v>
      </c>
      <c r="I1068" s="181"/>
      <c r="L1068" s="177"/>
      <c r="M1068" s="182"/>
      <c r="N1068" s="183"/>
      <c r="O1068" s="183"/>
      <c r="P1068" s="183"/>
      <c r="Q1068" s="183"/>
      <c r="R1068" s="183"/>
      <c r="S1068" s="183"/>
      <c r="T1068" s="184"/>
      <c r="AT1068" s="178" t="s">
        <v>274</v>
      </c>
      <c r="AU1068" s="178" t="s">
        <v>90</v>
      </c>
      <c r="AV1068" s="14" t="s">
        <v>90</v>
      </c>
      <c r="AW1068" s="14" t="s">
        <v>36</v>
      </c>
      <c r="AX1068" s="14" t="s">
        <v>80</v>
      </c>
      <c r="AY1068" s="178" t="s">
        <v>265</v>
      </c>
    </row>
    <row r="1069" spans="2:51" s="16" customFormat="1" ht="10.2">
      <c r="B1069" s="193"/>
      <c r="D1069" s="165" t="s">
        <v>274</v>
      </c>
      <c r="E1069" s="194" t="s">
        <v>1168</v>
      </c>
      <c r="F1069" s="195" t="s">
        <v>304</v>
      </c>
      <c r="H1069" s="196">
        <v>17.5</v>
      </c>
      <c r="I1069" s="197"/>
      <c r="L1069" s="193"/>
      <c r="M1069" s="198"/>
      <c r="N1069" s="199"/>
      <c r="O1069" s="199"/>
      <c r="P1069" s="199"/>
      <c r="Q1069" s="199"/>
      <c r="R1069" s="199"/>
      <c r="S1069" s="199"/>
      <c r="T1069" s="200"/>
      <c r="AT1069" s="194" t="s">
        <v>274</v>
      </c>
      <c r="AU1069" s="194" t="s">
        <v>90</v>
      </c>
      <c r="AV1069" s="16" t="s">
        <v>95</v>
      </c>
      <c r="AW1069" s="16" t="s">
        <v>36</v>
      </c>
      <c r="AX1069" s="16" t="s">
        <v>80</v>
      </c>
      <c r="AY1069" s="194" t="s">
        <v>265</v>
      </c>
    </row>
    <row r="1070" spans="2:51" s="15" customFormat="1" ht="10.2">
      <c r="B1070" s="185"/>
      <c r="D1070" s="165" t="s">
        <v>274</v>
      </c>
      <c r="E1070" s="186" t="s">
        <v>1</v>
      </c>
      <c r="F1070" s="187" t="s">
        <v>277</v>
      </c>
      <c r="H1070" s="188">
        <v>17.5</v>
      </c>
      <c r="I1070" s="189"/>
      <c r="L1070" s="185"/>
      <c r="M1070" s="190"/>
      <c r="N1070" s="191"/>
      <c r="O1070" s="191"/>
      <c r="P1070" s="191"/>
      <c r="Q1070" s="191"/>
      <c r="R1070" s="191"/>
      <c r="S1070" s="191"/>
      <c r="T1070" s="192"/>
      <c r="AT1070" s="186" t="s">
        <v>274</v>
      </c>
      <c r="AU1070" s="186" t="s">
        <v>90</v>
      </c>
      <c r="AV1070" s="15" t="s">
        <v>179</v>
      </c>
      <c r="AW1070" s="15" t="s">
        <v>36</v>
      </c>
      <c r="AX1070" s="15" t="s">
        <v>87</v>
      </c>
      <c r="AY1070" s="186" t="s">
        <v>265</v>
      </c>
    </row>
    <row r="1071" spans="1:65" s="2" customFormat="1" ht="44.25" customHeight="1">
      <c r="A1071" s="33"/>
      <c r="B1071" s="151"/>
      <c r="C1071" s="152" t="s">
        <v>1169</v>
      </c>
      <c r="D1071" s="152" t="s">
        <v>267</v>
      </c>
      <c r="E1071" s="153" t="s">
        <v>1170</v>
      </c>
      <c r="F1071" s="154" t="s">
        <v>1171</v>
      </c>
      <c r="G1071" s="155" t="s">
        <v>294</v>
      </c>
      <c r="H1071" s="156">
        <v>2.25</v>
      </c>
      <c r="I1071" s="157"/>
      <c r="J1071" s="158">
        <f>ROUND(I1071*H1071,2)</f>
        <v>0</v>
      </c>
      <c r="K1071" s="154" t="s">
        <v>271</v>
      </c>
      <c r="L1071" s="34"/>
      <c r="M1071" s="159" t="s">
        <v>1</v>
      </c>
      <c r="N1071" s="160" t="s">
        <v>45</v>
      </c>
      <c r="O1071" s="59"/>
      <c r="P1071" s="161">
        <f>O1071*H1071</f>
        <v>0</v>
      </c>
      <c r="Q1071" s="161">
        <v>0.00092</v>
      </c>
      <c r="R1071" s="161">
        <f>Q1071*H1071</f>
        <v>0.0020700000000000002</v>
      </c>
      <c r="S1071" s="161">
        <v>0</v>
      </c>
      <c r="T1071" s="162">
        <f>S1071*H1071</f>
        <v>0</v>
      </c>
      <c r="U1071" s="33"/>
      <c r="V1071" s="33"/>
      <c r="W1071" s="33"/>
      <c r="X1071" s="33"/>
      <c r="Y1071" s="33"/>
      <c r="Z1071" s="33"/>
      <c r="AA1071" s="33"/>
      <c r="AB1071" s="33"/>
      <c r="AC1071" s="33"/>
      <c r="AD1071" s="33"/>
      <c r="AE1071" s="33"/>
      <c r="AR1071" s="163" t="s">
        <v>367</v>
      </c>
      <c r="AT1071" s="163" t="s">
        <v>267</v>
      </c>
      <c r="AU1071" s="163" t="s">
        <v>90</v>
      </c>
      <c r="AY1071" s="18" t="s">
        <v>265</v>
      </c>
      <c r="BE1071" s="164">
        <f>IF(N1071="základní",J1071,0)</f>
        <v>0</v>
      </c>
      <c r="BF1071" s="164">
        <f>IF(N1071="snížená",J1071,0)</f>
        <v>0</v>
      </c>
      <c r="BG1071" s="164">
        <f>IF(N1071="zákl. přenesená",J1071,0)</f>
        <v>0</v>
      </c>
      <c r="BH1071" s="164">
        <f>IF(N1071="sníž. přenesená",J1071,0)</f>
        <v>0</v>
      </c>
      <c r="BI1071" s="164">
        <f>IF(N1071="nulová",J1071,0)</f>
        <v>0</v>
      </c>
      <c r="BJ1071" s="18" t="s">
        <v>87</v>
      </c>
      <c r="BK1071" s="164">
        <f>ROUND(I1071*H1071,2)</f>
        <v>0</v>
      </c>
      <c r="BL1071" s="18" t="s">
        <v>367</v>
      </c>
      <c r="BM1071" s="163" t="s">
        <v>1172</v>
      </c>
    </row>
    <row r="1072" spans="1:47" s="2" customFormat="1" ht="28.8">
      <c r="A1072" s="33"/>
      <c r="B1072" s="34"/>
      <c r="C1072" s="33"/>
      <c r="D1072" s="165" t="s">
        <v>273</v>
      </c>
      <c r="E1072" s="33"/>
      <c r="F1072" s="166" t="s">
        <v>1171</v>
      </c>
      <c r="G1072" s="33"/>
      <c r="H1072" s="33"/>
      <c r="I1072" s="167"/>
      <c r="J1072" s="33"/>
      <c r="K1072" s="33"/>
      <c r="L1072" s="34"/>
      <c r="M1072" s="168"/>
      <c r="N1072" s="169"/>
      <c r="O1072" s="59"/>
      <c r="P1072" s="59"/>
      <c r="Q1072" s="59"/>
      <c r="R1072" s="59"/>
      <c r="S1072" s="59"/>
      <c r="T1072" s="60"/>
      <c r="U1072" s="33"/>
      <c r="V1072" s="33"/>
      <c r="W1072" s="33"/>
      <c r="X1072" s="33"/>
      <c r="Y1072" s="33"/>
      <c r="Z1072" s="33"/>
      <c r="AA1072" s="33"/>
      <c r="AB1072" s="33"/>
      <c r="AC1072" s="33"/>
      <c r="AD1072" s="33"/>
      <c r="AE1072" s="33"/>
      <c r="AT1072" s="18" t="s">
        <v>273</v>
      </c>
      <c r="AU1072" s="18" t="s">
        <v>90</v>
      </c>
    </row>
    <row r="1073" spans="2:51" s="13" customFormat="1" ht="10.2">
      <c r="B1073" s="170"/>
      <c r="D1073" s="165" t="s">
        <v>274</v>
      </c>
      <c r="E1073" s="171" t="s">
        <v>1</v>
      </c>
      <c r="F1073" s="172" t="s">
        <v>605</v>
      </c>
      <c r="H1073" s="171" t="s">
        <v>1</v>
      </c>
      <c r="I1073" s="173"/>
      <c r="L1073" s="170"/>
      <c r="M1073" s="174"/>
      <c r="N1073" s="175"/>
      <c r="O1073" s="175"/>
      <c r="P1073" s="175"/>
      <c r="Q1073" s="175"/>
      <c r="R1073" s="175"/>
      <c r="S1073" s="175"/>
      <c r="T1073" s="176"/>
      <c r="AT1073" s="171" t="s">
        <v>274</v>
      </c>
      <c r="AU1073" s="171" t="s">
        <v>90</v>
      </c>
      <c r="AV1073" s="13" t="s">
        <v>87</v>
      </c>
      <c r="AW1073" s="13" t="s">
        <v>36</v>
      </c>
      <c r="AX1073" s="13" t="s">
        <v>80</v>
      </c>
      <c r="AY1073" s="171" t="s">
        <v>265</v>
      </c>
    </row>
    <row r="1074" spans="2:51" s="14" customFormat="1" ht="10.2">
      <c r="B1074" s="177"/>
      <c r="D1074" s="165" t="s">
        <v>274</v>
      </c>
      <c r="E1074" s="178" t="s">
        <v>1</v>
      </c>
      <c r="F1074" s="179" t="s">
        <v>1173</v>
      </c>
      <c r="H1074" s="180">
        <v>2.25</v>
      </c>
      <c r="I1074" s="181"/>
      <c r="L1074" s="177"/>
      <c r="M1074" s="182"/>
      <c r="N1074" s="183"/>
      <c r="O1074" s="183"/>
      <c r="P1074" s="183"/>
      <c r="Q1074" s="183"/>
      <c r="R1074" s="183"/>
      <c r="S1074" s="183"/>
      <c r="T1074" s="184"/>
      <c r="AT1074" s="178" t="s">
        <v>274</v>
      </c>
      <c r="AU1074" s="178" t="s">
        <v>90</v>
      </c>
      <c r="AV1074" s="14" t="s">
        <v>90</v>
      </c>
      <c r="AW1074" s="14" t="s">
        <v>36</v>
      </c>
      <c r="AX1074" s="14" t="s">
        <v>80</v>
      </c>
      <c r="AY1074" s="178" t="s">
        <v>265</v>
      </c>
    </row>
    <row r="1075" spans="2:51" s="15" customFormat="1" ht="10.2">
      <c r="B1075" s="185"/>
      <c r="D1075" s="165" t="s">
        <v>274</v>
      </c>
      <c r="E1075" s="186" t="s">
        <v>1</v>
      </c>
      <c r="F1075" s="187" t="s">
        <v>277</v>
      </c>
      <c r="H1075" s="188">
        <v>2.25</v>
      </c>
      <c r="I1075" s="189"/>
      <c r="L1075" s="185"/>
      <c r="M1075" s="190"/>
      <c r="N1075" s="191"/>
      <c r="O1075" s="191"/>
      <c r="P1075" s="191"/>
      <c r="Q1075" s="191"/>
      <c r="R1075" s="191"/>
      <c r="S1075" s="191"/>
      <c r="T1075" s="192"/>
      <c r="AT1075" s="186" t="s">
        <v>274</v>
      </c>
      <c r="AU1075" s="186" t="s">
        <v>90</v>
      </c>
      <c r="AV1075" s="15" t="s">
        <v>179</v>
      </c>
      <c r="AW1075" s="15" t="s">
        <v>36</v>
      </c>
      <c r="AX1075" s="15" t="s">
        <v>87</v>
      </c>
      <c r="AY1075" s="186" t="s">
        <v>265</v>
      </c>
    </row>
    <row r="1076" spans="1:65" s="2" customFormat="1" ht="44.25" customHeight="1">
      <c r="A1076" s="33"/>
      <c r="B1076" s="151"/>
      <c r="C1076" s="152" t="s">
        <v>1174</v>
      </c>
      <c r="D1076" s="152" t="s">
        <v>267</v>
      </c>
      <c r="E1076" s="153" t="s">
        <v>1175</v>
      </c>
      <c r="F1076" s="154" t="s">
        <v>1176</v>
      </c>
      <c r="G1076" s="155" t="s">
        <v>270</v>
      </c>
      <c r="H1076" s="156">
        <v>15.751</v>
      </c>
      <c r="I1076" s="157"/>
      <c r="J1076" s="158">
        <f>ROUND(I1076*H1076,2)</f>
        <v>0</v>
      </c>
      <c r="K1076" s="154" t="s">
        <v>271</v>
      </c>
      <c r="L1076" s="34"/>
      <c r="M1076" s="159" t="s">
        <v>1</v>
      </c>
      <c r="N1076" s="160" t="s">
        <v>45</v>
      </c>
      <c r="O1076" s="59"/>
      <c r="P1076" s="161">
        <f>O1076*H1076</f>
        <v>0</v>
      </c>
      <c r="Q1076" s="161">
        <v>0.0002</v>
      </c>
      <c r="R1076" s="161">
        <f>Q1076*H1076</f>
        <v>0.0031502</v>
      </c>
      <c r="S1076" s="161">
        <v>0</v>
      </c>
      <c r="T1076" s="162">
        <f>S1076*H1076</f>
        <v>0</v>
      </c>
      <c r="U1076" s="33"/>
      <c r="V1076" s="33"/>
      <c r="W1076" s="33"/>
      <c r="X1076" s="33"/>
      <c r="Y1076" s="33"/>
      <c r="Z1076" s="33"/>
      <c r="AA1076" s="33"/>
      <c r="AB1076" s="33"/>
      <c r="AC1076" s="33"/>
      <c r="AD1076" s="33"/>
      <c r="AE1076" s="33"/>
      <c r="AR1076" s="163" t="s">
        <v>367</v>
      </c>
      <c r="AT1076" s="163" t="s">
        <v>267</v>
      </c>
      <c r="AU1076" s="163" t="s">
        <v>90</v>
      </c>
      <c r="AY1076" s="18" t="s">
        <v>265</v>
      </c>
      <c r="BE1076" s="164">
        <f>IF(N1076="základní",J1076,0)</f>
        <v>0</v>
      </c>
      <c r="BF1076" s="164">
        <f>IF(N1076="snížená",J1076,0)</f>
        <v>0</v>
      </c>
      <c r="BG1076" s="164">
        <f>IF(N1076="zákl. přenesená",J1076,0)</f>
        <v>0</v>
      </c>
      <c r="BH1076" s="164">
        <f>IF(N1076="sníž. přenesená",J1076,0)</f>
        <v>0</v>
      </c>
      <c r="BI1076" s="164">
        <f>IF(N1076="nulová",J1076,0)</f>
        <v>0</v>
      </c>
      <c r="BJ1076" s="18" t="s">
        <v>87</v>
      </c>
      <c r="BK1076" s="164">
        <f>ROUND(I1076*H1076,2)</f>
        <v>0</v>
      </c>
      <c r="BL1076" s="18" t="s">
        <v>367</v>
      </c>
      <c r="BM1076" s="163" t="s">
        <v>1177</v>
      </c>
    </row>
    <row r="1077" spans="1:47" s="2" customFormat="1" ht="28.8">
      <c r="A1077" s="33"/>
      <c r="B1077" s="34"/>
      <c r="C1077" s="33"/>
      <c r="D1077" s="165" t="s">
        <v>273</v>
      </c>
      <c r="E1077" s="33"/>
      <c r="F1077" s="166" t="s">
        <v>1176</v>
      </c>
      <c r="G1077" s="33"/>
      <c r="H1077" s="33"/>
      <c r="I1077" s="167"/>
      <c r="J1077" s="33"/>
      <c r="K1077" s="33"/>
      <c r="L1077" s="34"/>
      <c r="M1077" s="168"/>
      <c r="N1077" s="169"/>
      <c r="O1077" s="59"/>
      <c r="P1077" s="59"/>
      <c r="Q1077" s="59"/>
      <c r="R1077" s="59"/>
      <c r="S1077" s="59"/>
      <c r="T1077" s="60"/>
      <c r="U1077" s="33"/>
      <c r="V1077" s="33"/>
      <c r="W1077" s="33"/>
      <c r="X1077" s="33"/>
      <c r="Y1077" s="33"/>
      <c r="Z1077" s="33"/>
      <c r="AA1077" s="33"/>
      <c r="AB1077" s="33"/>
      <c r="AC1077" s="33"/>
      <c r="AD1077" s="33"/>
      <c r="AE1077" s="33"/>
      <c r="AT1077" s="18" t="s">
        <v>273</v>
      </c>
      <c r="AU1077" s="18" t="s">
        <v>90</v>
      </c>
    </row>
    <row r="1078" spans="2:51" s="13" customFormat="1" ht="10.2">
      <c r="B1078" s="170"/>
      <c r="D1078" s="165" t="s">
        <v>274</v>
      </c>
      <c r="E1078" s="171" t="s">
        <v>1</v>
      </c>
      <c r="F1078" s="172" t="s">
        <v>605</v>
      </c>
      <c r="H1078" s="171" t="s">
        <v>1</v>
      </c>
      <c r="I1078" s="173"/>
      <c r="L1078" s="170"/>
      <c r="M1078" s="174"/>
      <c r="N1078" s="175"/>
      <c r="O1078" s="175"/>
      <c r="P1078" s="175"/>
      <c r="Q1078" s="175"/>
      <c r="R1078" s="175"/>
      <c r="S1078" s="175"/>
      <c r="T1078" s="176"/>
      <c r="AT1078" s="171" t="s">
        <v>274</v>
      </c>
      <c r="AU1078" s="171" t="s">
        <v>90</v>
      </c>
      <c r="AV1078" s="13" t="s">
        <v>87</v>
      </c>
      <c r="AW1078" s="13" t="s">
        <v>36</v>
      </c>
      <c r="AX1078" s="13" t="s">
        <v>80</v>
      </c>
      <c r="AY1078" s="171" t="s">
        <v>265</v>
      </c>
    </row>
    <row r="1079" spans="2:51" s="14" customFormat="1" ht="10.2">
      <c r="B1079" s="177"/>
      <c r="D1079" s="165" t="s">
        <v>274</v>
      </c>
      <c r="E1079" s="178" t="s">
        <v>1</v>
      </c>
      <c r="F1079" s="179" t="s">
        <v>1178</v>
      </c>
      <c r="H1079" s="180">
        <v>9.338</v>
      </c>
      <c r="I1079" s="181"/>
      <c r="L1079" s="177"/>
      <c r="M1079" s="182"/>
      <c r="N1079" s="183"/>
      <c r="O1079" s="183"/>
      <c r="P1079" s="183"/>
      <c r="Q1079" s="183"/>
      <c r="R1079" s="183"/>
      <c r="S1079" s="183"/>
      <c r="T1079" s="184"/>
      <c r="AT1079" s="178" t="s">
        <v>274</v>
      </c>
      <c r="AU1079" s="178" t="s">
        <v>90</v>
      </c>
      <c r="AV1079" s="14" t="s">
        <v>90</v>
      </c>
      <c r="AW1079" s="14" t="s">
        <v>36</v>
      </c>
      <c r="AX1079" s="14" t="s">
        <v>80</v>
      </c>
      <c r="AY1079" s="178" t="s">
        <v>265</v>
      </c>
    </row>
    <row r="1080" spans="2:51" s="14" customFormat="1" ht="10.2">
      <c r="B1080" s="177"/>
      <c r="D1080" s="165" t="s">
        <v>274</v>
      </c>
      <c r="E1080" s="178" t="s">
        <v>1</v>
      </c>
      <c r="F1080" s="179" t="s">
        <v>1179</v>
      </c>
      <c r="H1080" s="180">
        <v>5.513</v>
      </c>
      <c r="I1080" s="181"/>
      <c r="L1080" s="177"/>
      <c r="M1080" s="182"/>
      <c r="N1080" s="183"/>
      <c r="O1080" s="183"/>
      <c r="P1080" s="183"/>
      <c r="Q1080" s="183"/>
      <c r="R1080" s="183"/>
      <c r="S1080" s="183"/>
      <c r="T1080" s="184"/>
      <c r="AT1080" s="178" t="s">
        <v>274</v>
      </c>
      <c r="AU1080" s="178" t="s">
        <v>90</v>
      </c>
      <c r="AV1080" s="14" t="s">
        <v>90</v>
      </c>
      <c r="AW1080" s="14" t="s">
        <v>36</v>
      </c>
      <c r="AX1080" s="14" t="s">
        <v>80</v>
      </c>
      <c r="AY1080" s="178" t="s">
        <v>265</v>
      </c>
    </row>
    <row r="1081" spans="2:51" s="14" customFormat="1" ht="10.2">
      <c r="B1081" s="177"/>
      <c r="D1081" s="165" t="s">
        <v>274</v>
      </c>
      <c r="E1081" s="178" t="s">
        <v>1</v>
      </c>
      <c r="F1081" s="179" t="s">
        <v>1180</v>
      </c>
      <c r="H1081" s="180">
        <v>0.9</v>
      </c>
      <c r="I1081" s="181"/>
      <c r="L1081" s="177"/>
      <c r="M1081" s="182"/>
      <c r="N1081" s="183"/>
      <c r="O1081" s="183"/>
      <c r="P1081" s="183"/>
      <c r="Q1081" s="183"/>
      <c r="R1081" s="183"/>
      <c r="S1081" s="183"/>
      <c r="T1081" s="184"/>
      <c r="AT1081" s="178" t="s">
        <v>274</v>
      </c>
      <c r="AU1081" s="178" t="s">
        <v>90</v>
      </c>
      <c r="AV1081" s="14" t="s">
        <v>90</v>
      </c>
      <c r="AW1081" s="14" t="s">
        <v>36</v>
      </c>
      <c r="AX1081" s="14" t="s">
        <v>80</v>
      </c>
      <c r="AY1081" s="178" t="s">
        <v>265</v>
      </c>
    </row>
    <row r="1082" spans="2:51" s="15" customFormat="1" ht="10.2">
      <c r="B1082" s="185"/>
      <c r="D1082" s="165" t="s">
        <v>274</v>
      </c>
      <c r="E1082" s="186" t="s">
        <v>171</v>
      </c>
      <c r="F1082" s="187" t="s">
        <v>277</v>
      </c>
      <c r="H1082" s="188">
        <v>15.751</v>
      </c>
      <c r="I1082" s="189"/>
      <c r="L1082" s="185"/>
      <c r="M1082" s="190"/>
      <c r="N1082" s="191"/>
      <c r="O1082" s="191"/>
      <c r="P1082" s="191"/>
      <c r="Q1082" s="191"/>
      <c r="R1082" s="191"/>
      <c r="S1082" s="191"/>
      <c r="T1082" s="192"/>
      <c r="AT1082" s="186" t="s">
        <v>274</v>
      </c>
      <c r="AU1082" s="186" t="s">
        <v>90</v>
      </c>
      <c r="AV1082" s="15" t="s">
        <v>179</v>
      </c>
      <c r="AW1082" s="15" t="s">
        <v>36</v>
      </c>
      <c r="AX1082" s="15" t="s">
        <v>87</v>
      </c>
      <c r="AY1082" s="186" t="s">
        <v>265</v>
      </c>
    </row>
    <row r="1083" spans="1:65" s="2" customFormat="1" ht="55.5" customHeight="1">
      <c r="A1083" s="33"/>
      <c r="B1083" s="151"/>
      <c r="C1083" s="152" t="s">
        <v>1181</v>
      </c>
      <c r="D1083" s="152" t="s">
        <v>267</v>
      </c>
      <c r="E1083" s="153" t="s">
        <v>1182</v>
      </c>
      <c r="F1083" s="154" t="s">
        <v>1183</v>
      </c>
      <c r="G1083" s="155" t="s">
        <v>294</v>
      </c>
      <c r="H1083" s="156">
        <v>7</v>
      </c>
      <c r="I1083" s="157"/>
      <c r="J1083" s="158">
        <f>ROUND(I1083*H1083,2)</f>
        <v>0</v>
      </c>
      <c r="K1083" s="154" t="s">
        <v>271</v>
      </c>
      <c r="L1083" s="34"/>
      <c r="M1083" s="159" t="s">
        <v>1</v>
      </c>
      <c r="N1083" s="160" t="s">
        <v>45</v>
      </c>
      <c r="O1083" s="59"/>
      <c r="P1083" s="161">
        <f>O1083*H1083</f>
        <v>0</v>
      </c>
      <c r="Q1083" s="161">
        <v>0.0002</v>
      </c>
      <c r="R1083" s="161">
        <f>Q1083*H1083</f>
        <v>0.0014</v>
      </c>
      <c r="S1083" s="161">
        <v>0</v>
      </c>
      <c r="T1083" s="162">
        <f>S1083*H1083</f>
        <v>0</v>
      </c>
      <c r="U1083" s="33"/>
      <c r="V1083" s="33"/>
      <c r="W1083" s="33"/>
      <c r="X1083" s="33"/>
      <c r="Y1083" s="33"/>
      <c r="Z1083" s="33"/>
      <c r="AA1083" s="33"/>
      <c r="AB1083" s="33"/>
      <c r="AC1083" s="33"/>
      <c r="AD1083" s="33"/>
      <c r="AE1083" s="33"/>
      <c r="AR1083" s="163" t="s">
        <v>367</v>
      </c>
      <c r="AT1083" s="163" t="s">
        <v>267</v>
      </c>
      <c r="AU1083" s="163" t="s">
        <v>90</v>
      </c>
      <c r="AY1083" s="18" t="s">
        <v>265</v>
      </c>
      <c r="BE1083" s="164">
        <f>IF(N1083="základní",J1083,0)</f>
        <v>0</v>
      </c>
      <c r="BF1083" s="164">
        <f>IF(N1083="snížená",J1083,0)</f>
        <v>0</v>
      </c>
      <c r="BG1083" s="164">
        <f>IF(N1083="zákl. přenesená",J1083,0)</f>
        <v>0</v>
      </c>
      <c r="BH1083" s="164">
        <f>IF(N1083="sníž. přenesená",J1083,0)</f>
        <v>0</v>
      </c>
      <c r="BI1083" s="164">
        <f>IF(N1083="nulová",J1083,0)</f>
        <v>0</v>
      </c>
      <c r="BJ1083" s="18" t="s">
        <v>87</v>
      </c>
      <c r="BK1083" s="164">
        <f>ROUND(I1083*H1083,2)</f>
        <v>0</v>
      </c>
      <c r="BL1083" s="18" t="s">
        <v>367</v>
      </c>
      <c r="BM1083" s="163" t="s">
        <v>1184</v>
      </c>
    </row>
    <row r="1084" spans="1:47" s="2" customFormat="1" ht="28.8">
      <c r="A1084" s="33"/>
      <c r="B1084" s="34"/>
      <c r="C1084" s="33"/>
      <c r="D1084" s="165" t="s">
        <v>273</v>
      </c>
      <c r="E1084" s="33"/>
      <c r="F1084" s="166" t="s">
        <v>1183</v>
      </c>
      <c r="G1084" s="33"/>
      <c r="H1084" s="33"/>
      <c r="I1084" s="167"/>
      <c r="J1084" s="33"/>
      <c r="K1084" s="33"/>
      <c r="L1084" s="34"/>
      <c r="M1084" s="168"/>
      <c r="N1084" s="169"/>
      <c r="O1084" s="59"/>
      <c r="P1084" s="59"/>
      <c r="Q1084" s="59"/>
      <c r="R1084" s="59"/>
      <c r="S1084" s="59"/>
      <c r="T1084" s="60"/>
      <c r="U1084" s="33"/>
      <c r="V1084" s="33"/>
      <c r="W1084" s="33"/>
      <c r="X1084" s="33"/>
      <c r="Y1084" s="33"/>
      <c r="Z1084" s="33"/>
      <c r="AA1084" s="33"/>
      <c r="AB1084" s="33"/>
      <c r="AC1084" s="33"/>
      <c r="AD1084" s="33"/>
      <c r="AE1084" s="33"/>
      <c r="AT1084" s="18" t="s">
        <v>273</v>
      </c>
      <c r="AU1084" s="18" t="s">
        <v>90</v>
      </c>
    </row>
    <row r="1085" spans="2:51" s="13" customFormat="1" ht="10.2">
      <c r="B1085" s="170"/>
      <c r="D1085" s="165" t="s">
        <v>274</v>
      </c>
      <c r="E1085" s="171" t="s">
        <v>1</v>
      </c>
      <c r="F1085" s="172" t="s">
        <v>605</v>
      </c>
      <c r="H1085" s="171" t="s">
        <v>1</v>
      </c>
      <c r="I1085" s="173"/>
      <c r="L1085" s="170"/>
      <c r="M1085" s="174"/>
      <c r="N1085" s="175"/>
      <c r="O1085" s="175"/>
      <c r="P1085" s="175"/>
      <c r="Q1085" s="175"/>
      <c r="R1085" s="175"/>
      <c r="S1085" s="175"/>
      <c r="T1085" s="176"/>
      <c r="AT1085" s="171" t="s">
        <v>274</v>
      </c>
      <c r="AU1085" s="171" t="s">
        <v>90</v>
      </c>
      <c r="AV1085" s="13" t="s">
        <v>87</v>
      </c>
      <c r="AW1085" s="13" t="s">
        <v>36</v>
      </c>
      <c r="AX1085" s="13" t="s">
        <v>80</v>
      </c>
      <c r="AY1085" s="171" t="s">
        <v>265</v>
      </c>
    </row>
    <row r="1086" spans="2:51" s="14" customFormat="1" ht="10.2">
      <c r="B1086" s="177"/>
      <c r="D1086" s="165" t="s">
        <v>274</v>
      </c>
      <c r="E1086" s="178" t="s">
        <v>1</v>
      </c>
      <c r="F1086" s="179" t="s">
        <v>1185</v>
      </c>
      <c r="H1086" s="180">
        <v>4.15</v>
      </c>
      <c r="I1086" s="181"/>
      <c r="L1086" s="177"/>
      <c r="M1086" s="182"/>
      <c r="N1086" s="183"/>
      <c r="O1086" s="183"/>
      <c r="P1086" s="183"/>
      <c r="Q1086" s="183"/>
      <c r="R1086" s="183"/>
      <c r="S1086" s="183"/>
      <c r="T1086" s="184"/>
      <c r="AT1086" s="178" t="s">
        <v>274</v>
      </c>
      <c r="AU1086" s="178" t="s">
        <v>90</v>
      </c>
      <c r="AV1086" s="14" t="s">
        <v>90</v>
      </c>
      <c r="AW1086" s="14" t="s">
        <v>36</v>
      </c>
      <c r="AX1086" s="14" t="s">
        <v>80</v>
      </c>
      <c r="AY1086" s="178" t="s">
        <v>265</v>
      </c>
    </row>
    <row r="1087" spans="2:51" s="14" customFormat="1" ht="10.2">
      <c r="B1087" s="177"/>
      <c r="D1087" s="165" t="s">
        <v>274</v>
      </c>
      <c r="E1087" s="178" t="s">
        <v>1</v>
      </c>
      <c r="F1087" s="179" t="s">
        <v>1186</v>
      </c>
      <c r="H1087" s="180">
        <v>2.45</v>
      </c>
      <c r="I1087" s="181"/>
      <c r="L1087" s="177"/>
      <c r="M1087" s="182"/>
      <c r="N1087" s="183"/>
      <c r="O1087" s="183"/>
      <c r="P1087" s="183"/>
      <c r="Q1087" s="183"/>
      <c r="R1087" s="183"/>
      <c r="S1087" s="183"/>
      <c r="T1087" s="184"/>
      <c r="AT1087" s="178" t="s">
        <v>274</v>
      </c>
      <c r="AU1087" s="178" t="s">
        <v>90</v>
      </c>
      <c r="AV1087" s="14" t="s">
        <v>90</v>
      </c>
      <c r="AW1087" s="14" t="s">
        <v>36</v>
      </c>
      <c r="AX1087" s="14" t="s">
        <v>80</v>
      </c>
      <c r="AY1087" s="178" t="s">
        <v>265</v>
      </c>
    </row>
    <row r="1088" spans="2:51" s="14" customFormat="1" ht="10.2">
      <c r="B1088" s="177"/>
      <c r="D1088" s="165" t="s">
        <v>274</v>
      </c>
      <c r="E1088" s="178" t="s">
        <v>1</v>
      </c>
      <c r="F1088" s="179" t="s">
        <v>1187</v>
      </c>
      <c r="H1088" s="180">
        <v>0.4</v>
      </c>
      <c r="I1088" s="181"/>
      <c r="L1088" s="177"/>
      <c r="M1088" s="182"/>
      <c r="N1088" s="183"/>
      <c r="O1088" s="183"/>
      <c r="P1088" s="183"/>
      <c r="Q1088" s="183"/>
      <c r="R1088" s="183"/>
      <c r="S1088" s="183"/>
      <c r="T1088" s="184"/>
      <c r="AT1088" s="178" t="s">
        <v>274</v>
      </c>
      <c r="AU1088" s="178" t="s">
        <v>90</v>
      </c>
      <c r="AV1088" s="14" t="s">
        <v>90</v>
      </c>
      <c r="AW1088" s="14" t="s">
        <v>36</v>
      </c>
      <c r="AX1088" s="14" t="s">
        <v>80</v>
      </c>
      <c r="AY1088" s="178" t="s">
        <v>265</v>
      </c>
    </row>
    <row r="1089" spans="2:51" s="15" customFormat="1" ht="10.2">
      <c r="B1089" s="185"/>
      <c r="D1089" s="165" t="s">
        <v>274</v>
      </c>
      <c r="E1089" s="186" t="s">
        <v>1</v>
      </c>
      <c r="F1089" s="187" t="s">
        <v>277</v>
      </c>
      <c r="H1089" s="188">
        <v>7.000000000000001</v>
      </c>
      <c r="I1089" s="189"/>
      <c r="L1089" s="185"/>
      <c r="M1089" s="190"/>
      <c r="N1089" s="191"/>
      <c r="O1089" s="191"/>
      <c r="P1089" s="191"/>
      <c r="Q1089" s="191"/>
      <c r="R1089" s="191"/>
      <c r="S1089" s="191"/>
      <c r="T1089" s="192"/>
      <c r="AT1089" s="186" t="s">
        <v>274</v>
      </c>
      <c r="AU1089" s="186" t="s">
        <v>90</v>
      </c>
      <c r="AV1089" s="15" t="s">
        <v>179</v>
      </c>
      <c r="AW1089" s="15" t="s">
        <v>36</v>
      </c>
      <c r="AX1089" s="15" t="s">
        <v>87</v>
      </c>
      <c r="AY1089" s="186" t="s">
        <v>265</v>
      </c>
    </row>
    <row r="1090" spans="1:65" s="2" customFormat="1" ht="44.25" customHeight="1">
      <c r="A1090" s="33"/>
      <c r="B1090" s="151"/>
      <c r="C1090" s="152" t="s">
        <v>1188</v>
      </c>
      <c r="D1090" s="152" t="s">
        <v>267</v>
      </c>
      <c r="E1090" s="153" t="s">
        <v>1189</v>
      </c>
      <c r="F1090" s="154" t="s">
        <v>1190</v>
      </c>
      <c r="G1090" s="155" t="s">
        <v>294</v>
      </c>
      <c r="H1090" s="156">
        <v>6.75</v>
      </c>
      <c r="I1090" s="157"/>
      <c r="J1090" s="158">
        <f>ROUND(I1090*H1090,2)</f>
        <v>0</v>
      </c>
      <c r="K1090" s="154" t="s">
        <v>271</v>
      </c>
      <c r="L1090" s="34"/>
      <c r="M1090" s="159" t="s">
        <v>1</v>
      </c>
      <c r="N1090" s="160" t="s">
        <v>45</v>
      </c>
      <c r="O1090" s="59"/>
      <c r="P1090" s="161">
        <f>O1090*H1090</f>
        <v>0</v>
      </c>
      <c r="Q1090" s="161">
        <v>0.00036</v>
      </c>
      <c r="R1090" s="161">
        <f>Q1090*H1090</f>
        <v>0.0024300000000000003</v>
      </c>
      <c r="S1090" s="161">
        <v>0</v>
      </c>
      <c r="T1090" s="162">
        <f>S1090*H1090</f>
        <v>0</v>
      </c>
      <c r="U1090" s="33"/>
      <c r="V1090" s="33"/>
      <c r="W1090" s="33"/>
      <c r="X1090" s="33"/>
      <c r="Y1090" s="33"/>
      <c r="Z1090" s="33"/>
      <c r="AA1090" s="33"/>
      <c r="AB1090" s="33"/>
      <c r="AC1090" s="33"/>
      <c r="AD1090" s="33"/>
      <c r="AE1090" s="33"/>
      <c r="AR1090" s="163" t="s">
        <v>367</v>
      </c>
      <c r="AT1090" s="163" t="s">
        <v>267</v>
      </c>
      <c r="AU1090" s="163" t="s">
        <v>90</v>
      </c>
      <c r="AY1090" s="18" t="s">
        <v>265</v>
      </c>
      <c r="BE1090" s="164">
        <f>IF(N1090="základní",J1090,0)</f>
        <v>0</v>
      </c>
      <c r="BF1090" s="164">
        <f>IF(N1090="snížená",J1090,0)</f>
        <v>0</v>
      </c>
      <c r="BG1090" s="164">
        <f>IF(N1090="zákl. přenesená",J1090,0)</f>
        <v>0</v>
      </c>
      <c r="BH1090" s="164">
        <f>IF(N1090="sníž. přenesená",J1090,0)</f>
        <v>0</v>
      </c>
      <c r="BI1090" s="164">
        <f>IF(N1090="nulová",J1090,0)</f>
        <v>0</v>
      </c>
      <c r="BJ1090" s="18" t="s">
        <v>87</v>
      </c>
      <c r="BK1090" s="164">
        <f>ROUND(I1090*H1090,2)</f>
        <v>0</v>
      </c>
      <c r="BL1090" s="18" t="s">
        <v>367</v>
      </c>
      <c r="BM1090" s="163" t="s">
        <v>1191</v>
      </c>
    </row>
    <row r="1091" spans="1:47" s="2" customFormat="1" ht="28.8">
      <c r="A1091" s="33"/>
      <c r="B1091" s="34"/>
      <c r="C1091" s="33"/>
      <c r="D1091" s="165" t="s">
        <v>273</v>
      </c>
      <c r="E1091" s="33"/>
      <c r="F1091" s="166" t="s">
        <v>1190</v>
      </c>
      <c r="G1091" s="33"/>
      <c r="H1091" s="33"/>
      <c r="I1091" s="167"/>
      <c r="J1091" s="33"/>
      <c r="K1091" s="33"/>
      <c r="L1091" s="34"/>
      <c r="M1091" s="168"/>
      <c r="N1091" s="169"/>
      <c r="O1091" s="59"/>
      <c r="P1091" s="59"/>
      <c r="Q1091" s="59"/>
      <c r="R1091" s="59"/>
      <c r="S1091" s="59"/>
      <c r="T1091" s="60"/>
      <c r="U1091" s="33"/>
      <c r="V1091" s="33"/>
      <c r="W1091" s="33"/>
      <c r="X1091" s="33"/>
      <c r="Y1091" s="33"/>
      <c r="Z1091" s="33"/>
      <c r="AA1091" s="33"/>
      <c r="AB1091" s="33"/>
      <c r="AC1091" s="33"/>
      <c r="AD1091" s="33"/>
      <c r="AE1091" s="33"/>
      <c r="AT1091" s="18" t="s">
        <v>273</v>
      </c>
      <c r="AU1091" s="18" t="s">
        <v>90</v>
      </c>
    </row>
    <row r="1092" spans="2:51" s="14" customFormat="1" ht="10.2">
      <c r="B1092" s="177"/>
      <c r="D1092" s="165" t="s">
        <v>274</v>
      </c>
      <c r="E1092" s="178" t="s">
        <v>1</v>
      </c>
      <c r="F1092" s="179" t="s">
        <v>1192</v>
      </c>
      <c r="H1092" s="180">
        <v>6.75</v>
      </c>
      <c r="I1092" s="181"/>
      <c r="L1092" s="177"/>
      <c r="M1092" s="182"/>
      <c r="N1092" s="183"/>
      <c r="O1092" s="183"/>
      <c r="P1092" s="183"/>
      <c r="Q1092" s="183"/>
      <c r="R1092" s="183"/>
      <c r="S1092" s="183"/>
      <c r="T1092" s="184"/>
      <c r="AT1092" s="178" t="s">
        <v>274</v>
      </c>
      <c r="AU1092" s="178" t="s">
        <v>90</v>
      </c>
      <c r="AV1092" s="14" t="s">
        <v>90</v>
      </c>
      <c r="AW1092" s="14" t="s">
        <v>36</v>
      </c>
      <c r="AX1092" s="14" t="s">
        <v>80</v>
      </c>
      <c r="AY1092" s="178" t="s">
        <v>265</v>
      </c>
    </row>
    <row r="1093" spans="2:51" s="15" customFormat="1" ht="10.2">
      <c r="B1093" s="185"/>
      <c r="D1093" s="165" t="s">
        <v>274</v>
      </c>
      <c r="E1093" s="186" t="s">
        <v>1</v>
      </c>
      <c r="F1093" s="187" t="s">
        <v>277</v>
      </c>
      <c r="H1093" s="188">
        <v>6.75</v>
      </c>
      <c r="I1093" s="189"/>
      <c r="L1093" s="185"/>
      <c r="M1093" s="190"/>
      <c r="N1093" s="191"/>
      <c r="O1093" s="191"/>
      <c r="P1093" s="191"/>
      <c r="Q1093" s="191"/>
      <c r="R1093" s="191"/>
      <c r="S1093" s="191"/>
      <c r="T1093" s="192"/>
      <c r="AT1093" s="186" t="s">
        <v>274</v>
      </c>
      <c r="AU1093" s="186" t="s">
        <v>90</v>
      </c>
      <c r="AV1093" s="15" t="s">
        <v>179</v>
      </c>
      <c r="AW1093" s="15" t="s">
        <v>36</v>
      </c>
      <c r="AX1093" s="15" t="s">
        <v>87</v>
      </c>
      <c r="AY1093" s="186" t="s">
        <v>265</v>
      </c>
    </row>
    <row r="1094" spans="1:65" s="2" customFormat="1" ht="24.15" customHeight="1">
      <c r="A1094" s="33"/>
      <c r="B1094" s="151"/>
      <c r="C1094" s="152" t="s">
        <v>1193</v>
      </c>
      <c r="D1094" s="152" t="s">
        <v>267</v>
      </c>
      <c r="E1094" s="153" t="s">
        <v>1194</v>
      </c>
      <c r="F1094" s="154" t="s">
        <v>1195</v>
      </c>
      <c r="G1094" s="155" t="s">
        <v>270</v>
      </c>
      <c r="H1094" s="156">
        <v>1</v>
      </c>
      <c r="I1094" s="157"/>
      <c r="J1094" s="158">
        <f>ROUND(I1094*H1094,2)</f>
        <v>0</v>
      </c>
      <c r="K1094" s="154" t="s">
        <v>271</v>
      </c>
      <c r="L1094" s="34"/>
      <c r="M1094" s="159" t="s">
        <v>1</v>
      </c>
      <c r="N1094" s="160" t="s">
        <v>45</v>
      </c>
      <c r="O1094" s="59"/>
      <c r="P1094" s="161">
        <f>O1094*H1094</f>
        <v>0</v>
      </c>
      <c r="Q1094" s="161">
        <v>0</v>
      </c>
      <c r="R1094" s="161">
        <f>Q1094*H1094</f>
        <v>0</v>
      </c>
      <c r="S1094" s="161">
        <v>0</v>
      </c>
      <c r="T1094" s="162">
        <f>S1094*H1094</f>
        <v>0</v>
      </c>
      <c r="U1094" s="33"/>
      <c r="V1094" s="33"/>
      <c r="W1094" s="33"/>
      <c r="X1094" s="33"/>
      <c r="Y1094" s="33"/>
      <c r="Z1094" s="33"/>
      <c r="AA1094" s="33"/>
      <c r="AB1094" s="33"/>
      <c r="AC1094" s="33"/>
      <c r="AD1094" s="33"/>
      <c r="AE1094" s="33"/>
      <c r="AR1094" s="163" t="s">
        <v>367</v>
      </c>
      <c r="AT1094" s="163" t="s">
        <v>267</v>
      </c>
      <c r="AU1094" s="163" t="s">
        <v>90</v>
      </c>
      <c r="AY1094" s="18" t="s">
        <v>265</v>
      </c>
      <c r="BE1094" s="164">
        <f>IF(N1094="základní",J1094,0)</f>
        <v>0</v>
      </c>
      <c r="BF1094" s="164">
        <f>IF(N1094="snížená",J1094,0)</f>
        <v>0</v>
      </c>
      <c r="BG1094" s="164">
        <f>IF(N1094="zákl. přenesená",J1094,0)</f>
        <v>0</v>
      </c>
      <c r="BH1094" s="164">
        <f>IF(N1094="sníž. přenesená",J1094,0)</f>
        <v>0</v>
      </c>
      <c r="BI1094" s="164">
        <f>IF(N1094="nulová",J1094,0)</f>
        <v>0</v>
      </c>
      <c r="BJ1094" s="18" t="s">
        <v>87</v>
      </c>
      <c r="BK1094" s="164">
        <f>ROUND(I1094*H1094,2)</f>
        <v>0</v>
      </c>
      <c r="BL1094" s="18" t="s">
        <v>367</v>
      </c>
      <c r="BM1094" s="163" t="s">
        <v>1196</v>
      </c>
    </row>
    <row r="1095" spans="1:47" s="2" customFormat="1" ht="19.2">
      <c r="A1095" s="33"/>
      <c r="B1095" s="34"/>
      <c r="C1095" s="33"/>
      <c r="D1095" s="165" t="s">
        <v>273</v>
      </c>
      <c r="E1095" s="33"/>
      <c r="F1095" s="166" t="s">
        <v>1195</v>
      </c>
      <c r="G1095" s="33"/>
      <c r="H1095" s="33"/>
      <c r="I1095" s="167"/>
      <c r="J1095" s="33"/>
      <c r="K1095" s="33"/>
      <c r="L1095" s="34"/>
      <c r="M1095" s="168"/>
      <c r="N1095" s="169"/>
      <c r="O1095" s="59"/>
      <c r="P1095" s="59"/>
      <c r="Q1095" s="59"/>
      <c r="R1095" s="59"/>
      <c r="S1095" s="59"/>
      <c r="T1095" s="60"/>
      <c r="U1095" s="33"/>
      <c r="V1095" s="33"/>
      <c r="W1095" s="33"/>
      <c r="X1095" s="33"/>
      <c r="Y1095" s="33"/>
      <c r="Z1095" s="33"/>
      <c r="AA1095" s="33"/>
      <c r="AB1095" s="33"/>
      <c r="AC1095" s="33"/>
      <c r="AD1095" s="33"/>
      <c r="AE1095" s="33"/>
      <c r="AT1095" s="18" t="s">
        <v>273</v>
      </c>
      <c r="AU1095" s="18" t="s">
        <v>90</v>
      </c>
    </row>
    <row r="1096" spans="2:51" s="13" customFormat="1" ht="10.2">
      <c r="B1096" s="170"/>
      <c r="D1096" s="165" t="s">
        <v>274</v>
      </c>
      <c r="E1096" s="171" t="s">
        <v>1</v>
      </c>
      <c r="F1096" s="172" t="s">
        <v>605</v>
      </c>
      <c r="H1096" s="171" t="s">
        <v>1</v>
      </c>
      <c r="I1096" s="173"/>
      <c r="L1096" s="170"/>
      <c r="M1096" s="174"/>
      <c r="N1096" s="175"/>
      <c r="O1096" s="175"/>
      <c r="P1096" s="175"/>
      <c r="Q1096" s="175"/>
      <c r="R1096" s="175"/>
      <c r="S1096" s="175"/>
      <c r="T1096" s="176"/>
      <c r="AT1096" s="171" t="s">
        <v>274</v>
      </c>
      <c r="AU1096" s="171" t="s">
        <v>90</v>
      </c>
      <c r="AV1096" s="13" t="s">
        <v>87</v>
      </c>
      <c r="AW1096" s="13" t="s">
        <v>36</v>
      </c>
      <c r="AX1096" s="13" t="s">
        <v>80</v>
      </c>
      <c r="AY1096" s="171" t="s">
        <v>265</v>
      </c>
    </row>
    <row r="1097" spans="2:51" s="14" customFormat="1" ht="10.2">
      <c r="B1097" s="177"/>
      <c r="D1097" s="165" t="s">
        <v>274</v>
      </c>
      <c r="E1097" s="178" t="s">
        <v>1</v>
      </c>
      <c r="F1097" s="179" t="s">
        <v>1167</v>
      </c>
      <c r="H1097" s="180">
        <v>1</v>
      </c>
      <c r="I1097" s="181"/>
      <c r="L1097" s="177"/>
      <c r="M1097" s="182"/>
      <c r="N1097" s="183"/>
      <c r="O1097" s="183"/>
      <c r="P1097" s="183"/>
      <c r="Q1097" s="183"/>
      <c r="R1097" s="183"/>
      <c r="S1097" s="183"/>
      <c r="T1097" s="184"/>
      <c r="AT1097" s="178" t="s">
        <v>274</v>
      </c>
      <c r="AU1097" s="178" t="s">
        <v>90</v>
      </c>
      <c r="AV1097" s="14" t="s">
        <v>90</v>
      </c>
      <c r="AW1097" s="14" t="s">
        <v>36</v>
      </c>
      <c r="AX1097" s="14" t="s">
        <v>80</v>
      </c>
      <c r="AY1097" s="178" t="s">
        <v>265</v>
      </c>
    </row>
    <row r="1098" spans="2:51" s="15" customFormat="1" ht="10.2">
      <c r="B1098" s="185"/>
      <c r="D1098" s="165" t="s">
        <v>274</v>
      </c>
      <c r="E1098" s="186" t="s">
        <v>1</v>
      </c>
      <c r="F1098" s="187" t="s">
        <v>277</v>
      </c>
      <c r="H1098" s="188">
        <v>1</v>
      </c>
      <c r="I1098" s="189"/>
      <c r="L1098" s="185"/>
      <c r="M1098" s="190"/>
      <c r="N1098" s="191"/>
      <c r="O1098" s="191"/>
      <c r="P1098" s="191"/>
      <c r="Q1098" s="191"/>
      <c r="R1098" s="191"/>
      <c r="S1098" s="191"/>
      <c r="T1098" s="192"/>
      <c r="AT1098" s="186" t="s">
        <v>274</v>
      </c>
      <c r="AU1098" s="186" t="s">
        <v>90</v>
      </c>
      <c r="AV1098" s="15" t="s">
        <v>179</v>
      </c>
      <c r="AW1098" s="15" t="s">
        <v>36</v>
      </c>
      <c r="AX1098" s="15" t="s">
        <v>87</v>
      </c>
      <c r="AY1098" s="186" t="s">
        <v>265</v>
      </c>
    </row>
    <row r="1099" spans="1:65" s="2" customFormat="1" ht="49.05" customHeight="1">
      <c r="A1099" s="33"/>
      <c r="B1099" s="151"/>
      <c r="C1099" s="152" t="s">
        <v>1197</v>
      </c>
      <c r="D1099" s="152" t="s">
        <v>267</v>
      </c>
      <c r="E1099" s="153" t="s">
        <v>1198</v>
      </c>
      <c r="F1099" s="154" t="s">
        <v>1199</v>
      </c>
      <c r="G1099" s="155" t="s">
        <v>270</v>
      </c>
      <c r="H1099" s="156">
        <v>23.4</v>
      </c>
      <c r="I1099" s="157"/>
      <c r="J1099" s="158">
        <f>ROUND(I1099*H1099,2)</f>
        <v>0</v>
      </c>
      <c r="K1099" s="154" t="s">
        <v>271</v>
      </c>
      <c r="L1099" s="34"/>
      <c r="M1099" s="159" t="s">
        <v>1</v>
      </c>
      <c r="N1099" s="160" t="s">
        <v>45</v>
      </c>
      <c r="O1099" s="59"/>
      <c r="P1099" s="161">
        <f>O1099*H1099</f>
        <v>0</v>
      </c>
      <c r="Q1099" s="161">
        <v>0.0122</v>
      </c>
      <c r="R1099" s="161">
        <f>Q1099*H1099</f>
        <v>0.28548</v>
      </c>
      <c r="S1099" s="161">
        <v>0</v>
      </c>
      <c r="T1099" s="162">
        <f>S1099*H1099</f>
        <v>0</v>
      </c>
      <c r="U1099" s="33"/>
      <c r="V1099" s="33"/>
      <c r="W1099" s="33"/>
      <c r="X1099" s="33"/>
      <c r="Y1099" s="33"/>
      <c r="Z1099" s="33"/>
      <c r="AA1099" s="33"/>
      <c r="AB1099" s="33"/>
      <c r="AC1099" s="33"/>
      <c r="AD1099" s="33"/>
      <c r="AE1099" s="33"/>
      <c r="AR1099" s="163" t="s">
        <v>367</v>
      </c>
      <c r="AT1099" s="163" t="s">
        <v>267</v>
      </c>
      <c r="AU1099" s="163" t="s">
        <v>90</v>
      </c>
      <c r="AY1099" s="18" t="s">
        <v>265</v>
      </c>
      <c r="BE1099" s="164">
        <f>IF(N1099="základní",J1099,0)</f>
        <v>0</v>
      </c>
      <c r="BF1099" s="164">
        <f>IF(N1099="snížená",J1099,0)</f>
        <v>0</v>
      </c>
      <c r="BG1099" s="164">
        <f>IF(N1099="zákl. přenesená",J1099,0)</f>
        <v>0</v>
      </c>
      <c r="BH1099" s="164">
        <f>IF(N1099="sníž. přenesená",J1099,0)</f>
        <v>0</v>
      </c>
      <c r="BI1099" s="164">
        <f>IF(N1099="nulová",J1099,0)</f>
        <v>0</v>
      </c>
      <c r="BJ1099" s="18" t="s">
        <v>87</v>
      </c>
      <c r="BK1099" s="164">
        <f>ROUND(I1099*H1099,2)</f>
        <v>0</v>
      </c>
      <c r="BL1099" s="18" t="s">
        <v>367</v>
      </c>
      <c r="BM1099" s="163" t="s">
        <v>1200</v>
      </c>
    </row>
    <row r="1100" spans="1:47" s="2" customFormat="1" ht="28.8">
      <c r="A1100" s="33"/>
      <c r="B1100" s="34"/>
      <c r="C1100" s="33"/>
      <c r="D1100" s="165" t="s">
        <v>273</v>
      </c>
      <c r="E1100" s="33"/>
      <c r="F1100" s="166" t="s">
        <v>1199</v>
      </c>
      <c r="G1100" s="33"/>
      <c r="H1100" s="33"/>
      <c r="I1100" s="167"/>
      <c r="J1100" s="33"/>
      <c r="K1100" s="33"/>
      <c r="L1100" s="34"/>
      <c r="M1100" s="168"/>
      <c r="N1100" s="169"/>
      <c r="O1100" s="59"/>
      <c r="P1100" s="59"/>
      <c r="Q1100" s="59"/>
      <c r="R1100" s="59"/>
      <c r="S1100" s="59"/>
      <c r="T1100" s="60"/>
      <c r="U1100" s="33"/>
      <c r="V1100" s="33"/>
      <c r="W1100" s="33"/>
      <c r="X1100" s="33"/>
      <c r="Y1100" s="33"/>
      <c r="Z1100" s="33"/>
      <c r="AA1100" s="33"/>
      <c r="AB1100" s="33"/>
      <c r="AC1100" s="33"/>
      <c r="AD1100" s="33"/>
      <c r="AE1100" s="33"/>
      <c r="AT1100" s="18" t="s">
        <v>273</v>
      </c>
      <c r="AU1100" s="18" t="s">
        <v>90</v>
      </c>
    </row>
    <row r="1101" spans="2:51" s="13" customFormat="1" ht="10.2">
      <c r="B1101" s="170"/>
      <c r="D1101" s="165" t="s">
        <v>274</v>
      </c>
      <c r="E1101" s="171" t="s">
        <v>1</v>
      </c>
      <c r="F1101" s="172" t="s">
        <v>605</v>
      </c>
      <c r="H1101" s="171" t="s">
        <v>1</v>
      </c>
      <c r="I1101" s="173"/>
      <c r="L1101" s="170"/>
      <c r="M1101" s="174"/>
      <c r="N1101" s="175"/>
      <c r="O1101" s="175"/>
      <c r="P1101" s="175"/>
      <c r="Q1101" s="175"/>
      <c r="R1101" s="175"/>
      <c r="S1101" s="175"/>
      <c r="T1101" s="176"/>
      <c r="AT1101" s="171" t="s">
        <v>274</v>
      </c>
      <c r="AU1101" s="171" t="s">
        <v>90</v>
      </c>
      <c r="AV1101" s="13" t="s">
        <v>87</v>
      </c>
      <c r="AW1101" s="13" t="s">
        <v>36</v>
      </c>
      <c r="AX1101" s="13" t="s">
        <v>80</v>
      </c>
      <c r="AY1101" s="171" t="s">
        <v>265</v>
      </c>
    </row>
    <row r="1102" spans="2:51" s="14" customFormat="1" ht="10.2">
      <c r="B1102" s="177"/>
      <c r="D1102" s="165" t="s">
        <v>274</v>
      </c>
      <c r="E1102" s="178" t="s">
        <v>1</v>
      </c>
      <c r="F1102" s="179" t="s">
        <v>1201</v>
      </c>
      <c r="H1102" s="180">
        <v>4.2</v>
      </c>
      <c r="I1102" s="181"/>
      <c r="L1102" s="177"/>
      <c r="M1102" s="182"/>
      <c r="N1102" s="183"/>
      <c r="O1102" s="183"/>
      <c r="P1102" s="183"/>
      <c r="Q1102" s="183"/>
      <c r="R1102" s="183"/>
      <c r="S1102" s="183"/>
      <c r="T1102" s="184"/>
      <c r="AT1102" s="178" t="s">
        <v>274</v>
      </c>
      <c r="AU1102" s="178" t="s">
        <v>90</v>
      </c>
      <c r="AV1102" s="14" t="s">
        <v>90</v>
      </c>
      <c r="AW1102" s="14" t="s">
        <v>36</v>
      </c>
      <c r="AX1102" s="14" t="s">
        <v>80</v>
      </c>
      <c r="AY1102" s="178" t="s">
        <v>265</v>
      </c>
    </row>
    <row r="1103" spans="2:51" s="14" customFormat="1" ht="10.2">
      <c r="B1103" s="177"/>
      <c r="D1103" s="165" t="s">
        <v>274</v>
      </c>
      <c r="E1103" s="178" t="s">
        <v>1</v>
      </c>
      <c r="F1103" s="179" t="s">
        <v>1202</v>
      </c>
      <c r="H1103" s="180">
        <v>4.2</v>
      </c>
      <c r="I1103" s="181"/>
      <c r="L1103" s="177"/>
      <c r="M1103" s="182"/>
      <c r="N1103" s="183"/>
      <c r="O1103" s="183"/>
      <c r="P1103" s="183"/>
      <c r="Q1103" s="183"/>
      <c r="R1103" s="183"/>
      <c r="S1103" s="183"/>
      <c r="T1103" s="184"/>
      <c r="AT1103" s="178" t="s">
        <v>274</v>
      </c>
      <c r="AU1103" s="178" t="s">
        <v>90</v>
      </c>
      <c r="AV1103" s="14" t="s">
        <v>90</v>
      </c>
      <c r="AW1103" s="14" t="s">
        <v>36</v>
      </c>
      <c r="AX1103" s="14" t="s">
        <v>80</v>
      </c>
      <c r="AY1103" s="178" t="s">
        <v>265</v>
      </c>
    </row>
    <row r="1104" spans="2:51" s="14" customFormat="1" ht="10.2">
      <c r="B1104" s="177"/>
      <c r="D1104" s="165" t="s">
        <v>274</v>
      </c>
      <c r="E1104" s="178" t="s">
        <v>1</v>
      </c>
      <c r="F1104" s="179" t="s">
        <v>1203</v>
      </c>
      <c r="H1104" s="180">
        <v>15</v>
      </c>
      <c r="I1104" s="181"/>
      <c r="L1104" s="177"/>
      <c r="M1104" s="182"/>
      <c r="N1104" s="183"/>
      <c r="O1104" s="183"/>
      <c r="P1104" s="183"/>
      <c r="Q1104" s="183"/>
      <c r="R1104" s="183"/>
      <c r="S1104" s="183"/>
      <c r="T1104" s="184"/>
      <c r="AT1104" s="178" t="s">
        <v>274</v>
      </c>
      <c r="AU1104" s="178" t="s">
        <v>90</v>
      </c>
      <c r="AV1104" s="14" t="s">
        <v>90</v>
      </c>
      <c r="AW1104" s="14" t="s">
        <v>36</v>
      </c>
      <c r="AX1104" s="14" t="s">
        <v>80</v>
      </c>
      <c r="AY1104" s="178" t="s">
        <v>265</v>
      </c>
    </row>
    <row r="1105" spans="2:51" s="15" customFormat="1" ht="10.2">
      <c r="B1105" s="185"/>
      <c r="D1105" s="165" t="s">
        <v>274</v>
      </c>
      <c r="E1105" s="186" t="s">
        <v>174</v>
      </c>
      <c r="F1105" s="187" t="s">
        <v>277</v>
      </c>
      <c r="H1105" s="188">
        <v>23.4</v>
      </c>
      <c r="I1105" s="189"/>
      <c r="L1105" s="185"/>
      <c r="M1105" s="190"/>
      <c r="N1105" s="191"/>
      <c r="O1105" s="191"/>
      <c r="P1105" s="191"/>
      <c r="Q1105" s="191"/>
      <c r="R1105" s="191"/>
      <c r="S1105" s="191"/>
      <c r="T1105" s="192"/>
      <c r="AT1105" s="186" t="s">
        <v>274</v>
      </c>
      <c r="AU1105" s="186" t="s">
        <v>90</v>
      </c>
      <c r="AV1105" s="15" t="s">
        <v>179</v>
      </c>
      <c r="AW1105" s="15" t="s">
        <v>36</v>
      </c>
      <c r="AX1105" s="15" t="s">
        <v>87</v>
      </c>
      <c r="AY1105" s="186" t="s">
        <v>265</v>
      </c>
    </row>
    <row r="1106" spans="1:65" s="2" customFormat="1" ht="37.8" customHeight="1">
      <c r="A1106" s="33"/>
      <c r="B1106" s="151"/>
      <c r="C1106" s="152" t="s">
        <v>1204</v>
      </c>
      <c r="D1106" s="152" t="s">
        <v>267</v>
      </c>
      <c r="E1106" s="153" t="s">
        <v>1205</v>
      </c>
      <c r="F1106" s="154" t="s">
        <v>1206</v>
      </c>
      <c r="G1106" s="155" t="s">
        <v>270</v>
      </c>
      <c r="H1106" s="156">
        <v>23.4</v>
      </c>
      <c r="I1106" s="157"/>
      <c r="J1106" s="158">
        <f>ROUND(I1106*H1106,2)</f>
        <v>0</v>
      </c>
      <c r="K1106" s="154" t="s">
        <v>271</v>
      </c>
      <c r="L1106" s="34"/>
      <c r="M1106" s="159" t="s">
        <v>1</v>
      </c>
      <c r="N1106" s="160" t="s">
        <v>45</v>
      </c>
      <c r="O1106" s="59"/>
      <c r="P1106" s="161">
        <f>O1106*H1106</f>
        <v>0</v>
      </c>
      <c r="Q1106" s="161">
        <v>0.0001</v>
      </c>
      <c r="R1106" s="161">
        <f>Q1106*H1106</f>
        <v>0.00234</v>
      </c>
      <c r="S1106" s="161">
        <v>0</v>
      </c>
      <c r="T1106" s="162">
        <f>S1106*H1106</f>
        <v>0</v>
      </c>
      <c r="U1106" s="33"/>
      <c r="V1106" s="33"/>
      <c r="W1106" s="33"/>
      <c r="X1106" s="33"/>
      <c r="Y1106" s="33"/>
      <c r="Z1106" s="33"/>
      <c r="AA1106" s="33"/>
      <c r="AB1106" s="33"/>
      <c r="AC1106" s="33"/>
      <c r="AD1106" s="33"/>
      <c r="AE1106" s="33"/>
      <c r="AR1106" s="163" t="s">
        <v>367</v>
      </c>
      <c r="AT1106" s="163" t="s">
        <v>267</v>
      </c>
      <c r="AU1106" s="163" t="s">
        <v>90</v>
      </c>
      <c r="AY1106" s="18" t="s">
        <v>265</v>
      </c>
      <c r="BE1106" s="164">
        <f>IF(N1106="základní",J1106,0)</f>
        <v>0</v>
      </c>
      <c r="BF1106" s="164">
        <f>IF(N1106="snížená",J1106,0)</f>
        <v>0</v>
      </c>
      <c r="BG1106" s="164">
        <f>IF(N1106="zákl. přenesená",J1106,0)</f>
        <v>0</v>
      </c>
      <c r="BH1106" s="164">
        <f>IF(N1106="sníž. přenesená",J1106,0)</f>
        <v>0</v>
      </c>
      <c r="BI1106" s="164">
        <f>IF(N1106="nulová",J1106,0)</f>
        <v>0</v>
      </c>
      <c r="BJ1106" s="18" t="s">
        <v>87</v>
      </c>
      <c r="BK1106" s="164">
        <f>ROUND(I1106*H1106,2)</f>
        <v>0</v>
      </c>
      <c r="BL1106" s="18" t="s">
        <v>367</v>
      </c>
      <c r="BM1106" s="163" t="s">
        <v>1207</v>
      </c>
    </row>
    <row r="1107" spans="1:47" s="2" customFormat="1" ht="28.8">
      <c r="A1107" s="33"/>
      <c r="B1107" s="34"/>
      <c r="C1107" s="33"/>
      <c r="D1107" s="165" t="s">
        <v>273</v>
      </c>
      <c r="E1107" s="33"/>
      <c r="F1107" s="166" t="s">
        <v>1206</v>
      </c>
      <c r="G1107" s="33"/>
      <c r="H1107" s="33"/>
      <c r="I1107" s="167"/>
      <c r="J1107" s="33"/>
      <c r="K1107" s="33"/>
      <c r="L1107" s="34"/>
      <c r="M1107" s="168"/>
      <c r="N1107" s="169"/>
      <c r="O1107" s="59"/>
      <c r="P1107" s="59"/>
      <c r="Q1107" s="59"/>
      <c r="R1107" s="59"/>
      <c r="S1107" s="59"/>
      <c r="T1107" s="60"/>
      <c r="U1107" s="33"/>
      <c r="V1107" s="33"/>
      <c r="W1107" s="33"/>
      <c r="X1107" s="33"/>
      <c r="Y1107" s="33"/>
      <c r="Z1107" s="33"/>
      <c r="AA1107" s="33"/>
      <c r="AB1107" s="33"/>
      <c r="AC1107" s="33"/>
      <c r="AD1107" s="33"/>
      <c r="AE1107" s="33"/>
      <c r="AT1107" s="18" t="s">
        <v>273</v>
      </c>
      <c r="AU1107" s="18" t="s">
        <v>90</v>
      </c>
    </row>
    <row r="1108" spans="2:51" s="14" customFormat="1" ht="10.2">
      <c r="B1108" s="177"/>
      <c r="D1108" s="165" t="s">
        <v>274</v>
      </c>
      <c r="E1108" s="178" t="s">
        <v>1</v>
      </c>
      <c r="F1108" s="179" t="s">
        <v>174</v>
      </c>
      <c r="H1108" s="180">
        <v>23.4</v>
      </c>
      <c r="I1108" s="181"/>
      <c r="L1108" s="177"/>
      <c r="M1108" s="182"/>
      <c r="N1108" s="183"/>
      <c r="O1108" s="183"/>
      <c r="P1108" s="183"/>
      <c r="Q1108" s="183"/>
      <c r="R1108" s="183"/>
      <c r="S1108" s="183"/>
      <c r="T1108" s="184"/>
      <c r="AT1108" s="178" t="s">
        <v>274</v>
      </c>
      <c r="AU1108" s="178" t="s">
        <v>90</v>
      </c>
      <c r="AV1108" s="14" t="s">
        <v>90</v>
      </c>
      <c r="AW1108" s="14" t="s">
        <v>36</v>
      </c>
      <c r="AX1108" s="14" t="s">
        <v>80</v>
      </c>
      <c r="AY1108" s="178" t="s">
        <v>265</v>
      </c>
    </row>
    <row r="1109" spans="2:51" s="15" customFormat="1" ht="10.2">
      <c r="B1109" s="185"/>
      <c r="D1109" s="165" t="s">
        <v>274</v>
      </c>
      <c r="E1109" s="186" t="s">
        <v>173</v>
      </c>
      <c r="F1109" s="187" t="s">
        <v>277</v>
      </c>
      <c r="H1109" s="188">
        <v>23.4</v>
      </c>
      <c r="I1109" s="189"/>
      <c r="L1109" s="185"/>
      <c r="M1109" s="190"/>
      <c r="N1109" s="191"/>
      <c r="O1109" s="191"/>
      <c r="P1109" s="191"/>
      <c r="Q1109" s="191"/>
      <c r="R1109" s="191"/>
      <c r="S1109" s="191"/>
      <c r="T1109" s="192"/>
      <c r="AT1109" s="186" t="s">
        <v>274</v>
      </c>
      <c r="AU1109" s="186" t="s">
        <v>90</v>
      </c>
      <c r="AV1109" s="15" t="s">
        <v>179</v>
      </c>
      <c r="AW1109" s="15" t="s">
        <v>36</v>
      </c>
      <c r="AX1109" s="15" t="s">
        <v>87</v>
      </c>
      <c r="AY1109" s="186" t="s">
        <v>265</v>
      </c>
    </row>
    <row r="1110" spans="1:65" s="2" customFormat="1" ht="37.8" customHeight="1">
      <c r="A1110" s="33"/>
      <c r="B1110" s="151"/>
      <c r="C1110" s="152" t="s">
        <v>1208</v>
      </c>
      <c r="D1110" s="152" t="s">
        <v>267</v>
      </c>
      <c r="E1110" s="153" t="s">
        <v>1209</v>
      </c>
      <c r="F1110" s="154" t="s">
        <v>1210</v>
      </c>
      <c r="G1110" s="155" t="s">
        <v>270</v>
      </c>
      <c r="H1110" s="156">
        <v>23.4</v>
      </c>
      <c r="I1110" s="157"/>
      <c r="J1110" s="158">
        <f>ROUND(I1110*H1110,2)</f>
        <v>0</v>
      </c>
      <c r="K1110" s="154" t="s">
        <v>271</v>
      </c>
      <c r="L1110" s="34"/>
      <c r="M1110" s="159" t="s">
        <v>1</v>
      </c>
      <c r="N1110" s="160" t="s">
        <v>45</v>
      </c>
      <c r="O1110" s="59"/>
      <c r="P1110" s="161">
        <f>O1110*H1110</f>
        <v>0</v>
      </c>
      <c r="Q1110" s="161">
        <v>0</v>
      </c>
      <c r="R1110" s="161">
        <f>Q1110*H1110</f>
        <v>0</v>
      </c>
      <c r="S1110" s="161">
        <v>0</v>
      </c>
      <c r="T1110" s="162">
        <f>S1110*H1110</f>
        <v>0</v>
      </c>
      <c r="U1110" s="33"/>
      <c r="V1110" s="33"/>
      <c r="W1110" s="33"/>
      <c r="X1110" s="33"/>
      <c r="Y1110" s="33"/>
      <c r="Z1110" s="33"/>
      <c r="AA1110" s="33"/>
      <c r="AB1110" s="33"/>
      <c r="AC1110" s="33"/>
      <c r="AD1110" s="33"/>
      <c r="AE1110" s="33"/>
      <c r="AR1110" s="163" t="s">
        <v>367</v>
      </c>
      <c r="AT1110" s="163" t="s">
        <v>267</v>
      </c>
      <c r="AU1110" s="163" t="s">
        <v>90</v>
      </c>
      <c r="AY1110" s="18" t="s">
        <v>265</v>
      </c>
      <c r="BE1110" s="164">
        <f>IF(N1110="základní",J1110,0)</f>
        <v>0</v>
      </c>
      <c r="BF1110" s="164">
        <f>IF(N1110="snížená",J1110,0)</f>
        <v>0</v>
      </c>
      <c r="BG1110" s="164">
        <f>IF(N1110="zákl. přenesená",J1110,0)</f>
        <v>0</v>
      </c>
      <c r="BH1110" s="164">
        <f>IF(N1110="sníž. přenesená",J1110,0)</f>
        <v>0</v>
      </c>
      <c r="BI1110" s="164">
        <f>IF(N1110="nulová",J1110,0)</f>
        <v>0</v>
      </c>
      <c r="BJ1110" s="18" t="s">
        <v>87</v>
      </c>
      <c r="BK1110" s="164">
        <f>ROUND(I1110*H1110,2)</f>
        <v>0</v>
      </c>
      <c r="BL1110" s="18" t="s">
        <v>367</v>
      </c>
      <c r="BM1110" s="163" t="s">
        <v>1211</v>
      </c>
    </row>
    <row r="1111" spans="1:47" s="2" customFormat="1" ht="28.8">
      <c r="A1111" s="33"/>
      <c r="B1111" s="34"/>
      <c r="C1111" s="33"/>
      <c r="D1111" s="165" t="s">
        <v>273</v>
      </c>
      <c r="E1111" s="33"/>
      <c r="F1111" s="166" t="s">
        <v>1210</v>
      </c>
      <c r="G1111" s="33"/>
      <c r="H1111" s="33"/>
      <c r="I1111" s="167"/>
      <c r="J1111" s="33"/>
      <c r="K1111" s="33"/>
      <c r="L1111" s="34"/>
      <c r="M1111" s="168"/>
      <c r="N1111" s="169"/>
      <c r="O1111" s="59"/>
      <c r="P1111" s="59"/>
      <c r="Q1111" s="59"/>
      <c r="R1111" s="59"/>
      <c r="S1111" s="59"/>
      <c r="T1111" s="60"/>
      <c r="U1111" s="33"/>
      <c r="V1111" s="33"/>
      <c r="W1111" s="33"/>
      <c r="X1111" s="33"/>
      <c r="Y1111" s="33"/>
      <c r="Z1111" s="33"/>
      <c r="AA1111" s="33"/>
      <c r="AB1111" s="33"/>
      <c r="AC1111" s="33"/>
      <c r="AD1111" s="33"/>
      <c r="AE1111" s="33"/>
      <c r="AT1111" s="18" t="s">
        <v>273</v>
      </c>
      <c r="AU1111" s="18" t="s">
        <v>90</v>
      </c>
    </row>
    <row r="1112" spans="2:51" s="14" customFormat="1" ht="10.2">
      <c r="B1112" s="177"/>
      <c r="D1112" s="165" t="s">
        <v>274</v>
      </c>
      <c r="E1112" s="178" t="s">
        <v>1</v>
      </c>
      <c r="F1112" s="179" t="s">
        <v>174</v>
      </c>
      <c r="H1112" s="180">
        <v>23.4</v>
      </c>
      <c r="I1112" s="181"/>
      <c r="L1112" s="177"/>
      <c r="M1112" s="182"/>
      <c r="N1112" s="183"/>
      <c r="O1112" s="183"/>
      <c r="P1112" s="183"/>
      <c r="Q1112" s="183"/>
      <c r="R1112" s="183"/>
      <c r="S1112" s="183"/>
      <c r="T1112" s="184"/>
      <c r="AT1112" s="178" t="s">
        <v>274</v>
      </c>
      <c r="AU1112" s="178" t="s">
        <v>90</v>
      </c>
      <c r="AV1112" s="14" t="s">
        <v>90</v>
      </c>
      <c r="AW1112" s="14" t="s">
        <v>36</v>
      </c>
      <c r="AX1112" s="14" t="s">
        <v>80</v>
      </c>
      <c r="AY1112" s="178" t="s">
        <v>265</v>
      </c>
    </row>
    <row r="1113" spans="2:51" s="15" customFormat="1" ht="10.2">
      <c r="B1113" s="185"/>
      <c r="D1113" s="165" t="s">
        <v>274</v>
      </c>
      <c r="E1113" s="186" t="s">
        <v>1</v>
      </c>
      <c r="F1113" s="187" t="s">
        <v>277</v>
      </c>
      <c r="H1113" s="188">
        <v>23.4</v>
      </c>
      <c r="I1113" s="189"/>
      <c r="L1113" s="185"/>
      <c r="M1113" s="190"/>
      <c r="N1113" s="191"/>
      <c r="O1113" s="191"/>
      <c r="P1113" s="191"/>
      <c r="Q1113" s="191"/>
      <c r="R1113" s="191"/>
      <c r="S1113" s="191"/>
      <c r="T1113" s="192"/>
      <c r="AT1113" s="186" t="s">
        <v>274</v>
      </c>
      <c r="AU1113" s="186" t="s">
        <v>90</v>
      </c>
      <c r="AV1113" s="15" t="s">
        <v>179</v>
      </c>
      <c r="AW1113" s="15" t="s">
        <v>36</v>
      </c>
      <c r="AX1113" s="15" t="s">
        <v>87</v>
      </c>
      <c r="AY1113" s="186" t="s">
        <v>265</v>
      </c>
    </row>
    <row r="1114" spans="1:65" s="2" customFormat="1" ht="24.15" customHeight="1">
      <c r="A1114" s="33"/>
      <c r="B1114" s="151"/>
      <c r="C1114" s="201" t="s">
        <v>1212</v>
      </c>
      <c r="D1114" s="201" t="s">
        <v>376</v>
      </c>
      <c r="E1114" s="202" t="s">
        <v>1213</v>
      </c>
      <c r="F1114" s="203" t="s">
        <v>1214</v>
      </c>
      <c r="G1114" s="204" t="s">
        <v>270</v>
      </c>
      <c r="H1114" s="205">
        <v>25.74</v>
      </c>
      <c r="I1114" s="206"/>
      <c r="J1114" s="207">
        <f>ROUND(I1114*H1114,2)</f>
        <v>0</v>
      </c>
      <c r="K1114" s="203" t="s">
        <v>271</v>
      </c>
      <c r="L1114" s="208"/>
      <c r="M1114" s="209" t="s">
        <v>1</v>
      </c>
      <c r="N1114" s="210" t="s">
        <v>45</v>
      </c>
      <c r="O1114" s="59"/>
      <c r="P1114" s="161">
        <f>O1114*H1114</f>
        <v>0</v>
      </c>
      <c r="Q1114" s="161">
        <v>0.00017</v>
      </c>
      <c r="R1114" s="161">
        <f>Q1114*H1114</f>
        <v>0.0043758</v>
      </c>
      <c r="S1114" s="161">
        <v>0</v>
      </c>
      <c r="T1114" s="162">
        <f>S1114*H1114</f>
        <v>0</v>
      </c>
      <c r="U1114" s="33"/>
      <c r="V1114" s="33"/>
      <c r="W1114" s="33"/>
      <c r="X1114" s="33"/>
      <c r="Y1114" s="33"/>
      <c r="Z1114" s="33"/>
      <c r="AA1114" s="33"/>
      <c r="AB1114" s="33"/>
      <c r="AC1114" s="33"/>
      <c r="AD1114" s="33"/>
      <c r="AE1114" s="33"/>
      <c r="AR1114" s="163" t="s">
        <v>448</v>
      </c>
      <c r="AT1114" s="163" t="s">
        <v>376</v>
      </c>
      <c r="AU1114" s="163" t="s">
        <v>90</v>
      </c>
      <c r="AY1114" s="18" t="s">
        <v>265</v>
      </c>
      <c r="BE1114" s="164">
        <f>IF(N1114="základní",J1114,0)</f>
        <v>0</v>
      </c>
      <c r="BF1114" s="164">
        <f>IF(N1114="snížená",J1114,0)</f>
        <v>0</v>
      </c>
      <c r="BG1114" s="164">
        <f>IF(N1114="zákl. přenesená",J1114,0)</f>
        <v>0</v>
      </c>
      <c r="BH1114" s="164">
        <f>IF(N1114="sníž. přenesená",J1114,0)</f>
        <v>0</v>
      </c>
      <c r="BI1114" s="164">
        <f>IF(N1114="nulová",J1114,0)</f>
        <v>0</v>
      </c>
      <c r="BJ1114" s="18" t="s">
        <v>87</v>
      </c>
      <c r="BK1114" s="164">
        <f>ROUND(I1114*H1114,2)</f>
        <v>0</v>
      </c>
      <c r="BL1114" s="18" t="s">
        <v>367</v>
      </c>
      <c r="BM1114" s="163" t="s">
        <v>1215</v>
      </c>
    </row>
    <row r="1115" spans="1:47" s="2" customFormat="1" ht="10.2">
      <c r="A1115" s="33"/>
      <c r="B1115" s="34"/>
      <c r="C1115" s="33"/>
      <c r="D1115" s="165" t="s">
        <v>273</v>
      </c>
      <c r="E1115" s="33"/>
      <c r="F1115" s="166" t="s">
        <v>1214</v>
      </c>
      <c r="G1115" s="33"/>
      <c r="H1115" s="33"/>
      <c r="I1115" s="167"/>
      <c r="J1115" s="33"/>
      <c r="K1115" s="33"/>
      <c r="L1115" s="34"/>
      <c r="M1115" s="168"/>
      <c r="N1115" s="169"/>
      <c r="O1115" s="59"/>
      <c r="P1115" s="59"/>
      <c r="Q1115" s="59"/>
      <c r="R1115" s="59"/>
      <c r="S1115" s="59"/>
      <c r="T1115" s="60"/>
      <c r="U1115" s="33"/>
      <c r="V1115" s="33"/>
      <c r="W1115" s="33"/>
      <c r="X1115" s="33"/>
      <c r="Y1115" s="33"/>
      <c r="Z1115" s="33"/>
      <c r="AA1115" s="33"/>
      <c r="AB1115" s="33"/>
      <c r="AC1115" s="33"/>
      <c r="AD1115" s="33"/>
      <c r="AE1115" s="33"/>
      <c r="AT1115" s="18" t="s">
        <v>273</v>
      </c>
      <c r="AU1115" s="18" t="s">
        <v>90</v>
      </c>
    </row>
    <row r="1116" spans="2:51" s="14" customFormat="1" ht="10.2">
      <c r="B1116" s="177"/>
      <c r="D1116" s="165" t="s">
        <v>274</v>
      </c>
      <c r="E1116" s="178" t="s">
        <v>1</v>
      </c>
      <c r="F1116" s="179" t="s">
        <v>1216</v>
      </c>
      <c r="H1116" s="180">
        <v>25.74</v>
      </c>
      <c r="I1116" s="181"/>
      <c r="L1116" s="177"/>
      <c r="M1116" s="182"/>
      <c r="N1116" s="183"/>
      <c r="O1116" s="183"/>
      <c r="P1116" s="183"/>
      <c r="Q1116" s="183"/>
      <c r="R1116" s="183"/>
      <c r="S1116" s="183"/>
      <c r="T1116" s="184"/>
      <c r="AT1116" s="178" t="s">
        <v>274</v>
      </c>
      <c r="AU1116" s="178" t="s">
        <v>90</v>
      </c>
      <c r="AV1116" s="14" t="s">
        <v>90</v>
      </c>
      <c r="AW1116" s="14" t="s">
        <v>36</v>
      </c>
      <c r="AX1116" s="14" t="s">
        <v>80</v>
      </c>
      <c r="AY1116" s="178" t="s">
        <v>265</v>
      </c>
    </row>
    <row r="1117" spans="2:51" s="15" customFormat="1" ht="10.2">
      <c r="B1117" s="185"/>
      <c r="D1117" s="165" t="s">
        <v>274</v>
      </c>
      <c r="E1117" s="186" t="s">
        <v>1</v>
      </c>
      <c r="F1117" s="187" t="s">
        <v>277</v>
      </c>
      <c r="H1117" s="188">
        <v>25.74</v>
      </c>
      <c r="I1117" s="189"/>
      <c r="L1117" s="185"/>
      <c r="M1117" s="190"/>
      <c r="N1117" s="191"/>
      <c r="O1117" s="191"/>
      <c r="P1117" s="191"/>
      <c r="Q1117" s="191"/>
      <c r="R1117" s="191"/>
      <c r="S1117" s="191"/>
      <c r="T1117" s="192"/>
      <c r="AT1117" s="186" t="s">
        <v>274</v>
      </c>
      <c r="AU1117" s="186" t="s">
        <v>90</v>
      </c>
      <c r="AV1117" s="15" t="s">
        <v>179</v>
      </c>
      <c r="AW1117" s="15" t="s">
        <v>36</v>
      </c>
      <c r="AX1117" s="15" t="s">
        <v>87</v>
      </c>
      <c r="AY1117" s="186" t="s">
        <v>265</v>
      </c>
    </row>
    <row r="1118" spans="1:65" s="2" customFormat="1" ht="37.8" customHeight="1">
      <c r="A1118" s="33"/>
      <c r="B1118" s="151"/>
      <c r="C1118" s="152" t="s">
        <v>1217</v>
      </c>
      <c r="D1118" s="152" t="s">
        <v>267</v>
      </c>
      <c r="E1118" s="153" t="s">
        <v>1218</v>
      </c>
      <c r="F1118" s="154" t="s">
        <v>1219</v>
      </c>
      <c r="G1118" s="155" t="s">
        <v>270</v>
      </c>
      <c r="H1118" s="156">
        <v>23.4</v>
      </c>
      <c r="I1118" s="157"/>
      <c r="J1118" s="158">
        <f>ROUND(I1118*H1118,2)</f>
        <v>0</v>
      </c>
      <c r="K1118" s="154" t="s">
        <v>271</v>
      </c>
      <c r="L1118" s="34"/>
      <c r="M1118" s="159" t="s">
        <v>1</v>
      </c>
      <c r="N1118" s="160" t="s">
        <v>45</v>
      </c>
      <c r="O1118" s="59"/>
      <c r="P1118" s="161">
        <f>O1118*H1118</f>
        <v>0</v>
      </c>
      <c r="Q1118" s="161">
        <v>0</v>
      </c>
      <c r="R1118" s="161">
        <f>Q1118*H1118</f>
        <v>0</v>
      </c>
      <c r="S1118" s="161">
        <v>0</v>
      </c>
      <c r="T1118" s="162">
        <f>S1118*H1118</f>
        <v>0</v>
      </c>
      <c r="U1118" s="33"/>
      <c r="V1118" s="33"/>
      <c r="W1118" s="33"/>
      <c r="X1118" s="33"/>
      <c r="Y1118" s="33"/>
      <c r="Z1118" s="33"/>
      <c r="AA1118" s="33"/>
      <c r="AB1118" s="33"/>
      <c r="AC1118" s="33"/>
      <c r="AD1118" s="33"/>
      <c r="AE1118" s="33"/>
      <c r="AR1118" s="163" t="s">
        <v>367</v>
      </c>
      <c r="AT1118" s="163" t="s">
        <v>267</v>
      </c>
      <c r="AU1118" s="163" t="s">
        <v>90</v>
      </c>
      <c r="AY1118" s="18" t="s">
        <v>265</v>
      </c>
      <c r="BE1118" s="164">
        <f>IF(N1118="základní",J1118,0)</f>
        <v>0</v>
      </c>
      <c r="BF1118" s="164">
        <f>IF(N1118="snížená",J1118,0)</f>
        <v>0</v>
      </c>
      <c r="BG1118" s="164">
        <f>IF(N1118="zákl. přenesená",J1118,0)</f>
        <v>0</v>
      </c>
      <c r="BH1118" s="164">
        <f>IF(N1118="sníž. přenesená",J1118,0)</f>
        <v>0</v>
      </c>
      <c r="BI1118" s="164">
        <f>IF(N1118="nulová",J1118,0)</f>
        <v>0</v>
      </c>
      <c r="BJ1118" s="18" t="s">
        <v>87</v>
      </c>
      <c r="BK1118" s="164">
        <f>ROUND(I1118*H1118,2)</f>
        <v>0</v>
      </c>
      <c r="BL1118" s="18" t="s">
        <v>367</v>
      </c>
      <c r="BM1118" s="163" t="s">
        <v>1220</v>
      </c>
    </row>
    <row r="1119" spans="1:47" s="2" customFormat="1" ht="28.8">
      <c r="A1119" s="33"/>
      <c r="B1119" s="34"/>
      <c r="C1119" s="33"/>
      <c r="D1119" s="165" t="s">
        <v>273</v>
      </c>
      <c r="E1119" s="33"/>
      <c r="F1119" s="166" t="s">
        <v>1219</v>
      </c>
      <c r="G1119" s="33"/>
      <c r="H1119" s="33"/>
      <c r="I1119" s="167"/>
      <c r="J1119" s="33"/>
      <c r="K1119" s="33"/>
      <c r="L1119" s="34"/>
      <c r="M1119" s="168"/>
      <c r="N1119" s="169"/>
      <c r="O1119" s="59"/>
      <c r="P1119" s="59"/>
      <c r="Q1119" s="59"/>
      <c r="R1119" s="59"/>
      <c r="S1119" s="59"/>
      <c r="T1119" s="60"/>
      <c r="U1119" s="33"/>
      <c r="V1119" s="33"/>
      <c r="W1119" s="33"/>
      <c r="X1119" s="33"/>
      <c r="Y1119" s="33"/>
      <c r="Z1119" s="33"/>
      <c r="AA1119" s="33"/>
      <c r="AB1119" s="33"/>
      <c r="AC1119" s="33"/>
      <c r="AD1119" s="33"/>
      <c r="AE1119" s="33"/>
      <c r="AT1119" s="18" t="s">
        <v>273</v>
      </c>
      <c r="AU1119" s="18" t="s">
        <v>90</v>
      </c>
    </row>
    <row r="1120" spans="2:51" s="14" customFormat="1" ht="10.2">
      <c r="B1120" s="177"/>
      <c r="D1120" s="165" t="s">
        <v>274</v>
      </c>
      <c r="E1120" s="178" t="s">
        <v>1</v>
      </c>
      <c r="F1120" s="179" t="s">
        <v>174</v>
      </c>
      <c r="H1120" s="180">
        <v>23.4</v>
      </c>
      <c r="I1120" s="181"/>
      <c r="L1120" s="177"/>
      <c r="M1120" s="182"/>
      <c r="N1120" s="183"/>
      <c r="O1120" s="183"/>
      <c r="P1120" s="183"/>
      <c r="Q1120" s="183"/>
      <c r="R1120" s="183"/>
      <c r="S1120" s="183"/>
      <c r="T1120" s="184"/>
      <c r="AT1120" s="178" t="s">
        <v>274</v>
      </c>
      <c r="AU1120" s="178" t="s">
        <v>90</v>
      </c>
      <c r="AV1120" s="14" t="s">
        <v>90</v>
      </c>
      <c r="AW1120" s="14" t="s">
        <v>36</v>
      </c>
      <c r="AX1120" s="14" t="s">
        <v>80</v>
      </c>
      <c r="AY1120" s="178" t="s">
        <v>265</v>
      </c>
    </row>
    <row r="1121" spans="2:51" s="15" customFormat="1" ht="10.2">
      <c r="B1121" s="185"/>
      <c r="D1121" s="165" t="s">
        <v>274</v>
      </c>
      <c r="E1121" s="186" t="s">
        <v>1</v>
      </c>
      <c r="F1121" s="187" t="s">
        <v>277</v>
      </c>
      <c r="H1121" s="188">
        <v>23.4</v>
      </c>
      <c r="I1121" s="189"/>
      <c r="L1121" s="185"/>
      <c r="M1121" s="190"/>
      <c r="N1121" s="191"/>
      <c r="O1121" s="191"/>
      <c r="P1121" s="191"/>
      <c r="Q1121" s="191"/>
      <c r="R1121" s="191"/>
      <c r="S1121" s="191"/>
      <c r="T1121" s="192"/>
      <c r="AT1121" s="186" t="s">
        <v>274</v>
      </c>
      <c r="AU1121" s="186" t="s">
        <v>90</v>
      </c>
      <c r="AV1121" s="15" t="s">
        <v>179</v>
      </c>
      <c r="AW1121" s="15" t="s">
        <v>36</v>
      </c>
      <c r="AX1121" s="15" t="s">
        <v>87</v>
      </c>
      <c r="AY1121" s="186" t="s">
        <v>265</v>
      </c>
    </row>
    <row r="1122" spans="1:65" s="2" customFormat="1" ht="24.15" customHeight="1">
      <c r="A1122" s="33"/>
      <c r="B1122" s="151"/>
      <c r="C1122" s="201" t="s">
        <v>1221</v>
      </c>
      <c r="D1122" s="201" t="s">
        <v>376</v>
      </c>
      <c r="E1122" s="202" t="s">
        <v>1222</v>
      </c>
      <c r="F1122" s="203" t="s">
        <v>1223</v>
      </c>
      <c r="G1122" s="204" t="s">
        <v>270</v>
      </c>
      <c r="H1122" s="205">
        <v>24.57</v>
      </c>
      <c r="I1122" s="206"/>
      <c r="J1122" s="207">
        <f>ROUND(I1122*H1122,2)</f>
        <v>0</v>
      </c>
      <c r="K1122" s="203" t="s">
        <v>271</v>
      </c>
      <c r="L1122" s="208"/>
      <c r="M1122" s="209" t="s">
        <v>1</v>
      </c>
      <c r="N1122" s="210" t="s">
        <v>45</v>
      </c>
      <c r="O1122" s="59"/>
      <c r="P1122" s="161">
        <f>O1122*H1122</f>
        <v>0</v>
      </c>
      <c r="Q1122" s="161">
        <v>0.0021</v>
      </c>
      <c r="R1122" s="161">
        <f>Q1122*H1122</f>
        <v>0.051597</v>
      </c>
      <c r="S1122" s="161">
        <v>0</v>
      </c>
      <c r="T1122" s="162">
        <f>S1122*H1122</f>
        <v>0</v>
      </c>
      <c r="U1122" s="33"/>
      <c r="V1122" s="33"/>
      <c r="W1122" s="33"/>
      <c r="X1122" s="33"/>
      <c r="Y1122" s="33"/>
      <c r="Z1122" s="33"/>
      <c r="AA1122" s="33"/>
      <c r="AB1122" s="33"/>
      <c r="AC1122" s="33"/>
      <c r="AD1122" s="33"/>
      <c r="AE1122" s="33"/>
      <c r="AR1122" s="163" t="s">
        <v>448</v>
      </c>
      <c r="AT1122" s="163" t="s">
        <v>376</v>
      </c>
      <c r="AU1122" s="163" t="s">
        <v>90</v>
      </c>
      <c r="AY1122" s="18" t="s">
        <v>265</v>
      </c>
      <c r="BE1122" s="164">
        <f>IF(N1122="základní",J1122,0)</f>
        <v>0</v>
      </c>
      <c r="BF1122" s="164">
        <f>IF(N1122="snížená",J1122,0)</f>
        <v>0</v>
      </c>
      <c r="BG1122" s="164">
        <f>IF(N1122="zákl. přenesená",J1122,0)</f>
        <v>0</v>
      </c>
      <c r="BH1122" s="164">
        <f>IF(N1122="sníž. přenesená",J1122,0)</f>
        <v>0</v>
      </c>
      <c r="BI1122" s="164">
        <f>IF(N1122="nulová",J1122,0)</f>
        <v>0</v>
      </c>
      <c r="BJ1122" s="18" t="s">
        <v>87</v>
      </c>
      <c r="BK1122" s="164">
        <f>ROUND(I1122*H1122,2)</f>
        <v>0</v>
      </c>
      <c r="BL1122" s="18" t="s">
        <v>367</v>
      </c>
      <c r="BM1122" s="163" t="s">
        <v>1224</v>
      </c>
    </row>
    <row r="1123" spans="1:47" s="2" customFormat="1" ht="19.2">
      <c r="A1123" s="33"/>
      <c r="B1123" s="34"/>
      <c r="C1123" s="33"/>
      <c r="D1123" s="165" t="s">
        <v>273</v>
      </c>
      <c r="E1123" s="33"/>
      <c r="F1123" s="166" t="s">
        <v>1223</v>
      </c>
      <c r="G1123" s="33"/>
      <c r="H1123" s="33"/>
      <c r="I1123" s="167"/>
      <c r="J1123" s="33"/>
      <c r="K1123" s="33"/>
      <c r="L1123" s="34"/>
      <c r="M1123" s="168"/>
      <c r="N1123" s="169"/>
      <c r="O1123" s="59"/>
      <c r="P1123" s="59"/>
      <c r="Q1123" s="59"/>
      <c r="R1123" s="59"/>
      <c r="S1123" s="59"/>
      <c r="T1123" s="60"/>
      <c r="U1123" s="33"/>
      <c r="V1123" s="33"/>
      <c r="W1123" s="33"/>
      <c r="X1123" s="33"/>
      <c r="Y1123" s="33"/>
      <c r="Z1123" s="33"/>
      <c r="AA1123" s="33"/>
      <c r="AB1123" s="33"/>
      <c r="AC1123" s="33"/>
      <c r="AD1123" s="33"/>
      <c r="AE1123" s="33"/>
      <c r="AT1123" s="18" t="s">
        <v>273</v>
      </c>
      <c r="AU1123" s="18" t="s">
        <v>90</v>
      </c>
    </row>
    <row r="1124" spans="2:51" s="14" customFormat="1" ht="10.2">
      <c r="B1124" s="177"/>
      <c r="D1124" s="165" t="s">
        <v>274</v>
      </c>
      <c r="E1124" s="178" t="s">
        <v>1</v>
      </c>
      <c r="F1124" s="179" t="s">
        <v>1225</v>
      </c>
      <c r="H1124" s="180">
        <v>24.57</v>
      </c>
      <c r="I1124" s="181"/>
      <c r="L1124" s="177"/>
      <c r="M1124" s="182"/>
      <c r="N1124" s="183"/>
      <c r="O1124" s="183"/>
      <c r="P1124" s="183"/>
      <c r="Q1124" s="183"/>
      <c r="R1124" s="183"/>
      <c r="S1124" s="183"/>
      <c r="T1124" s="184"/>
      <c r="AT1124" s="178" t="s">
        <v>274</v>
      </c>
      <c r="AU1124" s="178" t="s">
        <v>90</v>
      </c>
      <c r="AV1124" s="14" t="s">
        <v>90</v>
      </c>
      <c r="AW1124" s="14" t="s">
        <v>36</v>
      </c>
      <c r="AX1124" s="14" t="s">
        <v>80</v>
      </c>
      <c r="AY1124" s="178" t="s">
        <v>265</v>
      </c>
    </row>
    <row r="1125" spans="2:51" s="15" customFormat="1" ht="10.2">
      <c r="B1125" s="185"/>
      <c r="D1125" s="165" t="s">
        <v>274</v>
      </c>
      <c r="E1125" s="186" t="s">
        <v>1</v>
      </c>
      <c r="F1125" s="187" t="s">
        <v>277</v>
      </c>
      <c r="H1125" s="188">
        <v>24.57</v>
      </c>
      <c r="I1125" s="189"/>
      <c r="L1125" s="185"/>
      <c r="M1125" s="190"/>
      <c r="N1125" s="191"/>
      <c r="O1125" s="191"/>
      <c r="P1125" s="191"/>
      <c r="Q1125" s="191"/>
      <c r="R1125" s="191"/>
      <c r="S1125" s="191"/>
      <c r="T1125" s="192"/>
      <c r="AT1125" s="186" t="s">
        <v>274</v>
      </c>
      <c r="AU1125" s="186" t="s">
        <v>90</v>
      </c>
      <c r="AV1125" s="15" t="s">
        <v>179</v>
      </c>
      <c r="AW1125" s="15" t="s">
        <v>36</v>
      </c>
      <c r="AX1125" s="15" t="s">
        <v>87</v>
      </c>
      <c r="AY1125" s="186" t="s">
        <v>265</v>
      </c>
    </row>
    <row r="1126" spans="1:65" s="2" customFormat="1" ht="33" customHeight="1">
      <c r="A1126" s="33"/>
      <c r="B1126" s="151"/>
      <c r="C1126" s="152" t="s">
        <v>1226</v>
      </c>
      <c r="D1126" s="152" t="s">
        <v>267</v>
      </c>
      <c r="E1126" s="153" t="s">
        <v>1227</v>
      </c>
      <c r="F1126" s="154" t="s">
        <v>1228</v>
      </c>
      <c r="G1126" s="155" t="s">
        <v>280</v>
      </c>
      <c r="H1126" s="156">
        <v>2</v>
      </c>
      <c r="I1126" s="157"/>
      <c r="J1126" s="158">
        <f>ROUND(I1126*H1126,2)</f>
        <v>0</v>
      </c>
      <c r="K1126" s="154" t="s">
        <v>271</v>
      </c>
      <c r="L1126" s="34"/>
      <c r="M1126" s="159" t="s">
        <v>1</v>
      </c>
      <c r="N1126" s="160" t="s">
        <v>45</v>
      </c>
      <c r="O1126" s="59"/>
      <c r="P1126" s="161">
        <f>O1126*H1126</f>
        <v>0</v>
      </c>
      <c r="Q1126" s="161">
        <v>0.00022</v>
      </c>
      <c r="R1126" s="161">
        <f>Q1126*H1126</f>
        <v>0.00044</v>
      </c>
      <c r="S1126" s="161">
        <v>0</v>
      </c>
      <c r="T1126" s="162">
        <f>S1126*H1126</f>
        <v>0</v>
      </c>
      <c r="U1126" s="33"/>
      <c r="V1126" s="33"/>
      <c r="W1126" s="33"/>
      <c r="X1126" s="33"/>
      <c r="Y1126" s="33"/>
      <c r="Z1126" s="33"/>
      <c r="AA1126" s="33"/>
      <c r="AB1126" s="33"/>
      <c r="AC1126" s="33"/>
      <c r="AD1126" s="33"/>
      <c r="AE1126" s="33"/>
      <c r="AR1126" s="163" t="s">
        <v>367</v>
      </c>
      <c r="AT1126" s="163" t="s">
        <v>267</v>
      </c>
      <c r="AU1126" s="163" t="s">
        <v>90</v>
      </c>
      <c r="AY1126" s="18" t="s">
        <v>265</v>
      </c>
      <c r="BE1126" s="164">
        <f>IF(N1126="základní",J1126,0)</f>
        <v>0</v>
      </c>
      <c r="BF1126" s="164">
        <f>IF(N1126="snížená",J1126,0)</f>
        <v>0</v>
      </c>
      <c r="BG1126" s="164">
        <f>IF(N1126="zákl. přenesená",J1126,0)</f>
        <v>0</v>
      </c>
      <c r="BH1126" s="164">
        <f>IF(N1126="sníž. přenesená",J1126,0)</f>
        <v>0</v>
      </c>
      <c r="BI1126" s="164">
        <f>IF(N1126="nulová",J1126,0)</f>
        <v>0</v>
      </c>
      <c r="BJ1126" s="18" t="s">
        <v>87</v>
      </c>
      <c r="BK1126" s="164">
        <f>ROUND(I1126*H1126,2)</f>
        <v>0</v>
      </c>
      <c r="BL1126" s="18" t="s">
        <v>367</v>
      </c>
      <c r="BM1126" s="163" t="s">
        <v>1229</v>
      </c>
    </row>
    <row r="1127" spans="1:47" s="2" customFormat="1" ht="19.2">
      <c r="A1127" s="33"/>
      <c r="B1127" s="34"/>
      <c r="C1127" s="33"/>
      <c r="D1127" s="165" t="s">
        <v>273</v>
      </c>
      <c r="E1127" s="33"/>
      <c r="F1127" s="166" t="s">
        <v>1228</v>
      </c>
      <c r="G1127" s="33"/>
      <c r="H1127" s="33"/>
      <c r="I1127" s="167"/>
      <c r="J1127" s="33"/>
      <c r="K1127" s="33"/>
      <c r="L1127" s="34"/>
      <c r="M1127" s="168"/>
      <c r="N1127" s="169"/>
      <c r="O1127" s="59"/>
      <c r="P1127" s="59"/>
      <c r="Q1127" s="59"/>
      <c r="R1127" s="59"/>
      <c r="S1127" s="59"/>
      <c r="T1127" s="60"/>
      <c r="U1127" s="33"/>
      <c r="V1127" s="33"/>
      <c r="W1127" s="33"/>
      <c r="X1127" s="33"/>
      <c r="Y1127" s="33"/>
      <c r="Z1127" s="33"/>
      <c r="AA1127" s="33"/>
      <c r="AB1127" s="33"/>
      <c r="AC1127" s="33"/>
      <c r="AD1127" s="33"/>
      <c r="AE1127" s="33"/>
      <c r="AT1127" s="18" t="s">
        <v>273</v>
      </c>
      <c r="AU1127" s="18" t="s">
        <v>90</v>
      </c>
    </row>
    <row r="1128" spans="2:51" s="13" customFormat="1" ht="10.2">
      <c r="B1128" s="170"/>
      <c r="D1128" s="165" t="s">
        <v>274</v>
      </c>
      <c r="E1128" s="171" t="s">
        <v>1</v>
      </c>
      <c r="F1128" s="172" t="s">
        <v>867</v>
      </c>
      <c r="H1128" s="171" t="s">
        <v>1</v>
      </c>
      <c r="I1128" s="173"/>
      <c r="L1128" s="170"/>
      <c r="M1128" s="174"/>
      <c r="N1128" s="175"/>
      <c r="O1128" s="175"/>
      <c r="P1128" s="175"/>
      <c r="Q1128" s="175"/>
      <c r="R1128" s="175"/>
      <c r="S1128" s="175"/>
      <c r="T1128" s="176"/>
      <c r="AT1128" s="171" t="s">
        <v>274</v>
      </c>
      <c r="AU1128" s="171" t="s">
        <v>90</v>
      </c>
      <c r="AV1128" s="13" t="s">
        <v>87</v>
      </c>
      <c r="AW1128" s="13" t="s">
        <v>36</v>
      </c>
      <c r="AX1128" s="13" t="s">
        <v>80</v>
      </c>
      <c r="AY1128" s="171" t="s">
        <v>265</v>
      </c>
    </row>
    <row r="1129" spans="2:51" s="14" customFormat="1" ht="10.2">
      <c r="B1129" s="177"/>
      <c r="D1129" s="165" t="s">
        <v>274</v>
      </c>
      <c r="E1129" s="178" t="s">
        <v>1</v>
      </c>
      <c r="F1129" s="179" t="s">
        <v>1230</v>
      </c>
      <c r="H1129" s="180">
        <v>2</v>
      </c>
      <c r="I1129" s="181"/>
      <c r="L1129" s="177"/>
      <c r="M1129" s="182"/>
      <c r="N1129" s="183"/>
      <c r="O1129" s="183"/>
      <c r="P1129" s="183"/>
      <c r="Q1129" s="183"/>
      <c r="R1129" s="183"/>
      <c r="S1129" s="183"/>
      <c r="T1129" s="184"/>
      <c r="AT1129" s="178" t="s">
        <v>274</v>
      </c>
      <c r="AU1129" s="178" t="s">
        <v>90</v>
      </c>
      <c r="AV1129" s="14" t="s">
        <v>90</v>
      </c>
      <c r="AW1129" s="14" t="s">
        <v>36</v>
      </c>
      <c r="AX1129" s="14" t="s">
        <v>80</v>
      </c>
      <c r="AY1129" s="178" t="s">
        <v>265</v>
      </c>
    </row>
    <row r="1130" spans="2:51" s="15" customFormat="1" ht="10.2">
      <c r="B1130" s="185"/>
      <c r="D1130" s="165" t="s">
        <v>274</v>
      </c>
      <c r="E1130" s="186" t="s">
        <v>1</v>
      </c>
      <c r="F1130" s="187" t="s">
        <v>277</v>
      </c>
      <c r="H1130" s="188">
        <v>2</v>
      </c>
      <c r="I1130" s="189"/>
      <c r="L1130" s="185"/>
      <c r="M1130" s="190"/>
      <c r="N1130" s="191"/>
      <c r="O1130" s="191"/>
      <c r="P1130" s="191"/>
      <c r="Q1130" s="191"/>
      <c r="R1130" s="191"/>
      <c r="S1130" s="191"/>
      <c r="T1130" s="192"/>
      <c r="AT1130" s="186" t="s">
        <v>274</v>
      </c>
      <c r="AU1130" s="186" t="s">
        <v>90</v>
      </c>
      <c r="AV1130" s="15" t="s">
        <v>179</v>
      </c>
      <c r="AW1130" s="15" t="s">
        <v>36</v>
      </c>
      <c r="AX1130" s="15" t="s">
        <v>87</v>
      </c>
      <c r="AY1130" s="186" t="s">
        <v>265</v>
      </c>
    </row>
    <row r="1131" spans="1:65" s="2" customFormat="1" ht="24.15" customHeight="1">
      <c r="A1131" s="33"/>
      <c r="B1131" s="151"/>
      <c r="C1131" s="201" t="s">
        <v>1231</v>
      </c>
      <c r="D1131" s="201" t="s">
        <v>376</v>
      </c>
      <c r="E1131" s="202" t="s">
        <v>1232</v>
      </c>
      <c r="F1131" s="203" t="s">
        <v>1233</v>
      </c>
      <c r="G1131" s="204" t="s">
        <v>280</v>
      </c>
      <c r="H1131" s="205">
        <v>2</v>
      </c>
      <c r="I1131" s="206"/>
      <c r="J1131" s="207">
        <f>ROUND(I1131*H1131,2)</f>
        <v>0</v>
      </c>
      <c r="K1131" s="203" t="s">
        <v>413</v>
      </c>
      <c r="L1131" s="208"/>
      <c r="M1131" s="209" t="s">
        <v>1</v>
      </c>
      <c r="N1131" s="210" t="s">
        <v>45</v>
      </c>
      <c r="O1131" s="59"/>
      <c r="P1131" s="161">
        <f>O1131*H1131</f>
        <v>0</v>
      </c>
      <c r="Q1131" s="161">
        <v>0.0241</v>
      </c>
      <c r="R1131" s="161">
        <f>Q1131*H1131</f>
        <v>0.0482</v>
      </c>
      <c r="S1131" s="161">
        <v>0</v>
      </c>
      <c r="T1131" s="162">
        <f>S1131*H1131</f>
        <v>0</v>
      </c>
      <c r="U1131" s="33"/>
      <c r="V1131" s="33"/>
      <c r="W1131" s="33"/>
      <c r="X1131" s="33"/>
      <c r="Y1131" s="33"/>
      <c r="Z1131" s="33"/>
      <c r="AA1131" s="33"/>
      <c r="AB1131" s="33"/>
      <c r="AC1131" s="33"/>
      <c r="AD1131" s="33"/>
      <c r="AE1131" s="33"/>
      <c r="AR1131" s="163" t="s">
        <v>448</v>
      </c>
      <c r="AT1131" s="163" t="s">
        <v>376</v>
      </c>
      <c r="AU1131" s="163" t="s">
        <v>90</v>
      </c>
      <c r="AY1131" s="18" t="s">
        <v>265</v>
      </c>
      <c r="BE1131" s="164">
        <f>IF(N1131="základní",J1131,0)</f>
        <v>0</v>
      </c>
      <c r="BF1131" s="164">
        <f>IF(N1131="snížená",J1131,0)</f>
        <v>0</v>
      </c>
      <c r="BG1131" s="164">
        <f>IF(N1131="zákl. přenesená",J1131,0)</f>
        <v>0</v>
      </c>
      <c r="BH1131" s="164">
        <f>IF(N1131="sníž. přenesená",J1131,0)</f>
        <v>0</v>
      </c>
      <c r="BI1131" s="164">
        <f>IF(N1131="nulová",J1131,0)</f>
        <v>0</v>
      </c>
      <c r="BJ1131" s="18" t="s">
        <v>87</v>
      </c>
      <c r="BK1131" s="164">
        <f>ROUND(I1131*H1131,2)</f>
        <v>0</v>
      </c>
      <c r="BL1131" s="18" t="s">
        <v>367</v>
      </c>
      <c r="BM1131" s="163" t="s">
        <v>1234</v>
      </c>
    </row>
    <row r="1132" spans="1:47" s="2" customFormat="1" ht="19.2">
      <c r="A1132" s="33"/>
      <c r="B1132" s="34"/>
      <c r="C1132" s="33"/>
      <c r="D1132" s="165" t="s">
        <v>273</v>
      </c>
      <c r="E1132" s="33"/>
      <c r="F1132" s="166" t="s">
        <v>1233</v>
      </c>
      <c r="G1132" s="33"/>
      <c r="H1132" s="33"/>
      <c r="I1132" s="167"/>
      <c r="J1132" s="33"/>
      <c r="K1132" s="33"/>
      <c r="L1132" s="34"/>
      <c r="M1132" s="168"/>
      <c r="N1132" s="169"/>
      <c r="O1132" s="59"/>
      <c r="P1132" s="59"/>
      <c r="Q1132" s="59"/>
      <c r="R1132" s="59"/>
      <c r="S1132" s="59"/>
      <c r="T1132" s="60"/>
      <c r="U1132" s="33"/>
      <c r="V1132" s="33"/>
      <c r="W1132" s="33"/>
      <c r="X1132" s="33"/>
      <c r="Y1132" s="33"/>
      <c r="Z1132" s="33"/>
      <c r="AA1132" s="33"/>
      <c r="AB1132" s="33"/>
      <c r="AC1132" s="33"/>
      <c r="AD1132" s="33"/>
      <c r="AE1132" s="33"/>
      <c r="AT1132" s="18" t="s">
        <v>273</v>
      </c>
      <c r="AU1132" s="18" t="s">
        <v>90</v>
      </c>
    </row>
    <row r="1133" spans="1:65" s="2" customFormat="1" ht="55.5" customHeight="1">
      <c r="A1133" s="33"/>
      <c r="B1133" s="151"/>
      <c r="C1133" s="152" t="s">
        <v>1235</v>
      </c>
      <c r="D1133" s="152" t="s">
        <v>267</v>
      </c>
      <c r="E1133" s="153" t="s">
        <v>1236</v>
      </c>
      <c r="F1133" s="154" t="s">
        <v>1237</v>
      </c>
      <c r="G1133" s="155" t="s">
        <v>280</v>
      </c>
      <c r="H1133" s="156">
        <v>2</v>
      </c>
      <c r="I1133" s="157"/>
      <c r="J1133" s="158">
        <f>ROUND(I1133*H1133,2)</f>
        <v>0</v>
      </c>
      <c r="K1133" s="154" t="s">
        <v>271</v>
      </c>
      <c r="L1133" s="34"/>
      <c r="M1133" s="159" t="s">
        <v>1</v>
      </c>
      <c r="N1133" s="160" t="s">
        <v>45</v>
      </c>
      <c r="O1133" s="59"/>
      <c r="P1133" s="161">
        <f>O1133*H1133</f>
        <v>0</v>
      </c>
      <c r="Q1133" s="161">
        <v>0</v>
      </c>
      <c r="R1133" s="161">
        <f>Q1133*H1133</f>
        <v>0</v>
      </c>
      <c r="S1133" s="161">
        <v>0</v>
      </c>
      <c r="T1133" s="162">
        <f>S1133*H1133</f>
        <v>0</v>
      </c>
      <c r="U1133" s="33"/>
      <c r="V1133" s="33"/>
      <c r="W1133" s="33"/>
      <c r="X1133" s="33"/>
      <c r="Y1133" s="33"/>
      <c r="Z1133" s="33"/>
      <c r="AA1133" s="33"/>
      <c r="AB1133" s="33"/>
      <c r="AC1133" s="33"/>
      <c r="AD1133" s="33"/>
      <c r="AE1133" s="33"/>
      <c r="AR1133" s="163" t="s">
        <v>367</v>
      </c>
      <c r="AT1133" s="163" t="s">
        <v>267</v>
      </c>
      <c r="AU1133" s="163" t="s">
        <v>90</v>
      </c>
      <c r="AY1133" s="18" t="s">
        <v>265</v>
      </c>
      <c r="BE1133" s="164">
        <f>IF(N1133="základní",J1133,0)</f>
        <v>0</v>
      </c>
      <c r="BF1133" s="164">
        <f>IF(N1133="snížená",J1133,0)</f>
        <v>0</v>
      </c>
      <c r="BG1133" s="164">
        <f>IF(N1133="zákl. přenesená",J1133,0)</f>
        <v>0</v>
      </c>
      <c r="BH1133" s="164">
        <f>IF(N1133="sníž. přenesená",J1133,0)</f>
        <v>0</v>
      </c>
      <c r="BI1133" s="164">
        <f>IF(N1133="nulová",J1133,0)</f>
        <v>0</v>
      </c>
      <c r="BJ1133" s="18" t="s">
        <v>87</v>
      </c>
      <c r="BK1133" s="164">
        <f>ROUND(I1133*H1133,2)</f>
        <v>0</v>
      </c>
      <c r="BL1133" s="18" t="s">
        <v>367</v>
      </c>
      <c r="BM1133" s="163" t="s">
        <v>1238</v>
      </c>
    </row>
    <row r="1134" spans="1:47" s="2" customFormat="1" ht="38.4">
      <c r="A1134" s="33"/>
      <c r="B1134" s="34"/>
      <c r="C1134" s="33"/>
      <c r="D1134" s="165" t="s">
        <v>273</v>
      </c>
      <c r="E1134" s="33"/>
      <c r="F1134" s="166" t="s">
        <v>1237</v>
      </c>
      <c r="G1134" s="33"/>
      <c r="H1134" s="33"/>
      <c r="I1134" s="167"/>
      <c r="J1134" s="33"/>
      <c r="K1134" s="33"/>
      <c r="L1134" s="34"/>
      <c r="M1134" s="168"/>
      <c r="N1134" s="169"/>
      <c r="O1134" s="59"/>
      <c r="P1134" s="59"/>
      <c r="Q1134" s="59"/>
      <c r="R1134" s="59"/>
      <c r="S1134" s="59"/>
      <c r="T1134" s="60"/>
      <c r="U1134" s="33"/>
      <c r="V1134" s="33"/>
      <c r="W1134" s="33"/>
      <c r="X1134" s="33"/>
      <c r="Y1134" s="33"/>
      <c r="Z1134" s="33"/>
      <c r="AA1134" s="33"/>
      <c r="AB1134" s="33"/>
      <c r="AC1134" s="33"/>
      <c r="AD1134" s="33"/>
      <c r="AE1134" s="33"/>
      <c r="AT1134" s="18" t="s">
        <v>273</v>
      </c>
      <c r="AU1134" s="18" t="s">
        <v>90</v>
      </c>
    </row>
    <row r="1135" spans="2:51" s="13" customFormat="1" ht="10.2">
      <c r="B1135" s="170"/>
      <c r="D1135" s="165" t="s">
        <v>274</v>
      </c>
      <c r="E1135" s="171" t="s">
        <v>1</v>
      </c>
      <c r="F1135" s="172" t="s">
        <v>867</v>
      </c>
      <c r="H1135" s="171" t="s">
        <v>1</v>
      </c>
      <c r="I1135" s="173"/>
      <c r="L1135" s="170"/>
      <c r="M1135" s="174"/>
      <c r="N1135" s="175"/>
      <c r="O1135" s="175"/>
      <c r="P1135" s="175"/>
      <c r="Q1135" s="175"/>
      <c r="R1135" s="175"/>
      <c r="S1135" s="175"/>
      <c r="T1135" s="176"/>
      <c r="AT1135" s="171" t="s">
        <v>274</v>
      </c>
      <c r="AU1135" s="171" t="s">
        <v>90</v>
      </c>
      <c r="AV1135" s="13" t="s">
        <v>87</v>
      </c>
      <c r="AW1135" s="13" t="s">
        <v>36</v>
      </c>
      <c r="AX1135" s="13" t="s">
        <v>80</v>
      </c>
      <c r="AY1135" s="171" t="s">
        <v>265</v>
      </c>
    </row>
    <row r="1136" spans="2:51" s="14" customFormat="1" ht="10.2">
      <c r="B1136" s="177"/>
      <c r="D1136" s="165" t="s">
        <v>274</v>
      </c>
      <c r="E1136" s="178" t="s">
        <v>1</v>
      </c>
      <c r="F1136" s="179" t="s">
        <v>1230</v>
      </c>
      <c r="H1136" s="180">
        <v>2</v>
      </c>
      <c r="I1136" s="181"/>
      <c r="L1136" s="177"/>
      <c r="M1136" s="182"/>
      <c r="N1136" s="183"/>
      <c r="O1136" s="183"/>
      <c r="P1136" s="183"/>
      <c r="Q1136" s="183"/>
      <c r="R1136" s="183"/>
      <c r="S1136" s="183"/>
      <c r="T1136" s="184"/>
      <c r="AT1136" s="178" t="s">
        <v>274</v>
      </c>
      <c r="AU1136" s="178" t="s">
        <v>90</v>
      </c>
      <c r="AV1136" s="14" t="s">
        <v>90</v>
      </c>
      <c r="AW1136" s="14" t="s">
        <v>36</v>
      </c>
      <c r="AX1136" s="14" t="s">
        <v>80</v>
      </c>
      <c r="AY1136" s="178" t="s">
        <v>265</v>
      </c>
    </row>
    <row r="1137" spans="2:51" s="15" customFormat="1" ht="10.2">
      <c r="B1137" s="185"/>
      <c r="D1137" s="165" t="s">
        <v>274</v>
      </c>
      <c r="E1137" s="186" t="s">
        <v>1</v>
      </c>
      <c r="F1137" s="187" t="s">
        <v>277</v>
      </c>
      <c r="H1137" s="188">
        <v>2</v>
      </c>
      <c r="I1137" s="189"/>
      <c r="L1137" s="185"/>
      <c r="M1137" s="190"/>
      <c r="N1137" s="191"/>
      <c r="O1137" s="191"/>
      <c r="P1137" s="191"/>
      <c r="Q1137" s="191"/>
      <c r="R1137" s="191"/>
      <c r="S1137" s="191"/>
      <c r="T1137" s="192"/>
      <c r="AT1137" s="186" t="s">
        <v>274</v>
      </c>
      <c r="AU1137" s="186" t="s">
        <v>90</v>
      </c>
      <c r="AV1137" s="15" t="s">
        <v>179</v>
      </c>
      <c r="AW1137" s="15" t="s">
        <v>36</v>
      </c>
      <c r="AX1137" s="15" t="s">
        <v>87</v>
      </c>
      <c r="AY1137" s="186" t="s">
        <v>265</v>
      </c>
    </row>
    <row r="1138" spans="1:65" s="2" customFormat="1" ht="24.15" customHeight="1">
      <c r="A1138" s="33"/>
      <c r="B1138" s="151"/>
      <c r="C1138" s="201" t="s">
        <v>1239</v>
      </c>
      <c r="D1138" s="201" t="s">
        <v>376</v>
      </c>
      <c r="E1138" s="202" t="s">
        <v>1240</v>
      </c>
      <c r="F1138" s="203" t="s">
        <v>1241</v>
      </c>
      <c r="G1138" s="204" t="s">
        <v>280</v>
      </c>
      <c r="H1138" s="205">
        <v>2</v>
      </c>
      <c r="I1138" s="206"/>
      <c r="J1138" s="207">
        <f>ROUND(I1138*H1138,2)</f>
        <v>0</v>
      </c>
      <c r="K1138" s="203" t="s">
        <v>271</v>
      </c>
      <c r="L1138" s="208"/>
      <c r="M1138" s="209" t="s">
        <v>1</v>
      </c>
      <c r="N1138" s="210" t="s">
        <v>45</v>
      </c>
      <c r="O1138" s="59"/>
      <c r="P1138" s="161">
        <f>O1138*H1138</f>
        <v>0</v>
      </c>
      <c r="Q1138" s="161">
        <v>0.0425</v>
      </c>
      <c r="R1138" s="161">
        <f>Q1138*H1138</f>
        <v>0.085</v>
      </c>
      <c r="S1138" s="161">
        <v>0</v>
      </c>
      <c r="T1138" s="162">
        <f>S1138*H1138</f>
        <v>0</v>
      </c>
      <c r="U1138" s="33"/>
      <c r="V1138" s="33"/>
      <c r="W1138" s="33"/>
      <c r="X1138" s="33"/>
      <c r="Y1138" s="33"/>
      <c r="Z1138" s="33"/>
      <c r="AA1138" s="33"/>
      <c r="AB1138" s="33"/>
      <c r="AC1138" s="33"/>
      <c r="AD1138" s="33"/>
      <c r="AE1138" s="33"/>
      <c r="AR1138" s="163" t="s">
        <v>321</v>
      </c>
      <c r="AT1138" s="163" t="s">
        <v>376</v>
      </c>
      <c r="AU1138" s="163" t="s">
        <v>90</v>
      </c>
      <c r="AY1138" s="18" t="s">
        <v>265</v>
      </c>
      <c r="BE1138" s="164">
        <f>IF(N1138="základní",J1138,0)</f>
        <v>0</v>
      </c>
      <c r="BF1138" s="164">
        <f>IF(N1138="snížená",J1138,0)</f>
        <v>0</v>
      </c>
      <c r="BG1138" s="164">
        <f>IF(N1138="zákl. přenesená",J1138,0)</f>
        <v>0</v>
      </c>
      <c r="BH1138" s="164">
        <f>IF(N1138="sníž. přenesená",J1138,0)</f>
        <v>0</v>
      </c>
      <c r="BI1138" s="164">
        <f>IF(N1138="nulová",J1138,0)</f>
        <v>0</v>
      </c>
      <c r="BJ1138" s="18" t="s">
        <v>87</v>
      </c>
      <c r="BK1138" s="164">
        <f>ROUND(I1138*H1138,2)</f>
        <v>0</v>
      </c>
      <c r="BL1138" s="18" t="s">
        <v>179</v>
      </c>
      <c r="BM1138" s="163" t="s">
        <v>1242</v>
      </c>
    </row>
    <row r="1139" spans="1:47" s="2" customFormat="1" ht="19.2">
      <c r="A1139" s="33"/>
      <c r="B1139" s="34"/>
      <c r="C1139" s="33"/>
      <c r="D1139" s="165" t="s">
        <v>273</v>
      </c>
      <c r="E1139" s="33"/>
      <c r="F1139" s="166" t="s">
        <v>1241</v>
      </c>
      <c r="G1139" s="33"/>
      <c r="H1139" s="33"/>
      <c r="I1139" s="167"/>
      <c r="J1139" s="33"/>
      <c r="K1139" s="33"/>
      <c r="L1139" s="34"/>
      <c r="M1139" s="168"/>
      <c r="N1139" s="169"/>
      <c r="O1139" s="59"/>
      <c r="P1139" s="59"/>
      <c r="Q1139" s="59"/>
      <c r="R1139" s="59"/>
      <c r="S1139" s="59"/>
      <c r="T1139" s="60"/>
      <c r="U1139" s="33"/>
      <c r="V1139" s="33"/>
      <c r="W1139" s="33"/>
      <c r="X1139" s="33"/>
      <c r="Y1139" s="33"/>
      <c r="Z1139" s="33"/>
      <c r="AA1139" s="33"/>
      <c r="AB1139" s="33"/>
      <c r="AC1139" s="33"/>
      <c r="AD1139" s="33"/>
      <c r="AE1139" s="33"/>
      <c r="AT1139" s="18" t="s">
        <v>273</v>
      </c>
      <c r="AU1139" s="18" t="s">
        <v>90</v>
      </c>
    </row>
    <row r="1140" spans="1:65" s="2" customFormat="1" ht="44.25" customHeight="1">
      <c r="A1140" s="33"/>
      <c r="B1140" s="151"/>
      <c r="C1140" s="152" t="s">
        <v>1243</v>
      </c>
      <c r="D1140" s="152" t="s">
        <v>267</v>
      </c>
      <c r="E1140" s="153" t="s">
        <v>1244</v>
      </c>
      <c r="F1140" s="154" t="s">
        <v>1245</v>
      </c>
      <c r="G1140" s="155" t="s">
        <v>1106</v>
      </c>
      <c r="H1140" s="211"/>
      <c r="I1140" s="157"/>
      <c r="J1140" s="158">
        <f>ROUND(I1140*H1140,2)</f>
        <v>0</v>
      </c>
      <c r="K1140" s="154" t="s">
        <v>271</v>
      </c>
      <c r="L1140" s="34"/>
      <c r="M1140" s="159" t="s">
        <v>1</v>
      </c>
      <c r="N1140" s="160" t="s">
        <v>45</v>
      </c>
      <c r="O1140" s="59"/>
      <c r="P1140" s="161">
        <f>O1140*H1140</f>
        <v>0</v>
      </c>
      <c r="Q1140" s="161">
        <v>0</v>
      </c>
      <c r="R1140" s="161">
        <f>Q1140*H1140</f>
        <v>0</v>
      </c>
      <c r="S1140" s="161">
        <v>0</v>
      </c>
      <c r="T1140" s="162">
        <f>S1140*H1140</f>
        <v>0</v>
      </c>
      <c r="U1140" s="33"/>
      <c r="V1140" s="33"/>
      <c r="W1140" s="33"/>
      <c r="X1140" s="33"/>
      <c r="Y1140" s="33"/>
      <c r="Z1140" s="33"/>
      <c r="AA1140" s="33"/>
      <c r="AB1140" s="33"/>
      <c r="AC1140" s="33"/>
      <c r="AD1140" s="33"/>
      <c r="AE1140" s="33"/>
      <c r="AR1140" s="163" t="s">
        <v>367</v>
      </c>
      <c r="AT1140" s="163" t="s">
        <v>267</v>
      </c>
      <c r="AU1140" s="163" t="s">
        <v>90</v>
      </c>
      <c r="AY1140" s="18" t="s">
        <v>265</v>
      </c>
      <c r="BE1140" s="164">
        <f>IF(N1140="základní",J1140,0)</f>
        <v>0</v>
      </c>
      <c r="BF1140" s="164">
        <f>IF(N1140="snížená",J1140,0)</f>
        <v>0</v>
      </c>
      <c r="BG1140" s="164">
        <f>IF(N1140="zákl. přenesená",J1140,0)</f>
        <v>0</v>
      </c>
      <c r="BH1140" s="164">
        <f>IF(N1140="sníž. přenesená",J1140,0)</f>
        <v>0</v>
      </c>
      <c r="BI1140" s="164">
        <f>IF(N1140="nulová",J1140,0)</f>
        <v>0</v>
      </c>
      <c r="BJ1140" s="18" t="s">
        <v>87</v>
      </c>
      <c r="BK1140" s="164">
        <f>ROUND(I1140*H1140,2)</f>
        <v>0</v>
      </c>
      <c r="BL1140" s="18" t="s">
        <v>367</v>
      </c>
      <c r="BM1140" s="163" t="s">
        <v>1246</v>
      </c>
    </row>
    <row r="1141" spans="1:47" s="2" customFormat="1" ht="28.8">
      <c r="A1141" s="33"/>
      <c r="B1141" s="34"/>
      <c r="C1141" s="33"/>
      <c r="D1141" s="165" t="s">
        <v>273</v>
      </c>
      <c r="E1141" s="33"/>
      <c r="F1141" s="166" t="s">
        <v>1245</v>
      </c>
      <c r="G1141" s="33"/>
      <c r="H1141" s="33"/>
      <c r="I1141" s="167"/>
      <c r="J1141" s="33"/>
      <c r="K1141" s="33"/>
      <c r="L1141" s="34"/>
      <c r="M1141" s="168"/>
      <c r="N1141" s="169"/>
      <c r="O1141" s="59"/>
      <c r="P1141" s="59"/>
      <c r="Q1141" s="59"/>
      <c r="R1141" s="59"/>
      <c r="S1141" s="59"/>
      <c r="T1141" s="60"/>
      <c r="U1141" s="33"/>
      <c r="V1141" s="33"/>
      <c r="W1141" s="33"/>
      <c r="X1141" s="33"/>
      <c r="Y1141" s="33"/>
      <c r="Z1141" s="33"/>
      <c r="AA1141" s="33"/>
      <c r="AB1141" s="33"/>
      <c r="AC1141" s="33"/>
      <c r="AD1141" s="33"/>
      <c r="AE1141" s="33"/>
      <c r="AT1141" s="18" t="s">
        <v>273</v>
      </c>
      <c r="AU1141" s="18" t="s">
        <v>90</v>
      </c>
    </row>
    <row r="1142" spans="1:65" s="2" customFormat="1" ht="33" customHeight="1">
      <c r="A1142" s="33"/>
      <c r="B1142" s="151"/>
      <c r="C1142" s="152" t="s">
        <v>1247</v>
      </c>
      <c r="D1142" s="152" t="s">
        <v>267</v>
      </c>
      <c r="E1142" s="153" t="s">
        <v>1248</v>
      </c>
      <c r="F1142" s="154" t="s">
        <v>1249</v>
      </c>
      <c r="G1142" s="155" t="s">
        <v>1106</v>
      </c>
      <c r="H1142" s="211"/>
      <c r="I1142" s="157"/>
      <c r="J1142" s="158">
        <f>ROUND(I1142*H1142,2)</f>
        <v>0</v>
      </c>
      <c r="K1142" s="154" t="s">
        <v>271</v>
      </c>
      <c r="L1142" s="34"/>
      <c r="M1142" s="159" t="s">
        <v>1</v>
      </c>
      <c r="N1142" s="160" t="s">
        <v>45</v>
      </c>
      <c r="O1142" s="59"/>
      <c r="P1142" s="161">
        <f>O1142*H1142</f>
        <v>0</v>
      </c>
      <c r="Q1142" s="161">
        <v>0</v>
      </c>
      <c r="R1142" s="161">
        <f>Q1142*H1142</f>
        <v>0</v>
      </c>
      <c r="S1142" s="161">
        <v>0</v>
      </c>
      <c r="T1142" s="162">
        <f>S1142*H1142</f>
        <v>0</v>
      </c>
      <c r="U1142" s="33"/>
      <c r="V1142" s="33"/>
      <c r="W1142" s="33"/>
      <c r="X1142" s="33"/>
      <c r="Y1142" s="33"/>
      <c r="Z1142" s="33"/>
      <c r="AA1142" s="33"/>
      <c r="AB1142" s="33"/>
      <c r="AC1142" s="33"/>
      <c r="AD1142" s="33"/>
      <c r="AE1142" s="33"/>
      <c r="AR1142" s="163" t="s">
        <v>367</v>
      </c>
      <c r="AT1142" s="163" t="s">
        <v>267</v>
      </c>
      <c r="AU1142" s="163" t="s">
        <v>90</v>
      </c>
      <c r="AY1142" s="18" t="s">
        <v>265</v>
      </c>
      <c r="BE1142" s="164">
        <f>IF(N1142="základní",J1142,0)</f>
        <v>0</v>
      </c>
      <c r="BF1142" s="164">
        <f>IF(N1142="snížená",J1142,0)</f>
        <v>0</v>
      </c>
      <c r="BG1142" s="164">
        <f>IF(N1142="zákl. přenesená",J1142,0)</f>
        <v>0</v>
      </c>
      <c r="BH1142" s="164">
        <f>IF(N1142="sníž. přenesená",J1142,0)</f>
        <v>0</v>
      </c>
      <c r="BI1142" s="164">
        <f>IF(N1142="nulová",J1142,0)</f>
        <v>0</v>
      </c>
      <c r="BJ1142" s="18" t="s">
        <v>87</v>
      </c>
      <c r="BK1142" s="164">
        <f>ROUND(I1142*H1142,2)</f>
        <v>0</v>
      </c>
      <c r="BL1142" s="18" t="s">
        <v>367</v>
      </c>
      <c r="BM1142" s="163" t="s">
        <v>1250</v>
      </c>
    </row>
    <row r="1143" spans="1:47" s="2" customFormat="1" ht="28.8">
      <c r="A1143" s="33"/>
      <c r="B1143" s="34"/>
      <c r="C1143" s="33"/>
      <c r="D1143" s="165" t="s">
        <v>273</v>
      </c>
      <c r="E1143" s="33"/>
      <c r="F1143" s="166" t="s">
        <v>1251</v>
      </c>
      <c r="G1143" s="33"/>
      <c r="H1143" s="33"/>
      <c r="I1143" s="167"/>
      <c r="J1143" s="33"/>
      <c r="K1143" s="33"/>
      <c r="L1143" s="34"/>
      <c r="M1143" s="168"/>
      <c r="N1143" s="169"/>
      <c r="O1143" s="59"/>
      <c r="P1143" s="59"/>
      <c r="Q1143" s="59"/>
      <c r="R1143" s="59"/>
      <c r="S1143" s="59"/>
      <c r="T1143" s="60"/>
      <c r="U1143" s="33"/>
      <c r="V1143" s="33"/>
      <c r="W1143" s="33"/>
      <c r="X1143" s="33"/>
      <c r="Y1143" s="33"/>
      <c r="Z1143" s="33"/>
      <c r="AA1143" s="33"/>
      <c r="AB1143" s="33"/>
      <c r="AC1143" s="33"/>
      <c r="AD1143" s="33"/>
      <c r="AE1143" s="33"/>
      <c r="AT1143" s="18" t="s">
        <v>273</v>
      </c>
      <c r="AU1143" s="18" t="s">
        <v>90</v>
      </c>
    </row>
    <row r="1144" spans="2:63" s="12" customFormat="1" ht="22.8" customHeight="1">
      <c r="B1144" s="138"/>
      <c r="D1144" s="139" t="s">
        <v>79</v>
      </c>
      <c r="E1144" s="149" t="s">
        <v>1252</v>
      </c>
      <c r="F1144" s="149" t="s">
        <v>1253</v>
      </c>
      <c r="I1144" s="141"/>
      <c r="J1144" s="150">
        <f>BK1144</f>
        <v>0</v>
      </c>
      <c r="L1144" s="138"/>
      <c r="M1144" s="143"/>
      <c r="N1144" s="144"/>
      <c r="O1144" s="144"/>
      <c r="P1144" s="145">
        <f>SUM(P1145:P1164)</f>
        <v>0</v>
      </c>
      <c r="Q1144" s="144"/>
      <c r="R1144" s="145">
        <f>SUM(R1145:R1164)</f>
        <v>0.014335</v>
      </c>
      <c r="S1144" s="144"/>
      <c r="T1144" s="146">
        <f>SUM(T1145:T1164)</f>
        <v>0</v>
      </c>
      <c r="AR1144" s="139" t="s">
        <v>90</v>
      </c>
      <c r="AT1144" s="147" t="s">
        <v>79</v>
      </c>
      <c r="AU1144" s="147" t="s">
        <v>87</v>
      </c>
      <c r="AY1144" s="139" t="s">
        <v>265</v>
      </c>
      <c r="BK1144" s="148">
        <f>SUM(BK1145:BK1164)</f>
        <v>0</v>
      </c>
    </row>
    <row r="1145" spans="1:65" s="2" customFormat="1" ht="37.8" customHeight="1">
      <c r="A1145" s="33"/>
      <c r="B1145" s="151"/>
      <c r="C1145" s="152" t="s">
        <v>1254</v>
      </c>
      <c r="D1145" s="152" t="s">
        <v>267</v>
      </c>
      <c r="E1145" s="153" t="s">
        <v>1255</v>
      </c>
      <c r="F1145" s="154" t="s">
        <v>1256</v>
      </c>
      <c r="G1145" s="155" t="s">
        <v>294</v>
      </c>
      <c r="H1145" s="156">
        <v>2.65</v>
      </c>
      <c r="I1145" s="157"/>
      <c r="J1145" s="158">
        <f>ROUND(I1145*H1145,2)</f>
        <v>0</v>
      </c>
      <c r="K1145" s="154" t="s">
        <v>271</v>
      </c>
      <c r="L1145" s="34"/>
      <c r="M1145" s="159" t="s">
        <v>1</v>
      </c>
      <c r="N1145" s="160" t="s">
        <v>45</v>
      </c>
      <c r="O1145" s="59"/>
      <c r="P1145" s="161">
        <f>O1145*H1145</f>
        <v>0</v>
      </c>
      <c r="Q1145" s="161">
        <v>0.00238</v>
      </c>
      <c r="R1145" s="161">
        <f>Q1145*H1145</f>
        <v>0.006307</v>
      </c>
      <c r="S1145" s="161">
        <v>0</v>
      </c>
      <c r="T1145" s="162">
        <f>S1145*H1145</f>
        <v>0</v>
      </c>
      <c r="U1145" s="33"/>
      <c r="V1145" s="33"/>
      <c r="W1145" s="33"/>
      <c r="X1145" s="33"/>
      <c r="Y1145" s="33"/>
      <c r="Z1145" s="33"/>
      <c r="AA1145" s="33"/>
      <c r="AB1145" s="33"/>
      <c r="AC1145" s="33"/>
      <c r="AD1145" s="33"/>
      <c r="AE1145" s="33"/>
      <c r="AR1145" s="163" t="s">
        <v>367</v>
      </c>
      <c r="AT1145" s="163" t="s">
        <v>267</v>
      </c>
      <c r="AU1145" s="163" t="s">
        <v>90</v>
      </c>
      <c r="AY1145" s="18" t="s">
        <v>265</v>
      </c>
      <c r="BE1145" s="164">
        <f>IF(N1145="základní",J1145,0)</f>
        <v>0</v>
      </c>
      <c r="BF1145" s="164">
        <f>IF(N1145="snížená",J1145,0)</f>
        <v>0</v>
      </c>
      <c r="BG1145" s="164">
        <f>IF(N1145="zákl. přenesená",J1145,0)</f>
        <v>0</v>
      </c>
      <c r="BH1145" s="164">
        <f>IF(N1145="sníž. přenesená",J1145,0)</f>
        <v>0</v>
      </c>
      <c r="BI1145" s="164">
        <f>IF(N1145="nulová",J1145,0)</f>
        <v>0</v>
      </c>
      <c r="BJ1145" s="18" t="s">
        <v>87</v>
      </c>
      <c r="BK1145" s="164">
        <f>ROUND(I1145*H1145,2)</f>
        <v>0</v>
      </c>
      <c r="BL1145" s="18" t="s">
        <v>367</v>
      </c>
      <c r="BM1145" s="163" t="s">
        <v>1257</v>
      </c>
    </row>
    <row r="1146" spans="1:47" s="2" customFormat="1" ht="19.2">
      <c r="A1146" s="33"/>
      <c r="B1146" s="34"/>
      <c r="C1146" s="33"/>
      <c r="D1146" s="165" t="s">
        <v>273</v>
      </c>
      <c r="E1146" s="33"/>
      <c r="F1146" s="166" t="s">
        <v>1256</v>
      </c>
      <c r="G1146" s="33"/>
      <c r="H1146" s="33"/>
      <c r="I1146" s="167"/>
      <c r="J1146" s="33"/>
      <c r="K1146" s="33"/>
      <c r="L1146" s="34"/>
      <c r="M1146" s="168"/>
      <c r="N1146" s="169"/>
      <c r="O1146" s="59"/>
      <c r="P1146" s="59"/>
      <c r="Q1146" s="59"/>
      <c r="R1146" s="59"/>
      <c r="S1146" s="59"/>
      <c r="T1146" s="60"/>
      <c r="U1146" s="33"/>
      <c r="V1146" s="33"/>
      <c r="W1146" s="33"/>
      <c r="X1146" s="33"/>
      <c r="Y1146" s="33"/>
      <c r="Z1146" s="33"/>
      <c r="AA1146" s="33"/>
      <c r="AB1146" s="33"/>
      <c r="AC1146" s="33"/>
      <c r="AD1146" s="33"/>
      <c r="AE1146" s="33"/>
      <c r="AT1146" s="18" t="s">
        <v>273</v>
      </c>
      <c r="AU1146" s="18" t="s">
        <v>90</v>
      </c>
    </row>
    <row r="1147" spans="2:51" s="13" customFormat="1" ht="10.2">
      <c r="B1147" s="170"/>
      <c r="D1147" s="165" t="s">
        <v>274</v>
      </c>
      <c r="E1147" s="171" t="s">
        <v>1</v>
      </c>
      <c r="F1147" s="172" t="s">
        <v>867</v>
      </c>
      <c r="H1147" s="171" t="s">
        <v>1</v>
      </c>
      <c r="I1147" s="173"/>
      <c r="L1147" s="170"/>
      <c r="M1147" s="174"/>
      <c r="N1147" s="175"/>
      <c r="O1147" s="175"/>
      <c r="P1147" s="175"/>
      <c r="Q1147" s="175"/>
      <c r="R1147" s="175"/>
      <c r="S1147" s="175"/>
      <c r="T1147" s="176"/>
      <c r="AT1147" s="171" t="s">
        <v>274</v>
      </c>
      <c r="AU1147" s="171" t="s">
        <v>90</v>
      </c>
      <c r="AV1147" s="13" t="s">
        <v>87</v>
      </c>
      <c r="AW1147" s="13" t="s">
        <v>36</v>
      </c>
      <c r="AX1147" s="13" t="s">
        <v>80</v>
      </c>
      <c r="AY1147" s="171" t="s">
        <v>265</v>
      </c>
    </row>
    <row r="1148" spans="2:51" s="14" customFormat="1" ht="10.2">
      <c r="B1148" s="177"/>
      <c r="D1148" s="165" t="s">
        <v>274</v>
      </c>
      <c r="E1148" s="178" t="s">
        <v>1</v>
      </c>
      <c r="F1148" s="179" t="s">
        <v>1258</v>
      </c>
      <c r="H1148" s="180">
        <v>1.05</v>
      </c>
      <c r="I1148" s="181"/>
      <c r="L1148" s="177"/>
      <c r="M1148" s="182"/>
      <c r="N1148" s="183"/>
      <c r="O1148" s="183"/>
      <c r="P1148" s="183"/>
      <c r="Q1148" s="183"/>
      <c r="R1148" s="183"/>
      <c r="S1148" s="183"/>
      <c r="T1148" s="184"/>
      <c r="AT1148" s="178" t="s">
        <v>274</v>
      </c>
      <c r="AU1148" s="178" t="s">
        <v>90</v>
      </c>
      <c r="AV1148" s="14" t="s">
        <v>90</v>
      </c>
      <c r="AW1148" s="14" t="s">
        <v>36</v>
      </c>
      <c r="AX1148" s="14" t="s">
        <v>80</v>
      </c>
      <c r="AY1148" s="178" t="s">
        <v>265</v>
      </c>
    </row>
    <row r="1149" spans="2:51" s="14" customFormat="1" ht="10.2">
      <c r="B1149" s="177"/>
      <c r="D1149" s="165" t="s">
        <v>274</v>
      </c>
      <c r="E1149" s="178" t="s">
        <v>1</v>
      </c>
      <c r="F1149" s="179" t="s">
        <v>1259</v>
      </c>
      <c r="H1149" s="180">
        <v>1.6</v>
      </c>
      <c r="I1149" s="181"/>
      <c r="L1149" s="177"/>
      <c r="M1149" s="182"/>
      <c r="N1149" s="183"/>
      <c r="O1149" s="183"/>
      <c r="P1149" s="183"/>
      <c r="Q1149" s="183"/>
      <c r="R1149" s="183"/>
      <c r="S1149" s="183"/>
      <c r="T1149" s="184"/>
      <c r="AT1149" s="178" t="s">
        <v>274</v>
      </c>
      <c r="AU1149" s="178" t="s">
        <v>90</v>
      </c>
      <c r="AV1149" s="14" t="s">
        <v>90</v>
      </c>
      <c r="AW1149" s="14" t="s">
        <v>36</v>
      </c>
      <c r="AX1149" s="14" t="s">
        <v>80</v>
      </c>
      <c r="AY1149" s="178" t="s">
        <v>265</v>
      </c>
    </row>
    <row r="1150" spans="2:51" s="15" customFormat="1" ht="10.2">
      <c r="B1150" s="185"/>
      <c r="D1150" s="165" t="s">
        <v>274</v>
      </c>
      <c r="E1150" s="186" t="s">
        <v>1</v>
      </c>
      <c r="F1150" s="187" t="s">
        <v>277</v>
      </c>
      <c r="H1150" s="188">
        <v>2.6500000000000004</v>
      </c>
      <c r="I1150" s="189"/>
      <c r="L1150" s="185"/>
      <c r="M1150" s="190"/>
      <c r="N1150" s="191"/>
      <c r="O1150" s="191"/>
      <c r="P1150" s="191"/>
      <c r="Q1150" s="191"/>
      <c r="R1150" s="191"/>
      <c r="S1150" s="191"/>
      <c r="T1150" s="192"/>
      <c r="AT1150" s="186" t="s">
        <v>274</v>
      </c>
      <c r="AU1150" s="186" t="s">
        <v>90</v>
      </c>
      <c r="AV1150" s="15" t="s">
        <v>179</v>
      </c>
      <c r="AW1150" s="15" t="s">
        <v>36</v>
      </c>
      <c r="AX1150" s="15" t="s">
        <v>87</v>
      </c>
      <c r="AY1150" s="186" t="s">
        <v>265</v>
      </c>
    </row>
    <row r="1151" spans="1:65" s="2" customFormat="1" ht="33" customHeight="1">
      <c r="A1151" s="33"/>
      <c r="B1151" s="151"/>
      <c r="C1151" s="152" t="s">
        <v>1260</v>
      </c>
      <c r="D1151" s="152" t="s">
        <v>267</v>
      </c>
      <c r="E1151" s="153" t="s">
        <v>1261</v>
      </c>
      <c r="F1151" s="154" t="s">
        <v>1262</v>
      </c>
      <c r="G1151" s="155" t="s">
        <v>294</v>
      </c>
      <c r="H1151" s="156">
        <v>3.6</v>
      </c>
      <c r="I1151" s="157"/>
      <c r="J1151" s="158">
        <f>ROUND(I1151*H1151,2)</f>
        <v>0</v>
      </c>
      <c r="K1151" s="154" t="s">
        <v>271</v>
      </c>
      <c r="L1151" s="34"/>
      <c r="M1151" s="159" t="s">
        <v>1</v>
      </c>
      <c r="N1151" s="160" t="s">
        <v>45</v>
      </c>
      <c r="O1151" s="59"/>
      <c r="P1151" s="161">
        <f>O1151*H1151</f>
        <v>0</v>
      </c>
      <c r="Q1151" s="161">
        <v>0.00223</v>
      </c>
      <c r="R1151" s="161">
        <f>Q1151*H1151</f>
        <v>0.008028</v>
      </c>
      <c r="S1151" s="161">
        <v>0</v>
      </c>
      <c r="T1151" s="162">
        <f>S1151*H1151</f>
        <v>0</v>
      </c>
      <c r="U1151" s="33"/>
      <c r="V1151" s="33"/>
      <c r="W1151" s="33"/>
      <c r="X1151" s="33"/>
      <c r="Y1151" s="33"/>
      <c r="Z1151" s="33"/>
      <c r="AA1151" s="33"/>
      <c r="AB1151" s="33"/>
      <c r="AC1151" s="33"/>
      <c r="AD1151" s="33"/>
      <c r="AE1151" s="33"/>
      <c r="AR1151" s="163" t="s">
        <v>367</v>
      </c>
      <c r="AT1151" s="163" t="s">
        <v>267</v>
      </c>
      <c r="AU1151" s="163" t="s">
        <v>90</v>
      </c>
      <c r="AY1151" s="18" t="s">
        <v>265</v>
      </c>
      <c r="BE1151" s="164">
        <f>IF(N1151="základní",J1151,0)</f>
        <v>0</v>
      </c>
      <c r="BF1151" s="164">
        <f>IF(N1151="snížená",J1151,0)</f>
        <v>0</v>
      </c>
      <c r="BG1151" s="164">
        <f>IF(N1151="zákl. přenesená",J1151,0)</f>
        <v>0</v>
      </c>
      <c r="BH1151" s="164">
        <f>IF(N1151="sníž. přenesená",J1151,0)</f>
        <v>0</v>
      </c>
      <c r="BI1151" s="164">
        <f>IF(N1151="nulová",J1151,0)</f>
        <v>0</v>
      </c>
      <c r="BJ1151" s="18" t="s">
        <v>87</v>
      </c>
      <c r="BK1151" s="164">
        <f>ROUND(I1151*H1151,2)</f>
        <v>0</v>
      </c>
      <c r="BL1151" s="18" t="s">
        <v>367</v>
      </c>
      <c r="BM1151" s="163" t="s">
        <v>1263</v>
      </c>
    </row>
    <row r="1152" spans="1:47" s="2" customFormat="1" ht="19.2">
      <c r="A1152" s="33"/>
      <c r="B1152" s="34"/>
      <c r="C1152" s="33"/>
      <c r="D1152" s="165" t="s">
        <v>273</v>
      </c>
      <c r="E1152" s="33"/>
      <c r="F1152" s="166" t="s">
        <v>1262</v>
      </c>
      <c r="G1152" s="33"/>
      <c r="H1152" s="33"/>
      <c r="I1152" s="167"/>
      <c r="J1152" s="33"/>
      <c r="K1152" s="33"/>
      <c r="L1152" s="34"/>
      <c r="M1152" s="168"/>
      <c r="N1152" s="169"/>
      <c r="O1152" s="59"/>
      <c r="P1152" s="59"/>
      <c r="Q1152" s="59"/>
      <c r="R1152" s="59"/>
      <c r="S1152" s="59"/>
      <c r="T1152" s="60"/>
      <c r="U1152" s="33"/>
      <c r="V1152" s="33"/>
      <c r="W1152" s="33"/>
      <c r="X1152" s="33"/>
      <c r="Y1152" s="33"/>
      <c r="Z1152" s="33"/>
      <c r="AA1152" s="33"/>
      <c r="AB1152" s="33"/>
      <c r="AC1152" s="33"/>
      <c r="AD1152" s="33"/>
      <c r="AE1152" s="33"/>
      <c r="AT1152" s="18" t="s">
        <v>273</v>
      </c>
      <c r="AU1152" s="18" t="s">
        <v>90</v>
      </c>
    </row>
    <row r="1153" spans="2:51" s="13" customFormat="1" ht="10.2">
      <c r="B1153" s="170"/>
      <c r="D1153" s="165" t="s">
        <v>274</v>
      </c>
      <c r="E1153" s="171" t="s">
        <v>1</v>
      </c>
      <c r="F1153" s="172" t="s">
        <v>867</v>
      </c>
      <c r="H1153" s="171" t="s">
        <v>1</v>
      </c>
      <c r="I1153" s="173"/>
      <c r="L1153" s="170"/>
      <c r="M1153" s="174"/>
      <c r="N1153" s="175"/>
      <c r="O1153" s="175"/>
      <c r="P1153" s="175"/>
      <c r="Q1153" s="175"/>
      <c r="R1153" s="175"/>
      <c r="S1153" s="175"/>
      <c r="T1153" s="176"/>
      <c r="AT1153" s="171" t="s">
        <v>274</v>
      </c>
      <c r="AU1153" s="171" t="s">
        <v>90</v>
      </c>
      <c r="AV1153" s="13" t="s">
        <v>87</v>
      </c>
      <c r="AW1153" s="13" t="s">
        <v>36</v>
      </c>
      <c r="AX1153" s="13" t="s">
        <v>80</v>
      </c>
      <c r="AY1153" s="171" t="s">
        <v>265</v>
      </c>
    </row>
    <row r="1154" spans="2:51" s="14" customFormat="1" ht="10.2">
      <c r="B1154" s="177"/>
      <c r="D1154" s="165" t="s">
        <v>274</v>
      </c>
      <c r="E1154" s="178" t="s">
        <v>1</v>
      </c>
      <c r="F1154" s="179" t="s">
        <v>1264</v>
      </c>
      <c r="H1154" s="180">
        <v>3.6</v>
      </c>
      <c r="I1154" s="181"/>
      <c r="L1154" s="177"/>
      <c r="M1154" s="182"/>
      <c r="N1154" s="183"/>
      <c r="O1154" s="183"/>
      <c r="P1154" s="183"/>
      <c r="Q1154" s="183"/>
      <c r="R1154" s="183"/>
      <c r="S1154" s="183"/>
      <c r="T1154" s="184"/>
      <c r="AT1154" s="178" t="s">
        <v>274</v>
      </c>
      <c r="AU1154" s="178" t="s">
        <v>90</v>
      </c>
      <c r="AV1154" s="14" t="s">
        <v>90</v>
      </c>
      <c r="AW1154" s="14" t="s">
        <v>36</v>
      </c>
      <c r="AX1154" s="14" t="s">
        <v>80</v>
      </c>
      <c r="AY1154" s="178" t="s">
        <v>265</v>
      </c>
    </row>
    <row r="1155" spans="2:51" s="15" customFormat="1" ht="10.2">
      <c r="B1155" s="185"/>
      <c r="D1155" s="165" t="s">
        <v>274</v>
      </c>
      <c r="E1155" s="186" t="s">
        <v>1</v>
      </c>
      <c r="F1155" s="187" t="s">
        <v>277</v>
      </c>
      <c r="H1155" s="188">
        <v>3.6</v>
      </c>
      <c r="I1155" s="189"/>
      <c r="L1155" s="185"/>
      <c r="M1155" s="190"/>
      <c r="N1155" s="191"/>
      <c r="O1155" s="191"/>
      <c r="P1155" s="191"/>
      <c r="Q1155" s="191"/>
      <c r="R1155" s="191"/>
      <c r="S1155" s="191"/>
      <c r="T1155" s="192"/>
      <c r="AT1155" s="186" t="s">
        <v>274</v>
      </c>
      <c r="AU1155" s="186" t="s">
        <v>90</v>
      </c>
      <c r="AV1155" s="15" t="s">
        <v>179</v>
      </c>
      <c r="AW1155" s="15" t="s">
        <v>36</v>
      </c>
      <c r="AX1155" s="15" t="s">
        <v>87</v>
      </c>
      <c r="AY1155" s="186" t="s">
        <v>265</v>
      </c>
    </row>
    <row r="1156" spans="1:65" s="2" customFormat="1" ht="24.15" customHeight="1">
      <c r="A1156" s="33"/>
      <c r="B1156" s="151"/>
      <c r="C1156" s="152" t="s">
        <v>1265</v>
      </c>
      <c r="D1156" s="152" t="s">
        <v>267</v>
      </c>
      <c r="E1156" s="153" t="s">
        <v>1266</v>
      </c>
      <c r="F1156" s="154" t="s">
        <v>1267</v>
      </c>
      <c r="G1156" s="155" t="s">
        <v>294</v>
      </c>
      <c r="H1156" s="156">
        <v>5.5</v>
      </c>
      <c r="I1156" s="157"/>
      <c r="J1156" s="158">
        <f>ROUND(I1156*H1156,2)</f>
        <v>0</v>
      </c>
      <c r="K1156" s="154" t="s">
        <v>413</v>
      </c>
      <c r="L1156" s="34"/>
      <c r="M1156" s="159" t="s">
        <v>1</v>
      </c>
      <c r="N1156" s="160" t="s">
        <v>45</v>
      </c>
      <c r="O1156" s="59"/>
      <c r="P1156" s="161">
        <f>O1156*H1156</f>
        <v>0</v>
      </c>
      <c r="Q1156" s="161">
        <v>0</v>
      </c>
      <c r="R1156" s="161">
        <f>Q1156*H1156</f>
        <v>0</v>
      </c>
      <c r="S1156" s="161">
        <v>0</v>
      </c>
      <c r="T1156" s="162">
        <f>S1156*H1156</f>
        <v>0</v>
      </c>
      <c r="U1156" s="33"/>
      <c r="V1156" s="33"/>
      <c r="W1156" s="33"/>
      <c r="X1156" s="33"/>
      <c r="Y1156" s="33"/>
      <c r="Z1156" s="33"/>
      <c r="AA1156" s="33"/>
      <c r="AB1156" s="33"/>
      <c r="AC1156" s="33"/>
      <c r="AD1156" s="33"/>
      <c r="AE1156" s="33"/>
      <c r="AR1156" s="163" t="s">
        <v>367</v>
      </c>
      <c r="AT1156" s="163" t="s">
        <v>267</v>
      </c>
      <c r="AU1156" s="163" t="s">
        <v>90</v>
      </c>
      <c r="AY1156" s="18" t="s">
        <v>265</v>
      </c>
      <c r="BE1156" s="164">
        <f>IF(N1156="základní",J1156,0)</f>
        <v>0</v>
      </c>
      <c r="BF1156" s="164">
        <f>IF(N1156="snížená",J1156,0)</f>
        <v>0</v>
      </c>
      <c r="BG1156" s="164">
        <f>IF(N1156="zákl. přenesená",J1156,0)</f>
        <v>0</v>
      </c>
      <c r="BH1156" s="164">
        <f>IF(N1156="sníž. přenesená",J1156,0)</f>
        <v>0</v>
      </c>
      <c r="BI1156" s="164">
        <f>IF(N1156="nulová",J1156,0)</f>
        <v>0</v>
      </c>
      <c r="BJ1156" s="18" t="s">
        <v>87</v>
      </c>
      <c r="BK1156" s="164">
        <f>ROUND(I1156*H1156,2)</f>
        <v>0</v>
      </c>
      <c r="BL1156" s="18" t="s">
        <v>367</v>
      </c>
      <c r="BM1156" s="163" t="s">
        <v>1268</v>
      </c>
    </row>
    <row r="1157" spans="1:47" s="2" customFormat="1" ht="19.2">
      <c r="A1157" s="33"/>
      <c r="B1157" s="34"/>
      <c r="C1157" s="33"/>
      <c r="D1157" s="165" t="s">
        <v>273</v>
      </c>
      <c r="E1157" s="33"/>
      <c r="F1157" s="166" t="s">
        <v>1267</v>
      </c>
      <c r="G1157" s="33"/>
      <c r="H1157" s="33"/>
      <c r="I1157" s="167"/>
      <c r="J1157" s="33"/>
      <c r="K1157" s="33"/>
      <c r="L1157" s="34"/>
      <c r="M1157" s="168"/>
      <c r="N1157" s="169"/>
      <c r="O1157" s="59"/>
      <c r="P1157" s="59"/>
      <c r="Q1157" s="59"/>
      <c r="R1157" s="59"/>
      <c r="S1157" s="59"/>
      <c r="T1157" s="60"/>
      <c r="U1157" s="33"/>
      <c r="V1157" s="33"/>
      <c r="W1157" s="33"/>
      <c r="X1157" s="33"/>
      <c r="Y1157" s="33"/>
      <c r="Z1157" s="33"/>
      <c r="AA1157" s="33"/>
      <c r="AB1157" s="33"/>
      <c r="AC1157" s="33"/>
      <c r="AD1157" s="33"/>
      <c r="AE1157" s="33"/>
      <c r="AT1157" s="18" t="s">
        <v>273</v>
      </c>
      <c r="AU1157" s="18" t="s">
        <v>90</v>
      </c>
    </row>
    <row r="1158" spans="2:51" s="13" customFormat="1" ht="10.2">
      <c r="B1158" s="170"/>
      <c r="D1158" s="165" t="s">
        <v>274</v>
      </c>
      <c r="E1158" s="171" t="s">
        <v>1</v>
      </c>
      <c r="F1158" s="172" t="s">
        <v>867</v>
      </c>
      <c r="H1158" s="171" t="s">
        <v>1</v>
      </c>
      <c r="I1158" s="173"/>
      <c r="L1158" s="170"/>
      <c r="M1158" s="174"/>
      <c r="N1158" s="175"/>
      <c r="O1158" s="175"/>
      <c r="P1158" s="175"/>
      <c r="Q1158" s="175"/>
      <c r="R1158" s="175"/>
      <c r="S1158" s="175"/>
      <c r="T1158" s="176"/>
      <c r="AT1158" s="171" t="s">
        <v>274</v>
      </c>
      <c r="AU1158" s="171" t="s">
        <v>90</v>
      </c>
      <c r="AV1158" s="13" t="s">
        <v>87</v>
      </c>
      <c r="AW1158" s="13" t="s">
        <v>36</v>
      </c>
      <c r="AX1158" s="13" t="s">
        <v>80</v>
      </c>
      <c r="AY1158" s="171" t="s">
        <v>265</v>
      </c>
    </row>
    <row r="1159" spans="2:51" s="14" customFormat="1" ht="10.2">
      <c r="B1159" s="177"/>
      <c r="D1159" s="165" t="s">
        <v>274</v>
      </c>
      <c r="E1159" s="178" t="s">
        <v>1</v>
      </c>
      <c r="F1159" s="179" t="s">
        <v>1269</v>
      </c>
      <c r="H1159" s="180">
        <v>5.5</v>
      </c>
      <c r="I1159" s="181"/>
      <c r="L1159" s="177"/>
      <c r="M1159" s="182"/>
      <c r="N1159" s="183"/>
      <c r="O1159" s="183"/>
      <c r="P1159" s="183"/>
      <c r="Q1159" s="183"/>
      <c r="R1159" s="183"/>
      <c r="S1159" s="183"/>
      <c r="T1159" s="184"/>
      <c r="AT1159" s="178" t="s">
        <v>274</v>
      </c>
      <c r="AU1159" s="178" t="s">
        <v>90</v>
      </c>
      <c r="AV1159" s="14" t="s">
        <v>90</v>
      </c>
      <c r="AW1159" s="14" t="s">
        <v>36</v>
      </c>
      <c r="AX1159" s="14" t="s">
        <v>80</v>
      </c>
      <c r="AY1159" s="178" t="s">
        <v>265</v>
      </c>
    </row>
    <row r="1160" spans="2:51" s="15" customFormat="1" ht="10.2">
      <c r="B1160" s="185"/>
      <c r="D1160" s="165" t="s">
        <v>274</v>
      </c>
      <c r="E1160" s="186" t="s">
        <v>1</v>
      </c>
      <c r="F1160" s="187" t="s">
        <v>277</v>
      </c>
      <c r="H1160" s="188">
        <v>5.5</v>
      </c>
      <c r="I1160" s="189"/>
      <c r="L1160" s="185"/>
      <c r="M1160" s="190"/>
      <c r="N1160" s="191"/>
      <c r="O1160" s="191"/>
      <c r="P1160" s="191"/>
      <c r="Q1160" s="191"/>
      <c r="R1160" s="191"/>
      <c r="S1160" s="191"/>
      <c r="T1160" s="192"/>
      <c r="AT1160" s="186" t="s">
        <v>274</v>
      </c>
      <c r="AU1160" s="186" t="s">
        <v>90</v>
      </c>
      <c r="AV1160" s="15" t="s">
        <v>179</v>
      </c>
      <c r="AW1160" s="15" t="s">
        <v>36</v>
      </c>
      <c r="AX1160" s="15" t="s">
        <v>87</v>
      </c>
      <c r="AY1160" s="186" t="s">
        <v>265</v>
      </c>
    </row>
    <row r="1161" spans="1:65" s="2" customFormat="1" ht="44.25" customHeight="1">
      <c r="A1161" s="33"/>
      <c r="B1161" s="151"/>
      <c r="C1161" s="152" t="s">
        <v>1270</v>
      </c>
      <c r="D1161" s="152" t="s">
        <v>267</v>
      </c>
      <c r="E1161" s="153" t="s">
        <v>1271</v>
      </c>
      <c r="F1161" s="154" t="s">
        <v>1272</v>
      </c>
      <c r="G1161" s="155" t="s">
        <v>1106</v>
      </c>
      <c r="H1161" s="211"/>
      <c r="I1161" s="157"/>
      <c r="J1161" s="158">
        <f>ROUND(I1161*H1161,2)</f>
        <v>0</v>
      </c>
      <c r="K1161" s="154" t="s">
        <v>271</v>
      </c>
      <c r="L1161" s="34"/>
      <c r="M1161" s="159" t="s">
        <v>1</v>
      </c>
      <c r="N1161" s="160" t="s">
        <v>45</v>
      </c>
      <c r="O1161" s="59"/>
      <c r="P1161" s="161">
        <f>O1161*H1161</f>
        <v>0</v>
      </c>
      <c r="Q1161" s="161">
        <v>0</v>
      </c>
      <c r="R1161" s="161">
        <f>Q1161*H1161</f>
        <v>0</v>
      </c>
      <c r="S1161" s="161">
        <v>0</v>
      </c>
      <c r="T1161" s="162">
        <f>S1161*H1161</f>
        <v>0</v>
      </c>
      <c r="U1161" s="33"/>
      <c r="V1161" s="33"/>
      <c r="W1161" s="33"/>
      <c r="X1161" s="33"/>
      <c r="Y1161" s="33"/>
      <c r="Z1161" s="33"/>
      <c r="AA1161" s="33"/>
      <c r="AB1161" s="33"/>
      <c r="AC1161" s="33"/>
      <c r="AD1161" s="33"/>
      <c r="AE1161" s="33"/>
      <c r="AR1161" s="163" t="s">
        <v>367</v>
      </c>
      <c r="AT1161" s="163" t="s">
        <v>267</v>
      </c>
      <c r="AU1161" s="163" t="s">
        <v>90</v>
      </c>
      <c r="AY1161" s="18" t="s">
        <v>265</v>
      </c>
      <c r="BE1161" s="164">
        <f>IF(N1161="základní",J1161,0)</f>
        <v>0</v>
      </c>
      <c r="BF1161" s="164">
        <f>IF(N1161="snížená",J1161,0)</f>
        <v>0</v>
      </c>
      <c r="BG1161" s="164">
        <f>IF(N1161="zákl. přenesená",J1161,0)</f>
        <v>0</v>
      </c>
      <c r="BH1161" s="164">
        <f>IF(N1161="sníž. přenesená",J1161,0)</f>
        <v>0</v>
      </c>
      <c r="BI1161" s="164">
        <f>IF(N1161="nulová",J1161,0)</f>
        <v>0</v>
      </c>
      <c r="BJ1161" s="18" t="s">
        <v>87</v>
      </c>
      <c r="BK1161" s="164">
        <f>ROUND(I1161*H1161,2)</f>
        <v>0</v>
      </c>
      <c r="BL1161" s="18" t="s">
        <v>367</v>
      </c>
      <c r="BM1161" s="163" t="s">
        <v>1273</v>
      </c>
    </row>
    <row r="1162" spans="1:47" s="2" customFormat="1" ht="28.8">
      <c r="A1162" s="33"/>
      <c r="B1162" s="34"/>
      <c r="C1162" s="33"/>
      <c r="D1162" s="165" t="s">
        <v>273</v>
      </c>
      <c r="E1162" s="33"/>
      <c r="F1162" s="166" t="s">
        <v>1272</v>
      </c>
      <c r="G1162" s="33"/>
      <c r="H1162" s="33"/>
      <c r="I1162" s="167"/>
      <c r="J1162" s="33"/>
      <c r="K1162" s="33"/>
      <c r="L1162" s="34"/>
      <c r="M1162" s="168"/>
      <c r="N1162" s="169"/>
      <c r="O1162" s="59"/>
      <c r="P1162" s="59"/>
      <c r="Q1162" s="59"/>
      <c r="R1162" s="59"/>
      <c r="S1162" s="59"/>
      <c r="T1162" s="60"/>
      <c r="U1162" s="33"/>
      <c r="V1162" s="33"/>
      <c r="W1162" s="33"/>
      <c r="X1162" s="33"/>
      <c r="Y1162" s="33"/>
      <c r="Z1162" s="33"/>
      <c r="AA1162" s="33"/>
      <c r="AB1162" s="33"/>
      <c r="AC1162" s="33"/>
      <c r="AD1162" s="33"/>
      <c r="AE1162" s="33"/>
      <c r="AT1162" s="18" t="s">
        <v>273</v>
      </c>
      <c r="AU1162" s="18" t="s">
        <v>90</v>
      </c>
    </row>
    <row r="1163" spans="1:65" s="2" customFormat="1" ht="24.15" customHeight="1">
      <c r="A1163" s="33"/>
      <c r="B1163" s="151"/>
      <c r="C1163" s="152" t="s">
        <v>1274</v>
      </c>
      <c r="D1163" s="152" t="s">
        <v>267</v>
      </c>
      <c r="E1163" s="153" t="s">
        <v>1275</v>
      </c>
      <c r="F1163" s="154" t="s">
        <v>1276</v>
      </c>
      <c r="G1163" s="155" t="s">
        <v>1106</v>
      </c>
      <c r="H1163" s="211"/>
      <c r="I1163" s="157"/>
      <c r="J1163" s="158">
        <f>ROUND(I1163*H1163,2)</f>
        <v>0</v>
      </c>
      <c r="K1163" s="154" t="s">
        <v>271</v>
      </c>
      <c r="L1163" s="34"/>
      <c r="M1163" s="159" t="s">
        <v>1</v>
      </c>
      <c r="N1163" s="160" t="s">
        <v>45</v>
      </c>
      <c r="O1163" s="59"/>
      <c r="P1163" s="161">
        <f>O1163*H1163</f>
        <v>0</v>
      </c>
      <c r="Q1163" s="161">
        <v>0</v>
      </c>
      <c r="R1163" s="161">
        <f>Q1163*H1163</f>
        <v>0</v>
      </c>
      <c r="S1163" s="161">
        <v>0</v>
      </c>
      <c r="T1163" s="162">
        <f>S1163*H1163</f>
        <v>0</v>
      </c>
      <c r="U1163" s="33"/>
      <c r="V1163" s="33"/>
      <c r="W1163" s="33"/>
      <c r="X1163" s="33"/>
      <c r="Y1163" s="33"/>
      <c r="Z1163" s="33"/>
      <c r="AA1163" s="33"/>
      <c r="AB1163" s="33"/>
      <c r="AC1163" s="33"/>
      <c r="AD1163" s="33"/>
      <c r="AE1163" s="33"/>
      <c r="AR1163" s="163" t="s">
        <v>367</v>
      </c>
      <c r="AT1163" s="163" t="s">
        <v>267</v>
      </c>
      <c r="AU1163" s="163" t="s">
        <v>90</v>
      </c>
      <c r="AY1163" s="18" t="s">
        <v>265</v>
      </c>
      <c r="BE1163" s="164">
        <f>IF(N1163="základní",J1163,0)</f>
        <v>0</v>
      </c>
      <c r="BF1163" s="164">
        <f>IF(N1163="snížená",J1163,0)</f>
        <v>0</v>
      </c>
      <c r="BG1163" s="164">
        <f>IF(N1163="zákl. přenesená",J1163,0)</f>
        <v>0</v>
      </c>
      <c r="BH1163" s="164">
        <f>IF(N1163="sníž. přenesená",J1163,0)</f>
        <v>0</v>
      </c>
      <c r="BI1163" s="164">
        <f>IF(N1163="nulová",J1163,0)</f>
        <v>0</v>
      </c>
      <c r="BJ1163" s="18" t="s">
        <v>87</v>
      </c>
      <c r="BK1163" s="164">
        <f>ROUND(I1163*H1163,2)</f>
        <v>0</v>
      </c>
      <c r="BL1163" s="18" t="s">
        <v>367</v>
      </c>
      <c r="BM1163" s="163" t="s">
        <v>1277</v>
      </c>
    </row>
    <row r="1164" spans="1:47" s="2" customFormat="1" ht="28.8">
      <c r="A1164" s="33"/>
      <c r="B1164" s="34"/>
      <c r="C1164" s="33"/>
      <c r="D1164" s="165" t="s">
        <v>273</v>
      </c>
      <c r="E1164" s="33"/>
      <c r="F1164" s="166" t="s">
        <v>1278</v>
      </c>
      <c r="G1164" s="33"/>
      <c r="H1164" s="33"/>
      <c r="I1164" s="167"/>
      <c r="J1164" s="33"/>
      <c r="K1164" s="33"/>
      <c r="L1164" s="34"/>
      <c r="M1164" s="168"/>
      <c r="N1164" s="169"/>
      <c r="O1164" s="59"/>
      <c r="P1164" s="59"/>
      <c r="Q1164" s="59"/>
      <c r="R1164" s="59"/>
      <c r="S1164" s="59"/>
      <c r="T1164" s="60"/>
      <c r="U1164" s="33"/>
      <c r="V1164" s="33"/>
      <c r="W1164" s="33"/>
      <c r="X1164" s="33"/>
      <c r="Y1164" s="33"/>
      <c r="Z1164" s="33"/>
      <c r="AA1164" s="33"/>
      <c r="AB1164" s="33"/>
      <c r="AC1164" s="33"/>
      <c r="AD1164" s="33"/>
      <c r="AE1164" s="33"/>
      <c r="AT1164" s="18" t="s">
        <v>273</v>
      </c>
      <c r="AU1164" s="18" t="s">
        <v>90</v>
      </c>
    </row>
    <row r="1165" spans="2:63" s="12" customFormat="1" ht="22.8" customHeight="1">
      <c r="B1165" s="138"/>
      <c r="D1165" s="139" t="s">
        <v>79</v>
      </c>
      <c r="E1165" s="149" t="s">
        <v>1279</v>
      </c>
      <c r="F1165" s="149" t="s">
        <v>1280</v>
      </c>
      <c r="I1165" s="141"/>
      <c r="J1165" s="150">
        <f>BK1165</f>
        <v>0</v>
      </c>
      <c r="L1165" s="138"/>
      <c r="M1165" s="143"/>
      <c r="N1165" s="144"/>
      <c r="O1165" s="144"/>
      <c r="P1165" s="145">
        <f>SUM(P1166:P1235)</f>
        <v>0</v>
      </c>
      <c r="Q1165" s="144"/>
      <c r="R1165" s="145">
        <f>SUM(R1166:R1235)</f>
        <v>0.13588500000000003</v>
      </c>
      <c r="S1165" s="144"/>
      <c r="T1165" s="146">
        <f>SUM(T1166:T1235)</f>
        <v>0</v>
      </c>
      <c r="AR1165" s="139" t="s">
        <v>90</v>
      </c>
      <c r="AT1165" s="147" t="s">
        <v>79</v>
      </c>
      <c r="AU1165" s="147" t="s">
        <v>87</v>
      </c>
      <c r="AY1165" s="139" t="s">
        <v>265</v>
      </c>
      <c r="BK1165" s="148">
        <f>SUM(BK1166:BK1235)</f>
        <v>0</v>
      </c>
    </row>
    <row r="1166" spans="1:65" s="2" customFormat="1" ht="24.15" customHeight="1">
      <c r="A1166" s="33"/>
      <c r="B1166" s="151"/>
      <c r="C1166" s="152" t="s">
        <v>1281</v>
      </c>
      <c r="D1166" s="152" t="s">
        <v>267</v>
      </c>
      <c r="E1166" s="153" t="s">
        <v>1282</v>
      </c>
      <c r="F1166" s="154" t="s">
        <v>1283</v>
      </c>
      <c r="G1166" s="155" t="s">
        <v>280</v>
      </c>
      <c r="H1166" s="156">
        <v>3</v>
      </c>
      <c r="I1166" s="157"/>
      <c r="J1166" s="158">
        <f>ROUND(I1166*H1166,2)</f>
        <v>0</v>
      </c>
      <c r="K1166" s="154" t="s">
        <v>271</v>
      </c>
      <c r="L1166" s="34"/>
      <c r="M1166" s="159" t="s">
        <v>1</v>
      </c>
      <c r="N1166" s="160" t="s">
        <v>45</v>
      </c>
      <c r="O1166" s="59"/>
      <c r="P1166" s="161">
        <f>O1166*H1166</f>
        <v>0</v>
      </c>
      <c r="Q1166" s="161">
        <v>0.00027</v>
      </c>
      <c r="R1166" s="161">
        <f>Q1166*H1166</f>
        <v>0.00081</v>
      </c>
      <c r="S1166" s="161">
        <v>0</v>
      </c>
      <c r="T1166" s="162">
        <f>S1166*H1166</f>
        <v>0</v>
      </c>
      <c r="U1166" s="33"/>
      <c r="V1166" s="33"/>
      <c r="W1166" s="33"/>
      <c r="X1166" s="33"/>
      <c r="Y1166" s="33"/>
      <c r="Z1166" s="33"/>
      <c r="AA1166" s="33"/>
      <c r="AB1166" s="33"/>
      <c r="AC1166" s="33"/>
      <c r="AD1166" s="33"/>
      <c r="AE1166" s="33"/>
      <c r="AR1166" s="163" t="s">
        <v>367</v>
      </c>
      <c r="AT1166" s="163" t="s">
        <v>267</v>
      </c>
      <c r="AU1166" s="163" t="s">
        <v>90</v>
      </c>
      <c r="AY1166" s="18" t="s">
        <v>265</v>
      </c>
      <c r="BE1166" s="164">
        <f>IF(N1166="základní",J1166,0)</f>
        <v>0</v>
      </c>
      <c r="BF1166" s="164">
        <f>IF(N1166="snížená",J1166,0)</f>
        <v>0</v>
      </c>
      <c r="BG1166" s="164">
        <f>IF(N1166="zákl. přenesená",J1166,0)</f>
        <v>0</v>
      </c>
      <c r="BH1166" s="164">
        <f>IF(N1166="sníž. přenesená",J1166,0)</f>
        <v>0</v>
      </c>
      <c r="BI1166" s="164">
        <f>IF(N1166="nulová",J1166,0)</f>
        <v>0</v>
      </c>
      <c r="BJ1166" s="18" t="s">
        <v>87</v>
      </c>
      <c r="BK1166" s="164">
        <f>ROUND(I1166*H1166,2)</f>
        <v>0</v>
      </c>
      <c r="BL1166" s="18" t="s">
        <v>367</v>
      </c>
      <c r="BM1166" s="163" t="s">
        <v>1284</v>
      </c>
    </row>
    <row r="1167" spans="1:47" s="2" customFormat="1" ht="19.2">
      <c r="A1167" s="33"/>
      <c r="B1167" s="34"/>
      <c r="C1167" s="33"/>
      <c r="D1167" s="165" t="s">
        <v>273</v>
      </c>
      <c r="E1167" s="33"/>
      <c r="F1167" s="166" t="s">
        <v>1283</v>
      </c>
      <c r="G1167" s="33"/>
      <c r="H1167" s="33"/>
      <c r="I1167" s="167"/>
      <c r="J1167" s="33"/>
      <c r="K1167" s="33"/>
      <c r="L1167" s="34"/>
      <c r="M1167" s="168"/>
      <c r="N1167" s="169"/>
      <c r="O1167" s="59"/>
      <c r="P1167" s="59"/>
      <c r="Q1167" s="59"/>
      <c r="R1167" s="59"/>
      <c r="S1167" s="59"/>
      <c r="T1167" s="60"/>
      <c r="U1167" s="33"/>
      <c r="V1167" s="33"/>
      <c r="W1167" s="33"/>
      <c r="X1167" s="33"/>
      <c r="Y1167" s="33"/>
      <c r="Z1167" s="33"/>
      <c r="AA1167" s="33"/>
      <c r="AB1167" s="33"/>
      <c r="AC1167" s="33"/>
      <c r="AD1167" s="33"/>
      <c r="AE1167" s="33"/>
      <c r="AT1167" s="18" t="s">
        <v>273</v>
      </c>
      <c r="AU1167" s="18" t="s">
        <v>90</v>
      </c>
    </row>
    <row r="1168" spans="2:51" s="13" customFormat="1" ht="10.2">
      <c r="B1168" s="170"/>
      <c r="D1168" s="165" t="s">
        <v>274</v>
      </c>
      <c r="E1168" s="171" t="s">
        <v>1</v>
      </c>
      <c r="F1168" s="172" t="s">
        <v>867</v>
      </c>
      <c r="H1168" s="171" t="s">
        <v>1</v>
      </c>
      <c r="I1168" s="173"/>
      <c r="L1168" s="170"/>
      <c r="M1168" s="174"/>
      <c r="N1168" s="175"/>
      <c r="O1168" s="175"/>
      <c r="P1168" s="175"/>
      <c r="Q1168" s="175"/>
      <c r="R1168" s="175"/>
      <c r="S1168" s="175"/>
      <c r="T1168" s="176"/>
      <c r="AT1168" s="171" t="s">
        <v>274</v>
      </c>
      <c r="AU1168" s="171" t="s">
        <v>90</v>
      </c>
      <c r="AV1168" s="13" t="s">
        <v>87</v>
      </c>
      <c r="AW1168" s="13" t="s">
        <v>36</v>
      </c>
      <c r="AX1168" s="13" t="s">
        <v>80</v>
      </c>
      <c r="AY1168" s="171" t="s">
        <v>265</v>
      </c>
    </row>
    <row r="1169" spans="2:51" s="13" customFormat="1" ht="10.2">
      <c r="B1169" s="170"/>
      <c r="D1169" s="165" t="s">
        <v>274</v>
      </c>
      <c r="E1169" s="171" t="s">
        <v>1</v>
      </c>
      <c r="F1169" s="172" t="s">
        <v>1285</v>
      </c>
      <c r="H1169" s="171" t="s">
        <v>1</v>
      </c>
      <c r="I1169" s="173"/>
      <c r="L1169" s="170"/>
      <c r="M1169" s="174"/>
      <c r="N1169" s="175"/>
      <c r="O1169" s="175"/>
      <c r="P1169" s="175"/>
      <c r="Q1169" s="175"/>
      <c r="R1169" s="175"/>
      <c r="S1169" s="175"/>
      <c r="T1169" s="176"/>
      <c r="AT1169" s="171" t="s">
        <v>274</v>
      </c>
      <c r="AU1169" s="171" t="s">
        <v>90</v>
      </c>
      <c r="AV1169" s="13" t="s">
        <v>87</v>
      </c>
      <c r="AW1169" s="13" t="s">
        <v>36</v>
      </c>
      <c r="AX1169" s="13" t="s">
        <v>80</v>
      </c>
      <c r="AY1169" s="171" t="s">
        <v>265</v>
      </c>
    </row>
    <row r="1170" spans="2:51" s="14" customFormat="1" ht="10.2">
      <c r="B1170" s="177"/>
      <c r="D1170" s="165" t="s">
        <v>274</v>
      </c>
      <c r="E1170" s="178" t="s">
        <v>1</v>
      </c>
      <c r="F1170" s="179" t="s">
        <v>1286</v>
      </c>
      <c r="H1170" s="180">
        <v>1</v>
      </c>
      <c r="I1170" s="181"/>
      <c r="L1170" s="177"/>
      <c r="M1170" s="182"/>
      <c r="N1170" s="183"/>
      <c r="O1170" s="183"/>
      <c r="P1170" s="183"/>
      <c r="Q1170" s="183"/>
      <c r="R1170" s="183"/>
      <c r="S1170" s="183"/>
      <c r="T1170" s="184"/>
      <c r="AT1170" s="178" t="s">
        <v>274</v>
      </c>
      <c r="AU1170" s="178" t="s">
        <v>90</v>
      </c>
      <c r="AV1170" s="14" t="s">
        <v>90</v>
      </c>
      <c r="AW1170" s="14" t="s">
        <v>36</v>
      </c>
      <c r="AX1170" s="14" t="s">
        <v>80</v>
      </c>
      <c r="AY1170" s="178" t="s">
        <v>265</v>
      </c>
    </row>
    <row r="1171" spans="2:51" s="14" customFormat="1" ht="10.2">
      <c r="B1171" s="177"/>
      <c r="D1171" s="165" t="s">
        <v>274</v>
      </c>
      <c r="E1171" s="178" t="s">
        <v>1</v>
      </c>
      <c r="F1171" s="179" t="s">
        <v>1287</v>
      </c>
      <c r="H1171" s="180">
        <v>1.125</v>
      </c>
      <c r="I1171" s="181"/>
      <c r="L1171" s="177"/>
      <c r="M1171" s="182"/>
      <c r="N1171" s="183"/>
      <c r="O1171" s="183"/>
      <c r="P1171" s="183"/>
      <c r="Q1171" s="183"/>
      <c r="R1171" s="183"/>
      <c r="S1171" s="183"/>
      <c r="T1171" s="184"/>
      <c r="AT1171" s="178" t="s">
        <v>274</v>
      </c>
      <c r="AU1171" s="178" t="s">
        <v>90</v>
      </c>
      <c r="AV1171" s="14" t="s">
        <v>90</v>
      </c>
      <c r="AW1171" s="14" t="s">
        <v>36</v>
      </c>
      <c r="AX1171" s="14" t="s">
        <v>80</v>
      </c>
      <c r="AY1171" s="178" t="s">
        <v>265</v>
      </c>
    </row>
    <row r="1172" spans="2:51" s="16" customFormat="1" ht="10.2">
      <c r="B1172" s="193"/>
      <c r="D1172" s="165" t="s">
        <v>274</v>
      </c>
      <c r="E1172" s="194" t="s">
        <v>151</v>
      </c>
      <c r="F1172" s="195" t="s">
        <v>304</v>
      </c>
      <c r="H1172" s="196">
        <v>2.125</v>
      </c>
      <c r="I1172" s="197"/>
      <c r="L1172" s="193"/>
      <c r="M1172" s="198"/>
      <c r="N1172" s="199"/>
      <c r="O1172" s="199"/>
      <c r="P1172" s="199"/>
      <c r="Q1172" s="199"/>
      <c r="R1172" s="199"/>
      <c r="S1172" s="199"/>
      <c r="T1172" s="200"/>
      <c r="AT1172" s="194" t="s">
        <v>274</v>
      </c>
      <c r="AU1172" s="194" t="s">
        <v>90</v>
      </c>
      <c r="AV1172" s="16" t="s">
        <v>95</v>
      </c>
      <c r="AW1172" s="16" t="s">
        <v>36</v>
      </c>
      <c r="AX1172" s="16" t="s">
        <v>80</v>
      </c>
      <c r="AY1172" s="194" t="s">
        <v>265</v>
      </c>
    </row>
    <row r="1173" spans="2:51" s="15" customFormat="1" ht="10.2">
      <c r="B1173" s="185"/>
      <c r="D1173" s="165" t="s">
        <v>274</v>
      </c>
      <c r="E1173" s="186" t="s">
        <v>1</v>
      </c>
      <c r="F1173" s="187" t="s">
        <v>277</v>
      </c>
      <c r="H1173" s="188">
        <v>2.125</v>
      </c>
      <c r="I1173" s="189"/>
      <c r="L1173" s="185"/>
      <c r="M1173" s="190"/>
      <c r="N1173" s="191"/>
      <c r="O1173" s="191"/>
      <c r="P1173" s="191"/>
      <c r="Q1173" s="191"/>
      <c r="R1173" s="191"/>
      <c r="S1173" s="191"/>
      <c r="T1173" s="192"/>
      <c r="AT1173" s="186" t="s">
        <v>274</v>
      </c>
      <c r="AU1173" s="186" t="s">
        <v>90</v>
      </c>
      <c r="AV1173" s="15" t="s">
        <v>179</v>
      </c>
      <c r="AW1173" s="15" t="s">
        <v>36</v>
      </c>
      <c r="AX1173" s="15" t="s">
        <v>80</v>
      </c>
      <c r="AY1173" s="186" t="s">
        <v>265</v>
      </c>
    </row>
    <row r="1174" spans="2:51" s="14" customFormat="1" ht="10.2">
      <c r="B1174" s="177"/>
      <c r="D1174" s="165" t="s">
        <v>274</v>
      </c>
      <c r="E1174" s="178" t="s">
        <v>1</v>
      </c>
      <c r="F1174" s="179" t="s">
        <v>1288</v>
      </c>
      <c r="H1174" s="180">
        <v>1</v>
      </c>
      <c r="I1174" s="181"/>
      <c r="L1174" s="177"/>
      <c r="M1174" s="182"/>
      <c r="N1174" s="183"/>
      <c r="O1174" s="183"/>
      <c r="P1174" s="183"/>
      <c r="Q1174" s="183"/>
      <c r="R1174" s="183"/>
      <c r="S1174" s="183"/>
      <c r="T1174" s="184"/>
      <c r="AT1174" s="178" t="s">
        <v>274</v>
      </c>
      <c r="AU1174" s="178" t="s">
        <v>90</v>
      </c>
      <c r="AV1174" s="14" t="s">
        <v>90</v>
      </c>
      <c r="AW1174" s="14" t="s">
        <v>36</v>
      </c>
      <c r="AX1174" s="14" t="s">
        <v>80</v>
      </c>
      <c r="AY1174" s="178" t="s">
        <v>265</v>
      </c>
    </row>
    <row r="1175" spans="2:51" s="14" customFormat="1" ht="10.2">
      <c r="B1175" s="177"/>
      <c r="D1175" s="165" t="s">
        <v>274</v>
      </c>
      <c r="E1175" s="178" t="s">
        <v>1</v>
      </c>
      <c r="F1175" s="179" t="s">
        <v>1289</v>
      </c>
      <c r="H1175" s="180">
        <v>2</v>
      </c>
      <c r="I1175" s="181"/>
      <c r="L1175" s="177"/>
      <c r="M1175" s="182"/>
      <c r="N1175" s="183"/>
      <c r="O1175" s="183"/>
      <c r="P1175" s="183"/>
      <c r="Q1175" s="183"/>
      <c r="R1175" s="183"/>
      <c r="S1175" s="183"/>
      <c r="T1175" s="184"/>
      <c r="AT1175" s="178" t="s">
        <v>274</v>
      </c>
      <c r="AU1175" s="178" t="s">
        <v>90</v>
      </c>
      <c r="AV1175" s="14" t="s">
        <v>90</v>
      </c>
      <c r="AW1175" s="14" t="s">
        <v>36</v>
      </c>
      <c r="AX1175" s="14" t="s">
        <v>80</v>
      </c>
      <c r="AY1175" s="178" t="s">
        <v>265</v>
      </c>
    </row>
    <row r="1176" spans="2:51" s="15" customFormat="1" ht="10.2">
      <c r="B1176" s="185"/>
      <c r="D1176" s="165" t="s">
        <v>274</v>
      </c>
      <c r="E1176" s="186" t="s">
        <v>1</v>
      </c>
      <c r="F1176" s="187" t="s">
        <v>277</v>
      </c>
      <c r="H1176" s="188">
        <v>3</v>
      </c>
      <c r="I1176" s="189"/>
      <c r="L1176" s="185"/>
      <c r="M1176" s="190"/>
      <c r="N1176" s="191"/>
      <c r="O1176" s="191"/>
      <c r="P1176" s="191"/>
      <c r="Q1176" s="191"/>
      <c r="R1176" s="191"/>
      <c r="S1176" s="191"/>
      <c r="T1176" s="192"/>
      <c r="AT1176" s="186" t="s">
        <v>274</v>
      </c>
      <c r="AU1176" s="186" t="s">
        <v>90</v>
      </c>
      <c r="AV1176" s="15" t="s">
        <v>179</v>
      </c>
      <c r="AW1176" s="15" t="s">
        <v>36</v>
      </c>
      <c r="AX1176" s="15" t="s">
        <v>87</v>
      </c>
      <c r="AY1176" s="186" t="s">
        <v>265</v>
      </c>
    </row>
    <row r="1177" spans="1:65" s="2" customFormat="1" ht="21.75" customHeight="1">
      <c r="A1177" s="33"/>
      <c r="B1177" s="151"/>
      <c r="C1177" s="201" t="s">
        <v>1290</v>
      </c>
      <c r="D1177" s="201" t="s">
        <v>376</v>
      </c>
      <c r="E1177" s="202" t="s">
        <v>1291</v>
      </c>
      <c r="F1177" s="203" t="s">
        <v>1292</v>
      </c>
      <c r="G1177" s="204" t="s">
        <v>270</v>
      </c>
      <c r="H1177" s="205">
        <v>2.125</v>
      </c>
      <c r="I1177" s="206"/>
      <c r="J1177" s="207">
        <f>ROUND(I1177*H1177,2)</f>
        <v>0</v>
      </c>
      <c r="K1177" s="203" t="s">
        <v>271</v>
      </c>
      <c r="L1177" s="208"/>
      <c r="M1177" s="209" t="s">
        <v>1</v>
      </c>
      <c r="N1177" s="210" t="s">
        <v>45</v>
      </c>
      <c r="O1177" s="59"/>
      <c r="P1177" s="161">
        <f>O1177*H1177</f>
        <v>0</v>
      </c>
      <c r="Q1177" s="161">
        <v>0.04028</v>
      </c>
      <c r="R1177" s="161">
        <f>Q1177*H1177</f>
        <v>0.085595</v>
      </c>
      <c r="S1177" s="161">
        <v>0</v>
      </c>
      <c r="T1177" s="162">
        <f>S1177*H1177</f>
        <v>0</v>
      </c>
      <c r="U1177" s="33"/>
      <c r="V1177" s="33"/>
      <c r="W1177" s="33"/>
      <c r="X1177" s="33"/>
      <c r="Y1177" s="33"/>
      <c r="Z1177" s="33"/>
      <c r="AA1177" s="33"/>
      <c r="AB1177" s="33"/>
      <c r="AC1177" s="33"/>
      <c r="AD1177" s="33"/>
      <c r="AE1177" s="33"/>
      <c r="AR1177" s="163" t="s">
        <v>448</v>
      </c>
      <c r="AT1177" s="163" t="s">
        <v>376</v>
      </c>
      <c r="AU1177" s="163" t="s">
        <v>90</v>
      </c>
      <c r="AY1177" s="18" t="s">
        <v>265</v>
      </c>
      <c r="BE1177" s="164">
        <f>IF(N1177="základní",J1177,0)</f>
        <v>0</v>
      </c>
      <c r="BF1177" s="164">
        <f>IF(N1177="snížená",J1177,0)</f>
        <v>0</v>
      </c>
      <c r="BG1177" s="164">
        <f>IF(N1177="zákl. přenesená",J1177,0)</f>
        <v>0</v>
      </c>
      <c r="BH1177" s="164">
        <f>IF(N1177="sníž. přenesená",J1177,0)</f>
        <v>0</v>
      </c>
      <c r="BI1177" s="164">
        <f>IF(N1177="nulová",J1177,0)</f>
        <v>0</v>
      </c>
      <c r="BJ1177" s="18" t="s">
        <v>87</v>
      </c>
      <c r="BK1177" s="164">
        <f>ROUND(I1177*H1177,2)</f>
        <v>0</v>
      </c>
      <c r="BL1177" s="18" t="s">
        <v>367</v>
      </c>
      <c r="BM1177" s="163" t="s">
        <v>1293</v>
      </c>
    </row>
    <row r="1178" spans="1:47" s="2" customFormat="1" ht="10.2">
      <c r="A1178" s="33"/>
      <c r="B1178" s="34"/>
      <c r="C1178" s="33"/>
      <c r="D1178" s="165" t="s">
        <v>273</v>
      </c>
      <c r="E1178" s="33"/>
      <c r="F1178" s="166" t="s">
        <v>1292</v>
      </c>
      <c r="G1178" s="33"/>
      <c r="H1178" s="33"/>
      <c r="I1178" s="167"/>
      <c r="J1178" s="33"/>
      <c r="K1178" s="33"/>
      <c r="L1178" s="34"/>
      <c r="M1178" s="168"/>
      <c r="N1178" s="169"/>
      <c r="O1178" s="59"/>
      <c r="P1178" s="59"/>
      <c r="Q1178" s="59"/>
      <c r="R1178" s="59"/>
      <c r="S1178" s="59"/>
      <c r="T1178" s="60"/>
      <c r="U1178" s="33"/>
      <c r="V1178" s="33"/>
      <c r="W1178" s="33"/>
      <c r="X1178" s="33"/>
      <c r="Y1178" s="33"/>
      <c r="Z1178" s="33"/>
      <c r="AA1178" s="33"/>
      <c r="AB1178" s="33"/>
      <c r="AC1178" s="33"/>
      <c r="AD1178" s="33"/>
      <c r="AE1178" s="33"/>
      <c r="AT1178" s="18" t="s">
        <v>273</v>
      </c>
      <c r="AU1178" s="18" t="s">
        <v>90</v>
      </c>
    </row>
    <row r="1179" spans="2:51" s="13" customFormat="1" ht="10.2">
      <c r="B1179" s="170"/>
      <c r="D1179" s="165" t="s">
        <v>274</v>
      </c>
      <c r="E1179" s="171" t="s">
        <v>1</v>
      </c>
      <c r="F1179" s="172" t="s">
        <v>1294</v>
      </c>
      <c r="H1179" s="171" t="s">
        <v>1</v>
      </c>
      <c r="I1179" s="173"/>
      <c r="L1179" s="170"/>
      <c r="M1179" s="174"/>
      <c r="N1179" s="175"/>
      <c r="O1179" s="175"/>
      <c r="P1179" s="175"/>
      <c r="Q1179" s="175"/>
      <c r="R1179" s="175"/>
      <c r="S1179" s="175"/>
      <c r="T1179" s="176"/>
      <c r="AT1179" s="171" t="s">
        <v>274</v>
      </c>
      <c r="AU1179" s="171" t="s">
        <v>90</v>
      </c>
      <c r="AV1179" s="13" t="s">
        <v>87</v>
      </c>
      <c r="AW1179" s="13" t="s">
        <v>36</v>
      </c>
      <c r="AX1179" s="13" t="s">
        <v>80</v>
      </c>
      <c r="AY1179" s="171" t="s">
        <v>265</v>
      </c>
    </row>
    <row r="1180" spans="2:51" s="13" customFormat="1" ht="10.2">
      <c r="B1180" s="170"/>
      <c r="D1180" s="165" t="s">
        <v>274</v>
      </c>
      <c r="E1180" s="171" t="s">
        <v>1</v>
      </c>
      <c r="F1180" s="172" t="s">
        <v>1295</v>
      </c>
      <c r="H1180" s="171" t="s">
        <v>1</v>
      </c>
      <c r="I1180" s="173"/>
      <c r="L1180" s="170"/>
      <c r="M1180" s="174"/>
      <c r="N1180" s="175"/>
      <c r="O1180" s="175"/>
      <c r="P1180" s="175"/>
      <c r="Q1180" s="175"/>
      <c r="R1180" s="175"/>
      <c r="S1180" s="175"/>
      <c r="T1180" s="176"/>
      <c r="AT1180" s="171" t="s">
        <v>274</v>
      </c>
      <c r="AU1180" s="171" t="s">
        <v>90</v>
      </c>
      <c r="AV1180" s="13" t="s">
        <v>87</v>
      </c>
      <c r="AW1180" s="13" t="s">
        <v>36</v>
      </c>
      <c r="AX1180" s="13" t="s">
        <v>80</v>
      </c>
      <c r="AY1180" s="171" t="s">
        <v>265</v>
      </c>
    </row>
    <row r="1181" spans="2:51" s="14" customFormat="1" ht="10.2">
      <c r="B1181" s="177"/>
      <c r="D1181" s="165" t="s">
        <v>274</v>
      </c>
      <c r="E1181" s="178" t="s">
        <v>1</v>
      </c>
      <c r="F1181" s="179" t="s">
        <v>151</v>
      </c>
      <c r="H1181" s="180">
        <v>2.125</v>
      </c>
      <c r="I1181" s="181"/>
      <c r="L1181" s="177"/>
      <c r="M1181" s="182"/>
      <c r="N1181" s="183"/>
      <c r="O1181" s="183"/>
      <c r="P1181" s="183"/>
      <c r="Q1181" s="183"/>
      <c r="R1181" s="183"/>
      <c r="S1181" s="183"/>
      <c r="T1181" s="184"/>
      <c r="AT1181" s="178" t="s">
        <v>274</v>
      </c>
      <c r="AU1181" s="178" t="s">
        <v>90</v>
      </c>
      <c r="AV1181" s="14" t="s">
        <v>90</v>
      </c>
      <c r="AW1181" s="14" t="s">
        <v>36</v>
      </c>
      <c r="AX1181" s="14" t="s">
        <v>80</v>
      </c>
      <c r="AY1181" s="178" t="s">
        <v>265</v>
      </c>
    </row>
    <row r="1182" spans="2:51" s="15" customFormat="1" ht="10.2">
      <c r="B1182" s="185"/>
      <c r="D1182" s="165" t="s">
        <v>274</v>
      </c>
      <c r="E1182" s="186" t="s">
        <v>1</v>
      </c>
      <c r="F1182" s="187" t="s">
        <v>277</v>
      </c>
      <c r="H1182" s="188">
        <v>2.125</v>
      </c>
      <c r="I1182" s="189"/>
      <c r="L1182" s="185"/>
      <c r="M1182" s="190"/>
      <c r="N1182" s="191"/>
      <c r="O1182" s="191"/>
      <c r="P1182" s="191"/>
      <c r="Q1182" s="191"/>
      <c r="R1182" s="191"/>
      <c r="S1182" s="191"/>
      <c r="T1182" s="192"/>
      <c r="AT1182" s="186" t="s">
        <v>274</v>
      </c>
      <c r="AU1182" s="186" t="s">
        <v>90</v>
      </c>
      <c r="AV1182" s="15" t="s">
        <v>179</v>
      </c>
      <c r="AW1182" s="15" t="s">
        <v>36</v>
      </c>
      <c r="AX1182" s="15" t="s">
        <v>87</v>
      </c>
      <c r="AY1182" s="186" t="s">
        <v>265</v>
      </c>
    </row>
    <row r="1183" spans="1:65" s="2" customFormat="1" ht="37.8" customHeight="1">
      <c r="A1183" s="33"/>
      <c r="B1183" s="151"/>
      <c r="C1183" s="152" t="s">
        <v>1296</v>
      </c>
      <c r="D1183" s="152" t="s">
        <v>267</v>
      </c>
      <c r="E1183" s="153" t="s">
        <v>1297</v>
      </c>
      <c r="F1183" s="154" t="s">
        <v>1298</v>
      </c>
      <c r="G1183" s="155" t="s">
        <v>294</v>
      </c>
      <c r="H1183" s="156">
        <v>10</v>
      </c>
      <c r="I1183" s="157"/>
      <c r="J1183" s="158">
        <f>ROUND(I1183*H1183,2)</f>
        <v>0</v>
      </c>
      <c r="K1183" s="154" t="s">
        <v>271</v>
      </c>
      <c r="L1183" s="34"/>
      <c r="M1183" s="159" t="s">
        <v>1</v>
      </c>
      <c r="N1183" s="160" t="s">
        <v>45</v>
      </c>
      <c r="O1183" s="59"/>
      <c r="P1183" s="161">
        <f>O1183*H1183</f>
        <v>0</v>
      </c>
      <c r="Q1183" s="161">
        <v>0.00028</v>
      </c>
      <c r="R1183" s="161">
        <f>Q1183*H1183</f>
        <v>0.0027999999999999995</v>
      </c>
      <c r="S1183" s="161">
        <v>0</v>
      </c>
      <c r="T1183" s="162">
        <f>S1183*H1183</f>
        <v>0</v>
      </c>
      <c r="U1183" s="33"/>
      <c r="V1183" s="33"/>
      <c r="W1183" s="33"/>
      <c r="X1183" s="33"/>
      <c r="Y1183" s="33"/>
      <c r="Z1183" s="33"/>
      <c r="AA1183" s="33"/>
      <c r="AB1183" s="33"/>
      <c r="AC1183" s="33"/>
      <c r="AD1183" s="33"/>
      <c r="AE1183" s="33"/>
      <c r="AR1183" s="163" t="s">
        <v>367</v>
      </c>
      <c r="AT1183" s="163" t="s">
        <v>267</v>
      </c>
      <c r="AU1183" s="163" t="s">
        <v>90</v>
      </c>
      <c r="AY1183" s="18" t="s">
        <v>265</v>
      </c>
      <c r="BE1183" s="164">
        <f>IF(N1183="základní",J1183,0)</f>
        <v>0</v>
      </c>
      <c r="BF1183" s="164">
        <f>IF(N1183="snížená",J1183,0)</f>
        <v>0</v>
      </c>
      <c r="BG1183" s="164">
        <f>IF(N1183="zákl. přenesená",J1183,0)</f>
        <v>0</v>
      </c>
      <c r="BH1183" s="164">
        <f>IF(N1183="sníž. přenesená",J1183,0)</f>
        <v>0</v>
      </c>
      <c r="BI1183" s="164">
        <f>IF(N1183="nulová",J1183,0)</f>
        <v>0</v>
      </c>
      <c r="BJ1183" s="18" t="s">
        <v>87</v>
      </c>
      <c r="BK1183" s="164">
        <f>ROUND(I1183*H1183,2)</f>
        <v>0</v>
      </c>
      <c r="BL1183" s="18" t="s">
        <v>367</v>
      </c>
      <c r="BM1183" s="163" t="s">
        <v>1299</v>
      </c>
    </row>
    <row r="1184" spans="1:47" s="2" customFormat="1" ht="28.8">
      <c r="A1184" s="33"/>
      <c r="B1184" s="34"/>
      <c r="C1184" s="33"/>
      <c r="D1184" s="165" t="s">
        <v>273</v>
      </c>
      <c r="E1184" s="33"/>
      <c r="F1184" s="166" t="s">
        <v>1298</v>
      </c>
      <c r="G1184" s="33"/>
      <c r="H1184" s="33"/>
      <c r="I1184" s="167"/>
      <c r="J1184" s="33"/>
      <c r="K1184" s="33"/>
      <c r="L1184" s="34"/>
      <c r="M1184" s="168"/>
      <c r="N1184" s="169"/>
      <c r="O1184" s="59"/>
      <c r="P1184" s="59"/>
      <c r="Q1184" s="59"/>
      <c r="R1184" s="59"/>
      <c r="S1184" s="59"/>
      <c r="T1184" s="60"/>
      <c r="U1184" s="33"/>
      <c r="V1184" s="33"/>
      <c r="W1184" s="33"/>
      <c r="X1184" s="33"/>
      <c r="Y1184" s="33"/>
      <c r="Z1184" s="33"/>
      <c r="AA1184" s="33"/>
      <c r="AB1184" s="33"/>
      <c r="AC1184" s="33"/>
      <c r="AD1184" s="33"/>
      <c r="AE1184" s="33"/>
      <c r="AT1184" s="18" t="s">
        <v>273</v>
      </c>
      <c r="AU1184" s="18" t="s">
        <v>90</v>
      </c>
    </row>
    <row r="1185" spans="2:51" s="13" customFormat="1" ht="10.2">
      <c r="B1185" s="170"/>
      <c r="D1185" s="165" t="s">
        <v>274</v>
      </c>
      <c r="E1185" s="171" t="s">
        <v>1</v>
      </c>
      <c r="F1185" s="172" t="s">
        <v>867</v>
      </c>
      <c r="H1185" s="171" t="s">
        <v>1</v>
      </c>
      <c r="I1185" s="173"/>
      <c r="L1185" s="170"/>
      <c r="M1185" s="174"/>
      <c r="N1185" s="175"/>
      <c r="O1185" s="175"/>
      <c r="P1185" s="175"/>
      <c r="Q1185" s="175"/>
      <c r="R1185" s="175"/>
      <c r="S1185" s="175"/>
      <c r="T1185" s="176"/>
      <c r="AT1185" s="171" t="s">
        <v>274</v>
      </c>
      <c r="AU1185" s="171" t="s">
        <v>90</v>
      </c>
      <c r="AV1185" s="13" t="s">
        <v>87</v>
      </c>
      <c r="AW1185" s="13" t="s">
        <v>36</v>
      </c>
      <c r="AX1185" s="13" t="s">
        <v>80</v>
      </c>
      <c r="AY1185" s="171" t="s">
        <v>265</v>
      </c>
    </row>
    <row r="1186" spans="2:51" s="14" customFormat="1" ht="10.2">
      <c r="B1186" s="177"/>
      <c r="D1186" s="165" t="s">
        <v>274</v>
      </c>
      <c r="E1186" s="178" t="s">
        <v>1</v>
      </c>
      <c r="F1186" s="179" t="s">
        <v>1300</v>
      </c>
      <c r="H1186" s="180">
        <v>4</v>
      </c>
      <c r="I1186" s="181"/>
      <c r="L1186" s="177"/>
      <c r="M1186" s="182"/>
      <c r="N1186" s="183"/>
      <c r="O1186" s="183"/>
      <c r="P1186" s="183"/>
      <c r="Q1186" s="183"/>
      <c r="R1186" s="183"/>
      <c r="S1186" s="183"/>
      <c r="T1186" s="184"/>
      <c r="AT1186" s="178" t="s">
        <v>274</v>
      </c>
      <c r="AU1186" s="178" t="s">
        <v>90</v>
      </c>
      <c r="AV1186" s="14" t="s">
        <v>90</v>
      </c>
      <c r="AW1186" s="14" t="s">
        <v>36</v>
      </c>
      <c r="AX1186" s="14" t="s">
        <v>80</v>
      </c>
      <c r="AY1186" s="178" t="s">
        <v>265</v>
      </c>
    </row>
    <row r="1187" spans="2:51" s="14" customFormat="1" ht="10.2">
      <c r="B1187" s="177"/>
      <c r="D1187" s="165" t="s">
        <v>274</v>
      </c>
      <c r="E1187" s="178" t="s">
        <v>1</v>
      </c>
      <c r="F1187" s="179" t="s">
        <v>1301</v>
      </c>
      <c r="H1187" s="180">
        <v>6</v>
      </c>
      <c r="I1187" s="181"/>
      <c r="L1187" s="177"/>
      <c r="M1187" s="182"/>
      <c r="N1187" s="183"/>
      <c r="O1187" s="183"/>
      <c r="P1187" s="183"/>
      <c r="Q1187" s="183"/>
      <c r="R1187" s="183"/>
      <c r="S1187" s="183"/>
      <c r="T1187" s="184"/>
      <c r="AT1187" s="178" t="s">
        <v>274</v>
      </c>
      <c r="AU1187" s="178" t="s">
        <v>90</v>
      </c>
      <c r="AV1187" s="14" t="s">
        <v>90</v>
      </c>
      <c r="AW1187" s="14" t="s">
        <v>36</v>
      </c>
      <c r="AX1187" s="14" t="s">
        <v>80</v>
      </c>
      <c r="AY1187" s="178" t="s">
        <v>265</v>
      </c>
    </row>
    <row r="1188" spans="2:51" s="15" customFormat="1" ht="10.2">
      <c r="B1188" s="185"/>
      <c r="D1188" s="165" t="s">
        <v>274</v>
      </c>
      <c r="E1188" s="186" t="s">
        <v>1</v>
      </c>
      <c r="F1188" s="187" t="s">
        <v>277</v>
      </c>
      <c r="H1188" s="188">
        <v>10</v>
      </c>
      <c r="I1188" s="189"/>
      <c r="L1188" s="185"/>
      <c r="M1188" s="190"/>
      <c r="N1188" s="191"/>
      <c r="O1188" s="191"/>
      <c r="P1188" s="191"/>
      <c r="Q1188" s="191"/>
      <c r="R1188" s="191"/>
      <c r="S1188" s="191"/>
      <c r="T1188" s="192"/>
      <c r="AT1188" s="186" t="s">
        <v>274</v>
      </c>
      <c r="AU1188" s="186" t="s">
        <v>90</v>
      </c>
      <c r="AV1188" s="15" t="s">
        <v>179</v>
      </c>
      <c r="AW1188" s="15" t="s">
        <v>36</v>
      </c>
      <c r="AX1188" s="15" t="s">
        <v>87</v>
      </c>
      <c r="AY1188" s="186" t="s">
        <v>265</v>
      </c>
    </row>
    <row r="1189" spans="1:65" s="2" customFormat="1" ht="37.8" customHeight="1">
      <c r="A1189" s="33"/>
      <c r="B1189" s="151"/>
      <c r="C1189" s="152" t="s">
        <v>1302</v>
      </c>
      <c r="D1189" s="152" t="s">
        <v>267</v>
      </c>
      <c r="E1189" s="153" t="s">
        <v>1303</v>
      </c>
      <c r="F1189" s="154" t="s">
        <v>1304</v>
      </c>
      <c r="G1189" s="155" t="s">
        <v>280</v>
      </c>
      <c r="H1189" s="156">
        <v>2</v>
      </c>
      <c r="I1189" s="157"/>
      <c r="J1189" s="158">
        <f>ROUND(I1189*H1189,2)</f>
        <v>0</v>
      </c>
      <c r="K1189" s="154" t="s">
        <v>271</v>
      </c>
      <c r="L1189" s="34"/>
      <c r="M1189" s="159" t="s">
        <v>1</v>
      </c>
      <c r="N1189" s="160" t="s">
        <v>45</v>
      </c>
      <c r="O1189" s="59"/>
      <c r="P1189" s="161">
        <f>O1189*H1189</f>
        <v>0</v>
      </c>
      <c r="Q1189" s="161">
        <v>0</v>
      </c>
      <c r="R1189" s="161">
        <f>Q1189*H1189</f>
        <v>0</v>
      </c>
      <c r="S1189" s="161">
        <v>0</v>
      </c>
      <c r="T1189" s="162">
        <f>S1189*H1189</f>
        <v>0</v>
      </c>
      <c r="U1189" s="33"/>
      <c r="V1189" s="33"/>
      <c r="W1189" s="33"/>
      <c r="X1189" s="33"/>
      <c r="Y1189" s="33"/>
      <c r="Z1189" s="33"/>
      <c r="AA1189" s="33"/>
      <c r="AB1189" s="33"/>
      <c r="AC1189" s="33"/>
      <c r="AD1189" s="33"/>
      <c r="AE1189" s="33"/>
      <c r="AR1189" s="163" t="s">
        <v>367</v>
      </c>
      <c r="AT1189" s="163" t="s">
        <v>267</v>
      </c>
      <c r="AU1189" s="163" t="s">
        <v>90</v>
      </c>
      <c r="AY1189" s="18" t="s">
        <v>265</v>
      </c>
      <c r="BE1189" s="164">
        <f>IF(N1189="základní",J1189,0)</f>
        <v>0</v>
      </c>
      <c r="BF1189" s="164">
        <f>IF(N1189="snížená",J1189,0)</f>
        <v>0</v>
      </c>
      <c r="BG1189" s="164">
        <f>IF(N1189="zákl. přenesená",J1189,0)</f>
        <v>0</v>
      </c>
      <c r="BH1189" s="164">
        <f>IF(N1189="sníž. přenesená",J1189,0)</f>
        <v>0</v>
      </c>
      <c r="BI1189" s="164">
        <f>IF(N1189="nulová",J1189,0)</f>
        <v>0</v>
      </c>
      <c r="BJ1189" s="18" t="s">
        <v>87</v>
      </c>
      <c r="BK1189" s="164">
        <f>ROUND(I1189*H1189,2)</f>
        <v>0</v>
      </c>
      <c r="BL1189" s="18" t="s">
        <v>367</v>
      </c>
      <c r="BM1189" s="163" t="s">
        <v>1305</v>
      </c>
    </row>
    <row r="1190" spans="1:47" s="2" customFormat="1" ht="28.8">
      <c r="A1190" s="33"/>
      <c r="B1190" s="34"/>
      <c r="C1190" s="33"/>
      <c r="D1190" s="165" t="s">
        <v>273</v>
      </c>
      <c r="E1190" s="33"/>
      <c r="F1190" s="166" t="s">
        <v>1304</v>
      </c>
      <c r="G1190" s="33"/>
      <c r="H1190" s="33"/>
      <c r="I1190" s="167"/>
      <c r="J1190" s="33"/>
      <c r="K1190" s="33"/>
      <c r="L1190" s="34"/>
      <c r="M1190" s="168"/>
      <c r="N1190" s="169"/>
      <c r="O1190" s="59"/>
      <c r="P1190" s="59"/>
      <c r="Q1190" s="59"/>
      <c r="R1190" s="59"/>
      <c r="S1190" s="59"/>
      <c r="T1190" s="60"/>
      <c r="U1190" s="33"/>
      <c r="V1190" s="33"/>
      <c r="W1190" s="33"/>
      <c r="X1190" s="33"/>
      <c r="Y1190" s="33"/>
      <c r="Z1190" s="33"/>
      <c r="AA1190" s="33"/>
      <c r="AB1190" s="33"/>
      <c r="AC1190" s="33"/>
      <c r="AD1190" s="33"/>
      <c r="AE1190" s="33"/>
      <c r="AT1190" s="18" t="s">
        <v>273</v>
      </c>
      <c r="AU1190" s="18" t="s">
        <v>90</v>
      </c>
    </row>
    <row r="1191" spans="2:51" s="13" customFormat="1" ht="10.2">
      <c r="B1191" s="170"/>
      <c r="D1191" s="165" t="s">
        <v>274</v>
      </c>
      <c r="E1191" s="171" t="s">
        <v>1</v>
      </c>
      <c r="F1191" s="172" t="s">
        <v>867</v>
      </c>
      <c r="H1191" s="171" t="s">
        <v>1</v>
      </c>
      <c r="I1191" s="173"/>
      <c r="L1191" s="170"/>
      <c r="M1191" s="174"/>
      <c r="N1191" s="175"/>
      <c r="O1191" s="175"/>
      <c r="P1191" s="175"/>
      <c r="Q1191" s="175"/>
      <c r="R1191" s="175"/>
      <c r="S1191" s="175"/>
      <c r="T1191" s="176"/>
      <c r="AT1191" s="171" t="s">
        <v>274</v>
      </c>
      <c r="AU1191" s="171" t="s">
        <v>90</v>
      </c>
      <c r="AV1191" s="13" t="s">
        <v>87</v>
      </c>
      <c r="AW1191" s="13" t="s">
        <v>36</v>
      </c>
      <c r="AX1191" s="13" t="s">
        <v>80</v>
      </c>
      <c r="AY1191" s="171" t="s">
        <v>265</v>
      </c>
    </row>
    <row r="1192" spans="2:51" s="14" customFormat="1" ht="10.2">
      <c r="B1192" s="177"/>
      <c r="D1192" s="165" t="s">
        <v>274</v>
      </c>
      <c r="E1192" s="178" t="s">
        <v>1</v>
      </c>
      <c r="F1192" s="179" t="s">
        <v>1230</v>
      </c>
      <c r="H1192" s="180">
        <v>2</v>
      </c>
      <c r="I1192" s="181"/>
      <c r="L1192" s="177"/>
      <c r="M1192" s="182"/>
      <c r="N1192" s="183"/>
      <c r="O1192" s="183"/>
      <c r="P1192" s="183"/>
      <c r="Q1192" s="183"/>
      <c r="R1192" s="183"/>
      <c r="S1192" s="183"/>
      <c r="T1192" s="184"/>
      <c r="AT1192" s="178" t="s">
        <v>274</v>
      </c>
      <c r="AU1192" s="178" t="s">
        <v>90</v>
      </c>
      <c r="AV1192" s="14" t="s">
        <v>90</v>
      </c>
      <c r="AW1192" s="14" t="s">
        <v>36</v>
      </c>
      <c r="AX1192" s="14" t="s">
        <v>80</v>
      </c>
      <c r="AY1192" s="178" t="s">
        <v>265</v>
      </c>
    </row>
    <row r="1193" spans="2:51" s="15" customFormat="1" ht="10.2">
      <c r="B1193" s="185"/>
      <c r="D1193" s="165" t="s">
        <v>274</v>
      </c>
      <c r="E1193" s="186" t="s">
        <v>1</v>
      </c>
      <c r="F1193" s="187" t="s">
        <v>277</v>
      </c>
      <c r="H1193" s="188">
        <v>2</v>
      </c>
      <c r="I1193" s="189"/>
      <c r="L1193" s="185"/>
      <c r="M1193" s="190"/>
      <c r="N1193" s="191"/>
      <c r="O1193" s="191"/>
      <c r="P1193" s="191"/>
      <c r="Q1193" s="191"/>
      <c r="R1193" s="191"/>
      <c r="S1193" s="191"/>
      <c r="T1193" s="192"/>
      <c r="AT1193" s="186" t="s">
        <v>274</v>
      </c>
      <c r="AU1193" s="186" t="s">
        <v>90</v>
      </c>
      <c r="AV1193" s="15" t="s">
        <v>179</v>
      </c>
      <c r="AW1193" s="15" t="s">
        <v>36</v>
      </c>
      <c r="AX1193" s="15" t="s">
        <v>87</v>
      </c>
      <c r="AY1193" s="186" t="s">
        <v>265</v>
      </c>
    </row>
    <row r="1194" spans="1:65" s="2" customFormat="1" ht="24.15" customHeight="1">
      <c r="A1194" s="33"/>
      <c r="B1194" s="151"/>
      <c r="C1194" s="201" t="s">
        <v>1306</v>
      </c>
      <c r="D1194" s="201" t="s">
        <v>376</v>
      </c>
      <c r="E1194" s="202" t="s">
        <v>1307</v>
      </c>
      <c r="F1194" s="203" t="s">
        <v>1308</v>
      </c>
      <c r="G1194" s="204" t="s">
        <v>280</v>
      </c>
      <c r="H1194" s="205">
        <v>2</v>
      </c>
      <c r="I1194" s="206"/>
      <c r="J1194" s="207">
        <f>ROUND(I1194*H1194,2)</f>
        <v>0</v>
      </c>
      <c r="K1194" s="203" t="s">
        <v>413</v>
      </c>
      <c r="L1194" s="208"/>
      <c r="M1194" s="209" t="s">
        <v>1</v>
      </c>
      <c r="N1194" s="210" t="s">
        <v>45</v>
      </c>
      <c r="O1194" s="59"/>
      <c r="P1194" s="161">
        <f>O1194*H1194</f>
        <v>0</v>
      </c>
      <c r="Q1194" s="161">
        <v>0.0195</v>
      </c>
      <c r="R1194" s="161">
        <f>Q1194*H1194</f>
        <v>0.039</v>
      </c>
      <c r="S1194" s="161">
        <v>0</v>
      </c>
      <c r="T1194" s="162">
        <f>S1194*H1194</f>
        <v>0</v>
      </c>
      <c r="U1194" s="33"/>
      <c r="V1194" s="33"/>
      <c r="W1194" s="33"/>
      <c r="X1194" s="33"/>
      <c r="Y1194" s="33"/>
      <c r="Z1194" s="33"/>
      <c r="AA1194" s="33"/>
      <c r="AB1194" s="33"/>
      <c r="AC1194" s="33"/>
      <c r="AD1194" s="33"/>
      <c r="AE1194" s="33"/>
      <c r="AR1194" s="163" t="s">
        <v>448</v>
      </c>
      <c r="AT1194" s="163" t="s">
        <v>376</v>
      </c>
      <c r="AU1194" s="163" t="s">
        <v>90</v>
      </c>
      <c r="AY1194" s="18" t="s">
        <v>265</v>
      </c>
      <c r="BE1194" s="164">
        <f>IF(N1194="základní",J1194,0)</f>
        <v>0</v>
      </c>
      <c r="BF1194" s="164">
        <f>IF(N1194="snížená",J1194,0)</f>
        <v>0</v>
      </c>
      <c r="BG1194" s="164">
        <f>IF(N1194="zákl. přenesená",J1194,0)</f>
        <v>0</v>
      </c>
      <c r="BH1194" s="164">
        <f>IF(N1194="sníž. přenesená",J1194,0)</f>
        <v>0</v>
      </c>
      <c r="BI1194" s="164">
        <f>IF(N1194="nulová",J1194,0)</f>
        <v>0</v>
      </c>
      <c r="BJ1194" s="18" t="s">
        <v>87</v>
      </c>
      <c r="BK1194" s="164">
        <f>ROUND(I1194*H1194,2)</f>
        <v>0</v>
      </c>
      <c r="BL1194" s="18" t="s">
        <v>367</v>
      </c>
      <c r="BM1194" s="163" t="s">
        <v>1309</v>
      </c>
    </row>
    <row r="1195" spans="1:47" s="2" customFormat="1" ht="19.2">
      <c r="A1195" s="33"/>
      <c r="B1195" s="34"/>
      <c r="C1195" s="33"/>
      <c r="D1195" s="165" t="s">
        <v>273</v>
      </c>
      <c r="E1195" s="33"/>
      <c r="F1195" s="166" t="s">
        <v>1308</v>
      </c>
      <c r="G1195" s="33"/>
      <c r="H1195" s="33"/>
      <c r="I1195" s="167"/>
      <c r="J1195" s="33"/>
      <c r="K1195" s="33"/>
      <c r="L1195" s="34"/>
      <c r="M1195" s="168"/>
      <c r="N1195" s="169"/>
      <c r="O1195" s="59"/>
      <c r="P1195" s="59"/>
      <c r="Q1195" s="59"/>
      <c r="R1195" s="59"/>
      <c r="S1195" s="59"/>
      <c r="T1195" s="60"/>
      <c r="U1195" s="33"/>
      <c r="V1195" s="33"/>
      <c r="W1195" s="33"/>
      <c r="X1195" s="33"/>
      <c r="Y1195" s="33"/>
      <c r="Z1195" s="33"/>
      <c r="AA1195" s="33"/>
      <c r="AB1195" s="33"/>
      <c r="AC1195" s="33"/>
      <c r="AD1195" s="33"/>
      <c r="AE1195" s="33"/>
      <c r="AT1195" s="18" t="s">
        <v>273</v>
      </c>
      <c r="AU1195" s="18" t="s">
        <v>90</v>
      </c>
    </row>
    <row r="1196" spans="2:51" s="13" customFormat="1" ht="10.2">
      <c r="B1196" s="170"/>
      <c r="D1196" s="165" t="s">
        <v>274</v>
      </c>
      <c r="E1196" s="171" t="s">
        <v>1</v>
      </c>
      <c r="F1196" s="172" t="s">
        <v>1310</v>
      </c>
      <c r="H1196" s="171" t="s">
        <v>1</v>
      </c>
      <c r="I1196" s="173"/>
      <c r="L1196" s="170"/>
      <c r="M1196" s="174"/>
      <c r="N1196" s="175"/>
      <c r="O1196" s="175"/>
      <c r="P1196" s="175"/>
      <c r="Q1196" s="175"/>
      <c r="R1196" s="175"/>
      <c r="S1196" s="175"/>
      <c r="T1196" s="176"/>
      <c r="AT1196" s="171" t="s">
        <v>274</v>
      </c>
      <c r="AU1196" s="171" t="s">
        <v>90</v>
      </c>
      <c r="AV1196" s="13" t="s">
        <v>87</v>
      </c>
      <c r="AW1196" s="13" t="s">
        <v>36</v>
      </c>
      <c r="AX1196" s="13" t="s">
        <v>80</v>
      </c>
      <c r="AY1196" s="171" t="s">
        <v>265</v>
      </c>
    </row>
    <row r="1197" spans="2:51" s="14" customFormat="1" ht="10.2">
      <c r="B1197" s="177"/>
      <c r="D1197" s="165" t="s">
        <v>274</v>
      </c>
      <c r="E1197" s="178" t="s">
        <v>1</v>
      </c>
      <c r="F1197" s="179" t="s">
        <v>1230</v>
      </c>
      <c r="H1197" s="180">
        <v>2</v>
      </c>
      <c r="I1197" s="181"/>
      <c r="L1197" s="177"/>
      <c r="M1197" s="182"/>
      <c r="N1197" s="183"/>
      <c r="O1197" s="183"/>
      <c r="P1197" s="183"/>
      <c r="Q1197" s="183"/>
      <c r="R1197" s="183"/>
      <c r="S1197" s="183"/>
      <c r="T1197" s="184"/>
      <c r="AT1197" s="178" t="s">
        <v>274</v>
      </c>
      <c r="AU1197" s="178" t="s">
        <v>90</v>
      </c>
      <c r="AV1197" s="14" t="s">
        <v>90</v>
      </c>
      <c r="AW1197" s="14" t="s">
        <v>36</v>
      </c>
      <c r="AX1197" s="14" t="s">
        <v>80</v>
      </c>
      <c r="AY1197" s="178" t="s">
        <v>265</v>
      </c>
    </row>
    <row r="1198" spans="2:51" s="15" customFormat="1" ht="10.2">
      <c r="B1198" s="185"/>
      <c r="D1198" s="165" t="s">
        <v>274</v>
      </c>
      <c r="E1198" s="186" t="s">
        <v>1</v>
      </c>
      <c r="F1198" s="187" t="s">
        <v>277</v>
      </c>
      <c r="H1198" s="188">
        <v>2</v>
      </c>
      <c r="I1198" s="189"/>
      <c r="L1198" s="185"/>
      <c r="M1198" s="190"/>
      <c r="N1198" s="191"/>
      <c r="O1198" s="191"/>
      <c r="P1198" s="191"/>
      <c r="Q1198" s="191"/>
      <c r="R1198" s="191"/>
      <c r="S1198" s="191"/>
      <c r="T1198" s="192"/>
      <c r="AT1198" s="186" t="s">
        <v>274</v>
      </c>
      <c r="AU1198" s="186" t="s">
        <v>90</v>
      </c>
      <c r="AV1198" s="15" t="s">
        <v>179</v>
      </c>
      <c r="AW1198" s="15" t="s">
        <v>36</v>
      </c>
      <c r="AX1198" s="15" t="s">
        <v>87</v>
      </c>
      <c r="AY1198" s="186" t="s">
        <v>265</v>
      </c>
    </row>
    <row r="1199" spans="1:65" s="2" customFormat="1" ht="33" customHeight="1">
      <c r="A1199" s="33"/>
      <c r="B1199" s="151"/>
      <c r="C1199" s="152" t="s">
        <v>1311</v>
      </c>
      <c r="D1199" s="152" t="s">
        <v>267</v>
      </c>
      <c r="E1199" s="153" t="s">
        <v>1312</v>
      </c>
      <c r="F1199" s="154" t="s">
        <v>1313</v>
      </c>
      <c r="G1199" s="155" t="s">
        <v>294</v>
      </c>
      <c r="H1199" s="156">
        <v>2.5</v>
      </c>
      <c r="I1199" s="157"/>
      <c r="J1199" s="158">
        <f>ROUND(I1199*H1199,2)</f>
        <v>0</v>
      </c>
      <c r="K1199" s="154" t="s">
        <v>271</v>
      </c>
      <c r="L1199" s="34"/>
      <c r="M1199" s="159" t="s">
        <v>1</v>
      </c>
      <c r="N1199" s="160" t="s">
        <v>45</v>
      </c>
      <c r="O1199" s="59"/>
      <c r="P1199" s="161">
        <f>O1199*H1199</f>
        <v>0</v>
      </c>
      <c r="Q1199" s="161">
        <v>0</v>
      </c>
      <c r="R1199" s="161">
        <f>Q1199*H1199</f>
        <v>0</v>
      </c>
      <c r="S1199" s="161">
        <v>0</v>
      </c>
      <c r="T1199" s="162">
        <f>S1199*H1199</f>
        <v>0</v>
      </c>
      <c r="U1199" s="33"/>
      <c r="V1199" s="33"/>
      <c r="W1199" s="33"/>
      <c r="X1199" s="33"/>
      <c r="Y1199" s="33"/>
      <c r="Z1199" s="33"/>
      <c r="AA1199" s="33"/>
      <c r="AB1199" s="33"/>
      <c r="AC1199" s="33"/>
      <c r="AD1199" s="33"/>
      <c r="AE1199" s="33"/>
      <c r="AR1199" s="163" t="s">
        <v>367</v>
      </c>
      <c r="AT1199" s="163" t="s">
        <v>267</v>
      </c>
      <c r="AU1199" s="163" t="s">
        <v>90</v>
      </c>
      <c r="AY1199" s="18" t="s">
        <v>265</v>
      </c>
      <c r="BE1199" s="164">
        <f>IF(N1199="základní",J1199,0)</f>
        <v>0</v>
      </c>
      <c r="BF1199" s="164">
        <f>IF(N1199="snížená",J1199,0)</f>
        <v>0</v>
      </c>
      <c r="BG1199" s="164">
        <f>IF(N1199="zákl. přenesená",J1199,0)</f>
        <v>0</v>
      </c>
      <c r="BH1199" s="164">
        <f>IF(N1199="sníž. přenesená",J1199,0)</f>
        <v>0</v>
      </c>
      <c r="BI1199" s="164">
        <f>IF(N1199="nulová",J1199,0)</f>
        <v>0</v>
      </c>
      <c r="BJ1199" s="18" t="s">
        <v>87</v>
      </c>
      <c r="BK1199" s="164">
        <f>ROUND(I1199*H1199,2)</f>
        <v>0</v>
      </c>
      <c r="BL1199" s="18" t="s">
        <v>367</v>
      </c>
      <c r="BM1199" s="163" t="s">
        <v>1314</v>
      </c>
    </row>
    <row r="1200" spans="1:47" s="2" customFormat="1" ht="19.2">
      <c r="A1200" s="33"/>
      <c r="B1200" s="34"/>
      <c r="C1200" s="33"/>
      <c r="D1200" s="165" t="s">
        <v>273</v>
      </c>
      <c r="E1200" s="33"/>
      <c r="F1200" s="166" t="s">
        <v>1313</v>
      </c>
      <c r="G1200" s="33"/>
      <c r="H1200" s="33"/>
      <c r="I1200" s="167"/>
      <c r="J1200" s="33"/>
      <c r="K1200" s="33"/>
      <c r="L1200" s="34"/>
      <c r="M1200" s="168"/>
      <c r="N1200" s="169"/>
      <c r="O1200" s="59"/>
      <c r="P1200" s="59"/>
      <c r="Q1200" s="59"/>
      <c r="R1200" s="59"/>
      <c r="S1200" s="59"/>
      <c r="T1200" s="60"/>
      <c r="U1200" s="33"/>
      <c r="V1200" s="33"/>
      <c r="W1200" s="33"/>
      <c r="X1200" s="33"/>
      <c r="Y1200" s="33"/>
      <c r="Z1200" s="33"/>
      <c r="AA1200" s="33"/>
      <c r="AB1200" s="33"/>
      <c r="AC1200" s="33"/>
      <c r="AD1200" s="33"/>
      <c r="AE1200" s="33"/>
      <c r="AT1200" s="18" t="s">
        <v>273</v>
      </c>
      <c r="AU1200" s="18" t="s">
        <v>90</v>
      </c>
    </row>
    <row r="1201" spans="2:51" s="13" customFormat="1" ht="10.2">
      <c r="B1201" s="170"/>
      <c r="D1201" s="165" t="s">
        <v>274</v>
      </c>
      <c r="E1201" s="171" t="s">
        <v>1</v>
      </c>
      <c r="F1201" s="172" t="s">
        <v>867</v>
      </c>
      <c r="H1201" s="171" t="s">
        <v>1</v>
      </c>
      <c r="I1201" s="173"/>
      <c r="L1201" s="170"/>
      <c r="M1201" s="174"/>
      <c r="N1201" s="175"/>
      <c r="O1201" s="175"/>
      <c r="P1201" s="175"/>
      <c r="Q1201" s="175"/>
      <c r="R1201" s="175"/>
      <c r="S1201" s="175"/>
      <c r="T1201" s="176"/>
      <c r="AT1201" s="171" t="s">
        <v>274</v>
      </c>
      <c r="AU1201" s="171" t="s">
        <v>90</v>
      </c>
      <c r="AV1201" s="13" t="s">
        <v>87</v>
      </c>
      <c r="AW1201" s="13" t="s">
        <v>36</v>
      </c>
      <c r="AX1201" s="13" t="s">
        <v>80</v>
      </c>
      <c r="AY1201" s="171" t="s">
        <v>265</v>
      </c>
    </row>
    <row r="1202" spans="2:51" s="14" customFormat="1" ht="10.2">
      <c r="B1202" s="177"/>
      <c r="D1202" s="165" t="s">
        <v>274</v>
      </c>
      <c r="E1202" s="178" t="s">
        <v>1</v>
      </c>
      <c r="F1202" s="179" t="s">
        <v>868</v>
      </c>
      <c r="H1202" s="180">
        <v>1</v>
      </c>
      <c r="I1202" s="181"/>
      <c r="L1202" s="177"/>
      <c r="M1202" s="182"/>
      <c r="N1202" s="183"/>
      <c r="O1202" s="183"/>
      <c r="P1202" s="183"/>
      <c r="Q1202" s="183"/>
      <c r="R1202" s="183"/>
      <c r="S1202" s="183"/>
      <c r="T1202" s="184"/>
      <c r="AT1202" s="178" t="s">
        <v>274</v>
      </c>
      <c r="AU1202" s="178" t="s">
        <v>90</v>
      </c>
      <c r="AV1202" s="14" t="s">
        <v>90</v>
      </c>
      <c r="AW1202" s="14" t="s">
        <v>36</v>
      </c>
      <c r="AX1202" s="14" t="s">
        <v>80</v>
      </c>
      <c r="AY1202" s="178" t="s">
        <v>265</v>
      </c>
    </row>
    <row r="1203" spans="2:51" s="14" customFormat="1" ht="10.2">
      <c r="B1203" s="177"/>
      <c r="D1203" s="165" t="s">
        <v>274</v>
      </c>
      <c r="E1203" s="178" t="s">
        <v>1</v>
      </c>
      <c r="F1203" s="179" t="s">
        <v>869</v>
      </c>
      <c r="H1203" s="180">
        <v>1.5</v>
      </c>
      <c r="I1203" s="181"/>
      <c r="L1203" s="177"/>
      <c r="M1203" s="182"/>
      <c r="N1203" s="183"/>
      <c r="O1203" s="183"/>
      <c r="P1203" s="183"/>
      <c r="Q1203" s="183"/>
      <c r="R1203" s="183"/>
      <c r="S1203" s="183"/>
      <c r="T1203" s="184"/>
      <c r="AT1203" s="178" t="s">
        <v>274</v>
      </c>
      <c r="AU1203" s="178" t="s">
        <v>90</v>
      </c>
      <c r="AV1203" s="14" t="s">
        <v>90</v>
      </c>
      <c r="AW1203" s="14" t="s">
        <v>36</v>
      </c>
      <c r="AX1203" s="14" t="s">
        <v>80</v>
      </c>
      <c r="AY1203" s="178" t="s">
        <v>265</v>
      </c>
    </row>
    <row r="1204" spans="2:51" s="15" customFormat="1" ht="10.2">
      <c r="B1204" s="185"/>
      <c r="D1204" s="165" t="s">
        <v>274</v>
      </c>
      <c r="E1204" s="186" t="s">
        <v>1</v>
      </c>
      <c r="F1204" s="187" t="s">
        <v>277</v>
      </c>
      <c r="H1204" s="188">
        <v>2.5</v>
      </c>
      <c r="I1204" s="189"/>
      <c r="L1204" s="185"/>
      <c r="M1204" s="190"/>
      <c r="N1204" s="191"/>
      <c r="O1204" s="191"/>
      <c r="P1204" s="191"/>
      <c r="Q1204" s="191"/>
      <c r="R1204" s="191"/>
      <c r="S1204" s="191"/>
      <c r="T1204" s="192"/>
      <c r="AT1204" s="186" t="s">
        <v>274</v>
      </c>
      <c r="AU1204" s="186" t="s">
        <v>90</v>
      </c>
      <c r="AV1204" s="15" t="s">
        <v>179</v>
      </c>
      <c r="AW1204" s="15" t="s">
        <v>36</v>
      </c>
      <c r="AX1204" s="15" t="s">
        <v>87</v>
      </c>
      <c r="AY1204" s="186" t="s">
        <v>265</v>
      </c>
    </row>
    <row r="1205" spans="1:65" s="2" customFormat="1" ht="24.15" customHeight="1">
      <c r="A1205" s="33"/>
      <c r="B1205" s="151"/>
      <c r="C1205" s="201" t="s">
        <v>1315</v>
      </c>
      <c r="D1205" s="201" t="s">
        <v>376</v>
      </c>
      <c r="E1205" s="202" t="s">
        <v>1316</v>
      </c>
      <c r="F1205" s="203" t="s">
        <v>1317</v>
      </c>
      <c r="G1205" s="204" t="s">
        <v>294</v>
      </c>
      <c r="H1205" s="205">
        <v>2.5</v>
      </c>
      <c r="I1205" s="206"/>
      <c r="J1205" s="207">
        <f>ROUND(I1205*H1205,2)</f>
        <v>0</v>
      </c>
      <c r="K1205" s="203" t="s">
        <v>271</v>
      </c>
      <c r="L1205" s="208"/>
      <c r="M1205" s="209" t="s">
        <v>1</v>
      </c>
      <c r="N1205" s="210" t="s">
        <v>45</v>
      </c>
      <c r="O1205" s="59"/>
      <c r="P1205" s="161">
        <f>O1205*H1205</f>
        <v>0</v>
      </c>
      <c r="Q1205" s="161">
        <v>0.003</v>
      </c>
      <c r="R1205" s="161">
        <f>Q1205*H1205</f>
        <v>0.0075</v>
      </c>
      <c r="S1205" s="161">
        <v>0</v>
      </c>
      <c r="T1205" s="162">
        <f>S1205*H1205</f>
        <v>0</v>
      </c>
      <c r="U1205" s="33"/>
      <c r="V1205" s="33"/>
      <c r="W1205" s="33"/>
      <c r="X1205" s="33"/>
      <c r="Y1205" s="33"/>
      <c r="Z1205" s="33"/>
      <c r="AA1205" s="33"/>
      <c r="AB1205" s="33"/>
      <c r="AC1205" s="33"/>
      <c r="AD1205" s="33"/>
      <c r="AE1205" s="33"/>
      <c r="AR1205" s="163" t="s">
        <v>448</v>
      </c>
      <c r="AT1205" s="163" t="s">
        <v>376</v>
      </c>
      <c r="AU1205" s="163" t="s">
        <v>90</v>
      </c>
      <c r="AY1205" s="18" t="s">
        <v>265</v>
      </c>
      <c r="BE1205" s="164">
        <f>IF(N1205="základní",J1205,0)</f>
        <v>0</v>
      </c>
      <c r="BF1205" s="164">
        <f>IF(N1205="snížená",J1205,0)</f>
        <v>0</v>
      </c>
      <c r="BG1205" s="164">
        <f>IF(N1205="zákl. přenesená",J1205,0)</f>
        <v>0</v>
      </c>
      <c r="BH1205" s="164">
        <f>IF(N1205="sníž. přenesená",J1205,0)</f>
        <v>0</v>
      </c>
      <c r="BI1205" s="164">
        <f>IF(N1205="nulová",J1205,0)</f>
        <v>0</v>
      </c>
      <c r="BJ1205" s="18" t="s">
        <v>87</v>
      </c>
      <c r="BK1205" s="164">
        <f>ROUND(I1205*H1205,2)</f>
        <v>0</v>
      </c>
      <c r="BL1205" s="18" t="s">
        <v>367</v>
      </c>
      <c r="BM1205" s="163" t="s">
        <v>1318</v>
      </c>
    </row>
    <row r="1206" spans="1:47" s="2" customFormat="1" ht="10.2">
      <c r="A1206" s="33"/>
      <c r="B1206" s="34"/>
      <c r="C1206" s="33"/>
      <c r="D1206" s="165" t="s">
        <v>273</v>
      </c>
      <c r="E1206" s="33"/>
      <c r="F1206" s="166" t="s">
        <v>1317</v>
      </c>
      <c r="G1206" s="33"/>
      <c r="H1206" s="33"/>
      <c r="I1206" s="167"/>
      <c r="J1206" s="33"/>
      <c r="K1206" s="33"/>
      <c r="L1206" s="34"/>
      <c r="M1206" s="168"/>
      <c r="N1206" s="169"/>
      <c r="O1206" s="59"/>
      <c r="P1206" s="59"/>
      <c r="Q1206" s="59"/>
      <c r="R1206" s="59"/>
      <c r="S1206" s="59"/>
      <c r="T1206" s="60"/>
      <c r="U1206" s="33"/>
      <c r="V1206" s="33"/>
      <c r="W1206" s="33"/>
      <c r="X1206" s="33"/>
      <c r="Y1206" s="33"/>
      <c r="Z1206" s="33"/>
      <c r="AA1206" s="33"/>
      <c r="AB1206" s="33"/>
      <c r="AC1206" s="33"/>
      <c r="AD1206" s="33"/>
      <c r="AE1206" s="33"/>
      <c r="AT1206" s="18" t="s">
        <v>273</v>
      </c>
      <c r="AU1206" s="18" t="s">
        <v>90</v>
      </c>
    </row>
    <row r="1207" spans="2:51" s="14" customFormat="1" ht="10.2">
      <c r="B1207" s="177"/>
      <c r="D1207" s="165" t="s">
        <v>274</v>
      </c>
      <c r="E1207" s="178" t="s">
        <v>1</v>
      </c>
      <c r="F1207" s="179" t="s">
        <v>868</v>
      </c>
      <c r="H1207" s="180">
        <v>1</v>
      </c>
      <c r="I1207" s="181"/>
      <c r="L1207" s="177"/>
      <c r="M1207" s="182"/>
      <c r="N1207" s="183"/>
      <c r="O1207" s="183"/>
      <c r="P1207" s="183"/>
      <c r="Q1207" s="183"/>
      <c r="R1207" s="183"/>
      <c r="S1207" s="183"/>
      <c r="T1207" s="184"/>
      <c r="AT1207" s="178" t="s">
        <v>274</v>
      </c>
      <c r="AU1207" s="178" t="s">
        <v>90</v>
      </c>
      <c r="AV1207" s="14" t="s">
        <v>90</v>
      </c>
      <c r="AW1207" s="14" t="s">
        <v>36</v>
      </c>
      <c r="AX1207" s="14" t="s">
        <v>80</v>
      </c>
      <c r="AY1207" s="178" t="s">
        <v>265</v>
      </c>
    </row>
    <row r="1208" spans="2:51" s="14" customFormat="1" ht="10.2">
      <c r="B1208" s="177"/>
      <c r="D1208" s="165" t="s">
        <v>274</v>
      </c>
      <c r="E1208" s="178" t="s">
        <v>1</v>
      </c>
      <c r="F1208" s="179" t="s">
        <v>869</v>
      </c>
      <c r="H1208" s="180">
        <v>1.5</v>
      </c>
      <c r="I1208" s="181"/>
      <c r="L1208" s="177"/>
      <c r="M1208" s="182"/>
      <c r="N1208" s="183"/>
      <c r="O1208" s="183"/>
      <c r="P1208" s="183"/>
      <c r="Q1208" s="183"/>
      <c r="R1208" s="183"/>
      <c r="S1208" s="183"/>
      <c r="T1208" s="184"/>
      <c r="AT1208" s="178" t="s">
        <v>274</v>
      </c>
      <c r="AU1208" s="178" t="s">
        <v>90</v>
      </c>
      <c r="AV1208" s="14" t="s">
        <v>90</v>
      </c>
      <c r="AW1208" s="14" t="s">
        <v>36</v>
      </c>
      <c r="AX1208" s="14" t="s">
        <v>80</v>
      </c>
      <c r="AY1208" s="178" t="s">
        <v>265</v>
      </c>
    </row>
    <row r="1209" spans="2:51" s="15" customFormat="1" ht="10.2">
      <c r="B1209" s="185"/>
      <c r="D1209" s="165" t="s">
        <v>274</v>
      </c>
      <c r="E1209" s="186" t="s">
        <v>1</v>
      </c>
      <c r="F1209" s="187" t="s">
        <v>277</v>
      </c>
      <c r="H1209" s="188">
        <v>2.5</v>
      </c>
      <c r="I1209" s="189"/>
      <c r="L1209" s="185"/>
      <c r="M1209" s="190"/>
      <c r="N1209" s="191"/>
      <c r="O1209" s="191"/>
      <c r="P1209" s="191"/>
      <c r="Q1209" s="191"/>
      <c r="R1209" s="191"/>
      <c r="S1209" s="191"/>
      <c r="T1209" s="192"/>
      <c r="AT1209" s="186" t="s">
        <v>274</v>
      </c>
      <c r="AU1209" s="186" t="s">
        <v>90</v>
      </c>
      <c r="AV1209" s="15" t="s">
        <v>179</v>
      </c>
      <c r="AW1209" s="15" t="s">
        <v>36</v>
      </c>
      <c r="AX1209" s="15" t="s">
        <v>87</v>
      </c>
      <c r="AY1209" s="186" t="s">
        <v>265</v>
      </c>
    </row>
    <row r="1210" spans="1:65" s="2" customFormat="1" ht="24.15" customHeight="1">
      <c r="A1210" s="33"/>
      <c r="B1210" s="151"/>
      <c r="C1210" s="201" t="s">
        <v>1319</v>
      </c>
      <c r="D1210" s="201" t="s">
        <v>376</v>
      </c>
      <c r="E1210" s="202" t="s">
        <v>1320</v>
      </c>
      <c r="F1210" s="203" t="s">
        <v>1321</v>
      </c>
      <c r="G1210" s="204" t="s">
        <v>280</v>
      </c>
      <c r="H1210" s="205">
        <v>3</v>
      </c>
      <c r="I1210" s="206"/>
      <c r="J1210" s="207">
        <f>ROUND(I1210*H1210,2)</f>
        <v>0</v>
      </c>
      <c r="K1210" s="203" t="s">
        <v>271</v>
      </c>
      <c r="L1210" s="208"/>
      <c r="M1210" s="209" t="s">
        <v>1</v>
      </c>
      <c r="N1210" s="210" t="s">
        <v>45</v>
      </c>
      <c r="O1210" s="59"/>
      <c r="P1210" s="161">
        <f>O1210*H1210</f>
        <v>0</v>
      </c>
      <c r="Q1210" s="161">
        <v>6E-05</v>
      </c>
      <c r="R1210" s="161">
        <f>Q1210*H1210</f>
        <v>0.00018</v>
      </c>
      <c r="S1210" s="161">
        <v>0</v>
      </c>
      <c r="T1210" s="162">
        <f>S1210*H1210</f>
        <v>0</v>
      </c>
      <c r="U1210" s="33"/>
      <c r="V1210" s="33"/>
      <c r="W1210" s="33"/>
      <c r="X1210" s="33"/>
      <c r="Y1210" s="33"/>
      <c r="Z1210" s="33"/>
      <c r="AA1210" s="33"/>
      <c r="AB1210" s="33"/>
      <c r="AC1210" s="33"/>
      <c r="AD1210" s="33"/>
      <c r="AE1210" s="33"/>
      <c r="AR1210" s="163" t="s">
        <v>448</v>
      </c>
      <c r="AT1210" s="163" t="s">
        <v>376</v>
      </c>
      <c r="AU1210" s="163" t="s">
        <v>90</v>
      </c>
      <c r="AY1210" s="18" t="s">
        <v>265</v>
      </c>
      <c r="BE1210" s="164">
        <f>IF(N1210="základní",J1210,0)</f>
        <v>0</v>
      </c>
      <c r="BF1210" s="164">
        <f>IF(N1210="snížená",J1210,0)</f>
        <v>0</v>
      </c>
      <c r="BG1210" s="164">
        <f>IF(N1210="zákl. přenesená",J1210,0)</f>
        <v>0</v>
      </c>
      <c r="BH1210" s="164">
        <f>IF(N1210="sníž. přenesená",J1210,0)</f>
        <v>0</v>
      </c>
      <c r="BI1210" s="164">
        <f>IF(N1210="nulová",J1210,0)</f>
        <v>0</v>
      </c>
      <c r="BJ1210" s="18" t="s">
        <v>87</v>
      </c>
      <c r="BK1210" s="164">
        <f>ROUND(I1210*H1210,2)</f>
        <v>0</v>
      </c>
      <c r="BL1210" s="18" t="s">
        <v>367</v>
      </c>
      <c r="BM1210" s="163" t="s">
        <v>1322</v>
      </c>
    </row>
    <row r="1211" spans="1:47" s="2" customFormat="1" ht="10.2">
      <c r="A1211" s="33"/>
      <c r="B1211" s="34"/>
      <c r="C1211" s="33"/>
      <c r="D1211" s="165" t="s">
        <v>273</v>
      </c>
      <c r="E1211" s="33"/>
      <c r="F1211" s="166" t="s">
        <v>1321</v>
      </c>
      <c r="G1211" s="33"/>
      <c r="H1211" s="33"/>
      <c r="I1211" s="167"/>
      <c r="J1211" s="33"/>
      <c r="K1211" s="33"/>
      <c r="L1211" s="34"/>
      <c r="M1211" s="168"/>
      <c r="N1211" s="169"/>
      <c r="O1211" s="59"/>
      <c r="P1211" s="59"/>
      <c r="Q1211" s="59"/>
      <c r="R1211" s="59"/>
      <c r="S1211" s="59"/>
      <c r="T1211" s="60"/>
      <c r="U1211" s="33"/>
      <c r="V1211" s="33"/>
      <c r="W1211" s="33"/>
      <c r="X1211" s="33"/>
      <c r="Y1211" s="33"/>
      <c r="Z1211" s="33"/>
      <c r="AA1211" s="33"/>
      <c r="AB1211" s="33"/>
      <c r="AC1211" s="33"/>
      <c r="AD1211" s="33"/>
      <c r="AE1211" s="33"/>
      <c r="AT1211" s="18" t="s">
        <v>273</v>
      </c>
      <c r="AU1211" s="18" t="s">
        <v>90</v>
      </c>
    </row>
    <row r="1212" spans="1:65" s="2" customFormat="1" ht="44.25" customHeight="1">
      <c r="A1212" s="33"/>
      <c r="B1212" s="151"/>
      <c r="C1212" s="152" t="s">
        <v>1323</v>
      </c>
      <c r="D1212" s="152" t="s">
        <v>267</v>
      </c>
      <c r="E1212" s="153" t="s">
        <v>1324</v>
      </c>
      <c r="F1212" s="154" t="s">
        <v>1325</v>
      </c>
      <c r="G1212" s="155" t="s">
        <v>280</v>
      </c>
      <c r="H1212" s="156">
        <v>2</v>
      </c>
      <c r="I1212" s="157"/>
      <c r="J1212" s="158">
        <f>ROUND(I1212*H1212,2)</f>
        <v>0</v>
      </c>
      <c r="K1212" s="154" t="s">
        <v>413</v>
      </c>
      <c r="L1212" s="34"/>
      <c r="M1212" s="159" t="s">
        <v>1</v>
      </c>
      <c r="N1212" s="160" t="s">
        <v>45</v>
      </c>
      <c r="O1212" s="59"/>
      <c r="P1212" s="161">
        <f>O1212*H1212</f>
        <v>0</v>
      </c>
      <c r="Q1212" s="161">
        <v>0</v>
      </c>
      <c r="R1212" s="161">
        <f>Q1212*H1212</f>
        <v>0</v>
      </c>
      <c r="S1212" s="161">
        <v>0</v>
      </c>
      <c r="T1212" s="162">
        <f>S1212*H1212</f>
        <v>0</v>
      </c>
      <c r="U1212" s="33"/>
      <c r="V1212" s="33"/>
      <c r="W1212" s="33"/>
      <c r="X1212" s="33"/>
      <c r="Y1212" s="33"/>
      <c r="Z1212" s="33"/>
      <c r="AA1212" s="33"/>
      <c r="AB1212" s="33"/>
      <c r="AC1212" s="33"/>
      <c r="AD1212" s="33"/>
      <c r="AE1212" s="33"/>
      <c r="AR1212" s="163" t="s">
        <v>367</v>
      </c>
      <c r="AT1212" s="163" t="s">
        <v>267</v>
      </c>
      <c r="AU1212" s="163" t="s">
        <v>90</v>
      </c>
      <c r="AY1212" s="18" t="s">
        <v>265</v>
      </c>
      <c r="BE1212" s="164">
        <f>IF(N1212="základní",J1212,0)</f>
        <v>0</v>
      </c>
      <c r="BF1212" s="164">
        <f>IF(N1212="snížená",J1212,0)</f>
        <v>0</v>
      </c>
      <c r="BG1212" s="164">
        <f>IF(N1212="zákl. přenesená",J1212,0)</f>
        <v>0</v>
      </c>
      <c r="BH1212" s="164">
        <f>IF(N1212="sníž. přenesená",J1212,0)</f>
        <v>0</v>
      </c>
      <c r="BI1212" s="164">
        <f>IF(N1212="nulová",J1212,0)</f>
        <v>0</v>
      </c>
      <c r="BJ1212" s="18" t="s">
        <v>87</v>
      </c>
      <c r="BK1212" s="164">
        <f>ROUND(I1212*H1212,2)</f>
        <v>0</v>
      </c>
      <c r="BL1212" s="18" t="s">
        <v>367</v>
      </c>
      <c r="BM1212" s="163" t="s">
        <v>1326</v>
      </c>
    </row>
    <row r="1213" spans="1:47" s="2" customFormat="1" ht="28.8">
      <c r="A1213" s="33"/>
      <c r="B1213" s="34"/>
      <c r="C1213" s="33"/>
      <c r="D1213" s="165" t="s">
        <v>273</v>
      </c>
      <c r="E1213" s="33"/>
      <c r="F1213" s="166" t="s">
        <v>1325</v>
      </c>
      <c r="G1213" s="33"/>
      <c r="H1213" s="33"/>
      <c r="I1213" s="167"/>
      <c r="J1213" s="33"/>
      <c r="K1213" s="33"/>
      <c r="L1213" s="34"/>
      <c r="M1213" s="168"/>
      <c r="N1213" s="169"/>
      <c r="O1213" s="59"/>
      <c r="P1213" s="59"/>
      <c r="Q1213" s="59"/>
      <c r="R1213" s="59"/>
      <c r="S1213" s="59"/>
      <c r="T1213" s="60"/>
      <c r="U1213" s="33"/>
      <c r="V1213" s="33"/>
      <c r="W1213" s="33"/>
      <c r="X1213" s="33"/>
      <c r="Y1213" s="33"/>
      <c r="Z1213" s="33"/>
      <c r="AA1213" s="33"/>
      <c r="AB1213" s="33"/>
      <c r="AC1213" s="33"/>
      <c r="AD1213" s="33"/>
      <c r="AE1213" s="33"/>
      <c r="AT1213" s="18" t="s">
        <v>273</v>
      </c>
      <c r="AU1213" s="18" t="s">
        <v>90</v>
      </c>
    </row>
    <row r="1214" spans="2:51" s="13" customFormat="1" ht="10.2">
      <c r="B1214" s="170"/>
      <c r="D1214" s="165" t="s">
        <v>274</v>
      </c>
      <c r="E1214" s="171" t="s">
        <v>1</v>
      </c>
      <c r="F1214" s="172" t="s">
        <v>867</v>
      </c>
      <c r="H1214" s="171" t="s">
        <v>1</v>
      </c>
      <c r="I1214" s="173"/>
      <c r="L1214" s="170"/>
      <c r="M1214" s="174"/>
      <c r="N1214" s="175"/>
      <c r="O1214" s="175"/>
      <c r="P1214" s="175"/>
      <c r="Q1214" s="175"/>
      <c r="R1214" s="175"/>
      <c r="S1214" s="175"/>
      <c r="T1214" s="176"/>
      <c r="AT1214" s="171" t="s">
        <v>274</v>
      </c>
      <c r="AU1214" s="171" t="s">
        <v>90</v>
      </c>
      <c r="AV1214" s="13" t="s">
        <v>87</v>
      </c>
      <c r="AW1214" s="13" t="s">
        <v>36</v>
      </c>
      <c r="AX1214" s="13" t="s">
        <v>80</v>
      </c>
      <c r="AY1214" s="171" t="s">
        <v>265</v>
      </c>
    </row>
    <row r="1215" spans="2:51" s="14" customFormat="1" ht="10.2">
      <c r="B1215" s="177"/>
      <c r="D1215" s="165" t="s">
        <v>274</v>
      </c>
      <c r="E1215" s="178" t="s">
        <v>1</v>
      </c>
      <c r="F1215" s="179" t="s">
        <v>1327</v>
      </c>
      <c r="H1215" s="180">
        <v>2</v>
      </c>
      <c r="I1215" s="181"/>
      <c r="L1215" s="177"/>
      <c r="M1215" s="182"/>
      <c r="N1215" s="183"/>
      <c r="O1215" s="183"/>
      <c r="P1215" s="183"/>
      <c r="Q1215" s="183"/>
      <c r="R1215" s="183"/>
      <c r="S1215" s="183"/>
      <c r="T1215" s="184"/>
      <c r="AT1215" s="178" t="s">
        <v>274</v>
      </c>
      <c r="AU1215" s="178" t="s">
        <v>90</v>
      </c>
      <c r="AV1215" s="14" t="s">
        <v>90</v>
      </c>
      <c r="AW1215" s="14" t="s">
        <v>36</v>
      </c>
      <c r="AX1215" s="14" t="s">
        <v>80</v>
      </c>
      <c r="AY1215" s="178" t="s">
        <v>265</v>
      </c>
    </row>
    <row r="1216" spans="2:51" s="15" customFormat="1" ht="10.2">
      <c r="B1216" s="185"/>
      <c r="D1216" s="165" t="s">
        <v>274</v>
      </c>
      <c r="E1216" s="186" t="s">
        <v>1</v>
      </c>
      <c r="F1216" s="187" t="s">
        <v>277</v>
      </c>
      <c r="H1216" s="188">
        <v>2</v>
      </c>
      <c r="I1216" s="189"/>
      <c r="L1216" s="185"/>
      <c r="M1216" s="190"/>
      <c r="N1216" s="191"/>
      <c r="O1216" s="191"/>
      <c r="P1216" s="191"/>
      <c r="Q1216" s="191"/>
      <c r="R1216" s="191"/>
      <c r="S1216" s="191"/>
      <c r="T1216" s="192"/>
      <c r="AT1216" s="186" t="s">
        <v>274</v>
      </c>
      <c r="AU1216" s="186" t="s">
        <v>90</v>
      </c>
      <c r="AV1216" s="15" t="s">
        <v>179</v>
      </c>
      <c r="AW1216" s="15" t="s">
        <v>36</v>
      </c>
      <c r="AX1216" s="15" t="s">
        <v>87</v>
      </c>
      <c r="AY1216" s="186" t="s">
        <v>265</v>
      </c>
    </row>
    <row r="1217" spans="1:65" s="2" customFormat="1" ht="37.8" customHeight="1">
      <c r="A1217" s="33"/>
      <c r="B1217" s="151"/>
      <c r="C1217" s="152" t="s">
        <v>1328</v>
      </c>
      <c r="D1217" s="152" t="s">
        <v>267</v>
      </c>
      <c r="E1217" s="153" t="s">
        <v>1329</v>
      </c>
      <c r="F1217" s="154" t="s">
        <v>1330</v>
      </c>
      <c r="G1217" s="155" t="s">
        <v>280</v>
      </c>
      <c r="H1217" s="156">
        <v>2</v>
      </c>
      <c r="I1217" s="157"/>
      <c r="J1217" s="158">
        <f>ROUND(I1217*H1217,2)</f>
        <v>0</v>
      </c>
      <c r="K1217" s="154" t="s">
        <v>413</v>
      </c>
      <c r="L1217" s="34"/>
      <c r="M1217" s="159" t="s">
        <v>1</v>
      </c>
      <c r="N1217" s="160" t="s">
        <v>45</v>
      </c>
      <c r="O1217" s="59"/>
      <c r="P1217" s="161">
        <f>O1217*H1217</f>
        <v>0</v>
      </c>
      <c r="Q1217" s="161">
        <v>0</v>
      </c>
      <c r="R1217" s="161">
        <f>Q1217*H1217</f>
        <v>0</v>
      </c>
      <c r="S1217" s="161">
        <v>0</v>
      </c>
      <c r="T1217" s="162">
        <f>S1217*H1217</f>
        <v>0</v>
      </c>
      <c r="U1217" s="33"/>
      <c r="V1217" s="33"/>
      <c r="W1217" s="33"/>
      <c r="X1217" s="33"/>
      <c r="Y1217" s="33"/>
      <c r="Z1217" s="33"/>
      <c r="AA1217" s="33"/>
      <c r="AB1217" s="33"/>
      <c r="AC1217" s="33"/>
      <c r="AD1217" s="33"/>
      <c r="AE1217" s="33"/>
      <c r="AR1217" s="163" t="s">
        <v>367</v>
      </c>
      <c r="AT1217" s="163" t="s">
        <v>267</v>
      </c>
      <c r="AU1217" s="163" t="s">
        <v>90</v>
      </c>
      <c r="AY1217" s="18" t="s">
        <v>265</v>
      </c>
      <c r="BE1217" s="164">
        <f>IF(N1217="základní",J1217,0)</f>
        <v>0</v>
      </c>
      <c r="BF1217" s="164">
        <f>IF(N1217="snížená",J1217,0)</f>
        <v>0</v>
      </c>
      <c r="BG1217" s="164">
        <f>IF(N1217="zákl. přenesená",J1217,0)</f>
        <v>0</v>
      </c>
      <c r="BH1217" s="164">
        <f>IF(N1217="sníž. přenesená",J1217,0)</f>
        <v>0</v>
      </c>
      <c r="BI1217" s="164">
        <f>IF(N1217="nulová",J1217,0)</f>
        <v>0</v>
      </c>
      <c r="BJ1217" s="18" t="s">
        <v>87</v>
      </c>
      <c r="BK1217" s="164">
        <f>ROUND(I1217*H1217,2)</f>
        <v>0</v>
      </c>
      <c r="BL1217" s="18" t="s">
        <v>367</v>
      </c>
      <c r="BM1217" s="163" t="s">
        <v>1331</v>
      </c>
    </row>
    <row r="1218" spans="1:47" s="2" customFormat="1" ht="28.8">
      <c r="A1218" s="33"/>
      <c r="B1218" s="34"/>
      <c r="C1218" s="33"/>
      <c r="D1218" s="165" t="s">
        <v>273</v>
      </c>
      <c r="E1218" s="33"/>
      <c r="F1218" s="166" t="s">
        <v>1330</v>
      </c>
      <c r="G1218" s="33"/>
      <c r="H1218" s="33"/>
      <c r="I1218" s="167"/>
      <c r="J1218" s="33"/>
      <c r="K1218" s="33"/>
      <c r="L1218" s="34"/>
      <c r="M1218" s="168"/>
      <c r="N1218" s="169"/>
      <c r="O1218" s="59"/>
      <c r="P1218" s="59"/>
      <c r="Q1218" s="59"/>
      <c r="R1218" s="59"/>
      <c r="S1218" s="59"/>
      <c r="T1218" s="60"/>
      <c r="U1218" s="33"/>
      <c r="V1218" s="33"/>
      <c r="W1218" s="33"/>
      <c r="X1218" s="33"/>
      <c r="Y1218" s="33"/>
      <c r="Z1218" s="33"/>
      <c r="AA1218" s="33"/>
      <c r="AB1218" s="33"/>
      <c r="AC1218" s="33"/>
      <c r="AD1218" s="33"/>
      <c r="AE1218" s="33"/>
      <c r="AT1218" s="18" t="s">
        <v>273</v>
      </c>
      <c r="AU1218" s="18" t="s">
        <v>90</v>
      </c>
    </row>
    <row r="1219" spans="2:51" s="13" customFormat="1" ht="10.2">
      <c r="B1219" s="170"/>
      <c r="D1219" s="165" t="s">
        <v>274</v>
      </c>
      <c r="E1219" s="171" t="s">
        <v>1</v>
      </c>
      <c r="F1219" s="172" t="s">
        <v>867</v>
      </c>
      <c r="H1219" s="171" t="s">
        <v>1</v>
      </c>
      <c r="I1219" s="173"/>
      <c r="L1219" s="170"/>
      <c r="M1219" s="174"/>
      <c r="N1219" s="175"/>
      <c r="O1219" s="175"/>
      <c r="P1219" s="175"/>
      <c r="Q1219" s="175"/>
      <c r="R1219" s="175"/>
      <c r="S1219" s="175"/>
      <c r="T1219" s="176"/>
      <c r="AT1219" s="171" t="s">
        <v>274</v>
      </c>
      <c r="AU1219" s="171" t="s">
        <v>90</v>
      </c>
      <c r="AV1219" s="13" t="s">
        <v>87</v>
      </c>
      <c r="AW1219" s="13" t="s">
        <v>36</v>
      </c>
      <c r="AX1219" s="13" t="s">
        <v>80</v>
      </c>
      <c r="AY1219" s="171" t="s">
        <v>265</v>
      </c>
    </row>
    <row r="1220" spans="2:51" s="14" customFormat="1" ht="10.2">
      <c r="B1220" s="177"/>
      <c r="D1220" s="165" t="s">
        <v>274</v>
      </c>
      <c r="E1220" s="178" t="s">
        <v>1</v>
      </c>
      <c r="F1220" s="179" t="s">
        <v>1332</v>
      </c>
      <c r="H1220" s="180">
        <v>2</v>
      </c>
      <c r="I1220" s="181"/>
      <c r="L1220" s="177"/>
      <c r="M1220" s="182"/>
      <c r="N1220" s="183"/>
      <c r="O1220" s="183"/>
      <c r="P1220" s="183"/>
      <c r="Q1220" s="183"/>
      <c r="R1220" s="183"/>
      <c r="S1220" s="183"/>
      <c r="T1220" s="184"/>
      <c r="AT1220" s="178" t="s">
        <v>274</v>
      </c>
      <c r="AU1220" s="178" t="s">
        <v>90</v>
      </c>
      <c r="AV1220" s="14" t="s">
        <v>90</v>
      </c>
      <c r="AW1220" s="14" t="s">
        <v>36</v>
      </c>
      <c r="AX1220" s="14" t="s">
        <v>80</v>
      </c>
      <c r="AY1220" s="178" t="s">
        <v>265</v>
      </c>
    </row>
    <row r="1221" spans="2:51" s="15" customFormat="1" ht="10.2">
      <c r="B1221" s="185"/>
      <c r="D1221" s="165" t="s">
        <v>274</v>
      </c>
      <c r="E1221" s="186" t="s">
        <v>1</v>
      </c>
      <c r="F1221" s="187" t="s">
        <v>277</v>
      </c>
      <c r="H1221" s="188">
        <v>2</v>
      </c>
      <c r="I1221" s="189"/>
      <c r="L1221" s="185"/>
      <c r="M1221" s="190"/>
      <c r="N1221" s="191"/>
      <c r="O1221" s="191"/>
      <c r="P1221" s="191"/>
      <c r="Q1221" s="191"/>
      <c r="R1221" s="191"/>
      <c r="S1221" s="191"/>
      <c r="T1221" s="192"/>
      <c r="AT1221" s="186" t="s">
        <v>274</v>
      </c>
      <c r="AU1221" s="186" t="s">
        <v>90</v>
      </c>
      <c r="AV1221" s="15" t="s">
        <v>179</v>
      </c>
      <c r="AW1221" s="15" t="s">
        <v>36</v>
      </c>
      <c r="AX1221" s="15" t="s">
        <v>87</v>
      </c>
      <c r="AY1221" s="186" t="s">
        <v>265</v>
      </c>
    </row>
    <row r="1222" spans="1:65" s="2" customFormat="1" ht="24.15" customHeight="1">
      <c r="A1222" s="33"/>
      <c r="B1222" s="151"/>
      <c r="C1222" s="152" t="s">
        <v>1333</v>
      </c>
      <c r="D1222" s="152" t="s">
        <v>267</v>
      </c>
      <c r="E1222" s="153" t="s">
        <v>1334</v>
      </c>
      <c r="F1222" s="154" t="s">
        <v>1335</v>
      </c>
      <c r="G1222" s="155" t="s">
        <v>280</v>
      </c>
      <c r="H1222" s="156">
        <v>2</v>
      </c>
      <c r="I1222" s="157"/>
      <c r="J1222" s="158">
        <f>ROUND(I1222*H1222,2)</f>
        <v>0</v>
      </c>
      <c r="K1222" s="154" t="s">
        <v>413</v>
      </c>
      <c r="L1222" s="34"/>
      <c r="M1222" s="159" t="s">
        <v>1</v>
      </c>
      <c r="N1222" s="160" t="s">
        <v>45</v>
      </c>
      <c r="O1222" s="59"/>
      <c r="P1222" s="161">
        <f>O1222*H1222</f>
        <v>0</v>
      </c>
      <c r="Q1222" s="161">
        <v>0</v>
      </c>
      <c r="R1222" s="161">
        <f>Q1222*H1222</f>
        <v>0</v>
      </c>
      <c r="S1222" s="161">
        <v>0</v>
      </c>
      <c r="T1222" s="162">
        <f>S1222*H1222</f>
        <v>0</v>
      </c>
      <c r="U1222" s="33"/>
      <c r="V1222" s="33"/>
      <c r="W1222" s="33"/>
      <c r="X1222" s="33"/>
      <c r="Y1222" s="33"/>
      <c r="Z1222" s="33"/>
      <c r="AA1222" s="33"/>
      <c r="AB1222" s="33"/>
      <c r="AC1222" s="33"/>
      <c r="AD1222" s="33"/>
      <c r="AE1222" s="33"/>
      <c r="AR1222" s="163" t="s">
        <v>367</v>
      </c>
      <c r="AT1222" s="163" t="s">
        <v>267</v>
      </c>
      <c r="AU1222" s="163" t="s">
        <v>90</v>
      </c>
      <c r="AY1222" s="18" t="s">
        <v>265</v>
      </c>
      <c r="BE1222" s="164">
        <f>IF(N1222="základní",J1222,0)</f>
        <v>0</v>
      </c>
      <c r="BF1222" s="164">
        <f>IF(N1222="snížená",J1222,0)</f>
        <v>0</v>
      </c>
      <c r="BG1222" s="164">
        <f>IF(N1222="zákl. přenesená",J1222,0)</f>
        <v>0</v>
      </c>
      <c r="BH1222" s="164">
        <f>IF(N1222="sníž. přenesená",J1222,0)</f>
        <v>0</v>
      </c>
      <c r="BI1222" s="164">
        <f>IF(N1222="nulová",J1222,0)</f>
        <v>0</v>
      </c>
      <c r="BJ1222" s="18" t="s">
        <v>87</v>
      </c>
      <c r="BK1222" s="164">
        <f>ROUND(I1222*H1222,2)</f>
        <v>0</v>
      </c>
      <c r="BL1222" s="18" t="s">
        <v>367</v>
      </c>
      <c r="BM1222" s="163" t="s">
        <v>1336</v>
      </c>
    </row>
    <row r="1223" spans="1:47" s="2" customFormat="1" ht="19.2">
      <c r="A1223" s="33"/>
      <c r="B1223" s="34"/>
      <c r="C1223" s="33"/>
      <c r="D1223" s="165" t="s">
        <v>273</v>
      </c>
      <c r="E1223" s="33"/>
      <c r="F1223" s="166" t="s">
        <v>1335</v>
      </c>
      <c r="G1223" s="33"/>
      <c r="H1223" s="33"/>
      <c r="I1223" s="167"/>
      <c r="J1223" s="33"/>
      <c r="K1223" s="33"/>
      <c r="L1223" s="34"/>
      <c r="M1223" s="168"/>
      <c r="N1223" s="169"/>
      <c r="O1223" s="59"/>
      <c r="P1223" s="59"/>
      <c r="Q1223" s="59"/>
      <c r="R1223" s="59"/>
      <c r="S1223" s="59"/>
      <c r="T1223" s="60"/>
      <c r="U1223" s="33"/>
      <c r="V1223" s="33"/>
      <c r="W1223" s="33"/>
      <c r="X1223" s="33"/>
      <c r="Y1223" s="33"/>
      <c r="Z1223" s="33"/>
      <c r="AA1223" s="33"/>
      <c r="AB1223" s="33"/>
      <c r="AC1223" s="33"/>
      <c r="AD1223" s="33"/>
      <c r="AE1223" s="33"/>
      <c r="AT1223" s="18" t="s">
        <v>273</v>
      </c>
      <c r="AU1223" s="18" t="s">
        <v>90</v>
      </c>
    </row>
    <row r="1224" spans="2:51" s="13" customFormat="1" ht="10.2">
      <c r="B1224" s="170"/>
      <c r="D1224" s="165" t="s">
        <v>274</v>
      </c>
      <c r="E1224" s="171" t="s">
        <v>1</v>
      </c>
      <c r="F1224" s="172" t="s">
        <v>867</v>
      </c>
      <c r="H1224" s="171" t="s">
        <v>1</v>
      </c>
      <c r="I1224" s="173"/>
      <c r="L1224" s="170"/>
      <c r="M1224" s="174"/>
      <c r="N1224" s="175"/>
      <c r="O1224" s="175"/>
      <c r="P1224" s="175"/>
      <c r="Q1224" s="175"/>
      <c r="R1224" s="175"/>
      <c r="S1224" s="175"/>
      <c r="T1224" s="176"/>
      <c r="AT1224" s="171" t="s">
        <v>274</v>
      </c>
      <c r="AU1224" s="171" t="s">
        <v>90</v>
      </c>
      <c r="AV1224" s="13" t="s">
        <v>87</v>
      </c>
      <c r="AW1224" s="13" t="s">
        <v>36</v>
      </c>
      <c r="AX1224" s="13" t="s">
        <v>80</v>
      </c>
      <c r="AY1224" s="171" t="s">
        <v>265</v>
      </c>
    </row>
    <row r="1225" spans="2:51" s="14" customFormat="1" ht="10.2">
      <c r="B1225" s="177"/>
      <c r="D1225" s="165" t="s">
        <v>274</v>
      </c>
      <c r="E1225" s="178" t="s">
        <v>1</v>
      </c>
      <c r="F1225" s="179" t="s">
        <v>1332</v>
      </c>
      <c r="H1225" s="180">
        <v>2</v>
      </c>
      <c r="I1225" s="181"/>
      <c r="L1225" s="177"/>
      <c r="M1225" s="182"/>
      <c r="N1225" s="183"/>
      <c r="O1225" s="183"/>
      <c r="P1225" s="183"/>
      <c r="Q1225" s="183"/>
      <c r="R1225" s="183"/>
      <c r="S1225" s="183"/>
      <c r="T1225" s="184"/>
      <c r="AT1225" s="178" t="s">
        <v>274</v>
      </c>
      <c r="AU1225" s="178" t="s">
        <v>90</v>
      </c>
      <c r="AV1225" s="14" t="s">
        <v>90</v>
      </c>
      <c r="AW1225" s="14" t="s">
        <v>36</v>
      </c>
      <c r="AX1225" s="14" t="s">
        <v>80</v>
      </c>
      <c r="AY1225" s="178" t="s">
        <v>265</v>
      </c>
    </row>
    <row r="1226" spans="2:51" s="15" customFormat="1" ht="10.2">
      <c r="B1226" s="185"/>
      <c r="D1226" s="165" t="s">
        <v>274</v>
      </c>
      <c r="E1226" s="186" t="s">
        <v>1</v>
      </c>
      <c r="F1226" s="187" t="s">
        <v>277</v>
      </c>
      <c r="H1226" s="188">
        <v>2</v>
      </c>
      <c r="I1226" s="189"/>
      <c r="L1226" s="185"/>
      <c r="M1226" s="190"/>
      <c r="N1226" s="191"/>
      <c r="O1226" s="191"/>
      <c r="P1226" s="191"/>
      <c r="Q1226" s="191"/>
      <c r="R1226" s="191"/>
      <c r="S1226" s="191"/>
      <c r="T1226" s="192"/>
      <c r="AT1226" s="186" t="s">
        <v>274</v>
      </c>
      <c r="AU1226" s="186" t="s">
        <v>90</v>
      </c>
      <c r="AV1226" s="15" t="s">
        <v>179</v>
      </c>
      <c r="AW1226" s="15" t="s">
        <v>36</v>
      </c>
      <c r="AX1226" s="15" t="s">
        <v>87</v>
      </c>
      <c r="AY1226" s="186" t="s">
        <v>265</v>
      </c>
    </row>
    <row r="1227" spans="1:65" s="2" customFormat="1" ht="24.15" customHeight="1">
      <c r="A1227" s="33"/>
      <c r="B1227" s="151"/>
      <c r="C1227" s="152" t="s">
        <v>1337</v>
      </c>
      <c r="D1227" s="152" t="s">
        <v>267</v>
      </c>
      <c r="E1227" s="153" t="s">
        <v>1338</v>
      </c>
      <c r="F1227" s="154" t="s">
        <v>1339</v>
      </c>
      <c r="G1227" s="155" t="s">
        <v>280</v>
      </c>
      <c r="H1227" s="156">
        <v>1</v>
      </c>
      <c r="I1227" s="157"/>
      <c r="J1227" s="158">
        <f>ROUND(I1227*H1227,2)</f>
        <v>0</v>
      </c>
      <c r="K1227" s="154" t="s">
        <v>413</v>
      </c>
      <c r="L1227" s="34"/>
      <c r="M1227" s="159" t="s">
        <v>1</v>
      </c>
      <c r="N1227" s="160" t="s">
        <v>45</v>
      </c>
      <c r="O1227" s="59"/>
      <c r="P1227" s="161">
        <f>O1227*H1227</f>
        <v>0</v>
      </c>
      <c r="Q1227" s="161">
        <v>0</v>
      </c>
      <c r="R1227" s="161">
        <f>Q1227*H1227</f>
        <v>0</v>
      </c>
      <c r="S1227" s="161">
        <v>0</v>
      </c>
      <c r="T1227" s="162">
        <f>S1227*H1227</f>
        <v>0</v>
      </c>
      <c r="U1227" s="33"/>
      <c r="V1227" s="33"/>
      <c r="W1227" s="33"/>
      <c r="X1227" s="33"/>
      <c r="Y1227" s="33"/>
      <c r="Z1227" s="33"/>
      <c r="AA1227" s="33"/>
      <c r="AB1227" s="33"/>
      <c r="AC1227" s="33"/>
      <c r="AD1227" s="33"/>
      <c r="AE1227" s="33"/>
      <c r="AR1227" s="163" t="s">
        <v>367</v>
      </c>
      <c r="AT1227" s="163" t="s">
        <v>267</v>
      </c>
      <c r="AU1227" s="163" t="s">
        <v>90</v>
      </c>
      <c r="AY1227" s="18" t="s">
        <v>265</v>
      </c>
      <c r="BE1227" s="164">
        <f>IF(N1227="základní",J1227,0)</f>
        <v>0</v>
      </c>
      <c r="BF1227" s="164">
        <f>IF(N1227="snížená",J1227,0)</f>
        <v>0</v>
      </c>
      <c r="BG1227" s="164">
        <f>IF(N1227="zákl. přenesená",J1227,0)</f>
        <v>0</v>
      </c>
      <c r="BH1227" s="164">
        <f>IF(N1227="sníž. přenesená",J1227,0)</f>
        <v>0</v>
      </c>
      <c r="BI1227" s="164">
        <f>IF(N1227="nulová",J1227,0)</f>
        <v>0</v>
      </c>
      <c r="BJ1227" s="18" t="s">
        <v>87</v>
      </c>
      <c r="BK1227" s="164">
        <f>ROUND(I1227*H1227,2)</f>
        <v>0</v>
      </c>
      <c r="BL1227" s="18" t="s">
        <v>367</v>
      </c>
      <c r="BM1227" s="163" t="s">
        <v>1340</v>
      </c>
    </row>
    <row r="1228" spans="1:47" s="2" customFormat="1" ht="19.2">
      <c r="A1228" s="33"/>
      <c r="B1228" s="34"/>
      <c r="C1228" s="33"/>
      <c r="D1228" s="165" t="s">
        <v>273</v>
      </c>
      <c r="E1228" s="33"/>
      <c r="F1228" s="166" t="s">
        <v>1339</v>
      </c>
      <c r="G1228" s="33"/>
      <c r="H1228" s="33"/>
      <c r="I1228" s="167"/>
      <c r="J1228" s="33"/>
      <c r="K1228" s="33"/>
      <c r="L1228" s="34"/>
      <c r="M1228" s="168"/>
      <c r="N1228" s="169"/>
      <c r="O1228" s="59"/>
      <c r="P1228" s="59"/>
      <c r="Q1228" s="59"/>
      <c r="R1228" s="59"/>
      <c r="S1228" s="59"/>
      <c r="T1228" s="60"/>
      <c r="U1228" s="33"/>
      <c r="V1228" s="33"/>
      <c r="W1228" s="33"/>
      <c r="X1228" s="33"/>
      <c r="Y1228" s="33"/>
      <c r="Z1228" s="33"/>
      <c r="AA1228" s="33"/>
      <c r="AB1228" s="33"/>
      <c r="AC1228" s="33"/>
      <c r="AD1228" s="33"/>
      <c r="AE1228" s="33"/>
      <c r="AT1228" s="18" t="s">
        <v>273</v>
      </c>
      <c r="AU1228" s="18" t="s">
        <v>90</v>
      </c>
    </row>
    <row r="1229" spans="2:51" s="13" customFormat="1" ht="10.2">
      <c r="B1229" s="170"/>
      <c r="D1229" s="165" t="s">
        <v>274</v>
      </c>
      <c r="E1229" s="171" t="s">
        <v>1</v>
      </c>
      <c r="F1229" s="172" t="s">
        <v>867</v>
      </c>
      <c r="H1229" s="171" t="s">
        <v>1</v>
      </c>
      <c r="I1229" s="173"/>
      <c r="L1229" s="170"/>
      <c r="M1229" s="174"/>
      <c r="N1229" s="175"/>
      <c r="O1229" s="175"/>
      <c r="P1229" s="175"/>
      <c r="Q1229" s="175"/>
      <c r="R1229" s="175"/>
      <c r="S1229" s="175"/>
      <c r="T1229" s="176"/>
      <c r="AT1229" s="171" t="s">
        <v>274</v>
      </c>
      <c r="AU1229" s="171" t="s">
        <v>90</v>
      </c>
      <c r="AV1229" s="13" t="s">
        <v>87</v>
      </c>
      <c r="AW1229" s="13" t="s">
        <v>36</v>
      </c>
      <c r="AX1229" s="13" t="s">
        <v>80</v>
      </c>
      <c r="AY1229" s="171" t="s">
        <v>265</v>
      </c>
    </row>
    <row r="1230" spans="2:51" s="14" customFormat="1" ht="10.2">
      <c r="B1230" s="177"/>
      <c r="D1230" s="165" t="s">
        <v>274</v>
      </c>
      <c r="E1230" s="178" t="s">
        <v>1</v>
      </c>
      <c r="F1230" s="179" t="s">
        <v>1341</v>
      </c>
      <c r="H1230" s="180">
        <v>1</v>
      </c>
      <c r="I1230" s="181"/>
      <c r="L1230" s="177"/>
      <c r="M1230" s="182"/>
      <c r="N1230" s="183"/>
      <c r="O1230" s="183"/>
      <c r="P1230" s="183"/>
      <c r="Q1230" s="183"/>
      <c r="R1230" s="183"/>
      <c r="S1230" s="183"/>
      <c r="T1230" s="184"/>
      <c r="AT1230" s="178" t="s">
        <v>274</v>
      </c>
      <c r="AU1230" s="178" t="s">
        <v>90</v>
      </c>
      <c r="AV1230" s="14" t="s">
        <v>90</v>
      </c>
      <c r="AW1230" s="14" t="s">
        <v>36</v>
      </c>
      <c r="AX1230" s="14" t="s">
        <v>80</v>
      </c>
      <c r="AY1230" s="178" t="s">
        <v>265</v>
      </c>
    </row>
    <row r="1231" spans="2:51" s="15" customFormat="1" ht="10.2">
      <c r="B1231" s="185"/>
      <c r="D1231" s="165" t="s">
        <v>274</v>
      </c>
      <c r="E1231" s="186" t="s">
        <v>1</v>
      </c>
      <c r="F1231" s="187" t="s">
        <v>277</v>
      </c>
      <c r="H1231" s="188">
        <v>1</v>
      </c>
      <c r="I1231" s="189"/>
      <c r="L1231" s="185"/>
      <c r="M1231" s="190"/>
      <c r="N1231" s="191"/>
      <c r="O1231" s="191"/>
      <c r="P1231" s="191"/>
      <c r="Q1231" s="191"/>
      <c r="R1231" s="191"/>
      <c r="S1231" s="191"/>
      <c r="T1231" s="192"/>
      <c r="AT1231" s="186" t="s">
        <v>274</v>
      </c>
      <c r="AU1231" s="186" t="s">
        <v>90</v>
      </c>
      <c r="AV1231" s="15" t="s">
        <v>179</v>
      </c>
      <c r="AW1231" s="15" t="s">
        <v>36</v>
      </c>
      <c r="AX1231" s="15" t="s">
        <v>87</v>
      </c>
      <c r="AY1231" s="186" t="s">
        <v>265</v>
      </c>
    </row>
    <row r="1232" spans="1:65" s="2" customFormat="1" ht="37.8" customHeight="1">
      <c r="A1232" s="33"/>
      <c r="B1232" s="151"/>
      <c r="C1232" s="152" t="s">
        <v>1342</v>
      </c>
      <c r="D1232" s="152" t="s">
        <v>267</v>
      </c>
      <c r="E1232" s="153" t="s">
        <v>1343</v>
      </c>
      <c r="F1232" s="154" t="s">
        <v>1344</v>
      </c>
      <c r="G1232" s="155" t="s">
        <v>1106</v>
      </c>
      <c r="H1232" s="211"/>
      <c r="I1232" s="157"/>
      <c r="J1232" s="158">
        <f>ROUND(I1232*H1232,2)</f>
        <v>0</v>
      </c>
      <c r="K1232" s="154" t="s">
        <v>271</v>
      </c>
      <c r="L1232" s="34"/>
      <c r="M1232" s="159" t="s">
        <v>1</v>
      </c>
      <c r="N1232" s="160" t="s">
        <v>45</v>
      </c>
      <c r="O1232" s="59"/>
      <c r="P1232" s="161">
        <f>O1232*H1232</f>
        <v>0</v>
      </c>
      <c r="Q1232" s="161">
        <v>0</v>
      </c>
      <c r="R1232" s="161">
        <f>Q1232*H1232</f>
        <v>0</v>
      </c>
      <c r="S1232" s="161">
        <v>0</v>
      </c>
      <c r="T1232" s="162">
        <f>S1232*H1232</f>
        <v>0</v>
      </c>
      <c r="U1232" s="33"/>
      <c r="V1232" s="33"/>
      <c r="W1232" s="33"/>
      <c r="X1232" s="33"/>
      <c r="Y1232" s="33"/>
      <c r="Z1232" s="33"/>
      <c r="AA1232" s="33"/>
      <c r="AB1232" s="33"/>
      <c r="AC1232" s="33"/>
      <c r="AD1232" s="33"/>
      <c r="AE1232" s="33"/>
      <c r="AR1232" s="163" t="s">
        <v>367</v>
      </c>
      <c r="AT1232" s="163" t="s">
        <v>267</v>
      </c>
      <c r="AU1232" s="163" t="s">
        <v>90</v>
      </c>
      <c r="AY1232" s="18" t="s">
        <v>265</v>
      </c>
      <c r="BE1232" s="164">
        <f>IF(N1232="základní",J1232,0)</f>
        <v>0</v>
      </c>
      <c r="BF1232" s="164">
        <f>IF(N1232="snížená",J1232,0)</f>
        <v>0</v>
      </c>
      <c r="BG1232" s="164">
        <f>IF(N1232="zákl. přenesená",J1232,0)</f>
        <v>0</v>
      </c>
      <c r="BH1232" s="164">
        <f>IF(N1232="sníž. přenesená",J1232,0)</f>
        <v>0</v>
      </c>
      <c r="BI1232" s="164">
        <f>IF(N1232="nulová",J1232,0)</f>
        <v>0</v>
      </c>
      <c r="BJ1232" s="18" t="s">
        <v>87</v>
      </c>
      <c r="BK1232" s="164">
        <f>ROUND(I1232*H1232,2)</f>
        <v>0</v>
      </c>
      <c r="BL1232" s="18" t="s">
        <v>367</v>
      </c>
      <c r="BM1232" s="163" t="s">
        <v>1345</v>
      </c>
    </row>
    <row r="1233" spans="1:47" s="2" customFormat="1" ht="28.8">
      <c r="A1233" s="33"/>
      <c r="B1233" s="34"/>
      <c r="C1233" s="33"/>
      <c r="D1233" s="165" t="s">
        <v>273</v>
      </c>
      <c r="E1233" s="33"/>
      <c r="F1233" s="166" t="s">
        <v>1344</v>
      </c>
      <c r="G1233" s="33"/>
      <c r="H1233" s="33"/>
      <c r="I1233" s="167"/>
      <c r="J1233" s="33"/>
      <c r="K1233" s="33"/>
      <c r="L1233" s="34"/>
      <c r="M1233" s="168"/>
      <c r="N1233" s="169"/>
      <c r="O1233" s="59"/>
      <c r="P1233" s="59"/>
      <c r="Q1233" s="59"/>
      <c r="R1233" s="59"/>
      <c r="S1233" s="59"/>
      <c r="T1233" s="60"/>
      <c r="U1233" s="33"/>
      <c r="V1233" s="33"/>
      <c r="W1233" s="33"/>
      <c r="X1233" s="33"/>
      <c r="Y1233" s="33"/>
      <c r="Z1233" s="33"/>
      <c r="AA1233" s="33"/>
      <c r="AB1233" s="33"/>
      <c r="AC1233" s="33"/>
      <c r="AD1233" s="33"/>
      <c r="AE1233" s="33"/>
      <c r="AT1233" s="18" t="s">
        <v>273</v>
      </c>
      <c r="AU1233" s="18" t="s">
        <v>90</v>
      </c>
    </row>
    <row r="1234" spans="1:65" s="2" customFormat="1" ht="24.15" customHeight="1">
      <c r="A1234" s="33"/>
      <c r="B1234" s="151"/>
      <c r="C1234" s="152" t="s">
        <v>1346</v>
      </c>
      <c r="D1234" s="152" t="s">
        <v>267</v>
      </c>
      <c r="E1234" s="153" t="s">
        <v>1347</v>
      </c>
      <c r="F1234" s="154" t="s">
        <v>1348</v>
      </c>
      <c r="G1234" s="155" t="s">
        <v>1106</v>
      </c>
      <c r="H1234" s="211"/>
      <c r="I1234" s="157"/>
      <c r="J1234" s="158">
        <f>ROUND(I1234*H1234,2)</f>
        <v>0</v>
      </c>
      <c r="K1234" s="154" t="s">
        <v>271</v>
      </c>
      <c r="L1234" s="34"/>
      <c r="M1234" s="159" t="s">
        <v>1</v>
      </c>
      <c r="N1234" s="160" t="s">
        <v>45</v>
      </c>
      <c r="O1234" s="59"/>
      <c r="P1234" s="161">
        <f>O1234*H1234</f>
        <v>0</v>
      </c>
      <c r="Q1234" s="161">
        <v>0</v>
      </c>
      <c r="R1234" s="161">
        <f>Q1234*H1234</f>
        <v>0</v>
      </c>
      <c r="S1234" s="161">
        <v>0</v>
      </c>
      <c r="T1234" s="162">
        <f>S1234*H1234</f>
        <v>0</v>
      </c>
      <c r="U1234" s="33"/>
      <c r="V1234" s="33"/>
      <c r="W1234" s="33"/>
      <c r="X1234" s="33"/>
      <c r="Y1234" s="33"/>
      <c r="Z1234" s="33"/>
      <c r="AA1234" s="33"/>
      <c r="AB1234" s="33"/>
      <c r="AC1234" s="33"/>
      <c r="AD1234" s="33"/>
      <c r="AE1234" s="33"/>
      <c r="AR1234" s="163" t="s">
        <v>367</v>
      </c>
      <c r="AT1234" s="163" t="s">
        <v>267</v>
      </c>
      <c r="AU1234" s="163" t="s">
        <v>90</v>
      </c>
      <c r="AY1234" s="18" t="s">
        <v>265</v>
      </c>
      <c r="BE1234" s="164">
        <f>IF(N1234="základní",J1234,0)</f>
        <v>0</v>
      </c>
      <c r="BF1234" s="164">
        <f>IF(N1234="snížená",J1234,0)</f>
        <v>0</v>
      </c>
      <c r="BG1234" s="164">
        <f>IF(N1234="zákl. přenesená",J1234,0)</f>
        <v>0</v>
      </c>
      <c r="BH1234" s="164">
        <f>IF(N1234="sníž. přenesená",J1234,0)</f>
        <v>0</v>
      </c>
      <c r="BI1234" s="164">
        <f>IF(N1234="nulová",J1234,0)</f>
        <v>0</v>
      </c>
      <c r="BJ1234" s="18" t="s">
        <v>87</v>
      </c>
      <c r="BK1234" s="164">
        <f>ROUND(I1234*H1234,2)</f>
        <v>0</v>
      </c>
      <c r="BL1234" s="18" t="s">
        <v>367</v>
      </c>
      <c r="BM1234" s="163" t="s">
        <v>1349</v>
      </c>
    </row>
    <row r="1235" spans="1:47" s="2" customFormat="1" ht="28.8">
      <c r="A1235" s="33"/>
      <c r="B1235" s="34"/>
      <c r="C1235" s="33"/>
      <c r="D1235" s="165" t="s">
        <v>273</v>
      </c>
      <c r="E1235" s="33"/>
      <c r="F1235" s="166" t="s">
        <v>1350</v>
      </c>
      <c r="G1235" s="33"/>
      <c r="H1235" s="33"/>
      <c r="I1235" s="167"/>
      <c r="J1235" s="33"/>
      <c r="K1235" s="33"/>
      <c r="L1235" s="34"/>
      <c r="M1235" s="168"/>
      <c r="N1235" s="169"/>
      <c r="O1235" s="59"/>
      <c r="P1235" s="59"/>
      <c r="Q1235" s="59"/>
      <c r="R1235" s="59"/>
      <c r="S1235" s="59"/>
      <c r="T1235" s="60"/>
      <c r="U1235" s="33"/>
      <c r="V1235" s="33"/>
      <c r="W1235" s="33"/>
      <c r="X1235" s="33"/>
      <c r="Y1235" s="33"/>
      <c r="Z1235" s="33"/>
      <c r="AA1235" s="33"/>
      <c r="AB1235" s="33"/>
      <c r="AC1235" s="33"/>
      <c r="AD1235" s="33"/>
      <c r="AE1235" s="33"/>
      <c r="AT1235" s="18" t="s">
        <v>273</v>
      </c>
      <c r="AU1235" s="18" t="s">
        <v>90</v>
      </c>
    </row>
    <row r="1236" spans="2:63" s="12" customFormat="1" ht="22.8" customHeight="1">
      <c r="B1236" s="138"/>
      <c r="D1236" s="139" t="s">
        <v>79</v>
      </c>
      <c r="E1236" s="149" t="s">
        <v>1351</v>
      </c>
      <c r="F1236" s="149" t="s">
        <v>1352</v>
      </c>
      <c r="I1236" s="141"/>
      <c r="J1236" s="150">
        <f>BK1236</f>
        <v>0</v>
      </c>
      <c r="L1236" s="138"/>
      <c r="M1236" s="143"/>
      <c r="N1236" s="144"/>
      <c r="O1236" s="144"/>
      <c r="P1236" s="145">
        <f>SUM(P1237:P1352)</f>
        <v>0</v>
      </c>
      <c r="Q1236" s="144"/>
      <c r="R1236" s="145">
        <f>SUM(R1237:R1352)</f>
        <v>1.602786</v>
      </c>
      <c r="S1236" s="144"/>
      <c r="T1236" s="146">
        <f>SUM(T1237:T1352)</f>
        <v>0</v>
      </c>
      <c r="AR1236" s="139" t="s">
        <v>90</v>
      </c>
      <c r="AT1236" s="147" t="s">
        <v>79</v>
      </c>
      <c r="AU1236" s="147" t="s">
        <v>87</v>
      </c>
      <c r="AY1236" s="139" t="s">
        <v>265</v>
      </c>
      <c r="BK1236" s="148">
        <f>SUM(BK1237:BK1352)</f>
        <v>0</v>
      </c>
    </row>
    <row r="1237" spans="1:65" s="2" customFormat="1" ht="44.25" customHeight="1">
      <c r="A1237" s="33"/>
      <c r="B1237" s="151"/>
      <c r="C1237" s="152" t="s">
        <v>1353</v>
      </c>
      <c r="D1237" s="152" t="s">
        <v>267</v>
      </c>
      <c r="E1237" s="153" t="s">
        <v>1354</v>
      </c>
      <c r="F1237" s="154" t="s">
        <v>1355</v>
      </c>
      <c r="G1237" s="155" t="s">
        <v>270</v>
      </c>
      <c r="H1237" s="156">
        <v>85</v>
      </c>
      <c r="I1237" s="157"/>
      <c r="J1237" s="158">
        <f>ROUND(I1237*H1237,2)</f>
        <v>0</v>
      </c>
      <c r="K1237" s="154" t="s">
        <v>413</v>
      </c>
      <c r="L1237" s="34"/>
      <c r="M1237" s="159" t="s">
        <v>1</v>
      </c>
      <c r="N1237" s="160" t="s">
        <v>45</v>
      </c>
      <c r="O1237" s="59"/>
      <c r="P1237" s="161">
        <f>O1237*H1237</f>
        <v>0</v>
      </c>
      <c r="Q1237" s="161">
        <v>0</v>
      </c>
      <c r="R1237" s="161">
        <f>Q1237*H1237</f>
        <v>0</v>
      </c>
      <c r="S1237" s="161">
        <v>0</v>
      </c>
      <c r="T1237" s="162">
        <f>S1237*H1237</f>
        <v>0</v>
      </c>
      <c r="U1237" s="33"/>
      <c r="V1237" s="33"/>
      <c r="W1237" s="33"/>
      <c r="X1237" s="33"/>
      <c r="Y1237" s="33"/>
      <c r="Z1237" s="33"/>
      <c r="AA1237" s="33"/>
      <c r="AB1237" s="33"/>
      <c r="AC1237" s="33"/>
      <c r="AD1237" s="33"/>
      <c r="AE1237" s="33"/>
      <c r="AR1237" s="163" t="s">
        <v>367</v>
      </c>
      <c r="AT1237" s="163" t="s">
        <v>267</v>
      </c>
      <c r="AU1237" s="163" t="s">
        <v>90</v>
      </c>
      <c r="AY1237" s="18" t="s">
        <v>265</v>
      </c>
      <c r="BE1237" s="164">
        <f>IF(N1237="základní",J1237,0)</f>
        <v>0</v>
      </c>
      <c r="BF1237" s="164">
        <f>IF(N1237="snížená",J1237,0)</f>
        <v>0</v>
      </c>
      <c r="BG1237" s="164">
        <f>IF(N1237="zákl. přenesená",J1237,0)</f>
        <v>0</v>
      </c>
      <c r="BH1237" s="164">
        <f>IF(N1237="sníž. přenesená",J1237,0)</f>
        <v>0</v>
      </c>
      <c r="BI1237" s="164">
        <f>IF(N1237="nulová",J1237,0)</f>
        <v>0</v>
      </c>
      <c r="BJ1237" s="18" t="s">
        <v>87</v>
      </c>
      <c r="BK1237" s="164">
        <f>ROUND(I1237*H1237,2)</f>
        <v>0</v>
      </c>
      <c r="BL1237" s="18" t="s">
        <v>367</v>
      </c>
      <c r="BM1237" s="163" t="s">
        <v>1356</v>
      </c>
    </row>
    <row r="1238" spans="1:47" s="2" customFormat="1" ht="28.8">
      <c r="A1238" s="33"/>
      <c r="B1238" s="34"/>
      <c r="C1238" s="33"/>
      <c r="D1238" s="165" t="s">
        <v>273</v>
      </c>
      <c r="E1238" s="33"/>
      <c r="F1238" s="166" t="s">
        <v>1355</v>
      </c>
      <c r="G1238" s="33"/>
      <c r="H1238" s="33"/>
      <c r="I1238" s="167"/>
      <c r="J1238" s="33"/>
      <c r="K1238" s="33"/>
      <c r="L1238" s="34"/>
      <c r="M1238" s="168"/>
      <c r="N1238" s="169"/>
      <c r="O1238" s="59"/>
      <c r="P1238" s="59"/>
      <c r="Q1238" s="59"/>
      <c r="R1238" s="59"/>
      <c r="S1238" s="59"/>
      <c r="T1238" s="60"/>
      <c r="U1238" s="33"/>
      <c r="V1238" s="33"/>
      <c r="W1238" s="33"/>
      <c r="X1238" s="33"/>
      <c r="Y1238" s="33"/>
      <c r="Z1238" s="33"/>
      <c r="AA1238" s="33"/>
      <c r="AB1238" s="33"/>
      <c r="AC1238" s="33"/>
      <c r="AD1238" s="33"/>
      <c r="AE1238" s="33"/>
      <c r="AT1238" s="18" t="s">
        <v>273</v>
      </c>
      <c r="AU1238" s="18" t="s">
        <v>90</v>
      </c>
    </row>
    <row r="1239" spans="2:51" s="13" customFormat="1" ht="10.2">
      <c r="B1239" s="170"/>
      <c r="D1239" s="165" t="s">
        <v>274</v>
      </c>
      <c r="E1239" s="171" t="s">
        <v>1</v>
      </c>
      <c r="F1239" s="172" t="s">
        <v>867</v>
      </c>
      <c r="H1239" s="171" t="s">
        <v>1</v>
      </c>
      <c r="I1239" s="173"/>
      <c r="L1239" s="170"/>
      <c r="M1239" s="174"/>
      <c r="N1239" s="175"/>
      <c r="O1239" s="175"/>
      <c r="P1239" s="175"/>
      <c r="Q1239" s="175"/>
      <c r="R1239" s="175"/>
      <c r="S1239" s="175"/>
      <c r="T1239" s="176"/>
      <c r="AT1239" s="171" t="s">
        <v>274</v>
      </c>
      <c r="AU1239" s="171" t="s">
        <v>90</v>
      </c>
      <c r="AV1239" s="13" t="s">
        <v>87</v>
      </c>
      <c r="AW1239" s="13" t="s">
        <v>36</v>
      </c>
      <c r="AX1239" s="13" t="s">
        <v>80</v>
      </c>
      <c r="AY1239" s="171" t="s">
        <v>265</v>
      </c>
    </row>
    <row r="1240" spans="2:51" s="14" customFormat="1" ht="10.2">
      <c r="B1240" s="177"/>
      <c r="D1240" s="165" t="s">
        <v>274</v>
      </c>
      <c r="E1240" s="178" t="s">
        <v>1</v>
      </c>
      <c r="F1240" s="179" t="s">
        <v>1357</v>
      </c>
      <c r="H1240" s="180">
        <v>85</v>
      </c>
      <c r="I1240" s="181"/>
      <c r="L1240" s="177"/>
      <c r="M1240" s="182"/>
      <c r="N1240" s="183"/>
      <c r="O1240" s="183"/>
      <c r="P1240" s="183"/>
      <c r="Q1240" s="183"/>
      <c r="R1240" s="183"/>
      <c r="S1240" s="183"/>
      <c r="T1240" s="184"/>
      <c r="AT1240" s="178" t="s">
        <v>274</v>
      </c>
      <c r="AU1240" s="178" t="s">
        <v>90</v>
      </c>
      <c r="AV1240" s="14" t="s">
        <v>90</v>
      </c>
      <c r="AW1240" s="14" t="s">
        <v>36</v>
      </c>
      <c r="AX1240" s="14" t="s">
        <v>80</v>
      </c>
      <c r="AY1240" s="178" t="s">
        <v>265</v>
      </c>
    </row>
    <row r="1241" spans="2:51" s="15" customFormat="1" ht="10.2">
      <c r="B1241" s="185"/>
      <c r="D1241" s="165" t="s">
        <v>274</v>
      </c>
      <c r="E1241" s="186" t="s">
        <v>1</v>
      </c>
      <c r="F1241" s="187" t="s">
        <v>277</v>
      </c>
      <c r="H1241" s="188">
        <v>85</v>
      </c>
      <c r="I1241" s="189"/>
      <c r="L1241" s="185"/>
      <c r="M1241" s="190"/>
      <c r="N1241" s="191"/>
      <c r="O1241" s="191"/>
      <c r="P1241" s="191"/>
      <c r="Q1241" s="191"/>
      <c r="R1241" s="191"/>
      <c r="S1241" s="191"/>
      <c r="T1241" s="192"/>
      <c r="AT1241" s="186" t="s">
        <v>274</v>
      </c>
      <c r="AU1241" s="186" t="s">
        <v>90</v>
      </c>
      <c r="AV1241" s="15" t="s">
        <v>179</v>
      </c>
      <c r="AW1241" s="15" t="s">
        <v>36</v>
      </c>
      <c r="AX1241" s="15" t="s">
        <v>87</v>
      </c>
      <c r="AY1241" s="186" t="s">
        <v>265</v>
      </c>
    </row>
    <row r="1242" spans="1:65" s="2" customFormat="1" ht="49.05" customHeight="1">
      <c r="A1242" s="33"/>
      <c r="B1242" s="151"/>
      <c r="C1242" s="152" t="s">
        <v>1358</v>
      </c>
      <c r="D1242" s="152" t="s">
        <v>267</v>
      </c>
      <c r="E1242" s="153" t="s">
        <v>1359</v>
      </c>
      <c r="F1242" s="154" t="s">
        <v>1360</v>
      </c>
      <c r="G1242" s="155" t="s">
        <v>280</v>
      </c>
      <c r="H1242" s="156">
        <v>2</v>
      </c>
      <c r="I1242" s="157"/>
      <c r="J1242" s="158">
        <f>ROUND(I1242*H1242,2)</f>
        <v>0</v>
      </c>
      <c r="K1242" s="154" t="s">
        <v>413</v>
      </c>
      <c r="L1242" s="34"/>
      <c r="M1242" s="159" t="s">
        <v>1</v>
      </c>
      <c r="N1242" s="160" t="s">
        <v>45</v>
      </c>
      <c r="O1242" s="59"/>
      <c r="P1242" s="161">
        <f>O1242*H1242</f>
        <v>0</v>
      </c>
      <c r="Q1242" s="161">
        <v>0</v>
      </c>
      <c r="R1242" s="161">
        <f>Q1242*H1242</f>
        <v>0</v>
      </c>
      <c r="S1242" s="161">
        <v>0</v>
      </c>
      <c r="T1242" s="162">
        <f>S1242*H1242</f>
        <v>0</v>
      </c>
      <c r="U1242" s="33"/>
      <c r="V1242" s="33"/>
      <c r="W1242" s="33"/>
      <c r="X1242" s="33"/>
      <c r="Y1242" s="33"/>
      <c r="Z1242" s="33"/>
      <c r="AA1242" s="33"/>
      <c r="AB1242" s="33"/>
      <c r="AC1242" s="33"/>
      <c r="AD1242" s="33"/>
      <c r="AE1242" s="33"/>
      <c r="AR1242" s="163" t="s">
        <v>367</v>
      </c>
      <c r="AT1242" s="163" t="s">
        <v>267</v>
      </c>
      <c r="AU1242" s="163" t="s">
        <v>90</v>
      </c>
      <c r="AY1242" s="18" t="s">
        <v>265</v>
      </c>
      <c r="BE1242" s="164">
        <f>IF(N1242="základní",J1242,0)</f>
        <v>0</v>
      </c>
      <c r="BF1242" s="164">
        <f>IF(N1242="snížená",J1242,0)</f>
        <v>0</v>
      </c>
      <c r="BG1242" s="164">
        <f>IF(N1242="zákl. přenesená",J1242,0)</f>
        <v>0</v>
      </c>
      <c r="BH1242" s="164">
        <f>IF(N1242="sníž. přenesená",J1242,0)</f>
        <v>0</v>
      </c>
      <c r="BI1242" s="164">
        <f>IF(N1242="nulová",J1242,0)</f>
        <v>0</v>
      </c>
      <c r="BJ1242" s="18" t="s">
        <v>87</v>
      </c>
      <c r="BK1242" s="164">
        <f>ROUND(I1242*H1242,2)</f>
        <v>0</v>
      </c>
      <c r="BL1242" s="18" t="s">
        <v>367</v>
      </c>
      <c r="BM1242" s="163" t="s">
        <v>1361</v>
      </c>
    </row>
    <row r="1243" spans="1:47" s="2" customFormat="1" ht="38.4">
      <c r="A1243" s="33"/>
      <c r="B1243" s="34"/>
      <c r="C1243" s="33"/>
      <c r="D1243" s="165" t="s">
        <v>273</v>
      </c>
      <c r="E1243" s="33"/>
      <c r="F1243" s="166" t="s">
        <v>1360</v>
      </c>
      <c r="G1243" s="33"/>
      <c r="H1243" s="33"/>
      <c r="I1243" s="167"/>
      <c r="J1243" s="33"/>
      <c r="K1243" s="33"/>
      <c r="L1243" s="34"/>
      <c r="M1243" s="168"/>
      <c r="N1243" s="169"/>
      <c r="O1243" s="59"/>
      <c r="P1243" s="59"/>
      <c r="Q1243" s="59"/>
      <c r="R1243" s="59"/>
      <c r="S1243" s="59"/>
      <c r="T1243" s="60"/>
      <c r="U1243" s="33"/>
      <c r="V1243" s="33"/>
      <c r="W1243" s="33"/>
      <c r="X1243" s="33"/>
      <c r="Y1243" s="33"/>
      <c r="Z1243" s="33"/>
      <c r="AA1243" s="33"/>
      <c r="AB1243" s="33"/>
      <c r="AC1243" s="33"/>
      <c r="AD1243" s="33"/>
      <c r="AE1243" s="33"/>
      <c r="AT1243" s="18" t="s">
        <v>273</v>
      </c>
      <c r="AU1243" s="18" t="s">
        <v>90</v>
      </c>
    </row>
    <row r="1244" spans="2:51" s="13" customFormat="1" ht="10.2">
      <c r="B1244" s="170"/>
      <c r="D1244" s="165" t="s">
        <v>274</v>
      </c>
      <c r="E1244" s="171" t="s">
        <v>1</v>
      </c>
      <c r="F1244" s="172" t="s">
        <v>867</v>
      </c>
      <c r="H1244" s="171" t="s">
        <v>1</v>
      </c>
      <c r="I1244" s="173"/>
      <c r="L1244" s="170"/>
      <c r="M1244" s="174"/>
      <c r="N1244" s="175"/>
      <c r="O1244" s="175"/>
      <c r="P1244" s="175"/>
      <c r="Q1244" s="175"/>
      <c r="R1244" s="175"/>
      <c r="S1244" s="175"/>
      <c r="T1244" s="176"/>
      <c r="AT1244" s="171" t="s">
        <v>274</v>
      </c>
      <c r="AU1244" s="171" t="s">
        <v>90</v>
      </c>
      <c r="AV1244" s="13" t="s">
        <v>87</v>
      </c>
      <c r="AW1244" s="13" t="s">
        <v>36</v>
      </c>
      <c r="AX1244" s="13" t="s">
        <v>80</v>
      </c>
      <c r="AY1244" s="171" t="s">
        <v>265</v>
      </c>
    </row>
    <row r="1245" spans="2:51" s="14" customFormat="1" ht="10.2">
      <c r="B1245" s="177"/>
      <c r="D1245" s="165" t="s">
        <v>274</v>
      </c>
      <c r="E1245" s="178" t="s">
        <v>1</v>
      </c>
      <c r="F1245" s="179" t="s">
        <v>1362</v>
      </c>
      <c r="H1245" s="180">
        <v>2</v>
      </c>
      <c r="I1245" s="181"/>
      <c r="L1245" s="177"/>
      <c r="M1245" s="182"/>
      <c r="N1245" s="183"/>
      <c r="O1245" s="183"/>
      <c r="P1245" s="183"/>
      <c r="Q1245" s="183"/>
      <c r="R1245" s="183"/>
      <c r="S1245" s="183"/>
      <c r="T1245" s="184"/>
      <c r="AT1245" s="178" t="s">
        <v>274</v>
      </c>
      <c r="AU1245" s="178" t="s">
        <v>90</v>
      </c>
      <c r="AV1245" s="14" t="s">
        <v>90</v>
      </c>
      <c r="AW1245" s="14" t="s">
        <v>36</v>
      </c>
      <c r="AX1245" s="14" t="s">
        <v>80</v>
      </c>
      <c r="AY1245" s="178" t="s">
        <v>265</v>
      </c>
    </row>
    <row r="1246" spans="2:51" s="15" customFormat="1" ht="10.2">
      <c r="B1246" s="185"/>
      <c r="D1246" s="165" t="s">
        <v>274</v>
      </c>
      <c r="E1246" s="186" t="s">
        <v>1</v>
      </c>
      <c r="F1246" s="187" t="s">
        <v>277</v>
      </c>
      <c r="H1246" s="188">
        <v>2</v>
      </c>
      <c r="I1246" s="189"/>
      <c r="L1246" s="185"/>
      <c r="M1246" s="190"/>
      <c r="N1246" s="191"/>
      <c r="O1246" s="191"/>
      <c r="P1246" s="191"/>
      <c r="Q1246" s="191"/>
      <c r="R1246" s="191"/>
      <c r="S1246" s="191"/>
      <c r="T1246" s="192"/>
      <c r="AT1246" s="186" t="s">
        <v>274</v>
      </c>
      <c r="AU1246" s="186" t="s">
        <v>90</v>
      </c>
      <c r="AV1246" s="15" t="s">
        <v>179</v>
      </c>
      <c r="AW1246" s="15" t="s">
        <v>36</v>
      </c>
      <c r="AX1246" s="15" t="s">
        <v>87</v>
      </c>
      <c r="AY1246" s="186" t="s">
        <v>265</v>
      </c>
    </row>
    <row r="1247" spans="1:65" s="2" customFormat="1" ht="55.5" customHeight="1">
      <c r="A1247" s="33"/>
      <c r="B1247" s="151"/>
      <c r="C1247" s="152" t="s">
        <v>1363</v>
      </c>
      <c r="D1247" s="152" t="s">
        <v>267</v>
      </c>
      <c r="E1247" s="153" t="s">
        <v>1364</v>
      </c>
      <c r="F1247" s="154" t="s">
        <v>1365</v>
      </c>
      <c r="G1247" s="155" t="s">
        <v>270</v>
      </c>
      <c r="H1247" s="156">
        <v>58</v>
      </c>
      <c r="I1247" s="157"/>
      <c r="J1247" s="158">
        <f>ROUND(I1247*H1247,2)</f>
        <v>0</v>
      </c>
      <c r="K1247" s="154" t="s">
        <v>413</v>
      </c>
      <c r="L1247" s="34"/>
      <c r="M1247" s="159" t="s">
        <v>1</v>
      </c>
      <c r="N1247" s="160" t="s">
        <v>45</v>
      </c>
      <c r="O1247" s="59"/>
      <c r="P1247" s="161">
        <f>O1247*H1247</f>
        <v>0</v>
      </c>
      <c r="Q1247" s="161">
        <v>0</v>
      </c>
      <c r="R1247" s="161">
        <f>Q1247*H1247</f>
        <v>0</v>
      </c>
      <c r="S1247" s="161">
        <v>0</v>
      </c>
      <c r="T1247" s="162">
        <f>S1247*H1247</f>
        <v>0</v>
      </c>
      <c r="U1247" s="33"/>
      <c r="V1247" s="33"/>
      <c r="W1247" s="33"/>
      <c r="X1247" s="33"/>
      <c r="Y1247" s="33"/>
      <c r="Z1247" s="33"/>
      <c r="AA1247" s="33"/>
      <c r="AB1247" s="33"/>
      <c r="AC1247" s="33"/>
      <c r="AD1247" s="33"/>
      <c r="AE1247" s="33"/>
      <c r="AR1247" s="163" t="s">
        <v>367</v>
      </c>
      <c r="AT1247" s="163" t="s">
        <v>267</v>
      </c>
      <c r="AU1247" s="163" t="s">
        <v>90</v>
      </c>
      <c r="AY1247" s="18" t="s">
        <v>265</v>
      </c>
      <c r="BE1247" s="164">
        <f>IF(N1247="základní",J1247,0)</f>
        <v>0</v>
      </c>
      <c r="BF1247" s="164">
        <f>IF(N1247="snížená",J1247,0)</f>
        <v>0</v>
      </c>
      <c r="BG1247" s="164">
        <f>IF(N1247="zákl. přenesená",J1247,0)</f>
        <v>0</v>
      </c>
      <c r="BH1247" s="164">
        <f>IF(N1247="sníž. přenesená",J1247,0)</f>
        <v>0</v>
      </c>
      <c r="BI1247" s="164">
        <f>IF(N1247="nulová",J1247,0)</f>
        <v>0</v>
      </c>
      <c r="BJ1247" s="18" t="s">
        <v>87</v>
      </c>
      <c r="BK1247" s="164">
        <f>ROUND(I1247*H1247,2)</f>
        <v>0</v>
      </c>
      <c r="BL1247" s="18" t="s">
        <v>367</v>
      </c>
      <c r="BM1247" s="163" t="s">
        <v>1366</v>
      </c>
    </row>
    <row r="1248" spans="1:47" s="2" customFormat="1" ht="38.4">
      <c r="A1248" s="33"/>
      <c r="B1248" s="34"/>
      <c r="C1248" s="33"/>
      <c r="D1248" s="165" t="s">
        <v>273</v>
      </c>
      <c r="E1248" s="33"/>
      <c r="F1248" s="166" t="s">
        <v>1365</v>
      </c>
      <c r="G1248" s="33"/>
      <c r="H1248" s="33"/>
      <c r="I1248" s="167"/>
      <c r="J1248" s="33"/>
      <c r="K1248" s="33"/>
      <c r="L1248" s="34"/>
      <c r="M1248" s="168"/>
      <c r="N1248" s="169"/>
      <c r="O1248" s="59"/>
      <c r="P1248" s="59"/>
      <c r="Q1248" s="59"/>
      <c r="R1248" s="59"/>
      <c r="S1248" s="59"/>
      <c r="T1248" s="60"/>
      <c r="U1248" s="33"/>
      <c r="V1248" s="33"/>
      <c r="W1248" s="33"/>
      <c r="X1248" s="33"/>
      <c r="Y1248" s="33"/>
      <c r="Z1248" s="33"/>
      <c r="AA1248" s="33"/>
      <c r="AB1248" s="33"/>
      <c r="AC1248" s="33"/>
      <c r="AD1248" s="33"/>
      <c r="AE1248" s="33"/>
      <c r="AT1248" s="18" t="s">
        <v>273</v>
      </c>
      <c r="AU1248" s="18" t="s">
        <v>90</v>
      </c>
    </row>
    <row r="1249" spans="2:51" s="13" customFormat="1" ht="10.2">
      <c r="B1249" s="170"/>
      <c r="D1249" s="165" t="s">
        <v>274</v>
      </c>
      <c r="E1249" s="171" t="s">
        <v>1</v>
      </c>
      <c r="F1249" s="172" t="s">
        <v>867</v>
      </c>
      <c r="H1249" s="171" t="s">
        <v>1</v>
      </c>
      <c r="I1249" s="173"/>
      <c r="L1249" s="170"/>
      <c r="M1249" s="174"/>
      <c r="N1249" s="175"/>
      <c r="O1249" s="175"/>
      <c r="P1249" s="175"/>
      <c r="Q1249" s="175"/>
      <c r="R1249" s="175"/>
      <c r="S1249" s="175"/>
      <c r="T1249" s="176"/>
      <c r="AT1249" s="171" t="s">
        <v>274</v>
      </c>
      <c r="AU1249" s="171" t="s">
        <v>90</v>
      </c>
      <c r="AV1249" s="13" t="s">
        <v>87</v>
      </c>
      <c r="AW1249" s="13" t="s">
        <v>36</v>
      </c>
      <c r="AX1249" s="13" t="s">
        <v>80</v>
      </c>
      <c r="AY1249" s="171" t="s">
        <v>265</v>
      </c>
    </row>
    <row r="1250" spans="2:51" s="14" customFormat="1" ht="10.2">
      <c r="B1250" s="177"/>
      <c r="D1250" s="165" t="s">
        <v>274</v>
      </c>
      <c r="E1250" s="178" t="s">
        <v>1</v>
      </c>
      <c r="F1250" s="179" t="s">
        <v>1367</v>
      </c>
      <c r="H1250" s="180">
        <v>58</v>
      </c>
      <c r="I1250" s="181"/>
      <c r="L1250" s="177"/>
      <c r="M1250" s="182"/>
      <c r="N1250" s="183"/>
      <c r="O1250" s="183"/>
      <c r="P1250" s="183"/>
      <c r="Q1250" s="183"/>
      <c r="R1250" s="183"/>
      <c r="S1250" s="183"/>
      <c r="T1250" s="184"/>
      <c r="AT1250" s="178" t="s">
        <v>274</v>
      </c>
      <c r="AU1250" s="178" t="s">
        <v>90</v>
      </c>
      <c r="AV1250" s="14" t="s">
        <v>90</v>
      </c>
      <c r="AW1250" s="14" t="s">
        <v>36</v>
      </c>
      <c r="AX1250" s="14" t="s">
        <v>80</v>
      </c>
      <c r="AY1250" s="178" t="s">
        <v>265</v>
      </c>
    </row>
    <row r="1251" spans="2:51" s="15" customFormat="1" ht="10.2">
      <c r="B1251" s="185"/>
      <c r="D1251" s="165" t="s">
        <v>274</v>
      </c>
      <c r="E1251" s="186" t="s">
        <v>1</v>
      </c>
      <c r="F1251" s="187" t="s">
        <v>277</v>
      </c>
      <c r="H1251" s="188">
        <v>58</v>
      </c>
      <c r="I1251" s="189"/>
      <c r="L1251" s="185"/>
      <c r="M1251" s="190"/>
      <c r="N1251" s="191"/>
      <c r="O1251" s="191"/>
      <c r="P1251" s="191"/>
      <c r="Q1251" s="191"/>
      <c r="R1251" s="191"/>
      <c r="S1251" s="191"/>
      <c r="T1251" s="192"/>
      <c r="AT1251" s="186" t="s">
        <v>274</v>
      </c>
      <c r="AU1251" s="186" t="s">
        <v>90</v>
      </c>
      <c r="AV1251" s="15" t="s">
        <v>179</v>
      </c>
      <c r="AW1251" s="15" t="s">
        <v>36</v>
      </c>
      <c r="AX1251" s="15" t="s">
        <v>87</v>
      </c>
      <c r="AY1251" s="186" t="s">
        <v>265</v>
      </c>
    </row>
    <row r="1252" spans="1:65" s="2" customFormat="1" ht="55.5" customHeight="1">
      <c r="A1252" s="33"/>
      <c r="B1252" s="151"/>
      <c r="C1252" s="152" t="s">
        <v>1368</v>
      </c>
      <c r="D1252" s="152" t="s">
        <v>267</v>
      </c>
      <c r="E1252" s="153" t="s">
        <v>1369</v>
      </c>
      <c r="F1252" s="154" t="s">
        <v>1370</v>
      </c>
      <c r="G1252" s="155" t="s">
        <v>270</v>
      </c>
      <c r="H1252" s="156">
        <v>26</v>
      </c>
      <c r="I1252" s="157"/>
      <c r="J1252" s="158">
        <f>ROUND(I1252*H1252,2)</f>
        <v>0</v>
      </c>
      <c r="K1252" s="154" t="s">
        <v>413</v>
      </c>
      <c r="L1252" s="34"/>
      <c r="M1252" s="159" t="s">
        <v>1</v>
      </c>
      <c r="N1252" s="160" t="s">
        <v>45</v>
      </c>
      <c r="O1252" s="59"/>
      <c r="P1252" s="161">
        <f>O1252*H1252</f>
        <v>0</v>
      </c>
      <c r="Q1252" s="161">
        <v>0</v>
      </c>
      <c r="R1252" s="161">
        <f>Q1252*H1252</f>
        <v>0</v>
      </c>
      <c r="S1252" s="161">
        <v>0</v>
      </c>
      <c r="T1252" s="162">
        <f>S1252*H1252</f>
        <v>0</v>
      </c>
      <c r="U1252" s="33"/>
      <c r="V1252" s="33"/>
      <c r="W1252" s="33"/>
      <c r="X1252" s="33"/>
      <c r="Y1252" s="33"/>
      <c r="Z1252" s="33"/>
      <c r="AA1252" s="33"/>
      <c r="AB1252" s="33"/>
      <c r="AC1252" s="33"/>
      <c r="AD1252" s="33"/>
      <c r="AE1252" s="33"/>
      <c r="AR1252" s="163" t="s">
        <v>367</v>
      </c>
      <c r="AT1252" s="163" t="s">
        <v>267</v>
      </c>
      <c r="AU1252" s="163" t="s">
        <v>90</v>
      </c>
      <c r="AY1252" s="18" t="s">
        <v>265</v>
      </c>
      <c r="BE1252" s="164">
        <f>IF(N1252="základní",J1252,0)</f>
        <v>0</v>
      </c>
      <c r="BF1252" s="164">
        <f>IF(N1252="snížená",J1252,0)</f>
        <v>0</v>
      </c>
      <c r="BG1252" s="164">
        <f>IF(N1252="zákl. přenesená",J1252,0)</f>
        <v>0</v>
      </c>
      <c r="BH1252" s="164">
        <f>IF(N1252="sníž. přenesená",J1252,0)</f>
        <v>0</v>
      </c>
      <c r="BI1252" s="164">
        <f>IF(N1252="nulová",J1252,0)</f>
        <v>0</v>
      </c>
      <c r="BJ1252" s="18" t="s">
        <v>87</v>
      </c>
      <c r="BK1252" s="164">
        <f>ROUND(I1252*H1252,2)</f>
        <v>0</v>
      </c>
      <c r="BL1252" s="18" t="s">
        <v>367</v>
      </c>
      <c r="BM1252" s="163" t="s">
        <v>1371</v>
      </c>
    </row>
    <row r="1253" spans="1:47" s="2" customFormat="1" ht="38.4">
      <c r="A1253" s="33"/>
      <c r="B1253" s="34"/>
      <c r="C1253" s="33"/>
      <c r="D1253" s="165" t="s">
        <v>273</v>
      </c>
      <c r="E1253" s="33"/>
      <c r="F1253" s="166" t="s">
        <v>1370</v>
      </c>
      <c r="G1253" s="33"/>
      <c r="H1253" s="33"/>
      <c r="I1253" s="167"/>
      <c r="J1253" s="33"/>
      <c r="K1253" s="33"/>
      <c r="L1253" s="34"/>
      <c r="M1253" s="168"/>
      <c r="N1253" s="169"/>
      <c r="O1253" s="59"/>
      <c r="P1253" s="59"/>
      <c r="Q1253" s="59"/>
      <c r="R1253" s="59"/>
      <c r="S1253" s="59"/>
      <c r="T1253" s="60"/>
      <c r="U1253" s="33"/>
      <c r="V1253" s="33"/>
      <c r="W1253" s="33"/>
      <c r="X1253" s="33"/>
      <c r="Y1253" s="33"/>
      <c r="Z1253" s="33"/>
      <c r="AA1253" s="33"/>
      <c r="AB1253" s="33"/>
      <c r="AC1253" s="33"/>
      <c r="AD1253" s="33"/>
      <c r="AE1253" s="33"/>
      <c r="AT1253" s="18" t="s">
        <v>273</v>
      </c>
      <c r="AU1253" s="18" t="s">
        <v>90</v>
      </c>
    </row>
    <row r="1254" spans="2:51" s="13" customFormat="1" ht="10.2">
      <c r="B1254" s="170"/>
      <c r="D1254" s="165" t="s">
        <v>274</v>
      </c>
      <c r="E1254" s="171" t="s">
        <v>1</v>
      </c>
      <c r="F1254" s="172" t="s">
        <v>867</v>
      </c>
      <c r="H1254" s="171" t="s">
        <v>1</v>
      </c>
      <c r="I1254" s="173"/>
      <c r="L1254" s="170"/>
      <c r="M1254" s="174"/>
      <c r="N1254" s="175"/>
      <c r="O1254" s="175"/>
      <c r="P1254" s="175"/>
      <c r="Q1254" s="175"/>
      <c r="R1254" s="175"/>
      <c r="S1254" s="175"/>
      <c r="T1254" s="176"/>
      <c r="AT1254" s="171" t="s">
        <v>274</v>
      </c>
      <c r="AU1254" s="171" t="s">
        <v>90</v>
      </c>
      <c r="AV1254" s="13" t="s">
        <v>87</v>
      </c>
      <c r="AW1254" s="13" t="s">
        <v>36</v>
      </c>
      <c r="AX1254" s="13" t="s">
        <v>80</v>
      </c>
      <c r="AY1254" s="171" t="s">
        <v>265</v>
      </c>
    </row>
    <row r="1255" spans="2:51" s="14" customFormat="1" ht="10.2">
      <c r="B1255" s="177"/>
      <c r="D1255" s="165" t="s">
        <v>274</v>
      </c>
      <c r="E1255" s="178" t="s">
        <v>1</v>
      </c>
      <c r="F1255" s="179" t="s">
        <v>1372</v>
      </c>
      <c r="H1255" s="180">
        <v>26</v>
      </c>
      <c r="I1255" s="181"/>
      <c r="L1255" s="177"/>
      <c r="M1255" s="182"/>
      <c r="N1255" s="183"/>
      <c r="O1255" s="183"/>
      <c r="P1255" s="183"/>
      <c r="Q1255" s="183"/>
      <c r="R1255" s="183"/>
      <c r="S1255" s="183"/>
      <c r="T1255" s="184"/>
      <c r="AT1255" s="178" t="s">
        <v>274</v>
      </c>
      <c r="AU1255" s="178" t="s">
        <v>90</v>
      </c>
      <c r="AV1255" s="14" t="s">
        <v>90</v>
      </c>
      <c r="AW1255" s="14" t="s">
        <v>36</v>
      </c>
      <c r="AX1255" s="14" t="s">
        <v>80</v>
      </c>
      <c r="AY1255" s="178" t="s">
        <v>265</v>
      </c>
    </row>
    <row r="1256" spans="2:51" s="13" customFormat="1" ht="10.2">
      <c r="B1256" s="170"/>
      <c r="D1256" s="165" t="s">
        <v>274</v>
      </c>
      <c r="E1256" s="171" t="s">
        <v>1</v>
      </c>
      <c r="F1256" s="172" t="s">
        <v>1373</v>
      </c>
      <c r="H1256" s="171" t="s">
        <v>1</v>
      </c>
      <c r="I1256" s="173"/>
      <c r="L1256" s="170"/>
      <c r="M1256" s="174"/>
      <c r="N1256" s="175"/>
      <c r="O1256" s="175"/>
      <c r="P1256" s="175"/>
      <c r="Q1256" s="175"/>
      <c r="R1256" s="175"/>
      <c r="S1256" s="175"/>
      <c r="T1256" s="176"/>
      <c r="AT1256" s="171" t="s">
        <v>274</v>
      </c>
      <c r="AU1256" s="171" t="s">
        <v>90</v>
      </c>
      <c r="AV1256" s="13" t="s">
        <v>87</v>
      </c>
      <c r="AW1256" s="13" t="s">
        <v>36</v>
      </c>
      <c r="AX1256" s="13" t="s">
        <v>80</v>
      </c>
      <c r="AY1256" s="171" t="s">
        <v>265</v>
      </c>
    </row>
    <row r="1257" spans="2:51" s="15" customFormat="1" ht="10.2">
      <c r="B1257" s="185"/>
      <c r="D1257" s="165" t="s">
        <v>274</v>
      </c>
      <c r="E1257" s="186" t="s">
        <v>1</v>
      </c>
      <c r="F1257" s="187" t="s">
        <v>277</v>
      </c>
      <c r="H1257" s="188">
        <v>26</v>
      </c>
      <c r="I1257" s="189"/>
      <c r="L1257" s="185"/>
      <c r="M1257" s="190"/>
      <c r="N1257" s="191"/>
      <c r="O1257" s="191"/>
      <c r="P1257" s="191"/>
      <c r="Q1257" s="191"/>
      <c r="R1257" s="191"/>
      <c r="S1257" s="191"/>
      <c r="T1257" s="192"/>
      <c r="AT1257" s="186" t="s">
        <v>274</v>
      </c>
      <c r="AU1257" s="186" t="s">
        <v>90</v>
      </c>
      <c r="AV1257" s="15" t="s">
        <v>179</v>
      </c>
      <c r="AW1257" s="15" t="s">
        <v>36</v>
      </c>
      <c r="AX1257" s="15" t="s">
        <v>87</v>
      </c>
      <c r="AY1257" s="186" t="s">
        <v>265</v>
      </c>
    </row>
    <row r="1258" spans="1:65" s="2" customFormat="1" ht="49.05" customHeight="1">
      <c r="A1258" s="33"/>
      <c r="B1258" s="151"/>
      <c r="C1258" s="152" t="s">
        <v>1374</v>
      </c>
      <c r="D1258" s="152" t="s">
        <v>267</v>
      </c>
      <c r="E1258" s="153" t="s">
        <v>1375</v>
      </c>
      <c r="F1258" s="154" t="s">
        <v>1376</v>
      </c>
      <c r="G1258" s="155" t="s">
        <v>1377</v>
      </c>
      <c r="H1258" s="156">
        <v>2</v>
      </c>
      <c r="I1258" s="157"/>
      <c r="J1258" s="158">
        <f>ROUND(I1258*H1258,2)</f>
        <v>0</v>
      </c>
      <c r="K1258" s="154" t="s">
        <v>413</v>
      </c>
      <c r="L1258" s="34"/>
      <c r="M1258" s="159" t="s">
        <v>1</v>
      </c>
      <c r="N1258" s="160" t="s">
        <v>45</v>
      </c>
      <c r="O1258" s="59"/>
      <c r="P1258" s="161">
        <f>O1258*H1258</f>
        <v>0</v>
      </c>
      <c r="Q1258" s="161">
        <v>0</v>
      </c>
      <c r="R1258" s="161">
        <f>Q1258*H1258</f>
        <v>0</v>
      </c>
      <c r="S1258" s="161">
        <v>0</v>
      </c>
      <c r="T1258" s="162">
        <f>S1258*H1258</f>
        <v>0</v>
      </c>
      <c r="U1258" s="33"/>
      <c r="V1258" s="33"/>
      <c r="W1258" s="33"/>
      <c r="X1258" s="33"/>
      <c r="Y1258" s="33"/>
      <c r="Z1258" s="33"/>
      <c r="AA1258" s="33"/>
      <c r="AB1258" s="33"/>
      <c r="AC1258" s="33"/>
      <c r="AD1258" s="33"/>
      <c r="AE1258" s="33"/>
      <c r="AR1258" s="163" t="s">
        <v>367</v>
      </c>
      <c r="AT1258" s="163" t="s">
        <v>267</v>
      </c>
      <c r="AU1258" s="163" t="s">
        <v>90</v>
      </c>
      <c r="AY1258" s="18" t="s">
        <v>265</v>
      </c>
      <c r="BE1258" s="164">
        <f>IF(N1258="základní",J1258,0)</f>
        <v>0</v>
      </c>
      <c r="BF1258" s="164">
        <f>IF(N1258="snížená",J1258,0)</f>
        <v>0</v>
      </c>
      <c r="BG1258" s="164">
        <f>IF(N1258="zákl. přenesená",J1258,0)</f>
        <v>0</v>
      </c>
      <c r="BH1258" s="164">
        <f>IF(N1258="sníž. přenesená",J1258,0)</f>
        <v>0</v>
      </c>
      <c r="BI1258" s="164">
        <f>IF(N1258="nulová",J1258,0)</f>
        <v>0</v>
      </c>
      <c r="BJ1258" s="18" t="s">
        <v>87</v>
      </c>
      <c r="BK1258" s="164">
        <f>ROUND(I1258*H1258,2)</f>
        <v>0</v>
      </c>
      <c r="BL1258" s="18" t="s">
        <v>367</v>
      </c>
      <c r="BM1258" s="163" t="s">
        <v>1378</v>
      </c>
    </row>
    <row r="1259" spans="1:47" s="2" customFormat="1" ht="38.4">
      <c r="A1259" s="33"/>
      <c r="B1259" s="34"/>
      <c r="C1259" s="33"/>
      <c r="D1259" s="165" t="s">
        <v>273</v>
      </c>
      <c r="E1259" s="33"/>
      <c r="F1259" s="166" t="s">
        <v>1376</v>
      </c>
      <c r="G1259" s="33"/>
      <c r="H1259" s="33"/>
      <c r="I1259" s="167"/>
      <c r="J1259" s="33"/>
      <c r="K1259" s="33"/>
      <c r="L1259" s="34"/>
      <c r="M1259" s="168"/>
      <c r="N1259" s="169"/>
      <c r="O1259" s="59"/>
      <c r="P1259" s="59"/>
      <c r="Q1259" s="59"/>
      <c r="R1259" s="59"/>
      <c r="S1259" s="59"/>
      <c r="T1259" s="60"/>
      <c r="U1259" s="33"/>
      <c r="V1259" s="33"/>
      <c r="W1259" s="33"/>
      <c r="X1259" s="33"/>
      <c r="Y1259" s="33"/>
      <c r="Z1259" s="33"/>
      <c r="AA1259" s="33"/>
      <c r="AB1259" s="33"/>
      <c r="AC1259" s="33"/>
      <c r="AD1259" s="33"/>
      <c r="AE1259" s="33"/>
      <c r="AT1259" s="18" t="s">
        <v>273</v>
      </c>
      <c r="AU1259" s="18" t="s">
        <v>90</v>
      </c>
    </row>
    <row r="1260" spans="2:51" s="13" customFormat="1" ht="10.2">
      <c r="B1260" s="170"/>
      <c r="D1260" s="165" t="s">
        <v>274</v>
      </c>
      <c r="E1260" s="171" t="s">
        <v>1</v>
      </c>
      <c r="F1260" s="172" t="s">
        <v>867</v>
      </c>
      <c r="H1260" s="171" t="s">
        <v>1</v>
      </c>
      <c r="I1260" s="173"/>
      <c r="L1260" s="170"/>
      <c r="M1260" s="174"/>
      <c r="N1260" s="175"/>
      <c r="O1260" s="175"/>
      <c r="P1260" s="175"/>
      <c r="Q1260" s="175"/>
      <c r="R1260" s="175"/>
      <c r="S1260" s="175"/>
      <c r="T1260" s="176"/>
      <c r="AT1260" s="171" t="s">
        <v>274</v>
      </c>
      <c r="AU1260" s="171" t="s">
        <v>90</v>
      </c>
      <c r="AV1260" s="13" t="s">
        <v>87</v>
      </c>
      <c r="AW1260" s="13" t="s">
        <v>36</v>
      </c>
      <c r="AX1260" s="13" t="s">
        <v>80</v>
      </c>
      <c r="AY1260" s="171" t="s">
        <v>265</v>
      </c>
    </row>
    <row r="1261" spans="2:51" s="14" customFormat="1" ht="10.2">
      <c r="B1261" s="177"/>
      <c r="D1261" s="165" t="s">
        <v>274</v>
      </c>
      <c r="E1261" s="178" t="s">
        <v>1</v>
      </c>
      <c r="F1261" s="179" t="s">
        <v>90</v>
      </c>
      <c r="H1261" s="180">
        <v>2</v>
      </c>
      <c r="I1261" s="181"/>
      <c r="L1261" s="177"/>
      <c r="M1261" s="182"/>
      <c r="N1261" s="183"/>
      <c r="O1261" s="183"/>
      <c r="P1261" s="183"/>
      <c r="Q1261" s="183"/>
      <c r="R1261" s="183"/>
      <c r="S1261" s="183"/>
      <c r="T1261" s="184"/>
      <c r="AT1261" s="178" t="s">
        <v>274</v>
      </c>
      <c r="AU1261" s="178" t="s">
        <v>90</v>
      </c>
      <c r="AV1261" s="14" t="s">
        <v>90</v>
      </c>
      <c r="AW1261" s="14" t="s">
        <v>36</v>
      </c>
      <c r="AX1261" s="14" t="s">
        <v>80</v>
      </c>
      <c r="AY1261" s="178" t="s">
        <v>265</v>
      </c>
    </row>
    <row r="1262" spans="2:51" s="15" customFormat="1" ht="10.2">
      <c r="B1262" s="185"/>
      <c r="D1262" s="165" t="s">
        <v>274</v>
      </c>
      <c r="E1262" s="186" t="s">
        <v>1</v>
      </c>
      <c r="F1262" s="187" t="s">
        <v>277</v>
      </c>
      <c r="H1262" s="188">
        <v>2</v>
      </c>
      <c r="I1262" s="189"/>
      <c r="L1262" s="185"/>
      <c r="M1262" s="190"/>
      <c r="N1262" s="191"/>
      <c r="O1262" s="191"/>
      <c r="P1262" s="191"/>
      <c r="Q1262" s="191"/>
      <c r="R1262" s="191"/>
      <c r="S1262" s="191"/>
      <c r="T1262" s="192"/>
      <c r="AT1262" s="186" t="s">
        <v>274</v>
      </c>
      <c r="AU1262" s="186" t="s">
        <v>90</v>
      </c>
      <c r="AV1262" s="15" t="s">
        <v>179</v>
      </c>
      <c r="AW1262" s="15" t="s">
        <v>36</v>
      </c>
      <c r="AX1262" s="15" t="s">
        <v>87</v>
      </c>
      <c r="AY1262" s="186" t="s">
        <v>265</v>
      </c>
    </row>
    <row r="1263" spans="1:65" s="2" customFormat="1" ht="37.8" customHeight="1">
      <c r="A1263" s="33"/>
      <c r="B1263" s="151"/>
      <c r="C1263" s="152" t="s">
        <v>1379</v>
      </c>
      <c r="D1263" s="152" t="s">
        <v>267</v>
      </c>
      <c r="E1263" s="153" t="s">
        <v>1380</v>
      </c>
      <c r="F1263" s="154" t="s">
        <v>1381</v>
      </c>
      <c r="G1263" s="155" t="s">
        <v>393</v>
      </c>
      <c r="H1263" s="156">
        <v>30</v>
      </c>
      <c r="I1263" s="157"/>
      <c r="J1263" s="158">
        <f>ROUND(I1263*H1263,2)</f>
        <v>0</v>
      </c>
      <c r="K1263" s="154" t="s">
        <v>413</v>
      </c>
      <c r="L1263" s="34"/>
      <c r="M1263" s="159" t="s">
        <v>1</v>
      </c>
      <c r="N1263" s="160" t="s">
        <v>45</v>
      </c>
      <c r="O1263" s="59"/>
      <c r="P1263" s="161">
        <f>O1263*H1263</f>
        <v>0</v>
      </c>
      <c r="Q1263" s="161">
        <v>0</v>
      </c>
      <c r="R1263" s="161">
        <f>Q1263*H1263</f>
        <v>0</v>
      </c>
      <c r="S1263" s="161">
        <v>0</v>
      </c>
      <c r="T1263" s="162">
        <f>S1263*H1263</f>
        <v>0</v>
      </c>
      <c r="U1263" s="33"/>
      <c r="V1263" s="33"/>
      <c r="W1263" s="33"/>
      <c r="X1263" s="33"/>
      <c r="Y1263" s="33"/>
      <c r="Z1263" s="33"/>
      <c r="AA1263" s="33"/>
      <c r="AB1263" s="33"/>
      <c r="AC1263" s="33"/>
      <c r="AD1263" s="33"/>
      <c r="AE1263" s="33"/>
      <c r="AR1263" s="163" t="s">
        <v>367</v>
      </c>
      <c r="AT1263" s="163" t="s">
        <v>267</v>
      </c>
      <c r="AU1263" s="163" t="s">
        <v>90</v>
      </c>
      <c r="AY1263" s="18" t="s">
        <v>265</v>
      </c>
      <c r="BE1263" s="164">
        <f>IF(N1263="základní",J1263,0)</f>
        <v>0</v>
      </c>
      <c r="BF1263" s="164">
        <f>IF(N1263="snížená",J1263,0)</f>
        <v>0</v>
      </c>
      <c r="BG1263" s="164">
        <f>IF(N1263="zákl. přenesená",J1263,0)</f>
        <v>0</v>
      </c>
      <c r="BH1263" s="164">
        <f>IF(N1263="sníž. přenesená",J1263,0)</f>
        <v>0</v>
      </c>
      <c r="BI1263" s="164">
        <f>IF(N1263="nulová",J1263,0)</f>
        <v>0</v>
      </c>
      <c r="BJ1263" s="18" t="s">
        <v>87</v>
      </c>
      <c r="BK1263" s="164">
        <f>ROUND(I1263*H1263,2)</f>
        <v>0</v>
      </c>
      <c r="BL1263" s="18" t="s">
        <v>367</v>
      </c>
      <c r="BM1263" s="163" t="s">
        <v>1382</v>
      </c>
    </row>
    <row r="1264" spans="1:47" s="2" customFormat="1" ht="28.8">
      <c r="A1264" s="33"/>
      <c r="B1264" s="34"/>
      <c r="C1264" s="33"/>
      <c r="D1264" s="165" t="s">
        <v>273</v>
      </c>
      <c r="E1264" s="33"/>
      <c r="F1264" s="166" t="s">
        <v>1381</v>
      </c>
      <c r="G1264" s="33"/>
      <c r="H1264" s="33"/>
      <c r="I1264" s="167"/>
      <c r="J1264" s="33"/>
      <c r="K1264" s="33"/>
      <c r="L1264" s="34"/>
      <c r="M1264" s="168"/>
      <c r="N1264" s="169"/>
      <c r="O1264" s="59"/>
      <c r="P1264" s="59"/>
      <c r="Q1264" s="59"/>
      <c r="R1264" s="59"/>
      <c r="S1264" s="59"/>
      <c r="T1264" s="60"/>
      <c r="U1264" s="33"/>
      <c r="V1264" s="33"/>
      <c r="W1264" s="33"/>
      <c r="X1264" s="33"/>
      <c r="Y1264" s="33"/>
      <c r="Z1264" s="33"/>
      <c r="AA1264" s="33"/>
      <c r="AB1264" s="33"/>
      <c r="AC1264" s="33"/>
      <c r="AD1264" s="33"/>
      <c r="AE1264" s="33"/>
      <c r="AT1264" s="18" t="s">
        <v>273</v>
      </c>
      <c r="AU1264" s="18" t="s">
        <v>90</v>
      </c>
    </row>
    <row r="1265" spans="2:51" s="13" customFormat="1" ht="10.2">
      <c r="B1265" s="170"/>
      <c r="D1265" s="165" t="s">
        <v>274</v>
      </c>
      <c r="E1265" s="171" t="s">
        <v>1</v>
      </c>
      <c r="F1265" s="172" t="s">
        <v>867</v>
      </c>
      <c r="H1265" s="171" t="s">
        <v>1</v>
      </c>
      <c r="I1265" s="173"/>
      <c r="L1265" s="170"/>
      <c r="M1265" s="174"/>
      <c r="N1265" s="175"/>
      <c r="O1265" s="175"/>
      <c r="P1265" s="175"/>
      <c r="Q1265" s="175"/>
      <c r="R1265" s="175"/>
      <c r="S1265" s="175"/>
      <c r="T1265" s="176"/>
      <c r="AT1265" s="171" t="s">
        <v>274</v>
      </c>
      <c r="AU1265" s="171" t="s">
        <v>90</v>
      </c>
      <c r="AV1265" s="13" t="s">
        <v>87</v>
      </c>
      <c r="AW1265" s="13" t="s">
        <v>36</v>
      </c>
      <c r="AX1265" s="13" t="s">
        <v>80</v>
      </c>
      <c r="AY1265" s="171" t="s">
        <v>265</v>
      </c>
    </row>
    <row r="1266" spans="2:51" s="14" customFormat="1" ht="10.2">
      <c r="B1266" s="177"/>
      <c r="D1266" s="165" t="s">
        <v>274</v>
      </c>
      <c r="E1266" s="178" t="s">
        <v>1</v>
      </c>
      <c r="F1266" s="179" t="s">
        <v>1383</v>
      </c>
      <c r="H1266" s="180">
        <v>30</v>
      </c>
      <c r="I1266" s="181"/>
      <c r="L1266" s="177"/>
      <c r="M1266" s="182"/>
      <c r="N1266" s="183"/>
      <c r="O1266" s="183"/>
      <c r="P1266" s="183"/>
      <c r="Q1266" s="183"/>
      <c r="R1266" s="183"/>
      <c r="S1266" s="183"/>
      <c r="T1266" s="184"/>
      <c r="AT1266" s="178" t="s">
        <v>274</v>
      </c>
      <c r="AU1266" s="178" t="s">
        <v>90</v>
      </c>
      <c r="AV1266" s="14" t="s">
        <v>90</v>
      </c>
      <c r="AW1266" s="14" t="s">
        <v>36</v>
      </c>
      <c r="AX1266" s="14" t="s">
        <v>80</v>
      </c>
      <c r="AY1266" s="178" t="s">
        <v>265</v>
      </c>
    </row>
    <row r="1267" spans="2:51" s="15" customFormat="1" ht="10.2">
      <c r="B1267" s="185"/>
      <c r="D1267" s="165" t="s">
        <v>274</v>
      </c>
      <c r="E1267" s="186" t="s">
        <v>1</v>
      </c>
      <c r="F1267" s="187" t="s">
        <v>277</v>
      </c>
      <c r="H1267" s="188">
        <v>30</v>
      </c>
      <c r="I1267" s="189"/>
      <c r="L1267" s="185"/>
      <c r="M1267" s="190"/>
      <c r="N1267" s="191"/>
      <c r="O1267" s="191"/>
      <c r="P1267" s="191"/>
      <c r="Q1267" s="191"/>
      <c r="R1267" s="191"/>
      <c r="S1267" s="191"/>
      <c r="T1267" s="192"/>
      <c r="AT1267" s="186" t="s">
        <v>274</v>
      </c>
      <c r="AU1267" s="186" t="s">
        <v>90</v>
      </c>
      <c r="AV1267" s="15" t="s">
        <v>179</v>
      </c>
      <c r="AW1267" s="15" t="s">
        <v>36</v>
      </c>
      <c r="AX1267" s="15" t="s">
        <v>87</v>
      </c>
      <c r="AY1267" s="186" t="s">
        <v>265</v>
      </c>
    </row>
    <row r="1268" spans="1:65" s="2" customFormat="1" ht="37.8" customHeight="1">
      <c r="A1268" s="33"/>
      <c r="B1268" s="151"/>
      <c r="C1268" s="152" t="s">
        <v>1384</v>
      </c>
      <c r="D1268" s="152" t="s">
        <v>267</v>
      </c>
      <c r="E1268" s="153" t="s">
        <v>1385</v>
      </c>
      <c r="F1268" s="154" t="s">
        <v>1386</v>
      </c>
      <c r="G1268" s="155" t="s">
        <v>280</v>
      </c>
      <c r="H1268" s="156">
        <v>1</v>
      </c>
      <c r="I1268" s="157"/>
      <c r="J1268" s="158">
        <f>ROUND(I1268*H1268,2)</f>
        <v>0</v>
      </c>
      <c r="K1268" s="154" t="s">
        <v>413</v>
      </c>
      <c r="L1268" s="34"/>
      <c r="M1268" s="159" t="s">
        <v>1</v>
      </c>
      <c r="N1268" s="160" t="s">
        <v>45</v>
      </c>
      <c r="O1268" s="59"/>
      <c r="P1268" s="161">
        <f>O1268*H1268</f>
        <v>0</v>
      </c>
      <c r="Q1268" s="161">
        <v>0</v>
      </c>
      <c r="R1268" s="161">
        <f>Q1268*H1268</f>
        <v>0</v>
      </c>
      <c r="S1268" s="161">
        <v>0</v>
      </c>
      <c r="T1268" s="162">
        <f>S1268*H1268</f>
        <v>0</v>
      </c>
      <c r="U1268" s="33"/>
      <c r="V1268" s="33"/>
      <c r="W1268" s="33"/>
      <c r="X1268" s="33"/>
      <c r="Y1268" s="33"/>
      <c r="Z1268" s="33"/>
      <c r="AA1268" s="33"/>
      <c r="AB1268" s="33"/>
      <c r="AC1268" s="33"/>
      <c r="AD1268" s="33"/>
      <c r="AE1268" s="33"/>
      <c r="AR1268" s="163" t="s">
        <v>367</v>
      </c>
      <c r="AT1268" s="163" t="s">
        <v>267</v>
      </c>
      <c r="AU1268" s="163" t="s">
        <v>90</v>
      </c>
      <c r="AY1268" s="18" t="s">
        <v>265</v>
      </c>
      <c r="BE1268" s="164">
        <f>IF(N1268="základní",J1268,0)</f>
        <v>0</v>
      </c>
      <c r="BF1268" s="164">
        <f>IF(N1268="snížená",J1268,0)</f>
        <v>0</v>
      </c>
      <c r="BG1268" s="164">
        <f>IF(N1268="zákl. přenesená",J1268,0)</f>
        <v>0</v>
      </c>
      <c r="BH1268" s="164">
        <f>IF(N1268="sníž. přenesená",J1268,0)</f>
        <v>0</v>
      </c>
      <c r="BI1268" s="164">
        <f>IF(N1268="nulová",J1268,0)</f>
        <v>0</v>
      </c>
      <c r="BJ1268" s="18" t="s">
        <v>87</v>
      </c>
      <c r="BK1268" s="164">
        <f>ROUND(I1268*H1268,2)</f>
        <v>0</v>
      </c>
      <c r="BL1268" s="18" t="s">
        <v>367</v>
      </c>
      <c r="BM1268" s="163" t="s">
        <v>1387</v>
      </c>
    </row>
    <row r="1269" spans="1:47" s="2" customFormat="1" ht="19.2">
      <c r="A1269" s="33"/>
      <c r="B1269" s="34"/>
      <c r="C1269" s="33"/>
      <c r="D1269" s="165" t="s">
        <v>273</v>
      </c>
      <c r="E1269" s="33"/>
      <c r="F1269" s="166" t="s">
        <v>1386</v>
      </c>
      <c r="G1269" s="33"/>
      <c r="H1269" s="33"/>
      <c r="I1269" s="167"/>
      <c r="J1269" s="33"/>
      <c r="K1269" s="33"/>
      <c r="L1269" s="34"/>
      <c r="M1269" s="168"/>
      <c r="N1269" s="169"/>
      <c r="O1269" s="59"/>
      <c r="P1269" s="59"/>
      <c r="Q1269" s="59"/>
      <c r="R1269" s="59"/>
      <c r="S1269" s="59"/>
      <c r="T1269" s="60"/>
      <c r="U1269" s="33"/>
      <c r="V1269" s="33"/>
      <c r="W1269" s="33"/>
      <c r="X1269" s="33"/>
      <c r="Y1269" s="33"/>
      <c r="Z1269" s="33"/>
      <c r="AA1269" s="33"/>
      <c r="AB1269" s="33"/>
      <c r="AC1269" s="33"/>
      <c r="AD1269" s="33"/>
      <c r="AE1269" s="33"/>
      <c r="AT1269" s="18" t="s">
        <v>273</v>
      </c>
      <c r="AU1269" s="18" t="s">
        <v>90</v>
      </c>
    </row>
    <row r="1270" spans="2:51" s="13" customFormat="1" ht="10.2">
      <c r="B1270" s="170"/>
      <c r="D1270" s="165" t="s">
        <v>274</v>
      </c>
      <c r="E1270" s="171" t="s">
        <v>1</v>
      </c>
      <c r="F1270" s="172" t="s">
        <v>867</v>
      </c>
      <c r="H1270" s="171" t="s">
        <v>1</v>
      </c>
      <c r="I1270" s="173"/>
      <c r="L1270" s="170"/>
      <c r="M1270" s="174"/>
      <c r="N1270" s="175"/>
      <c r="O1270" s="175"/>
      <c r="P1270" s="175"/>
      <c r="Q1270" s="175"/>
      <c r="R1270" s="175"/>
      <c r="S1270" s="175"/>
      <c r="T1270" s="176"/>
      <c r="AT1270" s="171" t="s">
        <v>274</v>
      </c>
      <c r="AU1270" s="171" t="s">
        <v>90</v>
      </c>
      <c r="AV1270" s="13" t="s">
        <v>87</v>
      </c>
      <c r="AW1270" s="13" t="s">
        <v>36</v>
      </c>
      <c r="AX1270" s="13" t="s">
        <v>80</v>
      </c>
      <c r="AY1270" s="171" t="s">
        <v>265</v>
      </c>
    </row>
    <row r="1271" spans="2:51" s="14" customFormat="1" ht="10.2">
      <c r="B1271" s="177"/>
      <c r="D1271" s="165" t="s">
        <v>274</v>
      </c>
      <c r="E1271" s="178" t="s">
        <v>1</v>
      </c>
      <c r="F1271" s="179" t="s">
        <v>1388</v>
      </c>
      <c r="H1271" s="180">
        <v>1</v>
      </c>
      <c r="I1271" s="181"/>
      <c r="L1271" s="177"/>
      <c r="M1271" s="182"/>
      <c r="N1271" s="183"/>
      <c r="O1271" s="183"/>
      <c r="P1271" s="183"/>
      <c r="Q1271" s="183"/>
      <c r="R1271" s="183"/>
      <c r="S1271" s="183"/>
      <c r="T1271" s="184"/>
      <c r="AT1271" s="178" t="s">
        <v>274</v>
      </c>
      <c r="AU1271" s="178" t="s">
        <v>90</v>
      </c>
      <c r="AV1271" s="14" t="s">
        <v>90</v>
      </c>
      <c r="AW1271" s="14" t="s">
        <v>36</v>
      </c>
      <c r="AX1271" s="14" t="s">
        <v>80</v>
      </c>
      <c r="AY1271" s="178" t="s">
        <v>265</v>
      </c>
    </row>
    <row r="1272" spans="2:51" s="15" customFormat="1" ht="10.2">
      <c r="B1272" s="185"/>
      <c r="D1272" s="165" t="s">
        <v>274</v>
      </c>
      <c r="E1272" s="186" t="s">
        <v>1</v>
      </c>
      <c r="F1272" s="187" t="s">
        <v>277</v>
      </c>
      <c r="H1272" s="188">
        <v>1</v>
      </c>
      <c r="I1272" s="189"/>
      <c r="L1272" s="185"/>
      <c r="M1272" s="190"/>
      <c r="N1272" s="191"/>
      <c r="O1272" s="191"/>
      <c r="P1272" s="191"/>
      <c r="Q1272" s="191"/>
      <c r="R1272" s="191"/>
      <c r="S1272" s="191"/>
      <c r="T1272" s="192"/>
      <c r="AT1272" s="186" t="s">
        <v>274</v>
      </c>
      <c r="AU1272" s="186" t="s">
        <v>90</v>
      </c>
      <c r="AV1272" s="15" t="s">
        <v>179</v>
      </c>
      <c r="AW1272" s="15" t="s">
        <v>36</v>
      </c>
      <c r="AX1272" s="15" t="s">
        <v>87</v>
      </c>
      <c r="AY1272" s="186" t="s">
        <v>265</v>
      </c>
    </row>
    <row r="1273" spans="1:65" s="2" customFormat="1" ht="24.15" customHeight="1">
      <c r="A1273" s="33"/>
      <c r="B1273" s="151"/>
      <c r="C1273" s="152" t="s">
        <v>1389</v>
      </c>
      <c r="D1273" s="152" t="s">
        <v>267</v>
      </c>
      <c r="E1273" s="153" t="s">
        <v>1390</v>
      </c>
      <c r="F1273" s="154" t="s">
        <v>1391</v>
      </c>
      <c r="G1273" s="155" t="s">
        <v>270</v>
      </c>
      <c r="H1273" s="156">
        <v>5.1</v>
      </c>
      <c r="I1273" s="157"/>
      <c r="J1273" s="158">
        <f>ROUND(I1273*H1273,2)</f>
        <v>0</v>
      </c>
      <c r="K1273" s="154" t="s">
        <v>271</v>
      </c>
      <c r="L1273" s="34"/>
      <c r="M1273" s="159" t="s">
        <v>1</v>
      </c>
      <c r="N1273" s="160" t="s">
        <v>45</v>
      </c>
      <c r="O1273" s="59"/>
      <c r="P1273" s="161">
        <f>O1273*H1273</f>
        <v>0</v>
      </c>
      <c r="Q1273" s="161">
        <v>0</v>
      </c>
      <c r="R1273" s="161">
        <f>Q1273*H1273</f>
        <v>0</v>
      </c>
      <c r="S1273" s="161">
        <v>0</v>
      </c>
      <c r="T1273" s="162">
        <f>S1273*H1273</f>
        <v>0</v>
      </c>
      <c r="U1273" s="33"/>
      <c r="V1273" s="33"/>
      <c r="W1273" s="33"/>
      <c r="X1273" s="33"/>
      <c r="Y1273" s="33"/>
      <c r="Z1273" s="33"/>
      <c r="AA1273" s="33"/>
      <c r="AB1273" s="33"/>
      <c r="AC1273" s="33"/>
      <c r="AD1273" s="33"/>
      <c r="AE1273" s="33"/>
      <c r="AR1273" s="163" t="s">
        <v>367</v>
      </c>
      <c r="AT1273" s="163" t="s">
        <v>267</v>
      </c>
      <c r="AU1273" s="163" t="s">
        <v>90</v>
      </c>
      <c r="AY1273" s="18" t="s">
        <v>265</v>
      </c>
      <c r="BE1273" s="164">
        <f>IF(N1273="základní",J1273,0)</f>
        <v>0</v>
      </c>
      <c r="BF1273" s="164">
        <f>IF(N1273="snížená",J1273,0)</f>
        <v>0</v>
      </c>
      <c r="BG1273" s="164">
        <f>IF(N1273="zákl. přenesená",J1273,0)</f>
        <v>0</v>
      </c>
      <c r="BH1273" s="164">
        <f>IF(N1273="sníž. přenesená",J1273,0)</f>
        <v>0</v>
      </c>
      <c r="BI1273" s="164">
        <f>IF(N1273="nulová",J1273,0)</f>
        <v>0</v>
      </c>
      <c r="BJ1273" s="18" t="s">
        <v>87</v>
      </c>
      <c r="BK1273" s="164">
        <f>ROUND(I1273*H1273,2)</f>
        <v>0</v>
      </c>
      <c r="BL1273" s="18" t="s">
        <v>367</v>
      </c>
      <c r="BM1273" s="163" t="s">
        <v>1392</v>
      </c>
    </row>
    <row r="1274" spans="1:47" s="2" customFormat="1" ht="19.2">
      <c r="A1274" s="33"/>
      <c r="B1274" s="34"/>
      <c r="C1274" s="33"/>
      <c r="D1274" s="165" t="s">
        <v>273</v>
      </c>
      <c r="E1274" s="33"/>
      <c r="F1274" s="166" t="s">
        <v>1391</v>
      </c>
      <c r="G1274" s="33"/>
      <c r="H1274" s="33"/>
      <c r="I1274" s="167"/>
      <c r="J1274" s="33"/>
      <c r="K1274" s="33"/>
      <c r="L1274" s="34"/>
      <c r="M1274" s="168"/>
      <c r="N1274" s="169"/>
      <c r="O1274" s="59"/>
      <c r="P1274" s="59"/>
      <c r="Q1274" s="59"/>
      <c r="R1274" s="59"/>
      <c r="S1274" s="59"/>
      <c r="T1274" s="60"/>
      <c r="U1274" s="33"/>
      <c r="V1274" s="33"/>
      <c r="W1274" s="33"/>
      <c r="X1274" s="33"/>
      <c r="Y1274" s="33"/>
      <c r="Z1274" s="33"/>
      <c r="AA1274" s="33"/>
      <c r="AB1274" s="33"/>
      <c r="AC1274" s="33"/>
      <c r="AD1274" s="33"/>
      <c r="AE1274" s="33"/>
      <c r="AT1274" s="18" t="s">
        <v>273</v>
      </c>
      <c r="AU1274" s="18" t="s">
        <v>90</v>
      </c>
    </row>
    <row r="1275" spans="2:51" s="13" customFormat="1" ht="10.2">
      <c r="B1275" s="170"/>
      <c r="D1275" s="165" t="s">
        <v>274</v>
      </c>
      <c r="E1275" s="171" t="s">
        <v>1</v>
      </c>
      <c r="F1275" s="172" t="s">
        <v>867</v>
      </c>
      <c r="H1275" s="171" t="s">
        <v>1</v>
      </c>
      <c r="I1275" s="173"/>
      <c r="L1275" s="170"/>
      <c r="M1275" s="174"/>
      <c r="N1275" s="175"/>
      <c r="O1275" s="175"/>
      <c r="P1275" s="175"/>
      <c r="Q1275" s="175"/>
      <c r="R1275" s="175"/>
      <c r="S1275" s="175"/>
      <c r="T1275" s="176"/>
      <c r="AT1275" s="171" t="s">
        <v>274</v>
      </c>
      <c r="AU1275" s="171" t="s">
        <v>90</v>
      </c>
      <c r="AV1275" s="13" t="s">
        <v>87</v>
      </c>
      <c r="AW1275" s="13" t="s">
        <v>36</v>
      </c>
      <c r="AX1275" s="13" t="s">
        <v>80</v>
      </c>
      <c r="AY1275" s="171" t="s">
        <v>265</v>
      </c>
    </row>
    <row r="1276" spans="2:51" s="14" customFormat="1" ht="10.2">
      <c r="B1276" s="177"/>
      <c r="D1276" s="165" t="s">
        <v>274</v>
      </c>
      <c r="E1276" s="178" t="s">
        <v>1</v>
      </c>
      <c r="F1276" s="179" t="s">
        <v>1393</v>
      </c>
      <c r="H1276" s="180">
        <v>3.5</v>
      </c>
      <c r="I1276" s="181"/>
      <c r="L1276" s="177"/>
      <c r="M1276" s="182"/>
      <c r="N1276" s="183"/>
      <c r="O1276" s="183"/>
      <c r="P1276" s="183"/>
      <c r="Q1276" s="183"/>
      <c r="R1276" s="183"/>
      <c r="S1276" s="183"/>
      <c r="T1276" s="184"/>
      <c r="AT1276" s="178" t="s">
        <v>274</v>
      </c>
      <c r="AU1276" s="178" t="s">
        <v>90</v>
      </c>
      <c r="AV1276" s="14" t="s">
        <v>90</v>
      </c>
      <c r="AW1276" s="14" t="s">
        <v>36</v>
      </c>
      <c r="AX1276" s="14" t="s">
        <v>80</v>
      </c>
      <c r="AY1276" s="178" t="s">
        <v>265</v>
      </c>
    </row>
    <row r="1277" spans="2:51" s="14" customFormat="1" ht="10.2">
      <c r="B1277" s="177"/>
      <c r="D1277" s="165" t="s">
        <v>274</v>
      </c>
      <c r="E1277" s="178" t="s">
        <v>1</v>
      </c>
      <c r="F1277" s="179" t="s">
        <v>1394</v>
      </c>
      <c r="H1277" s="180">
        <v>1.6</v>
      </c>
      <c r="I1277" s="181"/>
      <c r="L1277" s="177"/>
      <c r="M1277" s="182"/>
      <c r="N1277" s="183"/>
      <c r="O1277" s="183"/>
      <c r="P1277" s="183"/>
      <c r="Q1277" s="183"/>
      <c r="R1277" s="183"/>
      <c r="S1277" s="183"/>
      <c r="T1277" s="184"/>
      <c r="AT1277" s="178" t="s">
        <v>274</v>
      </c>
      <c r="AU1277" s="178" t="s">
        <v>90</v>
      </c>
      <c r="AV1277" s="14" t="s">
        <v>90</v>
      </c>
      <c r="AW1277" s="14" t="s">
        <v>36</v>
      </c>
      <c r="AX1277" s="14" t="s">
        <v>80</v>
      </c>
      <c r="AY1277" s="178" t="s">
        <v>265</v>
      </c>
    </row>
    <row r="1278" spans="2:51" s="15" customFormat="1" ht="10.2">
      <c r="B1278" s="185"/>
      <c r="D1278" s="165" t="s">
        <v>274</v>
      </c>
      <c r="E1278" s="186" t="s">
        <v>1</v>
      </c>
      <c r="F1278" s="187" t="s">
        <v>277</v>
      </c>
      <c r="H1278" s="188">
        <v>5.1</v>
      </c>
      <c r="I1278" s="189"/>
      <c r="L1278" s="185"/>
      <c r="M1278" s="190"/>
      <c r="N1278" s="191"/>
      <c r="O1278" s="191"/>
      <c r="P1278" s="191"/>
      <c r="Q1278" s="191"/>
      <c r="R1278" s="191"/>
      <c r="S1278" s="191"/>
      <c r="T1278" s="192"/>
      <c r="AT1278" s="186" t="s">
        <v>274</v>
      </c>
      <c r="AU1278" s="186" t="s">
        <v>90</v>
      </c>
      <c r="AV1278" s="15" t="s">
        <v>179</v>
      </c>
      <c r="AW1278" s="15" t="s">
        <v>36</v>
      </c>
      <c r="AX1278" s="15" t="s">
        <v>87</v>
      </c>
      <c r="AY1278" s="186" t="s">
        <v>265</v>
      </c>
    </row>
    <row r="1279" spans="1:65" s="2" customFormat="1" ht="24.15" customHeight="1">
      <c r="A1279" s="33"/>
      <c r="B1279" s="151"/>
      <c r="C1279" s="201" t="s">
        <v>1395</v>
      </c>
      <c r="D1279" s="201" t="s">
        <v>376</v>
      </c>
      <c r="E1279" s="202" t="s">
        <v>1396</v>
      </c>
      <c r="F1279" s="203" t="s">
        <v>1397</v>
      </c>
      <c r="G1279" s="204" t="s">
        <v>270</v>
      </c>
      <c r="H1279" s="205">
        <v>3.85</v>
      </c>
      <c r="I1279" s="206"/>
      <c r="J1279" s="207">
        <f>ROUND(I1279*H1279,2)</f>
        <v>0</v>
      </c>
      <c r="K1279" s="203" t="s">
        <v>271</v>
      </c>
      <c r="L1279" s="208"/>
      <c r="M1279" s="209" t="s">
        <v>1</v>
      </c>
      <c r="N1279" s="210" t="s">
        <v>45</v>
      </c>
      <c r="O1279" s="59"/>
      <c r="P1279" s="161">
        <f>O1279*H1279</f>
        <v>0</v>
      </c>
      <c r="Q1279" s="161">
        <v>0.0042</v>
      </c>
      <c r="R1279" s="161">
        <f>Q1279*H1279</f>
        <v>0.01617</v>
      </c>
      <c r="S1279" s="161">
        <v>0</v>
      </c>
      <c r="T1279" s="162">
        <f>S1279*H1279</f>
        <v>0</v>
      </c>
      <c r="U1279" s="33"/>
      <c r="V1279" s="33"/>
      <c r="W1279" s="33"/>
      <c r="X1279" s="33"/>
      <c r="Y1279" s="33"/>
      <c r="Z1279" s="33"/>
      <c r="AA1279" s="33"/>
      <c r="AB1279" s="33"/>
      <c r="AC1279" s="33"/>
      <c r="AD1279" s="33"/>
      <c r="AE1279" s="33"/>
      <c r="AR1279" s="163" t="s">
        <v>448</v>
      </c>
      <c r="AT1279" s="163" t="s">
        <v>376</v>
      </c>
      <c r="AU1279" s="163" t="s">
        <v>90</v>
      </c>
      <c r="AY1279" s="18" t="s">
        <v>265</v>
      </c>
      <c r="BE1279" s="164">
        <f>IF(N1279="základní",J1279,0)</f>
        <v>0</v>
      </c>
      <c r="BF1279" s="164">
        <f>IF(N1279="snížená",J1279,0)</f>
        <v>0</v>
      </c>
      <c r="BG1279" s="164">
        <f>IF(N1279="zákl. přenesená",J1279,0)</f>
        <v>0</v>
      </c>
      <c r="BH1279" s="164">
        <f>IF(N1279="sníž. přenesená",J1279,0)</f>
        <v>0</v>
      </c>
      <c r="BI1279" s="164">
        <f>IF(N1279="nulová",J1279,0)</f>
        <v>0</v>
      </c>
      <c r="BJ1279" s="18" t="s">
        <v>87</v>
      </c>
      <c r="BK1279" s="164">
        <f>ROUND(I1279*H1279,2)</f>
        <v>0</v>
      </c>
      <c r="BL1279" s="18" t="s">
        <v>367</v>
      </c>
      <c r="BM1279" s="163" t="s">
        <v>1398</v>
      </c>
    </row>
    <row r="1280" spans="1:47" s="2" customFormat="1" ht="19.2">
      <c r="A1280" s="33"/>
      <c r="B1280" s="34"/>
      <c r="C1280" s="33"/>
      <c r="D1280" s="165" t="s">
        <v>273</v>
      </c>
      <c r="E1280" s="33"/>
      <c r="F1280" s="166" t="s">
        <v>1397</v>
      </c>
      <c r="G1280" s="33"/>
      <c r="H1280" s="33"/>
      <c r="I1280" s="167"/>
      <c r="J1280" s="33"/>
      <c r="K1280" s="33"/>
      <c r="L1280" s="34"/>
      <c r="M1280" s="168"/>
      <c r="N1280" s="169"/>
      <c r="O1280" s="59"/>
      <c r="P1280" s="59"/>
      <c r="Q1280" s="59"/>
      <c r="R1280" s="59"/>
      <c r="S1280" s="59"/>
      <c r="T1280" s="60"/>
      <c r="U1280" s="33"/>
      <c r="V1280" s="33"/>
      <c r="W1280" s="33"/>
      <c r="X1280" s="33"/>
      <c r="Y1280" s="33"/>
      <c r="Z1280" s="33"/>
      <c r="AA1280" s="33"/>
      <c r="AB1280" s="33"/>
      <c r="AC1280" s="33"/>
      <c r="AD1280" s="33"/>
      <c r="AE1280" s="33"/>
      <c r="AT1280" s="18" t="s">
        <v>273</v>
      </c>
      <c r="AU1280" s="18" t="s">
        <v>90</v>
      </c>
    </row>
    <row r="1281" spans="2:51" s="13" customFormat="1" ht="10.2">
      <c r="B1281" s="170"/>
      <c r="D1281" s="165" t="s">
        <v>274</v>
      </c>
      <c r="E1281" s="171" t="s">
        <v>1</v>
      </c>
      <c r="F1281" s="172" t="s">
        <v>867</v>
      </c>
      <c r="H1281" s="171" t="s">
        <v>1</v>
      </c>
      <c r="I1281" s="173"/>
      <c r="L1281" s="170"/>
      <c r="M1281" s="174"/>
      <c r="N1281" s="175"/>
      <c r="O1281" s="175"/>
      <c r="P1281" s="175"/>
      <c r="Q1281" s="175"/>
      <c r="R1281" s="175"/>
      <c r="S1281" s="175"/>
      <c r="T1281" s="176"/>
      <c r="AT1281" s="171" t="s">
        <v>274</v>
      </c>
      <c r="AU1281" s="171" t="s">
        <v>90</v>
      </c>
      <c r="AV1281" s="13" t="s">
        <v>87</v>
      </c>
      <c r="AW1281" s="13" t="s">
        <v>36</v>
      </c>
      <c r="AX1281" s="13" t="s">
        <v>80</v>
      </c>
      <c r="AY1281" s="171" t="s">
        <v>265</v>
      </c>
    </row>
    <row r="1282" spans="2:51" s="14" customFormat="1" ht="10.2">
      <c r="B1282" s="177"/>
      <c r="D1282" s="165" t="s">
        <v>274</v>
      </c>
      <c r="E1282" s="178" t="s">
        <v>1</v>
      </c>
      <c r="F1282" s="179" t="s">
        <v>1399</v>
      </c>
      <c r="H1282" s="180">
        <v>3.85</v>
      </c>
      <c r="I1282" s="181"/>
      <c r="L1282" s="177"/>
      <c r="M1282" s="182"/>
      <c r="N1282" s="183"/>
      <c r="O1282" s="183"/>
      <c r="P1282" s="183"/>
      <c r="Q1282" s="183"/>
      <c r="R1282" s="183"/>
      <c r="S1282" s="183"/>
      <c r="T1282" s="184"/>
      <c r="AT1282" s="178" t="s">
        <v>274</v>
      </c>
      <c r="AU1282" s="178" t="s">
        <v>90</v>
      </c>
      <c r="AV1282" s="14" t="s">
        <v>90</v>
      </c>
      <c r="AW1282" s="14" t="s">
        <v>36</v>
      </c>
      <c r="AX1282" s="14" t="s">
        <v>80</v>
      </c>
      <c r="AY1282" s="178" t="s">
        <v>265</v>
      </c>
    </row>
    <row r="1283" spans="2:51" s="15" customFormat="1" ht="10.2">
      <c r="B1283" s="185"/>
      <c r="D1283" s="165" t="s">
        <v>274</v>
      </c>
      <c r="E1283" s="186" t="s">
        <v>1</v>
      </c>
      <c r="F1283" s="187" t="s">
        <v>277</v>
      </c>
      <c r="H1283" s="188">
        <v>3.85</v>
      </c>
      <c r="I1283" s="189"/>
      <c r="L1283" s="185"/>
      <c r="M1283" s="190"/>
      <c r="N1283" s="191"/>
      <c r="O1283" s="191"/>
      <c r="P1283" s="191"/>
      <c r="Q1283" s="191"/>
      <c r="R1283" s="191"/>
      <c r="S1283" s="191"/>
      <c r="T1283" s="192"/>
      <c r="AT1283" s="186" t="s">
        <v>274</v>
      </c>
      <c r="AU1283" s="186" t="s">
        <v>90</v>
      </c>
      <c r="AV1283" s="15" t="s">
        <v>179</v>
      </c>
      <c r="AW1283" s="15" t="s">
        <v>36</v>
      </c>
      <c r="AX1283" s="15" t="s">
        <v>87</v>
      </c>
      <c r="AY1283" s="186" t="s">
        <v>265</v>
      </c>
    </row>
    <row r="1284" spans="1:65" s="2" customFormat="1" ht="24.15" customHeight="1">
      <c r="A1284" s="33"/>
      <c r="B1284" s="151"/>
      <c r="C1284" s="201" t="s">
        <v>1400</v>
      </c>
      <c r="D1284" s="201" t="s">
        <v>376</v>
      </c>
      <c r="E1284" s="202" t="s">
        <v>1401</v>
      </c>
      <c r="F1284" s="203" t="s">
        <v>1402</v>
      </c>
      <c r="G1284" s="204" t="s">
        <v>270</v>
      </c>
      <c r="H1284" s="205">
        <v>1.76</v>
      </c>
      <c r="I1284" s="206"/>
      <c r="J1284" s="207">
        <f>ROUND(I1284*H1284,2)</f>
        <v>0</v>
      </c>
      <c r="K1284" s="203" t="s">
        <v>271</v>
      </c>
      <c r="L1284" s="208"/>
      <c r="M1284" s="209" t="s">
        <v>1</v>
      </c>
      <c r="N1284" s="210" t="s">
        <v>45</v>
      </c>
      <c r="O1284" s="59"/>
      <c r="P1284" s="161">
        <f>O1284*H1284</f>
        <v>0</v>
      </c>
      <c r="Q1284" s="161">
        <v>0.01</v>
      </c>
      <c r="R1284" s="161">
        <f>Q1284*H1284</f>
        <v>0.0176</v>
      </c>
      <c r="S1284" s="161">
        <v>0</v>
      </c>
      <c r="T1284" s="162">
        <f>S1284*H1284</f>
        <v>0</v>
      </c>
      <c r="U1284" s="33"/>
      <c r="V1284" s="33"/>
      <c r="W1284" s="33"/>
      <c r="X1284" s="33"/>
      <c r="Y1284" s="33"/>
      <c r="Z1284" s="33"/>
      <c r="AA1284" s="33"/>
      <c r="AB1284" s="33"/>
      <c r="AC1284" s="33"/>
      <c r="AD1284" s="33"/>
      <c r="AE1284" s="33"/>
      <c r="AR1284" s="163" t="s">
        <v>448</v>
      </c>
      <c r="AT1284" s="163" t="s">
        <v>376</v>
      </c>
      <c r="AU1284" s="163" t="s">
        <v>90</v>
      </c>
      <c r="AY1284" s="18" t="s">
        <v>265</v>
      </c>
      <c r="BE1284" s="164">
        <f>IF(N1284="základní",J1284,0)</f>
        <v>0</v>
      </c>
      <c r="BF1284" s="164">
        <f>IF(N1284="snížená",J1284,0)</f>
        <v>0</v>
      </c>
      <c r="BG1284" s="164">
        <f>IF(N1284="zákl. přenesená",J1284,0)</f>
        <v>0</v>
      </c>
      <c r="BH1284" s="164">
        <f>IF(N1284="sníž. přenesená",J1284,0)</f>
        <v>0</v>
      </c>
      <c r="BI1284" s="164">
        <f>IF(N1284="nulová",J1284,0)</f>
        <v>0</v>
      </c>
      <c r="BJ1284" s="18" t="s">
        <v>87</v>
      </c>
      <c r="BK1284" s="164">
        <f>ROUND(I1284*H1284,2)</f>
        <v>0</v>
      </c>
      <c r="BL1284" s="18" t="s">
        <v>367</v>
      </c>
      <c r="BM1284" s="163" t="s">
        <v>1403</v>
      </c>
    </row>
    <row r="1285" spans="1:47" s="2" customFormat="1" ht="10.2">
      <c r="A1285" s="33"/>
      <c r="B1285" s="34"/>
      <c r="C1285" s="33"/>
      <c r="D1285" s="165" t="s">
        <v>273</v>
      </c>
      <c r="E1285" s="33"/>
      <c r="F1285" s="166" t="s">
        <v>1402</v>
      </c>
      <c r="G1285" s="33"/>
      <c r="H1285" s="33"/>
      <c r="I1285" s="167"/>
      <c r="J1285" s="33"/>
      <c r="K1285" s="33"/>
      <c r="L1285" s="34"/>
      <c r="M1285" s="168"/>
      <c r="N1285" s="169"/>
      <c r="O1285" s="59"/>
      <c r="P1285" s="59"/>
      <c r="Q1285" s="59"/>
      <c r="R1285" s="59"/>
      <c r="S1285" s="59"/>
      <c r="T1285" s="60"/>
      <c r="U1285" s="33"/>
      <c r="V1285" s="33"/>
      <c r="W1285" s="33"/>
      <c r="X1285" s="33"/>
      <c r="Y1285" s="33"/>
      <c r="Z1285" s="33"/>
      <c r="AA1285" s="33"/>
      <c r="AB1285" s="33"/>
      <c r="AC1285" s="33"/>
      <c r="AD1285" s="33"/>
      <c r="AE1285" s="33"/>
      <c r="AT1285" s="18" t="s">
        <v>273</v>
      </c>
      <c r="AU1285" s="18" t="s">
        <v>90</v>
      </c>
    </row>
    <row r="1286" spans="2:51" s="14" customFormat="1" ht="10.2">
      <c r="B1286" s="177"/>
      <c r="D1286" s="165" t="s">
        <v>274</v>
      </c>
      <c r="E1286" s="178" t="s">
        <v>1</v>
      </c>
      <c r="F1286" s="179" t="s">
        <v>1404</v>
      </c>
      <c r="H1286" s="180">
        <v>1.76</v>
      </c>
      <c r="I1286" s="181"/>
      <c r="L1286" s="177"/>
      <c r="M1286" s="182"/>
      <c r="N1286" s="183"/>
      <c r="O1286" s="183"/>
      <c r="P1286" s="183"/>
      <c r="Q1286" s="183"/>
      <c r="R1286" s="183"/>
      <c r="S1286" s="183"/>
      <c r="T1286" s="184"/>
      <c r="AT1286" s="178" t="s">
        <v>274</v>
      </c>
      <c r="AU1286" s="178" t="s">
        <v>90</v>
      </c>
      <c r="AV1286" s="14" t="s">
        <v>90</v>
      </c>
      <c r="AW1286" s="14" t="s">
        <v>36</v>
      </c>
      <c r="AX1286" s="14" t="s">
        <v>80</v>
      </c>
      <c r="AY1286" s="178" t="s">
        <v>265</v>
      </c>
    </row>
    <row r="1287" spans="2:51" s="15" customFormat="1" ht="10.2">
      <c r="B1287" s="185"/>
      <c r="D1287" s="165" t="s">
        <v>274</v>
      </c>
      <c r="E1287" s="186" t="s">
        <v>1</v>
      </c>
      <c r="F1287" s="187" t="s">
        <v>277</v>
      </c>
      <c r="H1287" s="188">
        <v>1.76</v>
      </c>
      <c r="I1287" s="189"/>
      <c r="L1287" s="185"/>
      <c r="M1287" s="190"/>
      <c r="N1287" s="191"/>
      <c r="O1287" s="191"/>
      <c r="P1287" s="191"/>
      <c r="Q1287" s="191"/>
      <c r="R1287" s="191"/>
      <c r="S1287" s="191"/>
      <c r="T1287" s="192"/>
      <c r="AT1287" s="186" t="s">
        <v>274</v>
      </c>
      <c r="AU1287" s="186" t="s">
        <v>90</v>
      </c>
      <c r="AV1287" s="15" t="s">
        <v>179</v>
      </c>
      <c r="AW1287" s="15" t="s">
        <v>36</v>
      </c>
      <c r="AX1287" s="15" t="s">
        <v>87</v>
      </c>
      <c r="AY1287" s="186" t="s">
        <v>265</v>
      </c>
    </row>
    <row r="1288" spans="1:65" s="2" customFormat="1" ht="33" customHeight="1">
      <c r="A1288" s="33"/>
      <c r="B1288" s="151"/>
      <c r="C1288" s="152" t="s">
        <v>1405</v>
      </c>
      <c r="D1288" s="152" t="s">
        <v>267</v>
      </c>
      <c r="E1288" s="153" t="s">
        <v>1406</v>
      </c>
      <c r="F1288" s="154" t="s">
        <v>1407</v>
      </c>
      <c r="G1288" s="155" t="s">
        <v>294</v>
      </c>
      <c r="H1288" s="156">
        <v>7.2</v>
      </c>
      <c r="I1288" s="157"/>
      <c r="J1288" s="158">
        <f>ROUND(I1288*H1288,2)</f>
        <v>0</v>
      </c>
      <c r="K1288" s="154" t="s">
        <v>271</v>
      </c>
      <c r="L1288" s="34"/>
      <c r="M1288" s="159" t="s">
        <v>1</v>
      </c>
      <c r="N1288" s="160" t="s">
        <v>45</v>
      </c>
      <c r="O1288" s="59"/>
      <c r="P1288" s="161">
        <f>O1288*H1288</f>
        <v>0</v>
      </c>
      <c r="Q1288" s="161">
        <v>0</v>
      </c>
      <c r="R1288" s="161">
        <f>Q1288*H1288</f>
        <v>0</v>
      </c>
      <c r="S1288" s="161">
        <v>0</v>
      </c>
      <c r="T1288" s="162">
        <f>S1288*H1288</f>
        <v>0</v>
      </c>
      <c r="U1288" s="33"/>
      <c r="V1288" s="33"/>
      <c r="W1288" s="33"/>
      <c r="X1288" s="33"/>
      <c r="Y1288" s="33"/>
      <c r="Z1288" s="33"/>
      <c r="AA1288" s="33"/>
      <c r="AB1288" s="33"/>
      <c r="AC1288" s="33"/>
      <c r="AD1288" s="33"/>
      <c r="AE1288" s="33"/>
      <c r="AR1288" s="163" t="s">
        <v>367</v>
      </c>
      <c r="AT1288" s="163" t="s">
        <v>267</v>
      </c>
      <c r="AU1288" s="163" t="s">
        <v>90</v>
      </c>
      <c r="AY1288" s="18" t="s">
        <v>265</v>
      </c>
      <c r="BE1288" s="164">
        <f>IF(N1288="základní",J1288,0)</f>
        <v>0</v>
      </c>
      <c r="BF1288" s="164">
        <f>IF(N1288="snížená",J1288,0)</f>
        <v>0</v>
      </c>
      <c r="BG1288" s="164">
        <f>IF(N1288="zákl. přenesená",J1288,0)</f>
        <v>0</v>
      </c>
      <c r="BH1288" s="164">
        <f>IF(N1288="sníž. přenesená",J1288,0)</f>
        <v>0</v>
      </c>
      <c r="BI1288" s="164">
        <f>IF(N1288="nulová",J1288,0)</f>
        <v>0</v>
      </c>
      <c r="BJ1288" s="18" t="s">
        <v>87</v>
      </c>
      <c r="BK1288" s="164">
        <f>ROUND(I1288*H1288,2)</f>
        <v>0</v>
      </c>
      <c r="BL1288" s="18" t="s">
        <v>367</v>
      </c>
      <c r="BM1288" s="163" t="s">
        <v>1408</v>
      </c>
    </row>
    <row r="1289" spans="1:47" s="2" customFormat="1" ht="19.2">
      <c r="A1289" s="33"/>
      <c r="B1289" s="34"/>
      <c r="C1289" s="33"/>
      <c r="D1289" s="165" t="s">
        <v>273</v>
      </c>
      <c r="E1289" s="33"/>
      <c r="F1289" s="166" t="s">
        <v>1407</v>
      </c>
      <c r="G1289" s="33"/>
      <c r="H1289" s="33"/>
      <c r="I1289" s="167"/>
      <c r="J1289" s="33"/>
      <c r="K1289" s="33"/>
      <c r="L1289" s="34"/>
      <c r="M1289" s="168"/>
      <c r="N1289" s="169"/>
      <c r="O1289" s="59"/>
      <c r="P1289" s="59"/>
      <c r="Q1289" s="59"/>
      <c r="R1289" s="59"/>
      <c r="S1289" s="59"/>
      <c r="T1289" s="60"/>
      <c r="U1289" s="33"/>
      <c r="V1289" s="33"/>
      <c r="W1289" s="33"/>
      <c r="X1289" s="33"/>
      <c r="Y1289" s="33"/>
      <c r="Z1289" s="33"/>
      <c r="AA1289" s="33"/>
      <c r="AB1289" s="33"/>
      <c r="AC1289" s="33"/>
      <c r="AD1289" s="33"/>
      <c r="AE1289" s="33"/>
      <c r="AT1289" s="18" t="s">
        <v>273</v>
      </c>
      <c r="AU1289" s="18" t="s">
        <v>90</v>
      </c>
    </row>
    <row r="1290" spans="2:51" s="13" customFormat="1" ht="10.2">
      <c r="B1290" s="170"/>
      <c r="D1290" s="165" t="s">
        <v>274</v>
      </c>
      <c r="E1290" s="171" t="s">
        <v>1</v>
      </c>
      <c r="F1290" s="172" t="s">
        <v>867</v>
      </c>
      <c r="H1290" s="171" t="s">
        <v>1</v>
      </c>
      <c r="I1290" s="173"/>
      <c r="L1290" s="170"/>
      <c r="M1290" s="174"/>
      <c r="N1290" s="175"/>
      <c r="O1290" s="175"/>
      <c r="P1290" s="175"/>
      <c r="Q1290" s="175"/>
      <c r="R1290" s="175"/>
      <c r="S1290" s="175"/>
      <c r="T1290" s="176"/>
      <c r="AT1290" s="171" t="s">
        <v>274</v>
      </c>
      <c r="AU1290" s="171" t="s">
        <v>90</v>
      </c>
      <c r="AV1290" s="13" t="s">
        <v>87</v>
      </c>
      <c r="AW1290" s="13" t="s">
        <v>36</v>
      </c>
      <c r="AX1290" s="13" t="s">
        <v>80</v>
      </c>
      <c r="AY1290" s="171" t="s">
        <v>265</v>
      </c>
    </row>
    <row r="1291" spans="2:51" s="14" customFormat="1" ht="10.2">
      <c r="B1291" s="177"/>
      <c r="D1291" s="165" t="s">
        <v>274</v>
      </c>
      <c r="E1291" s="178" t="s">
        <v>1</v>
      </c>
      <c r="F1291" s="179" t="s">
        <v>1409</v>
      </c>
      <c r="H1291" s="180">
        <v>7.2</v>
      </c>
      <c r="I1291" s="181"/>
      <c r="L1291" s="177"/>
      <c r="M1291" s="182"/>
      <c r="N1291" s="183"/>
      <c r="O1291" s="183"/>
      <c r="P1291" s="183"/>
      <c r="Q1291" s="183"/>
      <c r="R1291" s="183"/>
      <c r="S1291" s="183"/>
      <c r="T1291" s="184"/>
      <c r="AT1291" s="178" t="s">
        <v>274</v>
      </c>
      <c r="AU1291" s="178" t="s">
        <v>90</v>
      </c>
      <c r="AV1291" s="14" t="s">
        <v>90</v>
      </c>
      <c r="AW1291" s="14" t="s">
        <v>36</v>
      </c>
      <c r="AX1291" s="14" t="s">
        <v>80</v>
      </c>
      <c r="AY1291" s="178" t="s">
        <v>265</v>
      </c>
    </row>
    <row r="1292" spans="2:51" s="15" customFormat="1" ht="10.2">
      <c r="B1292" s="185"/>
      <c r="D1292" s="165" t="s">
        <v>274</v>
      </c>
      <c r="E1292" s="186" t="s">
        <v>1</v>
      </c>
      <c r="F1292" s="187" t="s">
        <v>277</v>
      </c>
      <c r="H1292" s="188">
        <v>7.2</v>
      </c>
      <c r="I1292" s="189"/>
      <c r="L1292" s="185"/>
      <c r="M1292" s="190"/>
      <c r="N1292" s="191"/>
      <c r="O1292" s="191"/>
      <c r="P1292" s="191"/>
      <c r="Q1292" s="191"/>
      <c r="R1292" s="191"/>
      <c r="S1292" s="191"/>
      <c r="T1292" s="192"/>
      <c r="AT1292" s="186" t="s">
        <v>274</v>
      </c>
      <c r="AU1292" s="186" t="s">
        <v>90</v>
      </c>
      <c r="AV1292" s="15" t="s">
        <v>179</v>
      </c>
      <c r="AW1292" s="15" t="s">
        <v>36</v>
      </c>
      <c r="AX1292" s="15" t="s">
        <v>87</v>
      </c>
      <c r="AY1292" s="186" t="s">
        <v>265</v>
      </c>
    </row>
    <row r="1293" spans="1:65" s="2" customFormat="1" ht="22.8">
      <c r="A1293" s="33"/>
      <c r="B1293" s="151"/>
      <c r="C1293" s="201" t="s">
        <v>1410</v>
      </c>
      <c r="D1293" s="201" t="s">
        <v>376</v>
      </c>
      <c r="E1293" s="202" t="s">
        <v>1411</v>
      </c>
      <c r="F1293" s="203" t="s">
        <v>1412</v>
      </c>
      <c r="G1293" s="204" t="s">
        <v>294</v>
      </c>
      <c r="H1293" s="205">
        <v>7.92</v>
      </c>
      <c r="I1293" s="206"/>
      <c r="J1293" s="207">
        <f>ROUND(I1293*H1293,2)</f>
        <v>0</v>
      </c>
      <c r="K1293" s="203" t="s">
        <v>413</v>
      </c>
      <c r="L1293" s="208"/>
      <c r="M1293" s="209" t="s">
        <v>1</v>
      </c>
      <c r="N1293" s="210" t="s">
        <v>45</v>
      </c>
      <c r="O1293" s="59"/>
      <c r="P1293" s="161">
        <f>O1293*H1293</f>
        <v>0</v>
      </c>
      <c r="Q1293" s="161">
        <v>0.0002</v>
      </c>
      <c r="R1293" s="161">
        <f>Q1293*H1293</f>
        <v>0.0015840000000000001</v>
      </c>
      <c r="S1293" s="161">
        <v>0</v>
      </c>
      <c r="T1293" s="162">
        <f>S1293*H1293</f>
        <v>0</v>
      </c>
      <c r="U1293" s="33"/>
      <c r="V1293" s="33"/>
      <c r="W1293" s="33"/>
      <c r="X1293" s="33"/>
      <c r="Y1293" s="33"/>
      <c r="Z1293" s="33"/>
      <c r="AA1293" s="33"/>
      <c r="AB1293" s="33"/>
      <c r="AC1293" s="33"/>
      <c r="AD1293" s="33"/>
      <c r="AE1293" s="33"/>
      <c r="AR1293" s="163" t="s">
        <v>448</v>
      </c>
      <c r="AT1293" s="163" t="s">
        <v>376</v>
      </c>
      <c r="AU1293" s="163" t="s">
        <v>90</v>
      </c>
      <c r="AY1293" s="18" t="s">
        <v>265</v>
      </c>
      <c r="BE1293" s="164">
        <f>IF(N1293="základní",J1293,0)</f>
        <v>0</v>
      </c>
      <c r="BF1293" s="164">
        <f>IF(N1293="snížená",J1293,0)</f>
        <v>0</v>
      </c>
      <c r="BG1293" s="164">
        <f>IF(N1293="zákl. přenesená",J1293,0)</f>
        <v>0</v>
      </c>
      <c r="BH1293" s="164">
        <f>IF(N1293="sníž. přenesená",J1293,0)</f>
        <v>0</v>
      </c>
      <c r="BI1293" s="164">
        <f>IF(N1293="nulová",J1293,0)</f>
        <v>0</v>
      </c>
      <c r="BJ1293" s="18" t="s">
        <v>87</v>
      </c>
      <c r="BK1293" s="164">
        <f>ROUND(I1293*H1293,2)</f>
        <v>0</v>
      </c>
      <c r="BL1293" s="18" t="s">
        <v>367</v>
      </c>
      <c r="BM1293" s="163" t="s">
        <v>1413</v>
      </c>
    </row>
    <row r="1294" spans="1:47" s="2" customFormat="1" ht="10.2">
      <c r="A1294" s="33"/>
      <c r="B1294" s="34"/>
      <c r="C1294" s="33"/>
      <c r="D1294" s="165" t="s">
        <v>273</v>
      </c>
      <c r="E1294" s="33"/>
      <c r="F1294" s="166" t="s">
        <v>1412</v>
      </c>
      <c r="G1294" s="33"/>
      <c r="H1294" s="33"/>
      <c r="I1294" s="167"/>
      <c r="J1294" s="33"/>
      <c r="K1294" s="33"/>
      <c r="L1294" s="34"/>
      <c r="M1294" s="168"/>
      <c r="N1294" s="169"/>
      <c r="O1294" s="59"/>
      <c r="P1294" s="59"/>
      <c r="Q1294" s="59"/>
      <c r="R1294" s="59"/>
      <c r="S1294" s="59"/>
      <c r="T1294" s="60"/>
      <c r="U1294" s="33"/>
      <c r="V1294" s="33"/>
      <c r="W1294" s="33"/>
      <c r="X1294" s="33"/>
      <c r="Y1294" s="33"/>
      <c r="Z1294" s="33"/>
      <c r="AA1294" s="33"/>
      <c r="AB1294" s="33"/>
      <c r="AC1294" s="33"/>
      <c r="AD1294" s="33"/>
      <c r="AE1294" s="33"/>
      <c r="AT1294" s="18" t="s">
        <v>273</v>
      </c>
      <c r="AU1294" s="18" t="s">
        <v>90</v>
      </c>
    </row>
    <row r="1295" spans="2:51" s="13" customFormat="1" ht="10.2">
      <c r="B1295" s="170"/>
      <c r="D1295" s="165" t="s">
        <v>274</v>
      </c>
      <c r="E1295" s="171" t="s">
        <v>1</v>
      </c>
      <c r="F1295" s="172" t="s">
        <v>867</v>
      </c>
      <c r="H1295" s="171" t="s">
        <v>1</v>
      </c>
      <c r="I1295" s="173"/>
      <c r="L1295" s="170"/>
      <c r="M1295" s="174"/>
      <c r="N1295" s="175"/>
      <c r="O1295" s="175"/>
      <c r="P1295" s="175"/>
      <c r="Q1295" s="175"/>
      <c r="R1295" s="175"/>
      <c r="S1295" s="175"/>
      <c r="T1295" s="176"/>
      <c r="AT1295" s="171" t="s">
        <v>274</v>
      </c>
      <c r="AU1295" s="171" t="s">
        <v>90</v>
      </c>
      <c r="AV1295" s="13" t="s">
        <v>87</v>
      </c>
      <c r="AW1295" s="13" t="s">
        <v>36</v>
      </c>
      <c r="AX1295" s="13" t="s">
        <v>80</v>
      </c>
      <c r="AY1295" s="171" t="s">
        <v>265</v>
      </c>
    </row>
    <row r="1296" spans="2:51" s="14" customFormat="1" ht="10.2">
      <c r="B1296" s="177"/>
      <c r="D1296" s="165" t="s">
        <v>274</v>
      </c>
      <c r="E1296" s="178" t="s">
        <v>1</v>
      </c>
      <c r="F1296" s="179" t="s">
        <v>1414</v>
      </c>
      <c r="H1296" s="180">
        <v>7.92</v>
      </c>
      <c r="I1296" s="181"/>
      <c r="L1296" s="177"/>
      <c r="M1296" s="182"/>
      <c r="N1296" s="183"/>
      <c r="O1296" s="183"/>
      <c r="P1296" s="183"/>
      <c r="Q1296" s="183"/>
      <c r="R1296" s="183"/>
      <c r="S1296" s="183"/>
      <c r="T1296" s="184"/>
      <c r="AT1296" s="178" t="s">
        <v>274</v>
      </c>
      <c r="AU1296" s="178" t="s">
        <v>90</v>
      </c>
      <c r="AV1296" s="14" t="s">
        <v>90</v>
      </c>
      <c r="AW1296" s="14" t="s">
        <v>36</v>
      </c>
      <c r="AX1296" s="14" t="s">
        <v>80</v>
      </c>
      <c r="AY1296" s="178" t="s">
        <v>265</v>
      </c>
    </row>
    <row r="1297" spans="2:51" s="15" customFormat="1" ht="10.2">
      <c r="B1297" s="185"/>
      <c r="D1297" s="165" t="s">
        <v>274</v>
      </c>
      <c r="E1297" s="186" t="s">
        <v>1</v>
      </c>
      <c r="F1297" s="187" t="s">
        <v>277</v>
      </c>
      <c r="H1297" s="188">
        <v>7.92</v>
      </c>
      <c r="I1297" s="189"/>
      <c r="L1297" s="185"/>
      <c r="M1297" s="190"/>
      <c r="N1297" s="191"/>
      <c r="O1297" s="191"/>
      <c r="P1297" s="191"/>
      <c r="Q1297" s="191"/>
      <c r="R1297" s="191"/>
      <c r="S1297" s="191"/>
      <c r="T1297" s="192"/>
      <c r="AT1297" s="186" t="s">
        <v>274</v>
      </c>
      <c r="AU1297" s="186" t="s">
        <v>90</v>
      </c>
      <c r="AV1297" s="15" t="s">
        <v>179</v>
      </c>
      <c r="AW1297" s="15" t="s">
        <v>36</v>
      </c>
      <c r="AX1297" s="15" t="s">
        <v>87</v>
      </c>
      <c r="AY1297" s="186" t="s">
        <v>265</v>
      </c>
    </row>
    <row r="1298" spans="1:65" s="2" customFormat="1" ht="49.05" customHeight="1">
      <c r="A1298" s="33"/>
      <c r="B1298" s="151"/>
      <c r="C1298" s="152" t="s">
        <v>1415</v>
      </c>
      <c r="D1298" s="152" t="s">
        <v>267</v>
      </c>
      <c r="E1298" s="153" t="s">
        <v>1416</v>
      </c>
      <c r="F1298" s="154" t="s">
        <v>1417</v>
      </c>
      <c r="G1298" s="155" t="s">
        <v>270</v>
      </c>
      <c r="H1298" s="156">
        <v>34.8</v>
      </c>
      <c r="I1298" s="157"/>
      <c r="J1298" s="158">
        <f>ROUND(I1298*H1298,2)</f>
        <v>0</v>
      </c>
      <c r="K1298" s="154" t="s">
        <v>271</v>
      </c>
      <c r="L1298" s="34"/>
      <c r="M1298" s="159" t="s">
        <v>1</v>
      </c>
      <c r="N1298" s="160" t="s">
        <v>45</v>
      </c>
      <c r="O1298" s="59"/>
      <c r="P1298" s="161">
        <f>O1298*H1298</f>
        <v>0</v>
      </c>
      <c r="Q1298" s="161">
        <v>0.00544</v>
      </c>
      <c r="R1298" s="161">
        <f>Q1298*H1298</f>
        <v>0.189312</v>
      </c>
      <c r="S1298" s="161">
        <v>0</v>
      </c>
      <c r="T1298" s="162">
        <f>S1298*H1298</f>
        <v>0</v>
      </c>
      <c r="U1298" s="33"/>
      <c r="V1298" s="33"/>
      <c r="W1298" s="33"/>
      <c r="X1298" s="33"/>
      <c r="Y1298" s="33"/>
      <c r="Z1298" s="33"/>
      <c r="AA1298" s="33"/>
      <c r="AB1298" s="33"/>
      <c r="AC1298" s="33"/>
      <c r="AD1298" s="33"/>
      <c r="AE1298" s="33"/>
      <c r="AR1298" s="163" t="s">
        <v>367</v>
      </c>
      <c r="AT1298" s="163" t="s">
        <v>267</v>
      </c>
      <c r="AU1298" s="163" t="s">
        <v>90</v>
      </c>
      <c r="AY1298" s="18" t="s">
        <v>265</v>
      </c>
      <c r="BE1298" s="164">
        <f>IF(N1298="základní",J1298,0)</f>
        <v>0</v>
      </c>
      <c r="BF1298" s="164">
        <f>IF(N1298="snížená",J1298,0)</f>
        <v>0</v>
      </c>
      <c r="BG1298" s="164">
        <f>IF(N1298="zákl. přenesená",J1298,0)</f>
        <v>0</v>
      </c>
      <c r="BH1298" s="164">
        <f>IF(N1298="sníž. přenesená",J1298,0)</f>
        <v>0</v>
      </c>
      <c r="BI1298" s="164">
        <f>IF(N1298="nulová",J1298,0)</f>
        <v>0</v>
      </c>
      <c r="BJ1298" s="18" t="s">
        <v>87</v>
      </c>
      <c r="BK1298" s="164">
        <f>ROUND(I1298*H1298,2)</f>
        <v>0</v>
      </c>
      <c r="BL1298" s="18" t="s">
        <v>367</v>
      </c>
      <c r="BM1298" s="163" t="s">
        <v>1418</v>
      </c>
    </row>
    <row r="1299" spans="1:47" s="2" customFormat="1" ht="38.4">
      <c r="A1299" s="33"/>
      <c r="B1299" s="34"/>
      <c r="C1299" s="33"/>
      <c r="D1299" s="165" t="s">
        <v>273</v>
      </c>
      <c r="E1299" s="33"/>
      <c r="F1299" s="166" t="s">
        <v>1417</v>
      </c>
      <c r="G1299" s="33"/>
      <c r="H1299" s="33"/>
      <c r="I1299" s="167"/>
      <c r="J1299" s="33"/>
      <c r="K1299" s="33"/>
      <c r="L1299" s="34"/>
      <c r="M1299" s="168"/>
      <c r="N1299" s="169"/>
      <c r="O1299" s="59"/>
      <c r="P1299" s="59"/>
      <c r="Q1299" s="59"/>
      <c r="R1299" s="59"/>
      <c r="S1299" s="59"/>
      <c r="T1299" s="60"/>
      <c r="U1299" s="33"/>
      <c r="V1299" s="33"/>
      <c r="W1299" s="33"/>
      <c r="X1299" s="33"/>
      <c r="Y1299" s="33"/>
      <c r="Z1299" s="33"/>
      <c r="AA1299" s="33"/>
      <c r="AB1299" s="33"/>
      <c r="AC1299" s="33"/>
      <c r="AD1299" s="33"/>
      <c r="AE1299" s="33"/>
      <c r="AT1299" s="18" t="s">
        <v>273</v>
      </c>
      <c r="AU1299" s="18" t="s">
        <v>90</v>
      </c>
    </row>
    <row r="1300" spans="2:51" s="13" customFormat="1" ht="10.2">
      <c r="B1300" s="170"/>
      <c r="D1300" s="165" t="s">
        <v>274</v>
      </c>
      <c r="E1300" s="171" t="s">
        <v>1</v>
      </c>
      <c r="F1300" s="172" t="s">
        <v>605</v>
      </c>
      <c r="H1300" s="171" t="s">
        <v>1</v>
      </c>
      <c r="I1300" s="173"/>
      <c r="L1300" s="170"/>
      <c r="M1300" s="174"/>
      <c r="N1300" s="175"/>
      <c r="O1300" s="175"/>
      <c r="P1300" s="175"/>
      <c r="Q1300" s="175"/>
      <c r="R1300" s="175"/>
      <c r="S1300" s="175"/>
      <c r="T1300" s="176"/>
      <c r="AT1300" s="171" t="s">
        <v>274</v>
      </c>
      <c r="AU1300" s="171" t="s">
        <v>90</v>
      </c>
      <c r="AV1300" s="13" t="s">
        <v>87</v>
      </c>
      <c r="AW1300" s="13" t="s">
        <v>36</v>
      </c>
      <c r="AX1300" s="13" t="s">
        <v>80</v>
      </c>
      <c r="AY1300" s="171" t="s">
        <v>265</v>
      </c>
    </row>
    <row r="1301" spans="2:51" s="14" customFormat="1" ht="10.2">
      <c r="B1301" s="177"/>
      <c r="D1301" s="165" t="s">
        <v>274</v>
      </c>
      <c r="E1301" s="178" t="s">
        <v>1</v>
      </c>
      <c r="F1301" s="179" t="s">
        <v>210</v>
      </c>
      <c r="H1301" s="180">
        <v>34.8</v>
      </c>
      <c r="I1301" s="181"/>
      <c r="L1301" s="177"/>
      <c r="M1301" s="182"/>
      <c r="N1301" s="183"/>
      <c r="O1301" s="183"/>
      <c r="P1301" s="183"/>
      <c r="Q1301" s="183"/>
      <c r="R1301" s="183"/>
      <c r="S1301" s="183"/>
      <c r="T1301" s="184"/>
      <c r="AT1301" s="178" t="s">
        <v>274</v>
      </c>
      <c r="AU1301" s="178" t="s">
        <v>90</v>
      </c>
      <c r="AV1301" s="14" t="s">
        <v>90</v>
      </c>
      <c r="AW1301" s="14" t="s">
        <v>36</v>
      </c>
      <c r="AX1301" s="14" t="s">
        <v>80</v>
      </c>
      <c r="AY1301" s="178" t="s">
        <v>265</v>
      </c>
    </row>
    <row r="1302" spans="2:51" s="15" customFormat="1" ht="10.2">
      <c r="B1302" s="185"/>
      <c r="D1302" s="165" t="s">
        <v>274</v>
      </c>
      <c r="E1302" s="186" t="s">
        <v>1</v>
      </c>
      <c r="F1302" s="187" t="s">
        <v>277</v>
      </c>
      <c r="H1302" s="188">
        <v>34.8</v>
      </c>
      <c r="I1302" s="189"/>
      <c r="L1302" s="185"/>
      <c r="M1302" s="190"/>
      <c r="N1302" s="191"/>
      <c r="O1302" s="191"/>
      <c r="P1302" s="191"/>
      <c r="Q1302" s="191"/>
      <c r="R1302" s="191"/>
      <c r="S1302" s="191"/>
      <c r="T1302" s="192"/>
      <c r="AT1302" s="186" t="s">
        <v>274</v>
      </c>
      <c r="AU1302" s="186" t="s">
        <v>90</v>
      </c>
      <c r="AV1302" s="15" t="s">
        <v>179</v>
      </c>
      <c r="AW1302" s="15" t="s">
        <v>36</v>
      </c>
      <c r="AX1302" s="15" t="s">
        <v>87</v>
      </c>
      <c r="AY1302" s="186" t="s">
        <v>265</v>
      </c>
    </row>
    <row r="1303" spans="1:65" s="2" customFormat="1" ht="24.15" customHeight="1">
      <c r="A1303" s="33"/>
      <c r="B1303" s="151"/>
      <c r="C1303" s="152" t="s">
        <v>1419</v>
      </c>
      <c r="D1303" s="152" t="s">
        <v>267</v>
      </c>
      <c r="E1303" s="153" t="s">
        <v>1420</v>
      </c>
      <c r="F1303" s="154" t="s">
        <v>1421</v>
      </c>
      <c r="G1303" s="155" t="s">
        <v>270</v>
      </c>
      <c r="H1303" s="156">
        <v>34.8</v>
      </c>
      <c r="I1303" s="157"/>
      <c r="J1303" s="158">
        <f>ROUND(I1303*H1303,2)</f>
        <v>0</v>
      </c>
      <c r="K1303" s="154" t="s">
        <v>271</v>
      </c>
      <c r="L1303" s="34"/>
      <c r="M1303" s="159" t="s">
        <v>1</v>
      </c>
      <c r="N1303" s="160" t="s">
        <v>45</v>
      </c>
      <c r="O1303" s="59"/>
      <c r="P1303" s="161">
        <f>O1303*H1303</f>
        <v>0</v>
      </c>
      <c r="Q1303" s="161">
        <v>0</v>
      </c>
      <c r="R1303" s="161">
        <f>Q1303*H1303</f>
        <v>0</v>
      </c>
      <c r="S1303" s="161">
        <v>0</v>
      </c>
      <c r="T1303" s="162">
        <f>S1303*H1303</f>
        <v>0</v>
      </c>
      <c r="U1303" s="33"/>
      <c r="V1303" s="33"/>
      <c r="W1303" s="33"/>
      <c r="X1303" s="33"/>
      <c r="Y1303" s="33"/>
      <c r="Z1303" s="33"/>
      <c r="AA1303" s="33"/>
      <c r="AB1303" s="33"/>
      <c r="AC1303" s="33"/>
      <c r="AD1303" s="33"/>
      <c r="AE1303" s="33"/>
      <c r="AR1303" s="163" t="s">
        <v>367</v>
      </c>
      <c r="AT1303" s="163" t="s">
        <v>267</v>
      </c>
      <c r="AU1303" s="163" t="s">
        <v>90</v>
      </c>
      <c r="AY1303" s="18" t="s">
        <v>265</v>
      </c>
      <c r="BE1303" s="164">
        <f>IF(N1303="základní",J1303,0)</f>
        <v>0</v>
      </c>
      <c r="BF1303" s="164">
        <f>IF(N1303="snížená",J1303,0)</f>
        <v>0</v>
      </c>
      <c r="BG1303" s="164">
        <f>IF(N1303="zákl. přenesená",J1303,0)</f>
        <v>0</v>
      </c>
      <c r="BH1303" s="164">
        <f>IF(N1303="sníž. přenesená",J1303,0)</f>
        <v>0</v>
      </c>
      <c r="BI1303" s="164">
        <f>IF(N1303="nulová",J1303,0)</f>
        <v>0</v>
      </c>
      <c r="BJ1303" s="18" t="s">
        <v>87</v>
      </c>
      <c r="BK1303" s="164">
        <f>ROUND(I1303*H1303,2)</f>
        <v>0</v>
      </c>
      <c r="BL1303" s="18" t="s">
        <v>367</v>
      </c>
      <c r="BM1303" s="163" t="s">
        <v>1422</v>
      </c>
    </row>
    <row r="1304" spans="1:47" s="2" customFormat="1" ht="19.2">
      <c r="A1304" s="33"/>
      <c r="B1304" s="34"/>
      <c r="C1304" s="33"/>
      <c r="D1304" s="165" t="s">
        <v>273</v>
      </c>
      <c r="E1304" s="33"/>
      <c r="F1304" s="166" t="s">
        <v>1421</v>
      </c>
      <c r="G1304" s="33"/>
      <c r="H1304" s="33"/>
      <c r="I1304" s="167"/>
      <c r="J1304" s="33"/>
      <c r="K1304" s="33"/>
      <c r="L1304" s="34"/>
      <c r="M1304" s="168"/>
      <c r="N1304" s="169"/>
      <c r="O1304" s="59"/>
      <c r="P1304" s="59"/>
      <c r="Q1304" s="59"/>
      <c r="R1304" s="59"/>
      <c r="S1304" s="59"/>
      <c r="T1304" s="60"/>
      <c r="U1304" s="33"/>
      <c r="V1304" s="33"/>
      <c r="W1304" s="33"/>
      <c r="X1304" s="33"/>
      <c r="Y1304" s="33"/>
      <c r="Z1304" s="33"/>
      <c r="AA1304" s="33"/>
      <c r="AB1304" s="33"/>
      <c r="AC1304" s="33"/>
      <c r="AD1304" s="33"/>
      <c r="AE1304" s="33"/>
      <c r="AT1304" s="18" t="s">
        <v>273</v>
      </c>
      <c r="AU1304" s="18" t="s">
        <v>90</v>
      </c>
    </row>
    <row r="1305" spans="2:51" s="14" customFormat="1" ht="10.2">
      <c r="B1305" s="177"/>
      <c r="D1305" s="165" t="s">
        <v>274</v>
      </c>
      <c r="E1305" s="178" t="s">
        <v>1</v>
      </c>
      <c r="F1305" s="179" t="s">
        <v>210</v>
      </c>
      <c r="H1305" s="180">
        <v>34.8</v>
      </c>
      <c r="I1305" s="181"/>
      <c r="L1305" s="177"/>
      <c r="M1305" s="182"/>
      <c r="N1305" s="183"/>
      <c r="O1305" s="183"/>
      <c r="P1305" s="183"/>
      <c r="Q1305" s="183"/>
      <c r="R1305" s="183"/>
      <c r="S1305" s="183"/>
      <c r="T1305" s="184"/>
      <c r="AT1305" s="178" t="s">
        <v>274</v>
      </c>
      <c r="AU1305" s="178" t="s">
        <v>90</v>
      </c>
      <c r="AV1305" s="14" t="s">
        <v>90</v>
      </c>
      <c r="AW1305" s="14" t="s">
        <v>36</v>
      </c>
      <c r="AX1305" s="14" t="s">
        <v>80</v>
      </c>
      <c r="AY1305" s="178" t="s">
        <v>265</v>
      </c>
    </row>
    <row r="1306" spans="2:51" s="15" customFormat="1" ht="10.2">
      <c r="B1306" s="185"/>
      <c r="D1306" s="165" t="s">
        <v>274</v>
      </c>
      <c r="E1306" s="186" t="s">
        <v>1</v>
      </c>
      <c r="F1306" s="187" t="s">
        <v>277</v>
      </c>
      <c r="H1306" s="188">
        <v>34.8</v>
      </c>
      <c r="I1306" s="189"/>
      <c r="L1306" s="185"/>
      <c r="M1306" s="190"/>
      <c r="N1306" s="191"/>
      <c r="O1306" s="191"/>
      <c r="P1306" s="191"/>
      <c r="Q1306" s="191"/>
      <c r="R1306" s="191"/>
      <c r="S1306" s="191"/>
      <c r="T1306" s="192"/>
      <c r="AT1306" s="186" t="s">
        <v>274</v>
      </c>
      <c r="AU1306" s="186" t="s">
        <v>90</v>
      </c>
      <c r="AV1306" s="15" t="s">
        <v>179</v>
      </c>
      <c r="AW1306" s="15" t="s">
        <v>36</v>
      </c>
      <c r="AX1306" s="15" t="s">
        <v>87</v>
      </c>
      <c r="AY1306" s="186" t="s">
        <v>265</v>
      </c>
    </row>
    <row r="1307" spans="1:65" s="2" customFormat="1" ht="24.15" customHeight="1">
      <c r="A1307" s="33"/>
      <c r="B1307" s="151"/>
      <c r="C1307" s="201" t="s">
        <v>1423</v>
      </c>
      <c r="D1307" s="201" t="s">
        <v>376</v>
      </c>
      <c r="E1307" s="202" t="s">
        <v>1424</v>
      </c>
      <c r="F1307" s="203" t="s">
        <v>1425</v>
      </c>
      <c r="G1307" s="204" t="s">
        <v>270</v>
      </c>
      <c r="H1307" s="205">
        <v>38.28</v>
      </c>
      <c r="I1307" s="206"/>
      <c r="J1307" s="207">
        <f>ROUND(I1307*H1307,2)</f>
        <v>0</v>
      </c>
      <c r="K1307" s="203" t="s">
        <v>271</v>
      </c>
      <c r="L1307" s="208"/>
      <c r="M1307" s="209" t="s">
        <v>1</v>
      </c>
      <c r="N1307" s="210" t="s">
        <v>45</v>
      </c>
      <c r="O1307" s="59"/>
      <c r="P1307" s="161">
        <f>O1307*H1307</f>
        <v>0</v>
      </c>
      <c r="Q1307" s="161">
        <v>0.036</v>
      </c>
      <c r="R1307" s="161">
        <f>Q1307*H1307</f>
        <v>1.37808</v>
      </c>
      <c r="S1307" s="161">
        <v>0</v>
      </c>
      <c r="T1307" s="162">
        <f>S1307*H1307</f>
        <v>0</v>
      </c>
      <c r="U1307" s="33"/>
      <c r="V1307" s="33"/>
      <c r="W1307" s="33"/>
      <c r="X1307" s="33"/>
      <c r="Y1307" s="33"/>
      <c r="Z1307" s="33"/>
      <c r="AA1307" s="33"/>
      <c r="AB1307" s="33"/>
      <c r="AC1307" s="33"/>
      <c r="AD1307" s="33"/>
      <c r="AE1307" s="33"/>
      <c r="AR1307" s="163" t="s">
        <v>448</v>
      </c>
      <c r="AT1307" s="163" t="s">
        <v>376</v>
      </c>
      <c r="AU1307" s="163" t="s">
        <v>90</v>
      </c>
      <c r="AY1307" s="18" t="s">
        <v>265</v>
      </c>
      <c r="BE1307" s="164">
        <f>IF(N1307="základní",J1307,0)</f>
        <v>0</v>
      </c>
      <c r="BF1307" s="164">
        <f>IF(N1307="snížená",J1307,0)</f>
        <v>0</v>
      </c>
      <c r="BG1307" s="164">
        <f>IF(N1307="zákl. přenesená",J1307,0)</f>
        <v>0</v>
      </c>
      <c r="BH1307" s="164">
        <f>IF(N1307="sníž. přenesená",J1307,0)</f>
        <v>0</v>
      </c>
      <c r="BI1307" s="164">
        <f>IF(N1307="nulová",J1307,0)</f>
        <v>0</v>
      </c>
      <c r="BJ1307" s="18" t="s">
        <v>87</v>
      </c>
      <c r="BK1307" s="164">
        <f>ROUND(I1307*H1307,2)</f>
        <v>0</v>
      </c>
      <c r="BL1307" s="18" t="s">
        <v>367</v>
      </c>
      <c r="BM1307" s="163" t="s">
        <v>1426</v>
      </c>
    </row>
    <row r="1308" spans="1:47" s="2" customFormat="1" ht="19.2">
      <c r="A1308" s="33"/>
      <c r="B1308" s="34"/>
      <c r="C1308" s="33"/>
      <c r="D1308" s="165" t="s">
        <v>273</v>
      </c>
      <c r="E1308" s="33"/>
      <c r="F1308" s="166" t="s">
        <v>1425</v>
      </c>
      <c r="G1308" s="33"/>
      <c r="H1308" s="33"/>
      <c r="I1308" s="167"/>
      <c r="J1308" s="33"/>
      <c r="K1308" s="33"/>
      <c r="L1308" s="34"/>
      <c r="M1308" s="168"/>
      <c r="N1308" s="169"/>
      <c r="O1308" s="59"/>
      <c r="P1308" s="59"/>
      <c r="Q1308" s="59"/>
      <c r="R1308" s="59"/>
      <c r="S1308" s="59"/>
      <c r="T1308" s="60"/>
      <c r="U1308" s="33"/>
      <c r="V1308" s="33"/>
      <c r="W1308" s="33"/>
      <c r="X1308" s="33"/>
      <c r="Y1308" s="33"/>
      <c r="Z1308" s="33"/>
      <c r="AA1308" s="33"/>
      <c r="AB1308" s="33"/>
      <c r="AC1308" s="33"/>
      <c r="AD1308" s="33"/>
      <c r="AE1308" s="33"/>
      <c r="AT1308" s="18" t="s">
        <v>273</v>
      </c>
      <c r="AU1308" s="18" t="s">
        <v>90</v>
      </c>
    </row>
    <row r="1309" spans="2:51" s="14" customFormat="1" ht="10.2">
      <c r="B1309" s="177"/>
      <c r="D1309" s="165" t="s">
        <v>274</v>
      </c>
      <c r="E1309" s="178" t="s">
        <v>1</v>
      </c>
      <c r="F1309" s="179" t="s">
        <v>1427</v>
      </c>
      <c r="H1309" s="180">
        <v>38.28</v>
      </c>
      <c r="I1309" s="181"/>
      <c r="L1309" s="177"/>
      <c r="M1309" s="182"/>
      <c r="N1309" s="183"/>
      <c r="O1309" s="183"/>
      <c r="P1309" s="183"/>
      <c r="Q1309" s="183"/>
      <c r="R1309" s="183"/>
      <c r="S1309" s="183"/>
      <c r="T1309" s="184"/>
      <c r="AT1309" s="178" t="s">
        <v>274</v>
      </c>
      <c r="AU1309" s="178" t="s">
        <v>90</v>
      </c>
      <c r="AV1309" s="14" t="s">
        <v>90</v>
      </c>
      <c r="AW1309" s="14" t="s">
        <v>36</v>
      </c>
      <c r="AX1309" s="14" t="s">
        <v>80</v>
      </c>
      <c r="AY1309" s="178" t="s">
        <v>265</v>
      </c>
    </row>
    <row r="1310" spans="2:51" s="15" customFormat="1" ht="10.2">
      <c r="B1310" s="185"/>
      <c r="D1310" s="165" t="s">
        <v>274</v>
      </c>
      <c r="E1310" s="186" t="s">
        <v>1</v>
      </c>
      <c r="F1310" s="187" t="s">
        <v>277</v>
      </c>
      <c r="H1310" s="188">
        <v>38.28</v>
      </c>
      <c r="I1310" s="189"/>
      <c r="L1310" s="185"/>
      <c r="M1310" s="190"/>
      <c r="N1310" s="191"/>
      <c r="O1310" s="191"/>
      <c r="P1310" s="191"/>
      <c r="Q1310" s="191"/>
      <c r="R1310" s="191"/>
      <c r="S1310" s="191"/>
      <c r="T1310" s="192"/>
      <c r="AT1310" s="186" t="s">
        <v>274</v>
      </c>
      <c r="AU1310" s="186" t="s">
        <v>90</v>
      </c>
      <c r="AV1310" s="15" t="s">
        <v>179</v>
      </c>
      <c r="AW1310" s="15" t="s">
        <v>36</v>
      </c>
      <c r="AX1310" s="15" t="s">
        <v>87</v>
      </c>
      <c r="AY1310" s="186" t="s">
        <v>265</v>
      </c>
    </row>
    <row r="1311" spans="1:65" s="2" customFormat="1" ht="24.15" customHeight="1">
      <c r="A1311" s="33"/>
      <c r="B1311" s="151"/>
      <c r="C1311" s="152" t="s">
        <v>1428</v>
      </c>
      <c r="D1311" s="152" t="s">
        <v>267</v>
      </c>
      <c r="E1311" s="153" t="s">
        <v>1429</v>
      </c>
      <c r="F1311" s="154" t="s">
        <v>1430</v>
      </c>
      <c r="G1311" s="155" t="s">
        <v>280</v>
      </c>
      <c r="H1311" s="156">
        <v>3</v>
      </c>
      <c r="I1311" s="157"/>
      <c r="J1311" s="158">
        <f>ROUND(I1311*H1311,2)</f>
        <v>0</v>
      </c>
      <c r="K1311" s="154" t="s">
        <v>271</v>
      </c>
      <c r="L1311" s="34"/>
      <c r="M1311" s="159" t="s">
        <v>1</v>
      </c>
      <c r="N1311" s="160" t="s">
        <v>45</v>
      </c>
      <c r="O1311" s="59"/>
      <c r="P1311" s="161">
        <f>O1311*H1311</f>
        <v>0</v>
      </c>
      <c r="Q1311" s="161">
        <v>0</v>
      </c>
      <c r="R1311" s="161">
        <f>Q1311*H1311</f>
        <v>0</v>
      </c>
      <c r="S1311" s="161">
        <v>0</v>
      </c>
      <c r="T1311" s="162">
        <f>S1311*H1311</f>
        <v>0</v>
      </c>
      <c r="U1311" s="33"/>
      <c r="V1311" s="33"/>
      <c r="W1311" s="33"/>
      <c r="X1311" s="33"/>
      <c r="Y1311" s="33"/>
      <c r="Z1311" s="33"/>
      <c r="AA1311" s="33"/>
      <c r="AB1311" s="33"/>
      <c r="AC1311" s="33"/>
      <c r="AD1311" s="33"/>
      <c r="AE1311" s="33"/>
      <c r="AR1311" s="163" t="s">
        <v>367</v>
      </c>
      <c r="AT1311" s="163" t="s">
        <v>267</v>
      </c>
      <c r="AU1311" s="163" t="s">
        <v>90</v>
      </c>
      <c r="AY1311" s="18" t="s">
        <v>265</v>
      </c>
      <c r="BE1311" s="164">
        <f>IF(N1311="základní",J1311,0)</f>
        <v>0</v>
      </c>
      <c r="BF1311" s="164">
        <f>IF(N1311="snížená",J1311,0)</f>
        <v>0</v>
      </c>
      <c r="BG1311" s="164">
        <f>IF(N1311="zákl. přenesená",J1311,0)</f>
        <v>0</v>
      </c>
      <c r="BH1311" s="164">
        <f>IF(N1311="sníž. přenesená",J1311,0)</f>
        <v>0</v>
      </c>
      <c r="BI1311" s="164">
        <f>IF(N1311="nulová",J1311,0)</f>
        <v>0</v>
      </c>
      <c r="BJ1311" s="18" t="s">
        <v>87</v>
      </c>
      <c r="BK1311" s="164">
        <f>ROUND(I1311*H1311,2)</f>
        <v>0</v>
      </c>
      <c r="BL1311" s="18" t="s">
        <v>367</v>
      </c>
      <c r="BM1311" s="163" t="s">
        <v>1431</v>
      </c>
    </row>
    <row r="1312" spans="1:47" s="2" customFormat="1" ht="19.2">
      <c r="A1312" s="33"/>
      <c r="B1312" s="34"/>
      <c r="C1312" s="33"/>
      <c r="D1312" s="165" t="s">
        <v>273</v>
      </c>
      <c r="E1312" s="33"/>
      <c r="F1312" s="166" t="s">
        <v>1430</v>
      </c>
      <c r="G1312" s="33"/>
      <c r="H1312" s="33"/>
      <c r="I1312" s="167"/>
      <c r="J1312" s="33"/>
      <c r="K1312" s="33"/>
      <c r="L1312" s="34"/>
      <c r="M1312" s="168"/>
      <c r="N1312" s="169"/>
      <c r="O1312" s="59"/>
      <c r="P1312" s="59"/>
      <c r="Q1312" s="59"/>
      <c r="R1312" s="59"/>
      <c r="S1312" s="59"/>
      <c r="T1312" s="60"/>
      <c r="U1312" s="33"/>
      <c r="V1312" s="33"/>
      <c r="W1312" s="33"/>
      <c r="X1312" s="33"/>
      <c r="Y1312" s="33"/>
      <c r="Z1312" s="33"/>
      <c r="AA1312" s="33"/>
      <c r="AB1312" s="33"/>
      <c r="AC1312" s="33"/>
      <c r="AD1312" s="33"/>
      <c r="AE1312" s="33"/>
      <c r="AT1312" s="18" t="s">
        <v>273</v>
      </c>
      <c r="AU1312" s="18" t="s">
        <v>90</v>
      </c>
    </row>
    <row r="1313" spans="2:51" s="13" customFormat="1" ht="10.2">
      <c r="B1313" s="170"/>
      <c r="D1313" s="165" t="s">
        <v>274</v>
      </c>
      <c r="E1313" s="171" t="s">
        <v>1</v>
      </c>
      <c r="F1313" s="172" t="s">
        <v>867</v>
      </c>
      <c r="H1313" s="171" t="s">
        <v>1</v>
      </c>
      <c r="I1313" s="173"/>
      <c r="L1313" s="170"/>
      <c r="M1313" s="174"/>
      <c r="N1313" s="175"/>
      <c r="O1313" s="175"/>
      <c r="P1313" s="175"/>
      <c r="Q1313" s="175"/>
      <c r="R1313" s="175"/>
      <c r="S1313" s="175"/>
      <c r="T1313" s="176"/>
      <c r="AT1313" s="171" t="s">
        <v>274</v>
      </c>
      <c r="AU1313" s="171" t="s">
        <v>90</v>
      </c>
      <c r="AV1313" s="13" t="s">
        <v>87</v>
      </c>
      <c r="AW1313" s="13" t="s">
        <v>36</v>
      </c>
      <c r="AX1313" s="13" t="s">
        <v>80</v>
      </c>
      <c r="AY1313" s="171" t="s">
        <v>265</v>
      </c>
    </row>
    <row r="1314" spans="2:51" s="14" customFormat="1" ht="10.2">
      <c r="B1314" s="177"/>
      <c r="D1314" s="165" t="s">
        <v>274</v>
      </c>
      <c r="E1314" s="178" t="s">
        <v>1</v>
      </c>
      <c r="F1314" s="179" t="s">
        <v>1432</v>
      </c>
      <c r="H1314" s="180">
        <v>3.28</v>
      </c>
      <c r="I1314" s="181"/>
      <c r="L1314" s="177"/>
      <c r="M1314" s="182"/>
      <c r="N1314" s="183"/>
      <c r="O1314" s="183"/>
      <c r="P1314" s="183"/>
      <c r="Q1314" s="183"/>
      <c r="R1314" s="183"/>
      <c r="S1314" s="183"/>
      <c r="T1314" s="184"/>
      <c r="AT1314" s="178" t="s">
        <v>274</v>
      </c>
      <c r="AU1314" s="178" t="s">
        <v>90</v>
      </c>
      <c r="AV1314" s="14" t="s">
        <v>90</v>
      </c>
      <c r="AW1314" s="14" t="s">
        <v>36</v>
      </c>
      <c r="AX1314" s="14" t="s">
        <v>80</v>
      </c>
      <c r="AY1314" s="178" t="s">
        <v>265</v>
      </c>
    </row>
    <row r="1315" spans="2:51" s="16" customFormat="1" ht="10.2">
      <c r="B1315" s="193"/>
      <c r="D1315" s="165" t="s">
        <v>274</v>
      </c>
      <c r="E1315" s="194" t="s">
        <v>1433</v>
      </c>
      <c r="F1315" s="195" t="s">
        <v>304</v>
      </c>
      <c r="H1315" s="196">
        <v>3.28</v>
      </c>
      <c r="I1315" s="197"/>
      <c r="L1315" s="193"/>
      <c r="M1315" s="198"/>
      <c r="N1315" s="199"/>
      <c r="O1315" s="199"/>
      <c r="P1315" s="199"/>
      <c r="Q1315" s="199"/>
      <c r="R1315" s="199"/>
      <c r="S1315" s="199"/>
      <c r="T1315" s="200"/>
      <c r="AT1315" s="194" t="s">
        <v>274</v>
      </c>
      <c r="AU1315" s="194" t="s">
        <v>90</v>
      </c>
      <c r="AV1315" s="16" t="s">
        <v>95</v>
      </c>
      <c r="AW1315" s="16" t="s">
        <v>36</v>
      </c>
      <c r="AX1315" s="16" t="s">
        <v>80</v>
      </c>
      <c r="AY1315" s="194" t="s">
        <v>265</v>
      </c>
    </row>
    <row r="1316" spans="2:51" s="14" customFormat="1" ht="10.2">
      <c r="B1316" s="177"/>
      <c r="D1316" s="165" t="s">
        <v>274</v>
      </c>
      <c r="E1316" s="178" t="s">
        <v>1</v>
      </c>
      <c r="F1316" s="179" t="s">
        <v>1434</v>
      </c>
      <c r="H1316" s="180">
        <v>2.05</v>
      </c>
      <c r="I1316" s="181"/>
      <c r="L1316" s="177"/>
      <c r="M1316" s="182"/>
      <c r="N1316" s="183"/>
      <c r="O1316" s="183"/>
      <c r="P1316" s="183"/>
      <c r="Q1316" s="183"/>
      <c r="R1316" s="183"/>
      <c r="S1316" s="183"/>
      <c r="T1316" s="184"/>
      <c r="AT1316" s="178" t="s">
        <v>274</v>
      </c>
      <c r="AU1316" s="178" t="s">
        <v>90</v>
      </c>
      <c r="AV1316" s="14" t="s">
        <v>90</v>
      </c>
      <c r="AW1316" s="14" t="s">
        <v>36</v>
      </c>
      <c r="AX1316" s="14" t="s">
        <v>80</v>
      </c>
      <c r="AY1316" s="178" t="s">
        <v>265</v>
      </c>
    </row>
    <row r="1317" spans="2:51" s="16" customFormat="1" ht="10.2">
      <c r="B1317" s="193"/>
      <c r="D1317" s="165" t="s">
        <v>274</v>
      </c>
      <c r="E1317" s="194" t="s">
        <v>126</v>
      </c>
      <c r="F1317" s="195" t="s">
        <v>304</v>
      </c>
      <c r="H1317" s="196">
        <v>2.05</v>
      </c>
      <c r="I1317" s="197"/>
      <c r="L1317" s="193"/>
      <c r="M1317" s="198"/>
      <c r="N1317" s="199"/>
      <c r="O1317" s="199"/>
      <c r="P1317" s="199"/>
      <c r="Q1317" s="199"/>
      <c r="R1317" s="199"/>
      <c r="S1317" s="199"/>
      <c r="T1317" s="200"/>
      <c r="AT1317" s="194" t="s">
        <v>274</v>
      </c>
      <c r="AU1317" s="194" t="s">
        <v>90</v>
      </c>
      <c r="AV1317" s="16" t="s">
        <v>95</v>
      </c>
      <c r="AW1317" s="16" t="s">
        <v>36</v>
      </c>
      <c r="AX1317" s="16" t="s">
        <v>80</v>
      </c>
      <c r="AY1317" s="194" t="s">
        <v>265</v>
      </c>
    </row>
    <row r="1318" spans="2:51" s="15" customFormat="1" ht="10.2">
      <c r="B1318" s="185"/>
      <c r="D1318" s="165" t="s">
        <v>274</v>
      </c>
      <c r="E1318" s="186" t="s">
        <v>1</v>
      </c>
      <c r="F1318" s="187" t="s">
        <v>277</v>
      </c>
      <c r="H1318" s="188">
        <v>5.33</v>
      </c>
      <c r="I1318" s="189"/>
      <c r="L1318" s="185"/>
      <c r="M1318" s="190"/>
      <c r="N1318" s="191"/>
      <c r="O1318" s="191"/>
      <c r="P1318" s="191"/>
      <c r="Q1318" s="191"/>
      <c r="R1318" s="191"/>
      <c r="S1318" s="191"/>
      <c r="T1318" s="192"/>
      <c r="AT1318" s="186" t="s">
        <v>274</v>
      </c>
      <c r="AU1318" s="186" t="s">
        <v>90</v>
      </c>
      <c r="AV1318" s="15" t="s">
        <v>179</v>
      </c>
      <c r="AW1318" s="15" t="s">
        <v>36</v>
      </c>
      <c r="AX1318" s="15" t="s">
        <v>80</v>
      </c>
      <c r="AY1318" s="186" t="s">
        <v>265</v>
      </c>
    </row>
    <row r="1319" spans="2:51" s="14" customFormat="1" ht="10.2">
      <c r="B1319" s="177"/>
      <c r="D1319" s="165" t="s">
        <v>274</v>
      </c>
      <c r="E1319" s="178" t="s">
        <v>1</v>
      </c>
      <c r="F1319" s="179" t="s">
        <v>1435</v>
      </c>
      <c r="H1319" s="180">
        <v>2</v>
      </c>
      <c r="I1319" s="181"/>
      <c r="L1319" s="177"/>
      <c r="M1319" s="182"/>
      <c r="N1319" s="183"/>
      <c r="O1319" s="183"/>
      <c r="P1319" s="183"/>
      <c r="Q1319" s="183"/>
      <c r="R1319" s="183"/>
      <c r="S1319" s="183"/>
      <c r="T1319" s="184"/>
      <c r="AT1319" s="178" t="s">
        <v>274</v>
      </c>
      <c r="AU1319" s="178" t="s">
        <v>90</v>
      </c>
      <c r="AV1319" s="14" t="s">
        <v>90</v>
      </c>
      <c r="AW1319" s="14" t="s">
        <v>36</v>
      </c>
      <c r="AX1319" s="14" t="s">
        <v>80</v>
      </c>
      <c r="AY1319" s="178" t="s">
        <v>265</v>
      </c>
    </row>
    <row r="1320" spans="2:51" s="14" customFormat="1" ht="10.2">
      <c r="B1320" s="177"/>
      <c r="D1320" s="165" t="s">
        <v>274</v>
      </c>
      <c r="E1320" s="178" t="s">
        <v>1</v>
      </c>
      <c r="F1320" s="179" t="s">
        <v>1436</v>
      </c>
      <c r="H1320" s="180">
        <v>1</v>
      </c>
      <c r="I1320" s="181"/>
      <c r="L1320" s="177"/>
      <c r="M1320" s="182"/>
      <c r="N1320" s="183"/>
      <c r="O1320" s="183"/>
      <c r="P1320" s="183"/>
      <c r="Q1320" s="183"/>
      <c r="R1320" s="183"/>
      <c r="S1320" s="183"/>
      <c r="T1320" s="184"/>
      <c r="AT1320" s="178" t="s">
        <v>274</v>
      </c>
      <c r="AU1320" s="178" t="s">
        <v>90</v>
      </c>
      <c r="AV1320" s="14" t="s">
        <v>90</v>
      </c>
      <c r="AW1320" s="14" t="s">
        <v>36</v>
      </c>
      <c r="AX1320" s="14" t="s">
        <v>80</v>
      </c>
      <c r="AY1320" s="178" t="s">
        <v>265</v>
      </c>
    </row>
    <row r="1321" spans="2:51" s="15" customFormat="1" ht="10.2">
      <c r="B1321" s="185"/>
      <c r="D1321" s="165" t="s">
        <v>274</v>
      </c>
      <c r="E1321" s="186" t="s">
        <v>1</v>
      </c>
      <c r="F1321" s="187" t="s">
        <v>277</v>
      </c>
      <c r="H1321" s="188">
        <v>3</v>
      </c>
      <c r="I1321" s="189"/>
      <c r="L1321" s="185"/>
      <c r="M1321" s="190"/>
      <c r="N1321" s="191"/>
      <c r="O1321" s="191"/>
      <c r="P1321" s="191"/>
      <c r="Q1321" s="191"/>
      <c r="R1321" s="191"/>
      <c r="S1321" s="191"/>
      <c r="T1321" s="192"/>
      <c r="AT1321" s="186" t="s">
        <v>274</v>
      </c>
      <c r="AU1321" s="186" t="s">
        <v>90</v>
      </c>
      <c r="AV1321" s="15" t="s">
        <v>179</v>
      </c>
      <c r="AW1321" s="15" t="s">
        <v>36</v>
      </c>
      <c r="AX1321" s="15" t="s">
        <v>87</v>
      </c>
      <c r="AY1321" s="186" t="s">
        <v>265</v>
      </c>
    </row>
    <row r="1322" spans="1:65" s="2" customFormat="1" ht="37.8" customHeight="1">
      <c r="A1322" s="33"/>
      <c r="B1322" s="151"/>
      <c r="C1322" s="201" t="s">
        <v>1437</v>
      </c>
      <c r="D1322" s="201" t="s">
        <v>376</v>
      </c>
      <c r="E1322" s="202" t="s">
        <v>1438</v>
      </c>
      <c r="F1322" s="203" t="s">
        <v>1439</v>
      </c>
      <c r="G1322" s="204" t="s">
        <v>280</v>
      </c>
      <c r="H1322" s="205">
        <v>2</v>
      </c>
      <c r="I1322" s="206"/>
      <c r="J1322" s="207">
        <f>ROUND(I1322*H1322,2)</f>
        <v>0</v>
      </c>
      <c r="K1322" s="203" t="s">
        <v>413</v>
      </c>
      <c r="L1322" s="208"/>
      <c r="M1322" s="209" t="s">
        <v>1</v>
      </c>
      <c r="N1322" s="210" t="s">
        <v>45</v>
      </c>
      <c r="O1322" s="59"/>
      <c r="P1322" s="161">
        <f>O1322*H1322</f>
        <v>0</v>
      </c>
      <c r="Q1322" s="161">
        <v>0</v>
      </c>
      <c r="R1322" s="161">
        <f>Q1322*H1322</f>
        <v>0</v>
      </c>
      <c r="S1322" s="161">
        <v>0</v>
      </c>
      <c r="T1322" s="162">
        <f>S1322*H1322</f>
        <v>0</v>
      </c>
      <c r="U1322" s="33"/>
      <c r="V1322" s="33"/>
      <c r="W1322" s="33"/>
      <c r="X1322" s="33"/>
      <c r="Y1322" s="33"/>
      <c r="Z1322" s="33"/>
      <c r="AA1322" s="33"/>
      <c r="AB1322" s="33"/>
      <c r="AC1322" s="33"/>
      <c r="AD1322" s="33"/>
      <c r="AE1322" s="33"/>
      <c r="AR1322" s="163" t="s">
        <v>448</v>
      </c>
      <c r="AT1322" s="163" t="s">
        <v>376</v>
      </c>
      <c r="AU1322" s="163" t="s">
        <v>90</v>
      </c>
      <c r="AY1322" s="18" t="s">
        <v>265</v>
      </c>
      <c r="BE1322" s="164">
        <f>IF(N1322="základní",J1322,0)</f>
        <v>0</v>
      </c>
      <c r="BF1322" s="164">
        <f>IF(N1322="snížená",J1322,0)</f>
        <v>0</v>
      </c>
      <c r="BG1322" s="164">
        <f>IF(N1322="zákl. přenesená",J1322,0)</f>
        <v>0</v>
      </c>
      <c r="BH1322" s="164">
        <f>IF(N1322="sníž. přenesená",J1322,0)</f>
        <v>0</v>
      </c>
      <c r="BI1322" s="164">
        <f>IF(N1322="nulová",J1322,0)</f>
        <v>0</v>
      </c>
      <c r="BJ1322" s="18" t="s">
        <v>87</v>
      </c>
      <c r="BK1322" s="164">
        <f>ROUND(I1322*H1322,2)</f>
        <v>0</v>
      </c>
      <c r="BL1322" s="18" t="s">
        <v>367</v>
      </c>
      <c r="BM1322" s="163" t="s">
        <v>1440</v>
      </c>
    </row>
    <row r="1323" spans="1:47" s="2" customFormat="1" ht="28.8">
      <c r="A1323" s="33"/>
      <c r="B1323" s="34"/>
      <c r="C1323" s="33"/>
      <c r="D1323" s="165" t="s">
        <v>273</v>
      </c>
      <c r="E1323" s="33"/>
      <c r="F1323" s="166" t="s">
        <v>1439</v>
      </c>
      <c r="G1323" s="33"/>
      <c r="H1323" s="33"/>
      <c r="I1323" s="167"/>
      <c r="J1323" s="33"/>
      <c r="K1323" s="33"/>
      <c r="L1323" s="34"/>
      <c r="M1323" s="168"/>
      <c r="N1323" s="169"/>
      <c r="O1323" s="59"/>
      <c r="P1323" s="59"/>
      <c r="Q1323" s="59"/>
      <c r="R1323" s="59"/>
      <c r="S1323" s="59"/>
      <c r="T1323" s="60"/>
      <c r="U1323" s="33"/>
      <c r="V1323" s="33"/>
      <c r="W1323" s="33"/>
      <c r="X1323" s="33"/>
      <c r="Y1323" s="33"/>
      <c r="Z1323" s="33"/>
      <c r="AA1323" s="33"/>
      <c r="AB1323" s="33"/>
      <c r="AC1323" s="33"/>
      <c r="AD1323" s="33"/>
      <c r="AE1323" s="33"/>
      <c r="AT1323" s="18" t="s">
        <v>273</v>
      </c>
      <c r="AU1323" s="18" t="s">
        <v>90</v>
      </c>
    </row>
    <row r="1324" spans="1:65" s="2" customFormat="1" ht="37.8" customHeight="1">
      <c r="A1324" s="33"/>
      <c r="B1324" s="151"/>
      <c r="C1324" s="201" t="s">
        <v>1441</v>
      </c>
      <c r="D1324" s="201" t="s">
        <v>376</v>
      </c>
      <c r="E1324" s="202" t="s">
        <v>1442</v>
      </c>
      <c r="F1324" s="203" t="s">
        <v>1443</v>
      </c>
      <c r="G1324" s="204" t="s">
        <v>280</v>
      </c>
      <c r="H1324" s="205">
        <v>1</v>
      </c>
      <c r="I1324" s="206"/>
      <c r="J1324" s="207">
        <f>ROUND(I1324*H1324,2)</f>
        <v>0</v>
      </c>
      <c r="K1324" s="203" t="s">
        <v>413</v>
      </c>
      <c r="L1324" s="208"/>
      <c r="M1324" s="209" t="s">
        <v>1</v>
      </c>
      <c r="N1324" s="210" t="s">
        <v>45</v>
      </c>
      <c r="O1324" s="59"/>
      <c r="P1324" s="161">
        <f>O1324*H1324</f>
        <v>0</v>
      </c>
      <c r="Q1324" s="161">
        <v>0</v>
      </c>
      <c r="R1324" s="161">
        <f>Q1324*H1324</f>
        <v>0</v>
      </c>
      <c r="S1324" s="161">
        <v>0</v>
      </c>
      <c r="T1324" s="162">
        <f>S1324*H1324</f>
        <v>0</v>
      </c>
      <c r="U1324" s="33"/>
      <c r="V1324" s="33"/>
      <c r="W1324" s="33"/>
      <c r="X1324" s="33"/>
      <c r="Y1324" s="33"/>
      <c r="Z1324" s="33"/>
      <c r="AA1324" s="33"/>
      <c r="AB1324" s="33"/>
      <c r="AC1324" s="33"/>
      <c r="AD1324" s="33"/>
      <c r="AE1324" s="33"/>
      <c r="AR1324" s="163" t="s">
        <v>448</v>
      </c>
      <c r="AT1324" s="163" t="s">
        <v>376</v>
      </c>
      <c r="AU1324" s="163" t="s">
        <v>90</v>
      </c>
      <c r="AY1324" s="18" t="s">
        <v>265</v>
      </c>
      <c r="BE1324" s="164">
        <f>IF(N1324="základní",J1324,0)</f>
        <v>0</v>
      </c>
      <c r="BF1324" s="164">
        <f>IF(N1324="snížená",J1324,0)</f>
        <v>0</v>
      </c>
      <c r="BG1324" s="164">
        <f>IF(N1324="zákl. přenesená",J1324,0)</f>
        <v>0</v>
      </c>
      <c r="BH1324" s="164">
        <f>IF(N1324="sníž. přenesená",J1324,0)</f>
        <v>0</v>
      </c>
      <c r="BI1324" s="164">
        <f>IF(N1324="nulová",J1324,0)</f>
        <v>0</v>
      </c>
      <c r="BJ1324" s="18" t="s">
        <v>87</v>
      </c>
      <c r="BK1324" s="164">
        <f>ROUND(I1324*H1324,2)</f>
        <v>0</v>
      </c>
      <c r="BL1324" s="18" t="s">
        <v>367</v>
      </c>
      <c r="BM1324" s="163" t="s">
        <v>1444</v>
      </c>
    </row>
    <row r="1325" spans="1:47" s="2" customFormat="1" ht="28.8">
      <c r="A1325" s="33"/>
      <c r="B1325" s="34"/>
      <c r="C1325" s="33"/>
      <c r="D1325" s="165" t="s">
        <v>273</v>
      </c>
      <c r="E1325" s="33"/>
      <c r="F1325" s="166" t="s">
        <v>1443</v>
      </c>
      <c r="G1325" s="33"/>
      <c r="H1325" s="33"/>
      <c r="I1325" s="167"/>
      <c r="J1325" s="33"/>
      <c r="K1325" s="33"/>
      <c r="L1325" s="34"/>
      <c r="M1325" s="168"/>
      <c r="N1325" s="169"/>
      <c r="O1325" s="59"/>
      <c r="P1325" s="59"/>
      <c r="Q1325" s="59"/>
      <c r="R1325" s="59"/>
      <c r="S1325" s="59"/>
      <c r="T1325" s="60"/>
      <c r="U1325" s="33"/>
      <c r="V1325" s="33"/>
      <c r="W1325" s="33"/>
      <c r="X1325" s="33"/>
      <c r="Y1325" s="33"/>
      <c r="Z1325" s="33"/>
      <c r="AA1325" s="33"/>
      <c r="AB1325" s="33"/>
      <c r="AC1325" s="33"/>
      <c r="AD1325" s="33"/>
      <c r="AE1325" s="33"/>
      <c r="AT1325" s="18" t="s">
        <v>273</v>
      </c>
      <c r="AU1325" s="18" t="s">
        <v>90</v>
      </c>
    </row>
    <row r="1326" spans="1:65" s="2" customFormat="1" ht="37.8" customHeight="1">
      <c r="A1326" s="33"/>
      <c r="B1326" s="151"/>
      <c r="C1326" s="152" t="s">
        <v>1445</v>
      </c>
      <c r="D1326" s="152" t="s">
        <v>267</v>
      </c>
      <c r="E1326" s="153" t="s">
        <v>1446</v>
      </c>
      <c r="F1326" s="154" t="s">
        <v>1447</v>
      </c>
      <c r="G1326" s="155" t="s">
        <v>280</v>
      </c>
      <c r="H1326" s="156">
        <v>1</v>
      </c>
      <c r="I1326" s="157"/>
      <c r="J1326" s="158">
        <f>ROUND(I1326*H1326,2)</f>
        <v>0</v>
      </c>
      <c r="K1326" s="154" t="s">
        <v>271</v>
      </c>
      <c r="L1326" s="34"/>
      <c r="M1326" s="159" t="s">
        <v>1</v>
      </c>
      <c r="N1326" s="160" t="s">
        <v>45</v>
      </c>
      <c r="O1326" s="59"/>
      <c r="P1326" s="161">
        <f>O1326*H1326</f>
        <v>0</v>
      </c>
      <c r="Q1326" s="161">
        <v>4E-05</v>
      </c>
      <c r="R1326" s="161">
        <f>Q1326*H1326</f>
        <v>4E-05</v>
      </c>
      <c r="S1326" s="161">
        <v>0</v>
      </c>
      <c r="T1326" s="162">
        <f>S1326*H1326</f>
        <v>0</v>
      </c>
      <c r="U1326" s="33"/>
      <c r="V1326" s="33"/>
      <c r="W1326" s="33"/>
      <c r="X1326" s="33"/>
      <c r="Y1326" s="33"/>
      <c r="Z1326" s="33"/>
      <c r="AA1326" s="33"/>
      <c r="AB1326" s="33"/>
      <c r="AC1326" s="33"/>
      <c r="AD1326" s="33"/>
      <c r="AE1326" s="33"/>
      <c r="AR1326" s="163" t="s">
        <v>367</v>
      </c>
      <c r="AT1326" s="163" t="s">
        <v>267</v>
      </c>
      <c r="AU1326" s="163" t="s">
        <v>90</v>
      </c>
      <c r="AY1326" s="18" t="s">
        <v>265</v>
      </c>
      <c r="BE1326" s="164">
        <f>IF(N1326="základní",J1326,0)</f>
        <v>0</v>
      </c>
      <c r="BF1326" s="164">
        <f>IF(N1326="snížená",J1326,0)</f>
        <v>0</v>
      </c>
      <c r="BG1326" s="164">
        <f>IF(N1326="zákl. přenesená",J1326,0)</f>
        <v>0</v>
      </c>
      <c r="BH1326" s="164">
        <f>IF(N1326="sníž. přenesená",J1326,0)</f>
        <v>0</v>
      </c>
      <c r="BI1326" s="164">
        <f>IF(N1326="nulová",J1326,0)</f>
        <v>0</v>
      </c>
      <c r="BJ1326" s="18" t="s">
        <v>87</v>
      </c>
      <c r="BK1326" s="164">
        <f>ROUND(I1326*H1326,2)</f>
        <v>0</v>
      </c>
      <c r="BL1326" s="18" t="s">
        <v>367</v>
      </c>
      <c r="BM1326" s="163" t="s">
        <v>1448</v>
      </c>
    </row>
    <row r="1327" spans="1:47" s="2" customFormat="1" ht="28.8">
      <c r="A1327" s="33"/>
      <c r="B1327" s="34"/>
      <c r="C1327" s="33"/>
      <c r="D1327" s="165" t="s">
        <v>273</v>
      </c>
      <c r="E1327" s="33"/>
      <c r="F1327" s="166" t="s">
        <v>1447</v>
      </c>
      <c r="G1327" s="33"/>
      <c r="H1327" s="33"/>
      <c r="I1327" s="167"/>
      <c r="J1327" s="33"/>
      <c r="K1327" s="33"/>
      <c r="L1327" s="34"/>
      <c r="M1327" s="168"/>
      <c r="N1327" s="169"/>
      <c r="O1327" s="59"/>
      <c r="P1327" s="59"/>
      <c r="Q1327" s="59"/>
      <c r="R1327" s="59"/>
      <c r="S1327" s="59"/>
      <c r="T1327" s="60"/>
      <c r="U1327" s="33"/>
      <c r="V1327" s="33"/>
      <c r="W1327" s="33"/>
      <c r="X1327" s="33"/>
      <c r="Y1327" s="33"/>
      <c r="Z1327" s="33"/>
      <c r="AA1327" s="33"/>
      <c r="AB1327" s="33"/>
      <c r="AC1327" s="33"/>
      <c r="AD1327" s="33"/>
      <c r="AE1327" s="33"/>
      <c r="AT1327" s="18" t="s">
        <v>273</v>
      </c>
      <c r="AU1327" s="18" t="s">
        <v>90</v>
      </c>
    </row>
    <row r="1328" spans="2:51" s="13" customFormat="1" ht="10.2">
      <c r="B1328" s="170"/>
      <c r="D1328" s="165" t="s">
        <v>274</v>
      </c>
      <c r="E1328" s="171" t="s">
        <v>1</v>
      </c>
      <c r="F1328" s="172" t="s">
        <v>867</v>
      </c>
      <c r="H1328" s="171" t="s">
        <v>1</v>
      </c>
      <c r="I1328" s="173"/>
      <c r="L1328" s="170"/>
      <c r="M1328" s="174"/>
      <c r="N1328" s="175"/>
      <c r="O1328" s="175"/>
      <c r="P1328" s="175"/>
      <c r="Q1328" s="175"/>
      <c r="R1328" s="175"/>
      <c r="S1328" s="175"/>
      <c r="T1328" s="176"/>
      <c r="AT1328" s="171" t="s">
        <v>274</v>
      </c>
      <c r="AU1328" s="171" t="s">
        <v>90</v>
      </c>
      <c r="AV1328" s="13" t="s">
        <v>87</v>
      </c>
      <c r="AW1328" s="13" t="s">
        <v>36</v>
      </c>
      <c r="AX1328" s="13" t="s">
        <v>80</v>
      </c>
      <c r="AY1328" s="171" t="s">
        <v>265</v>
      </c>
    </row>
    <row r="1329" spans="2:51" s="13" customFormat="1" ht="10.2">
      <c r="B1329" s="170"/>
      <c r="D1329" s="165" t="s">
        <v>274</v>
      </c>
      <c r="E1329" s="171" t="s">
        <v>1</v>
      </c>
      <c r="F1329" s="172" t="s">
        <v>1449</v>
      </c>
      <c r="H1329" s="171" t="s">
        <v>1</v>
      </c>
      <c r="I1329" s="173"/>
      <c r="L1329" s="170"/>
      <c r="M1329" s="174"/>
      <c r="N1329" s="175"/>
      <c r="O1329" s="175"/>
      <c r="P1329" s="175"/>
      <c r="Q1329" s="175"/>
      <c r="R1329" s="175"/>
      <c r="S1329" s="175"/>
      <c r="T1329" s="176"/>
      <c r="AT1329" s="171" t="s">
        <v>274</v>
      </c>
      <c r="AU1329" s="171" t="s">
        <v>90</v>
      </c>
      <c r="AV1329" s="13" t="s">
        <v>87</v>
      </c>
      <c r="AW1329" s="13" t="s">
        <v>36</v>
      </c>
      <c r="AX1329" s="13" t="s">
        <v>80</v>
      </c>
      <c r="AY1329" s="171" t="s">
        <v>265</v>
      </c>
    </row>
    <row r="1330" spans="2:51" s="13" customFormat="1" ht="10.2">
      <c r="B1330" s="170"/>
      <c r="D1330" s="165" t="s">
        <v>274</v>
      </c>
      <c r="E1330" s="171" t="s">
        <v>1</v>
      </c>
      <c r="F1330" s="172" t="s">
        <v>1450</v>
      </c>
      <c r="H1330" s="171" t="s">
        <v>1</v>
      </c>
      <c r="I1330" s="173"/>
      <c r="L1330" s="170"/>
      <c r="M1330" s="174"/>
      <c r="N1330" s="175"/>
      <c r="O1330" s="175"/>
      <c r="P1330" s="175"/>
      <c r="Q1330" s="175"/>
      <c r="R1330" s="175"/>
      <c r="S1330" s="175"/>
      <c r="T1330" s="176"/>
      <c r="AT1330" s="171" t="s">
        <v>274</v>
      </c>
      <c r="AU1330" s="171" t="s">
        <v>90</v>
      </c>
      <c r="AV1330" s="13" t="s">
        <v>87</v>
      </c>
      <c r="AW1330" s="13" t="s">
        <v>36</v>
      </c>
      <c r="AX1330" s="13" t="s">
        <v>80</v>
      </c>
      <c r="AY1330" s="171" t="s">
        <v>265</v>
      </c>
    </row>
    <row r="1331" spans="2:51" s="14" customFormat="1" ht="10.2">
      <c r="B1331" s="177"/>
      <c r="D1331" s="165" t="s">
        <v>274</v>
      </c>
      <c r="E1331" s="178" t="s">
        <v>1</v>
      </c>
      <c r="F1331" s="179" t="s">
        <v>1451</v>
      </c>
      <c r="H1331" s="180">
        <v>1</v>
      </c>
      <c r="I1331" s="181"/>
      <c r="L1331" s="177"/>
      <c r="M1331" s="182"/>
      <c r="N1331" s="183"/>
      <c r="O1331" s="183"/>
      <c r="P1331" s="183"/>
      <c r="Q1331" s="183"/>
      <c r="R1331" s="183"/>
      <c r="S1331" s="183"/>
      <c r="T1331" s="184"/>
      <c r="AT1331" s="178" t="s">
        <v>274</v>
      </c>
      <c r="AU1331" s="178" t="s">
        <v>90</v>
      </c>
      <c r="AV1331" s="14" t="s">
        <v>90</v>
      </c>
      <c r="AW1331" s="14" t="s">
        <v>36</v>
      </c>
      <c r="AX1331" s="14" t="s">
        <v>80</v>
      </c>
      <c r="AY1331" s="178" t="s">
        <v>265</v>
      </c>
    </row>
    <row r="1332" spans="2:51" s="15" customFormat="1" ht="10.2">
      <c r="B1332" s="185"/>
      <c r="D1332" s="165" t="s">
        <v>274</v>
      </c>
      <c r="E1332" s="186" t="s">
        <v>1</v>
      </c>
      <c r="F1332" s="187" t="s">
        <v>277</v>
      </c>
      <c r="H1332" s="188">
        <v>1</v>
      </c>
      <c r="I1332" s="189"/>
      <c r="L1332" s="185"/>
      <c r="M1332" s="190"/>
      <c r="N1332" s="191"/>
      <c r="O1332" s="191"/>
      <c r="P1332" s="191"/>
      <c r="Q1332" s="191"/>
      <c r="R1332" s="191"/>
      <c r="S1332" s="191"/>
      <c r="T1332" s="192"/>
      <c r="AT1332" s="186" t="s">
        <v>274</v>
      </c>
      <c r="AU1332" s="186" t="s">
        <v>90</v>
      </c>
      <c r="AV1332" s="15" t="s">
        <v>179</v>
      </c>
      <c r="AW1332" s="15" t="s">
        <v>36</v>
      </c>
      <c r="AX1332" s="15" t="s">
        <v>87</v>
      </c>
      <c r="AY1332" s="186" t="s">
        <v>265</v>
      </c>
    </row>
    <row r="1333" spans="1:65" s="2" customFormat="1" ht="24.15" customHeight="1">
      <c r="A1333" s="33"/>
      <c r="B1333" s="151"/>
      <c r="C1333" s="152" t="s">
        <v>1452</v>
      </c>
      <c r="D1333" s="152" t="s">
        <v>267</v>
      </c>
      <c r="E1333" s="153" t="s">
        <v>1453</v>
      </c>
      <c r="F1333" s="154" t="s">
        <v>1454</v>
      </c>
      <c r="G1333" s="155" t="s">
        <v>270</v>
      </c>
      <c r="H1333" s="156">
        <v>2.125</v>
      </c>
      <c r="I1333" s="157"/>
      <c r="J1333" s="158">
        <f>ROUND(I1333*H1333,2)</f>
        <v>0</v>
      </c>
      <c r="K1333" s="154" t="s">
        <v>413</v>
      </c>
      <c r="L1333" s="34"/>
      <c r="M1333" s="159" t="s">
        <v>1</v>
      </c>
      <c r="N1333" s="160" t="s">
        <v>45</v>
      </c>
      <c r="O1333" s="59"/>
      <c r="P1333" s="161">
        <f>O1333*H1333</f>
        <v>0</v>
      </c>
      <c r="Q1333" s="161">
        <v>0</v>
      </c>
      <c r="R1333" s="161">
        <f>Q1333*H1333</f>
        <v>0</v>
      </c>
      <c r="S1333" s="161">
        <v>0</v>
      </c>
      <c r="T1333" s="162">
        <f>S1333*H1333</f>
        <v>0</v>
      </c>
      <c r="U1333" s="33"/>
      <c r="V1333" s="33"/>
      <c r="W1333" s="33"/>
      <c r="X1333" s="33"/>
      <c r="Y1333" s="33"/>
      <c r="Z1333" s="33"/>
      <c r="AA1333" s="33"/>
      <c r="AB1333" s="33"/>
      <c r="AC1333" s="33"/>
      <c r="AD1333" s="33"/>
      <c r="AE1333" s="33"/>
      <c r="AR1333" s="163" t="s">
        <v>367</v>
      </c>
      <c r="AT1333" s="163" t="s">
        <v>267</v>
      </c>
      <c r="AU1333" s="163" t="s">
        <v>90</v>
      </c>
      <c r="AY1333" s="18" t="s">
        <v>265</v>
      </c>
      <c r="BE1333" s="164">
        <f>IF(N1333="základní",J1333,0)</f>
        <v>0</v>
      </c>
      <c r="BF1333" s="164">
        <f>IF(N1333="snížená",J1333,0)</f>
        <v>0</v>
      </c>
      <c r="BG1333" s="164">
        <f>IF(N1333="zákl. přenesená",J1333,0)</f>
        <v>0</v>
      </c>
      <c r="BH1333" s="164">
        <f>IF(N1333="sníž. přenesená",J1333,0)</f>
        <v>0</v>
      </c>
      <c r="BI1333" s="164">
        <f>IF(N1333="nulová",J1333,0)</f>
        <v>0</v>
      </c>
      <c r="BJ1333" s="18" t="s">
        <v>87</v>
      </c>
      <c r="BK1333" s="164">
        <f>ROUND(I1333*H1333,2)</f>
        <v>0</v>
      </c>
      <c r="BL1333" s="18" t="s">
        <v>367</v>
      </c>
      <c r="BM1333" s="163" t="s">
        <v>1455</v>
      </c>
    </row>
    <row r="1334" spans="1:47" s="2" customFormat="1" ht="19.2">
      <c r="A1334" s="33"/>
      <c r="B1334" s="34"/>
      <c r="C1334" s="33"/>
      <c r="D1334" s="165" t="s">
        <v>273</v>
      </c>
      <c r="E1334" s="33"/>
      <c r="F1334" s="166" t="s">
        <v>1454</v>
      </c>
      <c r="G1334" s="33"/>
      <c r="H1334" s="33"/>
      <c r="I1334" s="167"/>
      <c r="J1334" s="33"/>
      <c r="K1334" s="33"/>
      <c r="L1334" s="34"/>
      <c r="M1334" s="168"/>
      <c r="N1334" s="169"/>
      <c r="O1334" s="59"/>
      <c r="P1334" s="59"/>
      <c r="Q1334" s="59"/>
      <c r="R1334" s="59"/>
      <c r="S1334" s="59"/>
      <c r="T1334" s="60"/>
      <c r="U1334" s="33"/>
      <c r="V1334" s="33"/>
      <c r="W1334" s="33"/>
      <c r="X1334" s="33"/>
      <c r="Y1334" s="33"/>
      <c r="Z1334" s="33"/>
      <c r="AA1334" s="33"/>
      <c r="AB1334" s="33"/>
      <c r="AC1334" s="33"/>
      <c r="AD1334" s="33"/>
      <c r="AE1334" s="33"/>
      <c r="AT1334" s="18" t="s">
        <v>273</v>
      </c>
      <c r="AU1334" s="18" t="s">
        <v>90</v>
      </c>
    </row>
    <row r="1335" spans="2:51" s="13" customFormat="1" ht="10.2">
      <c r="B1335" s="170"/>
      <c r="D1335" s="165" t="s">
        <v>274</v>
      </c>
      <c r="E1335" s="171" t="s">
        <v>1</v>
      </c>
      <c r="F1335" s="172" t="s">
        <v>867</v>
      </c>
      <c r="H1335" s="171" t="s">
        <v>1</v>
      </c>
      <c r="I1335" s="173"/>
      <c r="L1335" s="170"/>
      <c r="M1335" s="174"/>
      <c r="N1335" s="175"/>
      <c r="O1335" s="175"/>
      <c r="P1335" s="175"/>
      <c r="Q1335" s="175"/>
      <c r="R1335" s="175"/>
      <c r="S1335" s="175"/>
      <c r="T1335" s="176"/>
      <c r="AT1335" s="171" t="s">
        <v>274</v>
      </c>
      <c r="AU1335" s="171" t="s">
        <v>90</v>
      </c>
      <c r="AV1335" s="13" t="s">
        <v>87</v>
      </c>
      <c r="AW1335" s="13" t="s">
        <v>36</v>
      </c>
      <c r="AX1335" s="13" t="s">
        <v>80</v>
      </c>
      <c r="AY1335" s="171" t="s">
        <v>265</v>
      </c>
    </row>
    <row r="1336" spans="2:51" s="14" customFormat="1" ht="10.2">
      <c r="B1336" s="177"/>
      <c r="D1336" s="165" t="s">
        <v>274</v>
      </c>
      <c r="E1336" s="178" t="s">
        <v>1</v>
      </c>
      <c r="F1336" s="179" t="s">
        <v>1286</v>
      </c>
      <c r="H1336" s="180">
        <v>1</v>
      </c>
      <c r="I1336" s="181"/>
      <c r="L1336" s="177"/>
      <c r="M1336" s="182"/>
      <c r="N1336" s="183"/>
      <c r="O1336" s="183"/>
      <c r="P1336" s="183"/>
      <c r="Q1336" s="183"/>
      <c r="R1336" s="183"/>
      <c r="S1336" s="183"/>
      <c r="T1336" s="184"/>
      <c r="AT1336" s="178" t="s">
        <v>274</v>
      </c>
      <c r="AU1336" s="178" t="s">
        <v>90</v>
      </c>
      <c r="AV1336" s="14" t="s">
        <v>90</v>
      </c>
      <c r="AW1336" s="14" t="s">
        <v>36</v>
      </c>
      <c r="AX1336" s="14" t="s">
        <v>80</v>
      </c>
      <c r="AY1336" s="178" t="s">
        <v>265</v>
      </c>
    </row>
    <row r="1337" spans="2:51" s="14" customFormat="1" ht="10.2">
      <c r="B1337" s="177"/>
      <c r="D1337" s="165" t="s">
        <v>274</v>
      </c>
      <c r="E1337" s="178" t="s">
        <v>1</v>
      </c>
      <c r="F1337" s="179" t="s">
        <v>1287</v>
      </c>
      <c r="H1337" s="180">
        <v>1.125</v>
      </c>
      <c r="I1337" s="181"/>
      <c r="L1337" s="177"/>
      <c r="M1337" s="182"/>
      <c r="N1337" s="183"/>
      <c r="O1337" s="183"/>
      <c r="P1337" s="183"/>
      <c r="Q1337" s="183"/>
      <c r="R1337" s="183"/>
      <c r="S1337" s="183"/>
      <c r="T1337" s="184"/>
      <c r="AT1337" s="178" t="s">
        <v>274</v>
      </c>
      <c r="AU1337" s="178" t="s">
        <v>90</v>
      </c>
      <c r="AV1337" s="14" t="s">
        <v>90</v>
      </c>
      <c r="AW1337" s="14" t="s">
        <v>36</v>
      </c>
      <c r="AX1337" s="14" t="s">
        <v>80</v>
      </c>
      <c r="AY1337" s="178" t="s">
        <v>265</v>
      </c>
    </row>
    <row r="1338" spans="2:51" s="15" customFormat="1" ht="10.2">
      <c r="B1338" s="185"/>
      <c r="D1338" s="165" t="s">
        <v>274</v>
      </c>
      <c r="E1338" s="186" t="s">
        <v>1</v>
      </c>
      <c r="F1338" s="187" t="s">
        <v>277</v>
      </c>
      <c r="H1338" s="188">
        <v>2.125</v>
      </c>
      <c r="I1338" s="189"/>
      <c r="L1338" s="185"/>
      <c r="M1338" s="190"/>
      <c r="N1338" s="191"/>
      <c r="O1338" s="191"/>
      <c r="P1338" s="191"/>
      <c r="Q1338" s="191"/>
      <c r="R1338" s="191"/>
      <c r="S1338" s="191"/>
      <c r="T1338" s="192"/>
      <c r="AT1338" s="186" t="s">
        <v>274</v>
      </c>
      <c r="AU1338" s="186" t="s">
        <v>90</v>
      </c>
      <c r="AV1338" s="15" t="s">
        <v>179</v>
      </c>
      <c r="AW1338" s="15" t="s">
        <v>36</v>
      </c>
      <c r="AX1338" s="15" t="s">
        <v>87</v>
      </c>
      <c r="AY1338" s="186" t="s">
        <v>265</v>
      </c>
    </row>
    <row r="1339" spans="1:65" s="2" customFormat="1" ht="37.8" customHeight="1">
      <c r="A1339" s="33"/>
      <c r="B1339" s="151"/>
      <c r="C1339" s="152" t="s">
        <v>1456</v>
      </c>
      <c r="D1339" s="152" t="s">
        <v>267</v>
      </c>
      <c r="E1339" s="153" t="s">
        <v>1457</v>
      </c>
      <c r="F1339" s="154" t="s">
        <v>1458</v>
      </c>
      <c r="G1339" s="155" t="s">
        <v>393</v>
      </c>
      <c r="H1339" s="156">
        <v>100</v>
      </c>
      <c r="I1339" s="157"/>
      <c r="J1339" s="158">
        <f>ROUND(I1339*H1339,2)</f>
        <v>0</v>
      </c>
      <c r="K1339" s="154" t="s">
        <v>413</v>
      </c>
      <c r="L1339" s="34"/>
      <c r="M1339" s="159" t="s">
        <v>1</v>
      </c>
      <c r="N1339" s="160" t="s">
        <v>45</v>
      </c>
      <c r="O1339" s="59"/>
      <c r="P1339" s="161">
        <f>O1339*H1339</f>
        <v>0</v>
      </c>
      <c r="Q1339" s="161">
        <v>0</v>
      </c>
      <c r="R1339" s="161">
        <f>Q1339*H1339</f>
        <v>0</v>
      </c>
      <c r="S1339" s="161">
        <v>0</v>
      </c>
      <c r="T1339" s="162">
        <f>S1339*H1339</f>
        <v>0</v>
      </c>
      <c r="U1339" s="33"/>
      <c r="V1339" s="33"/>
      <c r="W1339" s="33"/>
      <c r="X1339" s="33"/>
      <c r="Y1339" s="33"/>
      <c r="Z1339" s="33"/>
      <c r="AA1339" s="33"/>
      <c r="AB1339" s="33"/>
      <c r="AC1339" s="33"/>
      <c r="AD1339" s="33"/>
      <c r="AE1339" s="33"/>
      <c r="AR1339" s="163" t="s">
        <v>367</v>
      </c>
      <c r="AT1339" s="163" t="s">
        <v>267</v>
      </c>
      <c r="AU1339" s="163" t="s">
        <v>90</v>
      </c>
      <c r="AY1339" s="18" t="s">
        <v>265</v>
      </c>
      <c r="BE1339" s="164">
        <f>IF(N1339="základní",J1339,0)</f>
        <v>0</v>
      </c>
      <c r="BF1339" s="164">
        <f>IF(N1339="snížená",J1339,0)</f>
        <v>0</v>
      </c>
      <c r="BG1339" s="164">
        <f>IF(N1339="zákl. přenesená",J1339,0)</f>
        <v>0</v>
      </c>
      <c r="BH1339" s="164">
        <f>IF(N1339="sníž. přenesená",J1339,0)</f>
        <v>0</v>
      </c>
      <c r="BI1339" s="164">
        <f>IF(N1339="nulová",J1339,0)</f>
        <v>0</v>
      </c>
      <c r="BJ1339" s="18" t="s">
        <v>87</v>
      </c>
      <c r="BK1339" s="164">
        <f>ROUND(I1339*H1339,2)</f>
        <v>0</v>
      </c>
      <c r="BL1339" s="18" t="s">
        <v>367</v>
      </c>
      <c r="BM1339" s="163" t="s">
        <v>1459</v>
      </c>
    </row>
    <row r="1340" spans="1:47" s="2" customFormat="1" ht="19.2">
      <c r="A1340" s="33"/>
      <c r="B1340" s="34"/>
      <c r="C1340" s="33"/>
      <c r="D1340" s="165" t="s">
        <v>273</v>
      </c>
      <c r="E1340" s="33"/>
      <c r="F1340" s="166" t="s">
        <v>1458</v>
      </c>
      <c r="G1340" s="33"/>
      <c r="H1340" s="33"/>
      <c r="I1340" s="167"/>
      <c r="J1340" s="33"/>
      <c r="K1340" s="33"/>
      <c r="L1340" s="34"/>
      <c r="M1340" s="168"/>
      <c r="N1340" s="169"/>
      <c r="O1340" s="59"/>
      <c r="P1340" s="59"/>
      <c r="Q1340" s="59"/>
      <c r="R1340" s="59"/>
      <c r="S1340" s="59"/>
      <c r="T1340" s="60"/>
      <c r="U1340" s="33"/>
      <c r="V1340" s="33"/>
      <c r="W1340" s="33"/>
      <c r="X1340" s="33"/>
      <c r="Y1340" s="33"/>
      <c r="Z1340" s="33"/>
      <c r="AA1340" s="33"/>
      <c r="AB1340" s="33"/>
      <c r="AC1340" s="33"/>
      <c r="AD1340" s="33"/>
      <c r="AE1340" s="33"/>
      <c r="AT1340" s="18" t="s">
        <v>273</v>
      </c>
      <c r="AU1340" s="18" t="s">
        <v>90</v>
      </c>
    </row>
    <row r="1341" spans="2:51" s="13" customFormat="1" ht="10.2">
      <c r="B1341" s="170"/>
      <c r="D1341" s="165" t="s">
        <v>274</v>
      </c>
      <c r="E1341" s="171" t="s">
        <v>1</v>
      </c>
      <c r="F1341" s="172" t="s">
        <v>1460</v>
      </c>
      <c r="H1341" s="171" t="s">
        <v>1</v>
      </c>
      <c r="I1341" s="173"/>
      <c r="L1341" s="170"/>
      <c r="M1341" s="174"/>
      <c r="N1341" s="175"/>
      <c r="O1341" s="175"/>
      <c r="P1341" s="175"/>
      <c r="Q1341" s="175"/>
      <c r="R1341" s="175"/>
      <c r="S1341" s="175"/>
      <c r="T1341" s="176"/>
      <c r="AT1341" s="171" t="s">
        <v>274</v>
      </c>
      <c r="AU1341" s="171" t="s">
        <v>90</v>
      </c>
      <c r="AV1341" s="13" t="s">
        <v>87</v>
      </c>
      <c r="AW1341" s="13" t="s">
        <v>36</v>
      </c>
      <c r="AX1341" s="13" t="s">
        <v>80</v>
      </c>
      <c r="AY1341" s="171" t="s">
        <v>265</v>
      </c>
    </row>
    <row r="1342" spans="2:51" s="14" customFormat="1" ht="10.2">
      <c r="B1342" s="177"/>
      <c r="D1342" s="165" t="s">
        <v>274</v>
      </c>
      <c r="E1342" s="178" t="s">
        <v>1</v>
      </c>
      <c r="F1342" s="179" t="s">
        <v>1461</v>
      </c>
      <c r="H1342" s="180">
        <v>100</v>
      </c>
      <c r="I1342" s="181"/>
      <c r="L1342" s="177"/>
      <c r="M1342" s="182"/>
      <c r="N1342" s="183"/>
      <c r="O1342" s="183"/>
      <c r="P1342" s="183"/>
      <c r="Q1342" s="183"/>
      <c r="R1342" s="183"/>
      <c r="S1342" s="183"/>
      <c r="T1342" s="184"/>
      <c r="AT1342" s="178" t="s">
        <v>274</v>
      </c>
      <c r="AU1342" s="178" t="s">
        <v>90</v>
      </c>
      <c r="AV1342" s="14" t="s">
        <v>90</v>
      </c>
      <c r="AW1342" s="14" t="s">
        <v>36</v>
      </c>
      <c r="AX1342" s="14" t="s">
        <v>80</v>
      </c>
      <c r="AY1342" s="178" t="s">
        <v>265</v>
      </c>
    </row>
    <row r="1343" spans="2:51" s="15" customFormat="1" ht="10.2">
      <c r="B1343" s="185"/>
      <c r="D1343" s="165" t="s">
        <v>274</v>
      </c>
      <c r="E1343" s="186" t="s">
        <v>1</v>
      </c>
      <c r="F1343" s="187" t="s">
        <v>277</v>
      </c>
      <c r="H1343" s="188">
        <v>100</v>
      </c>
      <c r="I1343" s="189"/>
      <c r="L1343" s="185"/>
      <c r="M1343" s="190"/>
      <c r="N1343" s="191"/>
      <c r="O1343" s="191"/>
      <c r="P1343" s="191"/>
      <c r="Q1343" s="191"/>
      <c r="R1343" s="191"/>
      <c r="S1343" s="191"/>
      <c r="T1343" s="192"/>
      <c r="AT1343" s="186" t="s">
        <v>274</v>
      </c>
      <c r="AU1343" s="186" t="s">
        <v>90</v>
      </c>
      <c r="AV1343" s="15" t="s">
        <v>179</v>
      </c>
      <c r="AW1343" s="15" t="s">
        <v>36</v>
      </c>
      <c r="AX1343" s="15" t="s">
        <v>87</v>
      </c>
      <c r="AY1343" s="186" t="s">
        <v>265</v>
      </c>
    </row>
    <row r="1344" spans="1:65" s="2" customFormat="1" ht="37.8" customHeight="1">
      <c r="A1344" s="33"/>
      <c r="B1344" s="151"/>
      <c r="C1344" s="152" t="s">
        <v>1462</v>
      </c>
      <c r="D1344" s="152" t="s">
        <v>267</v>
      </c>
      <c r="E1344" s="153" t="s">
        <v>1463</v>
      </c>
      <c r="F1344" s="154" t="s">
        <v>1464</v>
      </c>
      <c r="G1344" s="155" t="s">
        <v>393</v>
      </c>
      <c r="H1344" s="156">
        <v>120</v>
      </c>
      <c r="I1344" s="157"/>
      <c r="J1344" s="158">
        <f>ROUND(I1344*H1344,2)</f>
        <v>0</v>
      </c>
      <c r="K1344" s="154" t="s">
        <v>413</v>
      </c>
      <c r="L1344" s="34"/>
      <c r="M1344" s="159" t="s">
        <v>1</v>
      </c>
      <c r="N1344" s="160" t="s">
        <v>45</v>
      </c>
      <c r="O1344" s="59"/>
      <c r="P1344" s="161">
        <f>O1344*H1344</f>
        <v>0</v>
      </c>
      <c r="Q1344" s="161">
        <v>0</v>
      </c>
      <c r="R1344" s="161">
        <f>Q1344*H1344</f>
        <v>0</v>
      </c>
      <c r="S1344" s="161">
        <v>0</v>
      </c>
      <c r="T1344" s="162">
        <f>S1344*H1344</f>
        <v>0</v>
      </c>
      <c r="U1344" s="33"/>
      <c r="V1344" s="33"/>
      <c r="W1344" s="33"/>
      <c r="X1344" s="33"/>
      <c r="Y1344" s="33"/>
      <c r="Z1344" s="33"/>
      <c r="AA1344" s="33"/>
      <c r="AB1344" s="33"/>
      <c r="AC1344" s="33"/>
      <c r="AD1344" s="33"/>
      <c r="AE1344" s="33"/>
      <c r="AR1344" s="163" t="s">
        <v>367</v>
      </c>
      <c r="AT1344" s="163" t="s">
        <v>267</v>
      </c>
      <c r="AU1344" s="163" t="s">
        <v>90</v>
      </c>
      <c r="AY1344" s="18" t="s">
        <v>265</v>
      </c>
      <c r="BE1344" s="164">
        <f>IF(N1344="základní",J1344,0)</f>
        <v>0</v>
      </c>
      <c r="BF1344" s="164">
        <f>IF(N1344="snížená",J1344,0)</f>
        <v>0</v>
      </c>
      <c r="BG1344" s="164">
        <f>IF(N1344="zákl. přenesená",J1344,0)</f>
        <v>0</v>
      </c>
      <c r="BH1344" s="164">
        <f>IF(N1344="sníž. přenesená",J1344,0)</f>
        <v>0</v>
      </c>
      <c r="BI1344" s="164">
        <f>IF(N1344="nulová",J1344,0)</f>
        <v>0</v>
      </c>
      <c r="BJ1344" s="18" t="s">
        <v>87</v>
      </c>
      <c r="BK1344" s="164">
        <f>ROUND(I1344*H1344,2)</f>
        <v>0</v>
      </c>
      <c r="BL1344" s="18" t="s">
        <v>367</v>
      </c>
      <c r="BM1344" s="163" t="s">
        <v>1465</v>
      </c>
    </row>
    <row r="1345" spans="1:47" s="2" customFormat="1" ht="19.2">
      <c r="A1345" s="33"/>
      <c r="B1345" s="34"/>
      <c r="C1345" s="33"/>
      <c r="D1345" s="165" t="s">
        <v>273</v>
      </c>
      <c r="E1345" s="33"/>
      <c r="F1345" s="166" t="s">
        <v>1464</v>
      </c>
      <c r="G1345" s="33"/>
      <c r="H1345" s="33"/>
      <c r="I1345" s="167"/>
      <c r="J1345" s="33"/>
      <c r="K1345" s="33"/>
      <c r="L1345" s="34"/>
      <c r="M1345" s="168"/>
      <c r="N1345" s="169"/>
      <c r="O1345" s="59"/>
      <c r="P1345" s="59"/>
      <c r="Q1345" s="59"/>
      <c r="R1345" s="59"/>
      <c r="S1345" s="59"/>
      <c r="T1345" s="60"/>
      <c r="U1345" s="33"/>
      <c r="V1345" s="33"/>
      <c r="W1345" s="33"/>
      <c r="X1345" s="33"/>
      <c r="Y1345" s="33"/>
      <c r="Z1345" s="33"/>
      <c r="AA1345" s="33"/>
      <c r="AB1345" s="33"/>
      <c r="AC1345" s="33"/>
      <c r="AD1345" s="33"/>
      <c r="AE1345" s="33"/>
      <c r="AT1345" s="18" t="s">
        <v>273</v>
      </c>
      <c r="AU1345" s="18" t="s">
        <v>90</v>
      </c>
    </row>
    <row r="1346" spans="2:51" s="13" customFormat="1" ht="10.2">
      <c r="B1346" s="170"/>
      <c r="D1346" s="165" t="s">
        <v>274</v>
      </c>
      <c r="E1346" s="171" t="s">
        <v>1</v>
      </c>
      <c r="F1346" s="172" t="s">
        <v>1460</v>
      </c>
      <c r="H1346" s="171" t="s">
        <v>1</v>
      </c>
      <c r="I1346" s="173"/>
      <c r="L1346" s="170"/>
      <c r="M1346" s="174"/>
      <c r="N1346" s="175"/>
      <c r="O1346" s="175"/>
      <c r="P1346" s="175"/>
      <c r="Q1346" s="175"/>
      <c r="R1346" s="175"/>
      <c r="S1346" s="175"/>
      <c r="T1346" s="176"/>
      <c r="AT1346" s="171" t="s">
        <v>274</v>
      </c>
      <c r="AU1346" s="171" t="s">
        <v>90</v>
      </c>
      <c r="AV1346" s="13" t="s">
        <v>87</v>
      </c>
      <c r="AW1346" s="13" t="s">
        <v>36</v>
      </c>
      <c r="AX1346" s="13" t="s">
        <v>80</v>
      </c>
      <c r="AY1346" s="171" t="s">
        <v>265</v>
      </c>
    </row>
    <row r="1347" spans="2:51" s="14" customFormat="1" ht="10.2">
      <c r="B1347" s="177"/>
      <c r="D1347" s="165" t="s">
        <v>274</v>
      </c>
      <c r="E1347" s="178" t="s">
        <v>1</v>
      </c>
      <c r="F1347" s="179" t="s">
        <v>389</v>
      </c>
      <c r="H1347" s="180">
        <v>120</v>
      </c>
      <c r="I1347" s="181"/>
      <c r="L1347" s="177"/>
      <c r="M1347" s="182"/>
      <c r="N1347" s="183"/>
      <c r="O1347" s="183"/>
      <c r="P1347" s="183"/>
      <c r="Q1347" s="183"/>
      <c r="R1347" s="183"/>
      <c r="S1347" s="183"/>
      <c r="T1347" s="184"/>
      <c r="AT1347" s="178" t="s">
        <v>274</v>
      </c>
      <c r="AU1347" s="178" t="s">
        <v>90</v>
      </c>
      <c r="AV1347" s="14" t="s">
        <v>90</v>
      </c>
      <c r="AW1347" s="14" t="s">
        <v>36</v>
      </c>
      <c r="AX1347" s="14" t="s">
        <v>80</v>
      </c>
      <c r="AY1347" s="178" t="s">
        <v>265</v>
      </c>
    </row>
    <row r="1348" spans="2:51" s="15" customFormat="1" ht="10.2">
      <c r="B1348" s="185"/>
      <c r="D1348" s="165" t="s">
        <v>274</v>
      </c>
      <c r="E1348" s="186" t="s">
        <v>1</v>
      </c>
      <c r="F1348" s="187" t="s">
        <v>277</v>
      </c>
      <c r="H1348" s="188">
        <v>120</v>
      </c>
      <c r="I1348" s="189"/>
      <c r="L1348" s="185"/>
      <c r="M1348" s="190"/>
      <c r="N1348" s="191"/>
      <c r="O1348" s="191"/>
      <c r="P1348" s="191"/>
      <c r="Q1348" s="191"/>
      <c r="R1348" s="191"/>
      <c r="S1348" s="191"/>
      <c r="T1348" s="192"/>
      <c r="AT1348" s="186" t="s">
        <v>274</v>
      </c>
      <c r="AU1348" s="186" t="s">
        <v>90</v>
      </c>
      <c r="AV1348" s="15" t="s">
        <v>179</v>
      </c>
      <c r="AW1348" s="15" t="s">
        <v>36</v>
      </c>
      <c r="AX1348" s="15" t="s">
        <v>87</v>
      </c>
      <c r="AY1348" s="186" t="s">
        <v>265</v>
      </c>
    </row>
    <row r="1349" spans="1:65" s="2" customFormat="1" ht="44.25" customHeight="1">
      <c r="A1349" s="33"/>
      <c r="B1349" s="151"/>
      <c r="C1349" s="152" t="s">
        <v>1466</v>
      </c>
      <c r="D1349" s="152" t="s">
        <v>267</v>
      </c>
      <c r="E1349" s="153" t="s">
        <v>1467</v>
      </c>
      <c r="F1349" s="154" t="s">
        <v>1468</v>
      </c>
      <c r="G1349" s="155" t="s">
        <v>1106</v>
      </c>
      <c r="H1349" s="211"/>
      <c r="I1349" s="157"/>
      <c r="J1349" s="158">
        <f>ROUND(I1349*H1349,2)</f>
        <v>0</v>
      </c>
      <c r="K1349" s="154" t="s">
        <v>271</v>
      </c>
      <c r="L1349" s="34"/>
      <c r="M1349" s="159" t="s">
        <v>1</v>
      </c>
      <c r="N1349" s="160" t="s">
        <v>45</v>
      </c>
      <c r="O1349" s="59"/>
      <c r="P1349" s="161">
        <f>O1349*H1349</f>
        <v>0</v>
      </c>
      <c r="Q1349" s="161">
        <v>0</v>
      </c>
      <c r="R1349" s="161">
        <f>Q1349*H1349</f>
        <v>0</v>
      </c>
      <c r="S1349" s="161">
        <v>0</v>
      </c>
      <c r="T1349" s="162">
        <f>S1349*H1349</f>
        <v>0</v>
      </c>
      <c r="U1349" s="33"/>
      <c r="V1349" s="33"/>
      <c r="W1349" s="33"/>
      <c r="X1349" s="33"/>
      <c r="Y1349" s="33"/>
      <c r="Z1349" s="33"/>
      <c r="AA1349" s="33"/>
      <c r="AB1349" s="33"/>
      <c r="AC1349" s="33"/>
      <c r="AD1349" s="33"/>
      <c r="AE1349" s="33"/>
      <c r="AR1349" s="163" t="s">
        <v>367</v>
      </c>
      <c r="AT1349" s="163" t="s">
        <v>267</v>
      </c>
      <c r="AU1349" s="163" t="s">
        <v>90</v>
      </c>
      <c r="AY1349" s="18" t="s">
        <v>265</v>
      </c>
      <c r="BE1349" s="164">
        <f>IF(N1349="základní",J1349,0)</f>
        <v>0</v>
      </c>
      <c r="BF1349" s="164">
        <f>IF(N1349="snížená",J1349,0)</f>
        <v>0</v>
      </c>
      <c r="BG1349" s="164">
        <f>IF(N1349="zákl. přenesená",J1349,0)</f>
        <v>0</v>
      </c>
      <c r="BH1349" s="164">
        <f>IF(N1349="sníž. přenesená",J1349,0)</f>
        <v>0</v>
      </c>
      <c r="BI1349" s="164">
        <f>IF(N1349="nulová",J1349,0)</f>
        <v>0</v>
      </c>
      <c r="BJ1349" s="18" t="s">
        <v>87</v>
      </c>
      <c r="BK1349" s="164">
        <f>ROUND(I1349*H1349,2)</f>
        <v>0</v>
      </c>
      <c r="BL1349" s="18" t="s">
        <v>367</v>
      </c>
      <c r="BM1349" s="163" t="s">
        <v>1469</v>
      </c>
    </row>
    <row r="1350" spans="1:47" s="2" customFormat="1" ht="28.8">
      <c r="A1350" s="33"/>
      <c r="B1350" s="34"/>
      <c r="C1350" s="33"/>
      <c r="D1350" s="165" t="s">
        <v>273</v>
      </c>
      <c r="E1350" s="33"/>
      <c r="F1350" s="166" t="s">
        <v>1468</v>
      </c>
      <c r="G1350" s="33"/>
      <c r="H1350" s="33"/>
      <c r="I1350" s="167"/>
      <c r="J1350" s="33"/>
      <c r="K1350" s="33"/>
      <c r="L1350" s="34"/>
      <c r="M1350" s="168"/>
      <c r="N1350" s="169"/>
      <c r="O1350" s="59"/>
      <c r="P1350" s="59"/>
      <c r="Q1350" s="59"/>
      <c r="R1350" s="59"/>
      <c r="S1350" s="59"/>
      <c r="T1350" s="60"/>
      <c r="U1350" s="33"/>
      <c r="V1350" s="33"/>
      <c r="W1350" s="33"/>
      <c r="X1350" s="33"/>
      <c r="Y1350" s="33"/>
      <c r="Z1350" s="33"/>
      <c r="AA1350" s="33"/>
      <c r="AB1350" s="33"/>
      <c r="AC1350" s="33"/>
      <c r="AD1350" s="33"/>
      <c r="AE1350" s="33"/>
      <c r="AT1350" s="18" t="s">
        <v>273</v>
      </c>
      <c r="AU1350" s="18" t="s">
        <v>90</v>
      </c>
    </row>
    <row r="1351" spans="1:65" s="2" customFormat="1" ht="24.15" customHeight="1">
      <c r="A1351" s="33"/>
      <c r="B1351" s="151"/>
      <c r="C1351" s="152" t="s">
        <v>1470</v>
      </c>
      <c r="D1351" s="152" t="s">
        <v>267</v>
      </c>
      <c r="E1351" s="153" t="s">
        <v>1471</v>
      </c>
      <c r="F1351" s="154" t="s">
        <v>1472</v>
      </c>
      <c r="G1351" s="155" t="s">
        <v>1106</v>
      </c>
      <c r="H1351" s="211"/>
      <c r="I1351" s="157"/>
      <c r="J1351" s="158">
        <f>ROUND(I1351*H1351,2)</f>
        <v>0</v>
      </c>
      <c r="K1351" s="154" t="s">
        <v>271</v>
      </c>
      <c r="L1351" s="34"/>
      <c r="M1351" s="159" t="s">
        <v>1</v>
      </c>
      <c r="N1351" s="160" t="s">
        <v>45</v>
      </c>
      <c r="O1351" s="59"/>
      <c r="P1351" s="161">
        <f>O1351*H1351</f>
        <v>0</v>
      </c>
      <c r="Q1351" s="161">
        <v>0</v>
      </c>
      <c r="R1351" s="161">
        <f>Q1351*H1351</f>
        <v>0</v>
      </c>
      <c r="S1351" s="161">
        <v>0</v>
      </c>
      <c r="T1351" s="162">
        <f>S1351*H1351</f>
        <v>0</v>
      </c>
      <c r="U1351" s="33"/>
      <c r="V1351" s="33"/>
      <c r="W1351" s="33"/>
      <c r="X1351" s="33"/>
      <c r="Y1351" s="33"/>
      <c r="Z1351" s="33"/>
      <c r="AA1351" s="33"/>
      <c r="AB1351" s="33"/>
      <c r="AC1351" s="33"/>
      <c r="AD1351" s="33"/>
      <c r="AE1351" s="33"/>
      <c r="AR1351" s="163" t="s">
        <v>367</v>
      </c>
      <c r="AT1351" s="163" t="s">
        <v>267</v>
      </c>
      <c r="AU1351" s="163" t="s">
        <v>90</v>
      </c>
      <c r="AY1351" s="18" t="s">
        <v>265</v>
      </c>
      <c r="BE1351" s="164">
        <f>IF(N1351="základní",J1351,0)</f>
        <v>0</v>
      </c>
      <c r="BF1351" s="164">
        <f>IF(N1351="snížená",J1351,0)</f>
        <v>0</v>
      </c>
      <c r="BG1351" s="164">
        <f>IF(N1351="zákl. přenesená",J1351,0)</f>
        <v>0</v>
      </c>
      <c r="BH1351" s="164">
        <f>IF(N1351="sníž. přenesená",J1351,0)</f>
        <v>0</v>
      </c>
      <c r="BI1351" s="164">
        <f>IF(N1351="nulová",J1351,0)</f>
        <v>0</v>
      </c>
      <c r="BJ1351" s="18" t="s">
        <v>87</v>
      </c>
      <c r="BK1351" s="164">
        <f>ROUND(I1351*H1351,2)</f>
        <v>0</v>
      </c>
      <c r="BL1351" s="18" t="s">
        <v>367</v>
      </c>
      <c r="BM1351" s="163" t="s">
        <v>1473</v>
      </c>
    </row>
    <row r="1352" spans="1:47" s="2" customFormat="1" ht="28.8">
      <c r="A1352" s="33"/>
      <c r="B1352" s="34"/>
      <c r="C1352" s="33"/>
      <c r="D1352" s="165" t="s">
        <v>273</v>
      </c>
      <c r="E1352" s="33"/>
      <c r="F1352" s="166" t="s">
        <v>1474</v>
      </c>
      <c r="G1352" s="33"/>
      <c r="H1352" s="33"/>
      <c r="I1352" s="167"/>
      <c r="J1352" s="33"/>
      <c r="K1352" s="33"/>
      <c r="L1352" s="34"/>
      <c r="M1352" s="168"/>
      <c r="N1352" s="169"/>
      <c r="O1352" s="59"/>
      <c r="P1352" s="59"/>
      <c r="Q1352" s="59"/>
      <c r="R1352" s="59"/>
      <c r="S1352" s="59"/>
      <c r="T1352" s="60"/>
      <c r="U1352" s="33"/>
      <c r="V1352" s="33"/>
      <c r="W1352" s="33"/>
      <c r="X1352" s="33"/>
      <c r="Y1352" s="33"/>
      <c r="Z1352" s="33"/>
      <c r="AA1352" s="33"/>
      <c r="AB1352" s="33"/>
      <c r="AC1352" s="33"/>
      <c r="AD1352" s="33"/>
      <c r="AE1352" s="33"/>
      <c r="AT1352" s="18" t="s">
        <v>273</v>
      </c>
      <c r="AU1352" s="18" t="s">
        <v>90</v>
      </c>
    </row>
    <row r="1353" spans="2:63" s="12" customFormat="1" ht="22.8" customHeight="1">
      <c r="B1353" s="138"/>
      <c r="D1353" s="139" t="s">
        <v>79</v>
      </c>
      <c r="E1353" s="149" t="s">
        <v>1475</v>
      </c>
      <c r="F1353" s="149" t="s">
        <v>1476</v>
      </c>
      <c r="I1353" s="141"/>
      <c r="J1353" s="150">
        <f>BK1353</f>
        <v>0</v>
      </c>
      <c r="L1353" s="138"/>
      <c r="M1353" s="143"/>
      <c r="N1353" s="144"/>
      <c r="O1353" s="144"/>
      <c r="P1353" s="145">
        <f>SUM(P1354:P1420)</f>
        <v>0</v>
      </c>
      <c r="Q1353" s="144"/>
      <c r="R1353" s="145">
        <f>SUM(R1354:R1420)</f>
        <v>0.11402476</v>
      </c>
      <c r="S1353" s="144"/>
      <c r="T1353" s="146">
        <f>SUM(T1354:T1420)</f>
        <v>0</v>
      </c>
      <c r="AR1353" s="139" t="s">
        <v>90</v>
      </c>
      <c r="AT1353" s="147" t="s">
        <v>79</v>
      </c>
      <c r="AU1353" s="147" t="s">
        <v>87</v>
      </c>
      <c r="AY1353" s="139" t="s">
        <v>265</v>
      </c>
      <c r="BK1353" s="148">
        <f>SUM(BK1354:BK1420)</f>
        <v>0</v>
      </c>
    </row>
    <row r="1354" spans="1:65" s="2" customFormat="1" ht="24.15" customHeight="1">
      <c r="A1354" s="33"/>
      <c r="B1354" s="151"/>
      <c r="C1354" s="152" t="s">
        <v>1477</v>
      </c>
      <c r="D1354" s="152" t="s">
        <v>267</v>
      </c>
      <c r="E1354" s="153" t="s">
        <v>1478</v>
      </c>
      <c r="F1354" s="154" t="s">
        <v>1479</v>
      </c>
      <c r="G1354" s="155" t="s">
        <v>270</v>
      </c>
      <c r="H1354" s="156">
        <v>27</v>
      </c>
      <c r="I1354" s="157"/>
      <c r="J1354" s="158">
        <f>ROUND(I1354*H1354,2)</f>
        <v>0</v>
      </c>
      <c r="K1354" s="154" t="s">
        <v>271</v>
      </c>
      <c r="L1354" s="34"/>
      <c r="M1354" s="159" t="s">
        <v>1</v>
      </c>
      <c r="N1354" s="160" t="s">
        <v>45</v>
      </c>
      <c r="O1354" s="59"/>
      <c r="P1354" s="161">
        <f>O1354*H1354</f>
        <v>0</v>
      </c>
      <c r="Q1354" s="161">
        <v>0</v>
      </c>
      <c r="R1354" s="161">
        <f>Q1354*H1354</f>
        <v>0</v>
      </c>
      <c r="S1354" s="161">
        <v>0</v>
      </c>
      <c r="T1354" s="162">
        <f>S1354*H1354</f>
        <v>0</v>
      </c>
      <c r="U1354" s="33"/>
      <c r="V1354" s="33"/>
      <c r="W1354" s="33"/>
      <c r="X1354" s="33"/>
      <c r="Y1354" s="33"/>
      <c r="Z1354" s="33"/>
      <c r="AA1354" s="33"/>
      <c r="AB1354" s="33"/>
      <c r="AC1354" s="33"/>
      <c r="AD1354" s="33"/>
      <c r="AE1354" s="33"/>
      <c r="AR1354" s="163" t="s">
        <v>367</v>
      </c>
      <c r="AT1354" s="163" t="s">
        <v>267</v>
      </c>
      <c r="AU1354" s="163" t="s">
        <v>90</v>
      </c>
      <c r="AY1354" s="18" t="s">
        <v>265</v>
      </c>
      <c r="BE1354" s="164">
        <f>IF(N1354="základní",J1354,0)</f>
        <v>0</v>
      </c>
      <c r="BF1354" s="164">
        <f>IF(N1354="snížená",J1354,0)</f>
        <v>0</v>
      </c>
      <c r="BG1354" s="164">
        <f>IF(N1354="zákl. přenesená",J1354,0)</f>
        <v>0</v>
      </c>
      <c r="BH1354" s="164">
        <f>IF(N1354="sníž. přenesená",J1354,0)</f>
        <v>0</v>
      </c>
      <c r="BI1354" s="164">
        <f>IF(N1354="nulová",J1354,0)</f>
        <v>0</v>
      </c>
      <c r="BJ1354" s="18" t="s">
        <v>87</v>
      </c>
      <c r="BK1354" s="164">
        <f>ROUND(I1354*H1354,2)</f>
        <v>0</v>
      </c>
      <c r="BL1354" s="18" t="s">
        <v>367</v>
      </c>
      <c r="BM1354" s="163" t="s">
        <v>1480</v>
      </c>
    </row>
    <row r="1355" spans="1:47" s="2" customFormat="1" ht="19.2">
      <c r="A1355" s="33"/>
      <c r="B1355" s="34"/>
      <c r="C1355" s="33"/>
      <c r="D1355" s="165" t="s">
        <v>273</v>
      </c>
      <c r="E1355" s="33"/>
      <c r="F1355" s="166" t="s">
        <v>1479</v>
      </c>
      <c r="G1355" s="33"/>
      <c r="H1355" s="33"/>
      <c r="I1355" s="167"/>
      <c r="J1355" s="33"/>
      <c r="K1355" s="33"/>
      <c r="L1355" s="34"/>
      <c r="M1355" s="168"/>
      <c r="N1355" s="169"/>
      <c r="O1355" s="59"/>
      <c r="P1355" s="59"/>
      <c r="Q1355" s="59"/>
      <c r="R1355" s="59"/>
      <c r="S1355" s="59"/>
      <c r="T1355" s="60"/>
      <c r="U1355" s="33"/>
      <c r="V1355" s="33"/>
      <c r="W1355" s="33"/>
      <c r="X1355" s="33"/>
      <c r="Y1355" s="33"/>
      <c r="Z1355" s="33"/>
      <c r="AA1355" s="33"/>
      <c r="AB1355" s="33"/>
      <c r="AC1355" s="33"/>
      <c r="AD1355" s="33"/>
      <c r="AE1355" s="33"/>
      <c r="AT1355" s="18" t="s">
        <v>273</v>
      </c>
      <c r="AU1355" s="18" t="s">
        <v>90</v>
      </c>
    </row>
    <row r="1356" spans="2:51" s="14" customFormat="1" ht="10.2">
      <c r="B1356" s="177"/>
      <c r="D1356" s="165" t="s">
        <v>274</v>
      </c>
      <c r="E1356" s="178" t="s">
        <v>1</v>
      </c>
      <c r="F1356" s="179" t="s">
        <v>165</v>
      </c>
      <c r="H1356" s="180">
        <v>18.6</v>
      </c>
      <c r="I1356" s="181"/>
      <c r="L1356" s="177"/>
      <c r="M1356" s="182"/>
      <c r="N1356" s="183"/>
      <c r="O1356" s="183"/>
      <c r="P1356" s="183"/>
      <c r="Q1356" s="183"/>
      <c r="R1356" s="183"/>
      <c r="S1356" s="183"/>
      <c r="T1356" s="184"/>
      <c r="AT1356" s="178" t="s">
        <v>274</v>
      </c>
      <c r="AU1356" s="178" t="s">
        <v>90</v>
      </c>
      <c r="AV1356" s="14" t="s">
        <v>90</v>
      </c>
      <c r="AW1356" s="14" t="s">
        <v>36</v>
      </c>
      <c r="AX1356" s="14" t="s">
        <v>80</v>
      </c>
      <c r="AY1356" s="178" t="s">
        <v>265</v>
      </c>
    </row>
    <row r="1357" spans="2:51" s="14" customFormat="1" ht="10.2">
      <c r="B1357" s="177"/>
      <c r="D1357" s="165" t="s">
        <v>274</v>
      </c>
      <c r="E1357" s="178" t="s">
        <v>1</v>
      </c>
      <c r="F1357" s="179" t="s">
        <v>166</v>
      </c>
      <c r="H1357" s="180">
        <v>8.4</v>
      </c>
      <c r="I1357" s="181"/>
      <c r="L1357" s="177"/>
      <c r="M1357" s="182"/>
      <c r="N1357" s="183"/>
      <c r="O1357" s="183"/>
      <c r="P1357" s="183"/>
      <c r="Q1357" s="183"/>
      <c r="R1357" s="183"/>
      <c r="S1357" s="183"/>
      <c r="T1357" s="184"/>
      <c r="AT1357" s="178" t="s">
        <v>274</v>
      </c>
      <c r="AU1357" s="178" t="s">
        <v>90</v>
      </c>
      <c r="AV1357" s="14" t="s">
        <v>90</v>
      </c>
      <c r="AW1357" s="14" t="s">
        <v>36</v>
      </c>
      <c r="AX1357" s="14" t="s">
        <v>80</v>
      </c>
      <c r="AY1357" s="178" t="s">
        <v>265</v>
      </c>
    </row>
    <row r="1358" spans="2:51" s="15" customFormat="1" ht="10.2">
      <c r="B1358" s="185"/>
      <c r="D1358" s="165" t="s">
        <v>274</v>
      </c>
      <c r="E1358" s="186" t="s">
        <v>1</v>
      </c>
      <c r="F1358" s="187" t="s">
        <v>277</v>
      </c>
      <c r="H1358" s="188">
        <v>27</v>
      </c>
      <c r="I1358" s="189"/>
      <c r="L1358" s="185"/>
      <c r="M1358" s="190"/>
      <c r="N1358" s="191"/>
      <c r="O1358" s="191"/>
      <c r="P1358" s="191"/>
      <c r="Q1358" s="191"/>
      <c r="R1358" s="191"/>
      <c r="S1358" s="191"/>
      <c r="T1358" s="192"/>
      <c r="AT1358" s="186" t="s">
        <v>274</v>
      </c>
      <c r="AU1358" s="186" t="s">
        <v>90</v>
      </c>
      <c r="AV1358" s="15" t="s">
        <v>179</v>
      </c>
      <c r="AW1358" s="15" t="s">
        <v>36</v>
      </c>
      <c r="AX1358" s="15" t="s">
        <v>87</v>
      </c>
      <c r="AY1358" s="186" t="s">
        <v>265</v>
      </c>
    </row>
    <row r="1359" spans="1:65" s="2" customFormat="1" ht="16.5" customHeight="1">
      <c r="A1359" s="33"/>
      <c r="B1359" s="151"/>
      <c r="C1359" s="152" t="s">
        <v>1481</v>
      </c>
      <c r="D1359" s="152" t="s">
        <v>267</v>
      </c>
      <c r="E1359" s="153" t="s">
        <v>1482</v>
      </c>
      <c r="F1359" s="154" t="s">
        <v>1483</v>
      </c>
      <c r="G1359" s="155" t="s">
        <v>270</v>
      </c>
      <c r="H1359" s="156">
        <v>27</v>
      </c>
      <c r="I1359" s="157"/>
      <c r="J1359" s="158">
        <f>ROUND(I1359*H1359,2)</f>
        <v>0</v>
      </c>
      <c r="K1359" s="154" t="s">
        <v>271</v>
      </c>
      <c r="L1359" s="34"/>
      <c r="M1359" s="159" t="s">
        <v>1</v>
      </c>
      <c r="N1359" s="160" t="s">
        <v>45</v>
      </c>
      <c r="O1359" s="59"/>
      <c r="P1359" s="161">
        <f>O1359*H1359</f>
        <v>0</v>
      </c>
      <c r="Q1359" s="161">
        <v>0</v>
      </c>
      <c r="R1359" s="161">
        <f>Q1359*H1359</f>
        <v>0</v>
      </c>
      <c r="S1359" s="161">
        <v>0</v>
      </c>
      <c r="T1359" s="162">
        <f>S1359*H1359</f>
        <v>0</v>
      </c>
      <c r="U1359" s="33"/>
      <c r="V1359" s="33"/>
      <c r="W1359" s="33"/>
      <c r="X1359" s="33"/>
      <c r="Y1359" s="33"/>
      <c r="Z1359" s="33"/>
      <c r="AA1359" s="33"/>
      <c r="AB1359" s="33"/>
      <c r="AC1359" s="33"/>
      <c r="AD1359" s="33"/>
      <c r="AE1359" s="33"/>
      <c r="AR1359" s="163" t="s">
        <v>367</v>
      </c>
      <c r="AT1359" s="163" t="s">
        <v>267</v>
      </c>
      <c r="AU1359" s="163" t="s">
        <v>90</v>
      </c>
      <c r="AY1359" s="18" t="s">
        <v>265</v>
      </c>
      <c r="BE1359" s="164">
        <f>IF(N1359="základní",J1359,0)</f>
        <v>0</v>
      </c>
      <c r="BF1359" s="164">
        <f>IF(N1359="snížená",J1359,0)</f>
        <v>0</v>
      </c>
      <c r="BG1359" s="164">
        <f>IF(N1359="zákl. přenesená",J1359,0)</f>
        <v>0</v>
      </c>
      <c r="BH1359" s="164">
        <f>IF(N1359="sníž. přenesená",J1359,0)</f>
        <v>0</v>
      </c>
      <c r="BI1359" s="164">
        <f>IF(N1359="nulová",J1359,0)</f>
        <v>0</v>
      </c>
      <c r="BJ1359" s="18" t="s">
        <v>87</v>
      </c>
      <c r="BK1359" s="164">
        <f>ROUND(I1359*H1359,2)</f>
        <v>0</v>
      </c>
      <c r="BL1359" s="18" t="s">
        <v>367</v>
      </c>
      <c r="BM1359" s="163" t="s">
        <v>1484</v>
      </c>
    </row>
    <row r="1360" spans="1:47" s="2" customFormat="1" ht="10.2">
      <c r="A1360" s="33"/>
      <c r="B1360" s="34"/>
      <c r="C1360" s="33"/>
      <c r="D1360" s="165" t="s">
        <v>273</v>
      </c>
      <c r="E1360" s="33"/>
      <c r="F1360" s="166" t="s">
        <v>1483</v>
      </c>
      <c r="G1360" s="33"/>
      <c r="H1360" s="33"/>
      <c r="I1360" s="167"/>
      <c r="J1360" s="33"/>
      <c r="K1360" s="33"/>
      <c r="L1360" s="34"/>
      <c r="M1360" s="168"/>
      <c r="N1360" s="169"/>
      <c r="O1360" s="59"/>
      <c r="P1360" s="59"/>
      <c r="Q1360" s="59"/>
      <c r="R1360" s="59"/>
      <c r="S1360" s="59"/>
      <c r="T1360" s="60"/>
      <c r="U1360" s="33"/>
      <c r="V1360" s="33"/>
      <c r="W1360" s="33"/>
      <c r="X1360" s="33"/>
      <c r="Y1360" s="33"/>
      <c r="Z1360" s="33"/>
      <c r="AA1360" s="33"/>
      <c r="AB1360" s="33"/>
      <c r="AC1360" s="33"/>
      <c r="AD1360" s="33"/>
      <c r="AE1360" s="33"/>
      <c r="AT1360" s="18" t="s">
        <v>273</v>
      </c>
      <c r="AU1360" s="18" t="s">
        <v>90</v>
      </c>
    </row>
    <row r="1361" spans="2:51" s="14" customFormat="1" ht="10.2">
      <c r="B1361" s="177"/>
      <c r="D1361" s="165" t="s">
        <v>274</v>
      </c>
      <c r="E1361" s="178" t="s">
        <v>1</v>
      </c>
      <c r="F1361" s="179" t="s">
        <v>165</v>
      </c>
      <c r="H1361" s="180">
        <v>18.6</v>
      </c>
      <c r="I1361" s="181"/>
      <c r="L1361" s="177"/>
      <c r="M1361" s="182"/>
      <c r="N1361" s="183"/>
      <c r="O1361" s="183"/>
      <c r="P1361" s="183"/>
      <c r="Q1361" s="183"/>
      <c r="R1361" s="183"/>
      <c r="S1361" s="183"/>
      <c r="T1361" s="184"/>
      <c r="AT1361" s="178" t="s">
        <v>274</v>
      </c>
      <c r="AU1361" s="178" t="s">
        <v>90</v>
      </c>
      <c r="AV1361" s="14" t="s">
        <v>90</v>
      </c>
      <c r="AW1361" s="14" t="s">
        <v>36</v>
      </c>
      <c r="AX1361" s="14" t="s">
        <v>80</v>
      </c>
      <c r="AY1361" s="178" t="s">
        <v>265</v>
      </c>
    </row>
    <row r="1362" spans="2:51" s="14" customFormat="1" ht="10.2">
      <c r="B1362" s="177"/>
      <c r="D1362" s="165" t="s">
        <v>274</v>
      </c>
      <c r="E1362" s="178" t="s">
        <v>1</v>
      </c>
      <c r="F1362" s="179" t="s">
        <v>166</v>
      </c>
      <c r="H1362" s="180">
        <v>8.4</v>
      </c>
      <c r="I1362" s="181"/>
      <c r="L1362" s="177"/>
      <c r="M1362" s="182"/>
      <c r="N1362" s="183"/>
      <c r="O1362" s="183"/>
      <c r="P1362" s="183"/>
      <c r="Q1362" s="183"/>
      <c r="R1362" s="183"/>
      <c r="S1362" s="183"/>
      <c r="T1362" s="184"/>
      <c r="AT1362" s="178" t="s">
        <v>274</v>
      </c>
      <c r="AU1362" s="178" t="s">
        <v>90</v>
      </c>
      <c r="AV1362" s="14" t="s">
        <v>90</v>
      </c>
      <c r="AW1362" s="14" t="s">
        <v>36</v>
      </c>
      <c r="AX1362" s="14" t="s">
        <v>80</v>
      </c>
      <c r="AY1362" s="178" t="s">
        <v>265</v>
      </c>
    </row>
    <row r="1363" spans="2:51" s="15" customFormat="1" ht="10.2">
      <c r="B1363" s="185"/>
      <c r="D1363" s="165" t="s">
        <v>274</v>
      </c>
      <c r="E1363" s="186" t="s">
        <v>1</v>
      </c>
      <c r="F1363" s="187" t="s">
        <v>277</v>
      </c>
      <c r="H1363" s="188">
        <v>27</v>
      </c>
      <c r="I1363" s="189"/>
      <c r="L1363" s="185"/>
      <c r="M1363" s="190"/>
      <c r="N1363" s="191"/>
      <c r="O1363" s="191"/>
      <c r="P1363" s="191"/>
      <c r="Q1363" s="191"/>
      <c r="R1363" s="191"/>
      <c r="S1363" s="191"/>
      <c r="T1363" s="192"/>
      <c r="AT1363" s="186" t="s">
        <v>274</v>
      </c>
      <c r="AU1363" s="186" t="s">
        <v>90</v>
      </c>
      <c r="AV1363" s="15" t="s">
        <v>179</v>
      </c>
      <c r="AW1363" s="15" t="s">
        <v>36</v>
      </c>
      <c r="AX1363" s="15" t="s">
        <v>87</v>
      </c>
      <c r="AY1363" s="186" t="s">
        <v>265</v>
      </c>
    </row>
    <row r="1364" spans="1:65" s="2" customFormat="1" ht="21.75" customHeight="1">
      <c r="A1364" s="33"/>
      <c r="B1364" s="151"/>
      <c r="C1364" s="152" t="s">
        <v>1485</v>
      </c>
      <c r="D1364" s="152" t="s">
        <v>267</v>
      </c>
      <c r="E1364" s="153" t="s">
        <v>1486</v>
      </c>
      <c r="F1364" s="154" t="s">
        <v>1487</v>
      </c>
      <c r="G1364" s="155" t="s">
        <v>270</v>
      </c>
      <c r="H1364" s="156">
        <v>27</v>
      </c>
      <c r="I1364" s="157"/>
      <c r="J1364" s="158">
        <f>ROUND(I1364*H1364,2)</f>
        <v>0</v>
      </c>
      <c r="K1364" s="154" t="s">
        <v>271</v>
      </c>
      <c r="L1364" s="34"/>
      <c r="M1364" s="159" t="s">
        <v>1</v>
      </c>
      <c r="N1364" s="160" t="s">
        <v>45</v>
      </c>
      <c r="O1364" s="59"/>
      <c r="P1364" s="161">
        <f>O1364*H1364</f>
        <v>0</v>
      </c>
      <c r="Q1364" s="161">
        <v>3E-05</v>
      </c>
      <c r="R1364" s="161">
        <f>Q1364*H1364</f>
        <v>0.0008100000000000001</v>
      </c>
      <c r="S1364" s="161">
        <v>0</v>
      </c>
      <c r="T1364" s="162">
        <f>S1364*H1364</f>
        <v>0</v>
      </c>
      <c r="U1364" s="33"/>
      <c r="V1364" s="33"/>
      <c r="W1364" s="33"/>
      <c r="X1364" s="33"/>
      <c r="Y1364" s="33"/>
      <c r="Z1364" s="33"/>
      <c r="AA1364" s="33"/>
      <c r="AB1364" s="33"/>
      <c r="AC1364" s="33"/>
      <c r="AD1364" s="33"/>
      <c r="AE1364" s="33"/>
      <c r="AR1364" s="163" t="s">
        <v>367</v>
      </c>
      <c r="AT1364" s="163" t="s">
        <v>267</v>
      </c>
      <c r="AU1364" s="163" t="s">
        <v>90</v>
      </c>
      <c r="AY1364" s="18" t="s">
        <v>265</v>
      </c>
      <c r="BE1364" s="164">
        <f>IF(N1364="základní",J1364,0)</f>
        <v>0</v>
      </c>
      <c r="BF1364" s="164">
        <f>IF(N1364="snížená",J1364,0)</f>
        <v>0</v>
      </c>
      <c r="BG1364" s="164">
        <f>IF(N1364="zákl. přenesená",J1364,0)</f>
        <v>0</v>
      </c>
      <c r="BH1364" s="164">
        <f>IF(N1364="sníž. přenesená",J1364,0)</f>
        <v>0</v>
      </c>
      <c r="BI1364" s="164">
        <f>IF(N1364="nulová",J1364,0)</f>
        <v>0</v>
      </c>
      <c r="BJ1364" s="18" t="s">
        <v>87</v>
      </c>
      <c r="BK1364" s="164">
        <f>ROUND(I1364*H1364,2)</f>
        <v>0</v>
      </c>
      <c r="BL1364" s="18" t="s">
        <v>367</v>
      </c>
      <c r="BM1364" s="163" t="s">
        <v>1488</v>
      </c>
    </row>
    <row r="1365" spans="1:47" s="2" customFormat="1" ht="10.2">
      <c r="A1365" s="33"/>
      <c r="B1365" s="34"/>
      <c r="C1365" s="33"/>
      <c r="D1365" s="165" t="s">
        <v>273</v>
      </c>
      <c r="E1365" s="33"/>
      <c r="F1365" s="166" t="s">
        <v>1487</v>
      </c>
      <c r="G1365" s="33"/>
      <c r="H1365" s="33"/>
      <c r="I1365" s="167"/>
      <c r="J1365" s="33"/>
      <c r="K1365" s="33"/>
      <c r="L1365" s="34"/>
      <c r="M1365" s="168"/>
      <c r="N1365" s="169"/>
      <c r="O1365" s="59"/>
      <c r="P1365" s="59"/>
      <c r="Q1365" s="59"/>
      <c r="R1365" s="59"/>
      <c r="S1365" s="59"/>
      <c r="T1365" s="60"/>
      <c r="U1365" s="33"/>
      <c r="V1365" s="33"/>
      <c r="W1365" s="33"/>
      <c r="X1365" s="33"/>
      <c r="Y1365" s="33"/>
      <c r="Z1365" s="33"/>
      <c r="AA1365" s="33"/>
      <c r="AB1365" s="33"/>
      <c r="AC1365" s="33"/>
      <c r="AD1365" s="33"/>
      <c r="AE1365" s="33"/>
      <c r="AT1365" s="18" t="s">
        <v>273</v>
      </c>
      <c r="AU1365" s="18" t="s">
        <v>90</v>
      </c>
    </row>
    <row r="1366" spans="2:51" s="14" customFormat="1" ht="10.2">
      <c r="B1366" s="177"/>
      <c r="D1366" s="165" t="s">
        <v>274</v>
      </c>
      <c r="E1366" s="178" t="s">
        <v>1</v>
      </c>
      <c r="F1366" s="179" t="s">
        <v>165</v>
      </c>
      <c r="H1366" s="180">
        <v>18.6</v>
      </c>
      <c r="I1366" s="181"/>
      <c r="L1366" s="177"/>
      <c r="M1366" s="182"/>
      <c r="N1366" s="183"/>
      <c r="O1366" s="183"/>
      <c r="P1366" s="183"/>
      <c r="Q1366" s="183"/>
      <c r="R1366" s="183"/>
      <c r="S1366" s="183"/>
      <c r="T1366" s="184"/>
      <c r="AT1366" s="178" t="s">
        <v>274</v>
      </c>
      <c r="AU1366" s="178" t="s">
        <v>90</v>
      </c>
      <c r="AV1366" s="14" t="s">
        <v>90</v>
      </c>
      <c r="AW1366" s="14" t="s">
        <v>36</v>
      </c>
      <c r="AX1366" s="14" t="s">
        <v>80</v>
      </c>
      <c r="AY1366" s="178" t="s">
        <v>265</v>
      </c>
    </row>
    <row r="1367" spans="2:51" s="14" customFormat="1" ht="10.2">
      <c r="B1367" s="177"/>
      <c r="D1367" s="165" t="s">
        <v>274</v>
      </c>
      <c r="E1367" s="178" t="s">
        <v>1</v>
      </c>
      <c r="F1367" s="179" t="s">
        <v>166</v>
      </c>
      <c r="H1367" s="180">
        <v>8.4</v>
      </c>
      <c r="I1367" s="181"/>
      <c r="L1367" s="177"/>
      <c r="M1367" s="182"/>
      <c r="N1367" s="183"/>
      <c r="O1367" s="183"/>
      <c r="P1367" s="183"/>
      <c r="Q1367" s="183"/>
      <c r="R1367" s="183"/>
      <c r="S1367" s="183"/>
      <c r="T1367" s="184"/>
      <c r="AT1367" s="178" t="s">
        <v>274</v>
      </c>
      <c r="AU1367" s="178" t="s">
        <v>90</v>
      </c>
      <c r="AV1367" s="14" t="s">
        <v>90</v>
      </c>
      <c r="AW1367" s="14" t="s">
        <v>36</v>
      </c>
      <c r="AX1367" s="14" t="s">
        <v>80</v>
      </c>
      <c r="AY1367" s="178" t="s">
        <v>265</v>
      </c>
    </row>
    <row r="1368" spans="2:51" s="15" customFormat="1" ht="10.2">
      <c r="B1368" s="185"/>
      <c r="D1368" s="165" t="s">
        <v>274</v>
      </c>
      <c r="E1368" s="186" t="s">
        <v>1</v>
      </c>
      <c r="F1368" s="187" t="s">
        <v>277</v>
      </c>
      <c r="H1368" s="188">
        <v>27</v>
      </c>
      <c r="I1368" s="189"/>
      <c r="L1368" s="185"/>
      <c r="M1368" s="190"/>
      <c r="N1368" s="191"/>
      <c r="O1368" s="191"/>
      <c r="P1368" s="191"/>
      <c r="Q1368" s="191"/>
      <c r="R1368" s="191"/>
      <c r="S1368" s="191"/>
      <c r="T1368" s="192"/>
      <c r="AT1368" s="186" t="s">
        <v>274</v>
      </c>
      <c r="AU1368" s="186" t="s">
        <v>90</v>
      </c>
      <c r="AV1368" s="15" t="s">
        <v>179</v>
      </c>
      <c r="AW1368" s="15" t="s">
        <v>36</v>
      </c>
      <c r="AX1368" s="15" t="s">
        <v>87</v>
      </c>
      <c r="AY1368" s="186" t="s">
        <v>265</v>
      </c>
    </row>
    <row r="1369" spans="1:65" s="2" customFormat="1" ht="24.15" customHeight="1">
      <c r="A1369" s="33"/>
      <c r="B1369" s="151"/>
      <c r="C1369" s="152" t="s">
        <v>1489</v>
      </c>
      <c r="D1369" s="152" t="s">
        <v>267</v>
      </c>
      <c r="E1369" s="153" t="s">
        <v>1490</v>
      </c>
      <c r="F1369" s="154" t="s">
        <v>1491</v>
      </c>
      <c r="G1369" s="155" t="s">
        <v>270</v>
      </c>
      <c r="H1369" s="156">
        <v>18.6</v>
      </c>
      <c r="I1369" s="157"/>
      <c r="J1369" s="158">
        <f>ROUND(I1369*H1369,2)</f>
        <v>0</v>
      </c>
      <c r="K1369" s="154" t="s">
        <v>271</v>
      </c>
      <c r="L1369" s="34"/>
      <c r="M1369" s="159" t="s">
        <v>1</v>
      </c>
      <c r="N1369" s="160" t="s">
        <v>45</v>
      </c>
      <c r="O1369" s="59"/>
      <c r="P1369" s="161">
        <f>O1369*H1369</f>
        <v>0</v>
      </c>
      <c r="Q1369" s="161">
        <v>0.0003</v>
      </c>
      <c r="R1369" s="161">
        <f>Q1369*H1369</f>
        <v>0.00558</v>
      </c>
      <c r="S1369" s="161">
        <v>0</v>
      </c>
      <c r="T1369" s="162">
        <f>S1369*H1369</f>
        <v>0</v>
      </c>
      <c r="U1369" s="33"/>
      <c r="V1369" s="33"/>
      <c r="W1369" s="33"/>
      <c r="X1369" s="33"/>
      <c r="Y1369" s="33"/>
      <c r="Z1369" s="33"/>
      <c r="AA1369" s="33"/>
      <c r="AB1369" s="33"/>
      <c r="AC1369" s="33"/>
      <c r="AD1369" s="33"/>
      <c r="AE1369" s="33"/>
      <c r="AR1369" s="163" t="s">
        <v>367</v>
      </c>
      <c r="AT1369" s="163" t="s">
        <v>267</v>
      </c>
      <c r="AU1369" s="163" t="s">
        <v>90</v>
      </c>
      <c r="AY1369" s="18" t="s">
        <v>265</v>
      </c>
      <c r="BE1369" s="164">
        <f>IF(N1369="základní",J1369,0)</f>
        <v>0</v>
      </c>
      <c r="BF1369" s="164">
        <f>IF(N1369="snížená",J1369,0)</f>
        <v>0</v>
      </c>
      <c r="BG1369" s="164">
        <f>IF(N1369="zákl. přenesená",J1369,0)</f>
        <v>0</v>
      </c>
      <c r="BH1369" s="164">
        <f>IF(N1369="sníž. přenesená",J1369,0)</f>
        <v>0</v>
      </c>
      <c r="BI1369" s="164">
        <f>IF(N1369="nulová",J1369,0)</f>
        <v>0</v>
      </c>
      <c r="BJ1369" s="18" t="s">
        <v>87</v>
      </c>
      <c r="BK1369" s="164">
        <f>ROUND(I1369*H1369,2)</f>
        <v>0</v>
      </c>
      <c r="BL1369" s="18" t="s">
        <v>367</v>
      </c>
      <c r="BM1369" s="163" t="s">
        <v>1492</v>
      </c>
    </row>
    <row r="1370" spans="1:47" s="2" customFormat="1" ht="19.2">
      <c r="A1370" s="33"/>
      <c r="B1370" s="34"/>
      <c r="C1370" s="33"/>
      <c r="D1370" s="165" t="s">
        <v>273</v>
      </c>
      <c r="E1370" s="33"/>
      <c r="F1370" s="166" t="s">
        <v>1491</v>
      </c>
      <c r="G1370" s="33"/>
      <c r="H1370" s="33"/>
      <c r="I1370" s="167"/>
      <c r="J1370" s="33"/>
      <c r="K1370" s="33"/>
      <c r="L1370" s="34"/>
      <c r="M1370" s="168"/>
      <c r="N1370" s="169"/>
      <c r="O1370" s="59"/>
      <c r="P1370" s="59"/>
      <c r="Q1370" s="59"/>
      <c r="R1370" s="59"/>
      <c r="S1370" s="59"/>
      <c r="T1370" s="60"/>
      <c r="U1370" s="33"/>
      <c r="V1370" s="33"/>
      <c r="W1370" s="33"/>
      <c r="X1370" s="33"/>
      <c r="Y1370" s="33"/>
      <c r="Z1370" s="33"/>
      <c r="AA1370" s="33"/>
      <c r="AB1370" s="33"/>
      <c r="AC1370" s="33"/>
      <c r="AD1370" s="33"/>
      <c r="AE1370" s="33"/>
      <c r="AT1370" s="18" t="s">
        <v>273</v>
      </c>
      <c r="AU1370" s="18" t="s">
        <v>90</v>
      </c>
    </row>
    <row r="1371" spans="2:51" s="13" customFormat="1" ht="10.2">
      <c r="B1371" s="170"/>
      <c r="D1371" s="165" t="s">
        <v>274</v>
      </c>
      <c r="E1371" s="171" t="s">
        <v>1</v>
      </c>
      <c r="F1371" s="172" t="s">
        <v>605</v>
      </c>
      <c r="H1371" s="171" t="s">
        <v>1</v>
      </c>
      <c r="I1371" s="173"/>
      <c r="L1371" s="170"/>
      <c r="M1371" s="174"/>
      <c r="N1371" s="175"/>
      <c r="O1371" s="175"/>
      <c r="P1371" s="175"/>
      <c r="Q1371" s="175"/>
      <c r="R1371" s="175"/>
      <c r="S1371" s="175"/>
      <c r="T1371" s="176"/>
      <c r="AT1371" s="171" t="s">
        <v>274</v>
      </c>
      <c r="AU1371" s="171" t="s">
        <v>90</v>
      </c>
      <c r="AV1371" s="13" t="s">
        <v>87</v>
      </c>
      <c r="AW1371" s="13" t="s">
        <v>36</v>
      </c>
      <c r="AX1371" s="13" t="s">
        <v>80</v>
      </c>
      <c r="AY1371" s="171" t="s">
        <v>265</v>
      </c>
    </row>
    <row r="1372" spans="2:51" s="14" customFormat="1" ht="10.2">
      <c r="B1372" s="177"/>
      <c r="D1372" s="165" t="s">
        <v>274</v>
      </c>
      <c r="E1372" s="178" t="s">
        <v>1</v>
      </c>
      <c r="F1372" s="179" t="s">
        <v>159</v>
      </c>
      <c r="H1372" s="180">
        <v>18.6</v>
      </c>
      <c r="I1372" s="181"/>
      <c r="L1372" s="177"/>
      <c r="M1372" s="182"/>
      <c r="N1372" s="183"/>
      <c r="O1372" s="183"/>
      <c r="P1372" s="183"/>
      <c r="Q1372" s="183"/>
      <c r="R1372" s="183"/>
      <c r="S1372" s="183"/>
      <c r="T1372" s="184"/>
      <c r="AT1372" s="178" t="s">
        <v>274</v>
      </c>
      <c r="AU1372" s="178" t="s">
        <v>90</v>
      </c>
      <c r="AV1372" s="14" t="s">
        <v>90</v>
      </c>
      <c r="AW1372" s="14" t="s">
        <v>36</v>
      </c>
      <c r="AX1372" s="14" t="s">
        <v>80</v>
      </c>
      <c r="AY1372" s="178" t="s">
        <v>265</v>
      </c>
    </row>
    <row r="1373" spans="2:51" s="16" customFormat="1" ht="10.2">
      <c r="B1373" s="193"/>
      <c r="D1373" s="165" t="s">
        <v>274</v>
      </c>
      <c r="E1373" s="194" t="s">
        <v>165</v>
      </c>
      <c r="F1373" s="195" t="s">
        <v>304</v>
      </c>
      <c r="H1373" s="196">
        <v>18.6</v>
      </c>
      <c r="I1373" s="197"/>
      <c r="L1373" s="193"/>
      <c r="M1373" s="198"/>
      <c r="N1373" s="199"/>
      <c r="O1373" s="199"/>
      <c r="P1373" s="199"/>
      <c r="Q1373" s="199"/>
      <c r="R1373" s="199"/>
      <c r="S1373" s="199"/>
      <c r="T1373" s="200"/>
      <c r="AT1373" s="194" t="s">
        <v>274</v>
      </c>
      <c r="AU1373" s="194" t="s">
        <v>90</v>
      </c>
      <c r="AV1373" s="16" t="s">
        <v>95</v>
      </c>
      <c r="AW1373" s="16" t="s">
        <v>36</v>
      </c>
      <c r="AX1373" s="16" t="s">
        <v>80</v>
      </c>
      <c r="AY1373" s="194" t="s">
        <v>265</v>
      </c>
    </row>
    <row r="1374" spans="2:51" s="15" customFormat="1" ht="10.2">
      <c r="B1374" s="185"/>
      <c r="D1374" s="165" t="s">
        <v>274</v>
      </c>
      <c r="E1374" s="186" t="s">
        <v>1</v>
      </c>
      <c r="F1374" s="187" t="s">
        <v>277</v>
      </c>
      <c r="H1374" s="188">
        <v>18.6</v>
      </c>
      <c r="I1374" s="189"/>
      <c r="L1374" s="185"/>
      <c r="M1374" s="190"/>
      <c r="N1374" s="191"/>
      <c r="O1374" s="191"/>
      <c r="P1374" s="191"/>
      <c r="Q1374" s="191"/>
      <c r="R1374" s="191"/>
      <c r="S1374" s="191"/>
      <c r="T1374" s="192"/>
      <c r="AT1374" s="186" t="s">
        <v>274</v>
      </c>
      <c r="AU1374" s="186" t="s">
        <v>90</v>
      </c>
      <c r="AV1374" s="15" t="s">
        <v>179</v>
      </c>
      <c r="AW1374" s="15" t="s">
        <v>36</v>
      </c>
      <c r="AX1374" s="15" t="s">
        <v>87</v>
      </c>
      <c r="AY1374" s="186" t="s">
        <v>265</v>
      </c>
    </row>
    <row r="1375" spans="1:65" s="2" customFormat="1" ht="37.8" customHeight="1">
      <c r="A1375" s="33"/>
      <c r="B1375" s="151"/>
      <c r="C1375" s="201" t="s">
        <v>1493</v>
      </c>
      <c r="D1375" s="201" t="s">
        <v>376</v>
      </c>
      <c r="E1375" s="202" t="s">
        <v>1494</v>
      </c>
      <c r="F1375" s="203" t="s">
        <v>1495</v>
      </c>
      <c r="G1375" s="204" t="s">
        <v>270</v>
      </c>
      <c r="H1375" s="205">
        <v>20.46</v>
      </c>
      <c r="I1375" s="206"/>
      <c r="J1375" s="207">
        <f>ROUND(I1375*H1375,2)</f>
        <v>0</v>
      </c>
      <c r="K1375" s="203" t="s">
        <v>271</v>
      </c>
      <c r="L1375" s="208"/>
      <c r="M1375" s="209" t="s">
        <v>1</v>
      </c>
      <c r="N1375" s="210" t="s">
        <v>45</v>
      </c>
      <c r="O1375" s="59"/>
      <c r="P1375" s="161">
        <f>O1375*H1375</f>
        <v>0</v>
      </c>
      <c r="Q1375" s="161">
        <v>0.00275</v>
      </c>
      <c r="R1375" s="161">
        <f>Q1375*H1375</f>
        <v>0.056265</v>
      </c>
      <c r="S1375" s="161">
        <v>0</v>
      </c>
      <c r="T1375" s="162">
        <f>S1375*H1375</f>
        <v>0</v>
      </c>
      <c r="U1375" s="33"/>
      <c r="V1375" s="33"/>
      <c r="W1375" s="33"/>
      <c r="X1375" s="33"/>
      <c r="Y1375" s="33"/>
      <c r="Z1375" s="33"/>
      <c r="AA1375" s="33"/>
      <c r="AB1375" s="33"/>
      <c r="AC1375" s="33"/>
      <c r="AD1375" s="33"/>
      <c r="AE1375" s="33"/>
      <c r="AR1375" s="163" t="s">
        <v>448</v>
      </c>
      <c r="AT1375" s="163" t="s">
        <v>376</v>
      </c>
      <c r="AU1375" s="163" t="s">
        <v>90</v>
      </c>
      <c r="AY1375" s="18" t="s">
        <v>265</v>
      </c>
      <c r="BE1375" s="164">
        <f>IF(N1375="základní",J1375,0)</f>
        <v>0</v>
      </c>
      <c r="BF1375" s="164">
        <f>IF(N1375="snížená",J1375,0)</f>
        <v>0</v>
      </c>
      <c r="BG1375" s="164">
        <f>IF(N1375="zákl. přenesená",J1375,0)</f>
        <v>0</v>
      </c>
      <c r="BH1375" s="164">
        <f>IF(N1375="sníž. přenesená",J1375,0)</f>
        <v>0</v>
      </c>
      <c r="BI1375" s="164">
        <f>IF(N1375="nulová",J1375,0)</f>
        <v>0</v>
      </c>
      <c r="BJ1375" s="18" t="s">
        <v>87</v>
      </c>
      <c r="BK1375" s="164">
        <f>ROUND(I1375*H1375,2)</f>
        <v>0</v>
      </c>
      <c r="BL1375" s="18" t="s">
        <v>367</v>
      </c>
      <c r="BM1375" s="163" t="s">
        <v>1496</v>
      </c>
    </row>
    <row r="1376" spans="1:47" s="2" customFormat="1" ht="28.8">
      <c r="A1376" s="33"/>
      <c r="B1376" s="34"/>
      <c r="C1376" s="33"/>
      <c r="D1376" s="165" t="s">
        <v>273</v>
      </c>
      <c r="E1376" s="33"/>
      <c r="F1376" s="166" t="s">
        <v>1495</v>
      </c>
      <c r="G1376" s="33"/>
      <c r="H1376" s="33"/>
      <c r="I1376" s="167"/>
      <c r="J1376" s="33"/>
      <c r="K1376" s="33"/>
      <c r="L1376" s="34"/>
      <c r="M1376" s="168"/>
      <c r="N1376" s="169"/>
      <c r="O1376" s="59"/>
      <c r="P1376" s="59"/>
      <c r="Q1376" s="59"/>
      <c r="R1376" s="59"/>
      <c r="S1376" s="59"/>
      <c r="T1376" s="60"/>
      <c r="U1376" s="33"/>
      <c r="V1376" s="33"/>
      <c r="W1376" s="33"/>
      <c r="X1376" s="33"/>
      <c r="Y1376" s="33"/>
      <c r="Z1376" s="33"/>
      <c r="AA1376" s="33"/>
      <c r="AB1376" s="33"/>
      <c r="AC1376" s="33"/>
      <c r="AD1376" s="33"/>
      <c r="AE1376" s="33"/>
      <c r="AT1376" s="18" t="s">
        <v>273</v>
      </c>
      <c r="AU1376" s="18" t="s">
        <v>90</v>
      </c>
    </row>
    <row r="1377" spans="2:51" s="14" customFormat="1" ht="10.2">
      <c r="B1377" s="177"/>
      <c r="D1377" s="165" t="s">
        <v>274</v>
      </c>
      <c r="E1377" s="178" t="s">
        <v>1</v>
      </c>
      <c r="F1377" s="179" t="s">
        <v>1497</v>
      </c>
      <c r="H1377" s="180">
        <v>20.46</v>
      </c>
      <c r="I1377" s="181"/>
      <c r="L1377" s="177"/>
      <c r="M1377" s="182"/>
      <c r="N1377" s="183"/>
      <c r="O1377" s="183"/>
      <c r="P1377" s="183"/>
      <c r="Q1377" s="183"/>
      <c r="R1377" s="183"/>
      <c r="S1377" s="183"/>
      <c r="T1377" s="184"/>
      <c r="AT1377" s="178" t="s">
        <v>274</v>
      </c>
      <c r="AU1377" s="178" t="s">
        <v>90</v>
      </c>
      <c r="AV1377" s="14" t="s">
        <v>90</v>
      </c>
      <c r="AW1377" s="14" t="s">
        <v>36</v>
      </c>
      <c r="AX1377" s="14" t="s">
        <v>80</v>
      </c>
      <c r="AY1377" s="178" t="s">
        <v>265</v>
      </c>
    </row>
    <row r="1378" spans="2:51" s="15" customFormat="1" ht="10.2">
      <c r="B1378" s="185"/>
      <c r="D1378" s="165" t="s">
        <v>274</v>
      </c>
      <c r="E1378" s="186" t="s">
        <v>1</v>
      </c>
      <c r="F1378" s="187" t="s">
        <v>277</v>
      </c>
      <c r="H1378" s="188">
        <v>20.46</v>
      </c>
      <c r="I1378" s="189"/>
      <c r="L1378" s="185"/>
      <c r="M1378" s="190"/>
      <c r="N1378" s="191"/>
      <c r="O1378" s="191"/>
      <c r="P1378" s="191"/>
      <c r="Q1378" s="191"/>
      <c r="R1378" s="191"/>
      <c r="S1378" s="191"/>
      <c r="T1378" s="192"/>
      <c r="AT1378" s="186" t="s">
        <v>274</v>
      </c>
      <c r="AU1378" s="186" t="s">
        <v>90</v>
      </c>
      <c r="AV1378" s="15" t="s">
        <v>179</v>
      </c>
      <c r="AW1378" s="15" t="s">
        <v>36</v>
      </c>
      <c r="AX1378" s="15" t="s">
        <v>87</v>
      </c>
      <c r="AY1378" s="186" t="s">
        <v>265</v>
      </c>
    </row>
    <row r="1379" spans="1:65" s="2" customFormat="1" ht="24.15" customHeight="1">
      <c r="A1379" s="33"/>
      <c r="B1379" s="151"/>
      <c r="C1379" s="152" t="s">
        <v>1498</v>
      </c>
      <c r="D1379" s="152" t="s">
        <v>267</v>
      </c>
      <c r="E1379" s="153" t="s">
        <v>1499</v>
      </c>
      <c r="F1379" s="154" t="s">
        <v>1500</v>
      </c>
      <c r="G1379" s="155" t="s">
        <v>270</v>
      </c>
      <c r="H1379" s="156">
        <v>8.4</v>
      </c>
      <c r="I1379" s="157"/>
      <c r="J1379" s="158">
        <f>ROUND(I1379*H1379,2)</f>
        <v>0</v>
      </c>
      <c r="K1379" s="154" t="s">
        <v>271</v>
      </c>
      <c r="L1379" s="34"/>
      <c r="M1379" s="159" t="s">
        <v>1</v>
      </c>
      <c r="N1379" s="160" t="s">
        <v>45</v>
      </c>
      <c r="O1379" s="59"/>
      <c r="P1379" s="161">
        <f>O1379*H1379</f>
        <v>0</v>
      </c>
      <c r="Q1379" s="161">
        <v>0.0004</v>
      </c>
      <c r="R1379" s="161">
        <f>Q1379*H1379</f>
        <v>0.00336</v>
      </c>
      <c r="S1379" s="161">
        <v>0</v>
      </c>
      <c r="T1379" s="162">
        <f>S1379*H1379</f>
        <v>0</v>
      </c>
      <c r="U1379" s="33"/>
      <c r="V1379" s="33"/>
      <c r="W1379" s="33"/>
      <c r="X1379" s="33"/>
      <c r="Y1379" s="33"/>
      <c r="Z1379" s="33"/>
      <c r="AA1379" s="33"/>
      <c r="AB1379" s="33"/>
      <c r="AC1379" s="33"/>
      <c r="AD1379" s="33"/>
      <c r="AE1379" s="33"/>
      <c r="AR1379" s="163" t="s">
        <v>367</v>
      </c>
      <c r="AT1379" s="163" t="s">
        <v>267</v>
      </c>
      <c r="AU1379" s="163" t="s">
        <v>90</v>
      </c>
      <c r="AY1379" s="18" t="s">
        <v>265</v>
      </c>
      <c r="BE1379" s="164">
        <f>IF(N1379="základní",J1379,0)</f>
        <v>0</v>
      </c>
      <c r="BF1379" s="164">
        <f>IF(N1379="snížená",J1379,0)</f>
        <v>0</v>
      </c>
      <c r="BG1379" s="164">
        <f>IF(N1379="zákl. přenesená",J1379,0)</f>
        <v>0</v>
      </c>
      <c r="BH1379" s="164">
        <f>IF(N1379="sníž. přenesená",J1379,0)</f>
        <v>0</v>
      </c>
      <c r="BI1379" s="164">
        <f>IF(N1379="nulová",J1379,0)</f>
        <v>0</v>
      </c>
      <c r="BJ1379" s="18" t="s">
        <v>87</v>
      </c>
      <c r="BK1379" s="164">
        <f>ROUND(I1379*H1379,2)</f>
        <v>0</v>
      </c>
      <c r="BL1379" s="18" t="s">
        <v>367</v>
      </c>
      <c r="BM1379" s="163" t="s">
        <v>1501</v>
      </c>
    </row>
    <row r="1380" spans="1:47" s="2" customFormat="1" ht="19.2">
      <c r="A1380" s="33"/>
      <c r="B1380" s="34"/>
      <c r="C1380" s="33"/>
      <c r="D1380" s="165" t="s">
        <v>273</v>
      </c>
      <c r="E1380" s="33"/>
      <c r="F1380" s="166" t="s">
        <v>1500</v>
      </c>
      <c r="G1380" s="33"/>
      <c r="H1380" s="33"/>
      <c r="I1380" s="167"/>
      <c r="J1380" s="33"/>
      <c r="K1380" s="33"/>
      <c r="L1380" s="34"/>
      <c r="M1380" s="168"/>
      <c r="N1380" s="169"/>
      <c r="O1380" s="59"/>
      <c r="P1380" s="59"/>
      <c r="Q1380" s="59"/>
      <c r="R1380" s="59"/>
      <c r="S1380" s="59"/>
      <c r="T1380" s="60"/>
      <c r="U1380" s="33"/>
      <c r="V1380" s="33"/>
      <c r="W1380" s="33"/>
      <c r="X1380" s="33"/>
      <c r="Y1380" s="33"/>
      <c r="Z1380" s="33"/>
      <c r="AA1380" s="33"/>
      <c r="AB1380" s="33"/>
      <c r="AC1380" s="33"/>
      <c r="AD1380" s="33"/>
      <c r="AE1380" s="33"/>
      <c r="AT1380" s="18" t="s">
        <v>273</v>
      </c>
      <c r="AU1380" s="18" t="s">
        <v>90</v>
      </c>
    </row>
    <row r="1381" spans="2:51" s="13" customFormat="1" ht="10.2">
      <c r="B1381" s="170"/>
      <c r="D1381" s="165" t="s">
        <v>274</v>
      </c>
      <c r="E1381" s="171" t="s">
        <v>1</v>
      </c>
      <c r="F1381" s="172" t="s">
        <v>605</v>
      </c>
      <c r="H1381" s="171" t="s">
        <v>1</v>
      </c>
      <c r="I1381" s="173"/>
      <c r="L1381" s="170"/>
      <c r="M1381" s="174"/>
      <c r="N1381" s="175"/>
      <c r="O1381" s="175"/>
      <c r="P1381" s="175"/>
      <c r="Q1381" s="175"/>
      <c r="R1381" s="175"/>
      <c r="S1381" s="175"/>
      <c r="T1381" s="176"/>
      <c r="AT1381" s="171" t="s">
        <v>274</v>
      </c>
      <c r="AU1381" s="171" t="s">
        <v>90</v>
      </c>
      <c r="AV1381" s="13" t="s">
        <v>87</v>
      </c>
      <c r="AW1381" s="13" t="s">
        <v>36</v>
      </c>
      <c r="AX1381" s="13" t="s">
        <v>80</v>
      </c>
      <c r="AY1381" s="171" t="s">
        <v>265</v>
      </c>
    </row>
    <row r="1382" spans="2:51" s="14" customFormat="1" ht="10.2">
      <c r="B1382" s="177"/>
      <c r="D1382" s="165" t="s">
        <v>274</v>
      </c>
      <c r="E1382" s="178" t="s">
        <v>1</v>
      </c>
      <c r="F1382" s="179" t="s">
        <v>161</v>
      </c>
      <c r="H1382" s="180">
        <v>8.4</v>
      </c>
      <c r="I1382" s="181"/>
      <c r="L1382" s="177"/>
      <c r="M1382" s="182"/>
      <c r="N1382" s="183"/>
      <c r="O1382" s="183"/>
      <c r="P1382" s="183"/>
      <c r="Q1382" s="183"/>
      <c r="R1382" s="183"/>
      <c r="S1382" s="183"/>
      <c r="T1382" s="184"/>
      <c r="AT1382" s="178" t="s">
        <v>274</v>
      </c>
      <c r="AU1382" s="178" t="s">
        <v>90</v>
      </c>
      <c r="AV1382" s="14" t="s">
        <v>90</v>
      </c>
      <c r="AW1382" s="14" t="s">
        <v>36</v>
      </c>
      <c r="AX1382" s="14" t="s">
        <v>80</v>
      </c>
      <c r="AY1382" s="178" t="s">
        <v>265</v>
      </c>
    </row>
    <row r="1383" spans="2:51" s="16" customFormat="1" ht="10.2">
      <c r="B1383" s="193"/>
      <c r="D1383" s="165" t="s">
        <v>274</v>
      </c>
      <c r="E1383" s="194" t="s">
        <v>166</v>
      </c>
      <c r="F1383" s="195" t="s">
        <v>304</v>
      </c>
      <c r="H1383" s="196">
        <v>8.4</v>
      </c>
      <c r="I1383" s="197"/>
      <c r="L1383" s="193"/>
      <c r="M1383" s="198"/>
      <c r="N1383" s="199"/>
      <c r="O1383" s="199"/>
      <c r="P1383" s="199"/>
      <c r="Q1383" s="199"/>
      <c r="R1383" s="199"/>
      <c r="S1383" s="199"/>
      <c r="T1383" s="200"/>
      <c r="AT1383" s="194" t="s">
        <v>274</v>
      </c>
      <c r="AU1383" s="194" t="s">
        <v>90</v>
      </c>
      <c r="AV1383" s="16" t="s">
        <v>95</v>
      </c>
      <c r="AW1383" s="16" t="s">
        <v>36</v>
      </c>
      <c r="AX1383" s="16" t="s">
        <v>80</v>
      </c>
      <c r="AY1383" s="194" t="s">
        <v>265</v>
      </c>
    </row>
    <row r="1384" spans="2:51" s="15" customFormat="1" ht="10.2">
      <c r="B1384" s="185"/>
      <c r="D1384" s="165" t="s">
        <v>274</v>
      </c>
      <c r="E1384" s="186" t="s">
        <v>1</v>
      </c>
      <c r="F1384" s="187" t="s">
        <v>277</v>
      </c>
      <c r="H1384" s="188">
        <v>8.4</v>
      </c>
      <c r="I1384" s="189"/>
      <c r="L1384" s="185"/>
      <c r="M1384" s="190"/>
      <c r="N1384" s="191"/>
      <c r="O1384" s="191"/>
      <c r="P1384" s="191"/>
      <c r="Q1384" s="191"/>
      <c r="R1384" s="191"/>
      <c r="S1384" s="191"/>
      <c r="T1384" s="192"/>
      <c r="AT1384" s="186" t="s">
        <v>274</v>
      </c>
      <c r="AU1384" s="186" t="s">
        <v>90</v>
      </c>
      <c r="AV1384" s="15" t="s">
        <v>179</v>
      </c>
      <c r="AW1384" s="15" t="s">
        <v>36</v>
      </c>
      <c r="AX1384" s="15" t="s">
        <v>87</v>
      </c>
      <c r="AY1384" s="186" t="s">
        <v>265</v>
      </c>
    </row>
    <row r="1385" spans="1:65" s="2" customFormat="1" ht="33" customHeight="1">
      <c r="A1385" s="33"/>
      <c r="B1385" s="151"/>
      <c r="C1385" s="201" t="s">
        <v>1502</v>
      </c>
      <c r="D1385" s="201" t="s">
        <v>376</v>
      </c>
      <c r="E1385" s="202" t="s">
        <v>1503</v>
      </c>
      <c r="F1385" s="203" t="s">
        <v>1504</v>
      </c>
      <c r="G1385" s="204" t="s">
        <v>270</v>
      </c>
      <c r="H1385" s="205">
        <v>9.24</v>
      </c>
      <c r="I1385" s="206"/>
      <c r="J1385" s="207">
        <f>ROUND(I1385*H1385,2)</f>
        <v>0</v>
      </c>
      <c r="K1385" s="203" t="s">
        <v>271</v>
      </c>
      <c r="L1385" s="208"/>
      <c r="M1385" s="209" t="s">
        <v>1</v>
      </c>
      <c r="N1385" s="210" t="s">
        <v>45</v>
      </c>
      <c r="O1385" s="59"/>
      <c r="P1385" s="161">
        <f>O1385*H1385</f>
        <v>0</v>
      </c>
      <c r="Q1385" s="161">
        <v>0.0035</v>
      </c>
      <c r="R1385" s="161">
        <f>Q1385*H1385</f>
        <v>0.03234</v>
      </c>
      <c r="S1385" s="161">
        <v>0</v>
      </c>
      <c r="T1385" s="162">
        <f>S1385*H1385</f>
        <v>0</v>
      </c>
      <c r="U1385" s="33"/>
      <c r="V1385" s="33"/>
      <c r="W1385" s="33"/>
      <c r="X1385" s="33"/>
      <c r="Y1385" s="33"/>
      <c r="Z1385" s="33"/>
      <c r="AA1385" s="33"/>
      <c r="AB1385" s="33"/>
      <c r="AC1385" s="33"/>
      <c r="AD1385" s="33"/>
      <c r="AE1385" s="33"/>
      <c r="AR1385" s="163" t="s">
        <v>448</v>
      </c>
      <c r="AT1385" s="163" t="s">
        <v>376</v>
      </c>
      <c r="AU1385" s="163" t="s">
        <v>90</v>
      </c>
      <c r="AY1385" s="18" t="s">
        <v>265</v>
      </c>
      <c r="BE1385" s="164">
        <f>IF(N1385="základní",J1385,0)</f>
        <v>0</v>
      </c>
      <c r="BF1385" s="164">
        <f>IF(N1385="snížená",J1385,0)</f>
        <v>0</v>
      </c>
      <c r="BG1385" s="164">
        <f>IF(N1385="zákl. přenesená",J1385,0)</f>
        <v>0</v>
      </c>
      <c r="BH1385" s="164">
        <f>IF(N1385="sníž. přenesená",J1385,0)</f>
        <v>0</v>
      </c>
      <c r="BI1385" s="164">
        <f>IF(N1385="nulová",J1385,0)</f>
        <v>0</v>
      </c>
      <c r="BJ1385" s="18" t="s">
        <v>87</v>
      </c>
      <c r="BK1385" s="164">
        <f>ROUND(I1385*H1385,2)</f>
        <v>0</v>
      </c>
      <c r="BL1385" s="18" t="s">
        <v>367</v>
      </c>
      <c r="BM1385" s="163" t="s">
        <v>1505</v>
      </c>
    </row>
    <row r="1386" spans="1:47" s="2" customFormat="1" ht="19.2">
      <c r="A1386" s="33"/>
      <c r="B1386" s="34"/>
      <c r="C1386" s="33"/>
      <c r="D1386" s="165" t="s">
        <v>273</v>
      </c>
      <c r="E1386" s="33"/>
      <c r="F1386" s="166" t="s">
        <v>1504</v>
      </c>
      <c r="G1386" s="33"/>
      <c r="H1386" s="33"/>
      <c r="I1386" s="167"/>
      <c r="J1386" s="33"/>
      <c r="K1386" s="33"/>
      <c r="L1386" s="34"/>
      <c r="M1386" s="168"/>
      <c r="N1386" s="169"/>
      <c r="O1386" s="59"/>
      <c r="P1386" s="59"/>
      <c r="Q1386" s="59"/>
      <c r="R1386" s="59"/>
      <c r="S1386" s="59"/>
      <c r="T1386" s="60"/>
      <c r="U1386" s="33"/>
      <c r="V1386" s="33"/>
      <c r="W1386" s="33"/>
      <c r="X1386" s="33"/>
      <c r="Y1386" s="33"/>
      <c r="Z1386" s="33"/>
      <c r="AA1386" s="33"/>
      <c r="AB1386" s="33"/>
      <c r="AC1386" s="33"/>
      <c r="AD1386" s="33"/>
      <c r="AE1386" s="33"/>
      <c r="AT1386" s="18" t="s">
        <v>273</v>
      </c>
      <c r="AU1386" s="18" t="s">
        <v>90</v>
      </c>
    </row>
    <row r="1387" spans="2:51" s="14" customFormat="1" ht="10.2">
      <c r="B1387" s="177"/>
      <c r="D1387" s="165" t="s">
        <v>274</v>
      </c>
      <c r="E1387" s="178" t="s">
        <v>1</v>
      </c>
      <c r="F1387" s="179" t="s">
        <v>1506</v>
      </c>
      <c r="H1387" s="180">
        <v>9.24</v>
      </c>
      <c r="I1387" s="181"/>
      <c r="L1387" s="177"/>
      <c r="M1387" s="182"/>
      <c r="N1387" s="183"/>
      <c r="O1387" s="183"/>
      <c r="P1387" s="183"/>
      <c r="Q1387" s="183"/>
      <c r="R1387" s="183"/>
      <c r="S1387" s="183"/>
      <c r="T1387" s="184"/>
      <c r="AT1387" s="178" t="s">
        <v>274</v>
      </c>
      <c r="AU1387" s="178" t="s">
        <v>90</v>
      </c>
      <c r="AV1387" s="14" t="s">
        <v>90</v>
      </c>
      <c r="AW1387" s="14" t="s">
        <v>36</v>
      </c>
      <c r="AX1387" s="14" t="s">
        <v>80</v>
      </c>
      <c r="AY1387" s="178" t="s">
        <v>265</v>
      </c>
    </row>
    <row r="1388" spans="2:51" s="15" customFormat="1" ht="10.2">
      <c r="B1388" s="185"/>
      <c r="D1388" s="165" t="s">
        <v>274</v>
      </c>
      <c r="E1388" s="186" t="s">
        <v>1</v>
      </c>
      <c r="F1388" s="187" t="s">
        <v>277</v>
      </c>
      <c r="H1388" s="188">
        <v>9.24</v>
      </c>
      <c r="I1388" s="189"/>
      <c r="L1388" s="185"/>
      <c r="M1388" s="190"/>
      <c r="N1388" s="191"/>
      <c r="O1388" s="191"/>
      <c r="P1388" s="191"/>
      <c r="Q1388" s="191"/>
      <c r="R1388" s="191"/>
      <c r="S1388" s="191"/>
      <c r="T1388" s="192"/>
      <c r="AT1388" s="186" t="s">
        <v>274</v>
      </c>
      <c r="AU1388" s="186" t="s">
        <v>90</v>
      </c>
      <c r="AV1388" s="15" t="s">
        <v>179</v>
      </c>
      <c r="AW1388" s="15" t="s">
        <v>36</v>
      </c>
      <c r="AX1388" s="15" t="s">
        <v>87</v>
      </c>
      <c r="AY1388" s="186" t="s">
        <v>265</v>
      </c>
    </row>
    <row r="1389" spans="1:65" s="2" customFormat="1" ht="24.15" customHeight="1">
      <c r="A1389" s="33"/>
      <c r="B1389" s="151"/>
      <c r="C1389" s="152" t="s">
        <v>1507</v>
      </c>
      <c r="D1389" s="152" t="s">
        <v>267</v>
      </c>
      <c r="E1389" s="153" t="s">
        <v>1508</v>
      </c>
      <c r="F1389" s="154" t="s">
        <v>1509</v>
      </c>
      <c r="G1389" s="155" t="s">
        <v>294</v>
      </c>
      <c r="H1389" s="156">
        <v>20.25</v>
      </c>
      <c r="I1389" s="157"/>
      <c r="J1389" s="158">
        <f>ROUND(I1389*H1389,2)</f>
        <v>0</v>
      </c>
      <c r="K1389" s="154" t="s">
        <v>271</v>
      </c>
      <c r="L1389" s="34"/>
      <c r="M1389" s="159" t="s">
        <v>1</v>
      </c>
      <c r="N1389" s="160" t="s">
        <v>45</v>
      </c>
      <c r="O1389" s="59"/>
      <c r="P1389" s="161">
        <f>O1389*H1389</f>
        <v>0</v>
      </c>
      <c r="Q1389" s="161">
        <v>0</v>
      </c>
      <c r="R1389" s="161">
        <f>Q1389*H1389</f>
        <v>0</v>
      </c>
      <c r="S1389" s="161">
        <v>0</v>
      </c>
      <c r="T1389" s="162">
        <f>S1389*H1389</f>
        <v>0</v>
      </c>
      <c r="U1389" s="33"/>
      <c r="V1389" s="33"/>
      <c r="W1389" s="33"/>
      <c r="X1389" s="33"/>
      <c r="Y1389" s="33"/>
      <c r="Z1389" s="33"/>
      <c r="AA1389" s="33"/>
      <c r="AB1389" s="33"/>
      <c r="AC1389" s="33"/>
      <c r="AD1389" s="33"/>
      <c r="AE1389" s="33"/>
      <c r="AR1389" s="163" t="s">
        <v>367</v>
      </c>
      <c r="AT1389" s="163" t="s">
        <v>267</v>
      </c>
      <c r="AU1389" s="163" t="s">
        <v>90</v>
      </c>
      <c r="AY1389" s="18" t="s">
        <v>265</v>
      </c>
      <c r="BE1389" s="164">
        <f>IF(N1389="základní",J1389,0)</f>
        <v>0</v>
      </c>
      <c r="BF1389" s="164">
        <f>IF(N1389="snížená",J1389,0)</f>
        <v>0</v>
      </c>
      <c r="BG1389" s="164">
        <f>IF(N1389="zákl. přenesená",J1389,0)</f>
        <v>0</v>
      </c>
      <c r="BH1389" s="164">
        <f>IF(N1389="sníž. přenesená",J1389,0)</f>
        <v>0</v>
      </c>
      <c r="BI1389" s="164">
        <f>IF(N1389="nulová",J1389,0)</f>
        <v>0</v>
      </c>
      <c r="BJ1389" s="18" t="s">
        <v>87</v>
      </c>
      <c r="BK1389" s="164">
        <f>ROUND(I1389*H1389,2)</f>
        <v>0</v>
      </c>
      <c r="BL1389" s="18" t="s">
        <v>367</v>
      </c>
      <c r="BM1389" s="163" t="s">
        <v>1510</v>
      </c>
    </row>
    <row r="1390" spans="1:47" s="2" customFormat="1" ht="10.2">
      <c r="A1390" s="33"/>
      <c r="B1390" s="34"/>
      <c r="C1390" s="33"/>
      <c r="D1390" s="165" t="s">
        <v>273</v>
      </c>
      <c r="E1390" s="33"/>
      <c r="F1390" s="166" t="s">
        <v>1509</v>
      </c>
      <c r="G1390" s="33"/>
      <c r="H1390" s="33"/>
      <c r="I1390" s="167"/>
      <c r="J1390" s="33"/>
      <c r="K1390" s="33"/>
      <c r="L1390" s="34"/>
      <c r="M1390" s="168"/>
      <c r="N1390" s="169"/>
      <c r="O1390" s="59"/>
      <c r="P1390" s="59"/>
      <c r="Q1390" s="59"/>
      <c r="R1390" s="59"/>
      <c r="S1390" s="59"/>
      <c r="T1390" s="60"/>
      <c r="U1390" s="33"/>
      <c r="V1390" s="33"/>
      <c r="W1390" s="33"/>
      <c r="X1390" s="33"/>
      <c r="Y1390" s="33"/>
      <c r="Z1390" s="33"/>
      <c r="AA1390" s="33"/>
      <c r="AB1390" s="33"/>
      <c r="AC1390" s="33"/>
      <c r="AD1390" s="33"/>
      <c r="AE1390" s="33"/>
      <c r="AT1390" s="18" t="s">
        <v>273</v>
      </c>
      <c r="AU1390" s="18" t="s">
        <v>90</v>
      </c>
    </row>
    <row r="1391" spans="2:51" s="13" customFormat="1" ht="10.2">
      <c r="B1391" s="170"/>
      <c r="D1391" s="165" t="s">
        <v>274</v>
      </c>
      <c r="E1391" s="171" t="s">
        <v>1</v>
      </c>
      <c r="F1391" s="172" t="s">
        <v>1511</v>
      </c>
      <c r="H1391" s="171" t="s">
        <v>1</v>
      </c>
      <c r="I1391" s="173"/>
      <c r="L1391" s="170"/>
      <c r="M1391" s="174"/>
      <c r="N1391" s="175"/>
      <c r="O1391" s="175"/>
      <c r="P1391" s="175"/>
      <c r="Q1391" s="175"/>
      <c r="R1391" s="175"/>
      <c r="S1391" s="175"/>
      <c r="T1391" s="176"/>
      <c r="AT1391" s="171" t="s">
        <v>274</v>
      </c>
      <c r="AU1391" s="171" t="s">
        <v>90</v>
      </c>
      <c r="AV1391" s="13" t="s">
        <v>87</v>
      </c>
      <c r="AW1391" s="13" t="s">
        <v>36</v>
      </c>
      <c r="AX1391" s="13" t="s">
        <v>80</v>
      </c>
      <c r="AY1391" s="171" t="s">
        <v>265</v>
      </c>
    </row>
    <row r="1392" spans="2:51" s="14" customFormat="1" ht="10.2">
      <c r="B1392" s="177"/>
      <c r="D1392" s="165" t="s">
        <v>274</v>
      </c>
      <c r="E1392" s="178" t="s">
        <v>1</v>
      </c>
      <c r="F1392" s="179" t="s">
        <v>1512</v>
      </c>
      <c r="H1392" s="180">
        <v>13.95</v>
      </c>
      <c r="I1392" s="181"/>
      <c r="L1392" s="177"/>
      <c r="M1392" s="182"/>
      <c r="N1392" s="183"/>
      <c r="O1392" s="183"/>
      <c r="P1392" s="183"/>
      <c r="Q1392" s="183"/>
      <c r="R1392" s="183"/>
      <c r="S1392" s="183"/>
      <c r="T1392" s="184"/>
      <c r="AT1392" s="178" t="s">
        <v>274</v>
      </c>
      <c r="AU1392" s="178" t="s">
        <v>90</v>
      </c>
      <c r="AV1392" s="14" t="s">
        <v>90</v>
      </c>
      <c r="AW1392" s="14" t="s">
        <v>36</v>
      </c>
      <c r="AX1392" s="14" t="s">
        <v>80</v>
      </c>
      <c r="AY1392" s="178" t="s">
        <v>265</v>
      </c>
    </row>
    <row r="1393" spans="2:51" s="14" customFormat="1" ht="10.2">
      <c r="B1393" s="177"/>
      <c r="D1393" s="165" t="s">
        <v>274</v>
      </c>
      <c r="E1393" s="178" t="s">
        <v>1</v>
      </c>
      <c r="F1393" s="179" t="s">
        <v>1513</v>
      </c>
      <c r="H1393" s="180">
        <v>6.3</v>
      </c>
      <c r="I1393" s="181"/>
      <c r="L1393" s="177"/>
      <c r="M1393" s="182"/>
      <c r="N1393" s="183"/>
      <c r="O1393" s="183"/>
      <c r="P1393" s="183"/>
      <c r="Q1393" s="183"/>
      <c r="R1393" s="183"/>
      <c r="S1393" s="183"/>
      <c r="T1393" s="184"/>
      <c r="AT1393" s="178" t="s">
        <v>274</v>
      </c>
      <c r="AU1393" s="178" t="s">
        <v>90</v>
      </c>
      <c r="AV1393" s="14" t="s">
        <v>90</v>
      </c>
      <c r="AW1393" s="14" t="s">
        <v>36</v>
      </c>
      <c r="AX1393" s="14" t="s">
        <v>80</v>
      </c>
      <c r="AY1393" s="178" t="s">
        <v>265</v>
      </c>
    </row>
    <row r="1394" spans="2:51" s="15" customFormat="1" ht="10.2">
      <c r="B1394" s="185"/>
      <c r="D1394" s="165" t="s">
        <v>274</v>
      </c>
      <c r="E1394" s="186" t="s">
        <v>1514</v>
      </c>
      <c r="F1394" s="187" t="s">
        <v>277</v>
      </c>
      <c r="H1394" s="188">
        <v>20.25</v>
      </c>
      <c r="I1394" s="189"/>
      <c r="L1394" s="185"/>
      <c r="M1394" s="190"/>
      <c r="N1394" s="191"/>
      <c r="O1394" s="191"/>
      <c r="P1394" s="191"/>
      <c r="Q1394" s="191"/>
      <c r="R1394" s="191"/>
      <c r="S1394" s="191"/>
      <c r="T1394" s="192"/>
      <c r="AT1394" s="186" t="s">
        <v>274</v>
      </c>
      <c r="AU1394" s="186" t="s">
        <v>90</v>
      </c>
      <c r="AV1394" s="15" t="s">
        <v>179</v>
      </c>
      <c r="AW1394" s="15" t="s">
        <v>36</v>
      </c>
      <c r="AX1394" s="15" t="s">
        <v>87</v>
      </c>
      <c r="AY1394" s="186" t="s">
        <v>265</v>
      </c>
    </row>
    <row r="1395" spans="1:65" s="2" customFormat="1" ht="16.5" customHeight="1">
      <c r="A1395" s="33"/>
      <c r="B1395" s="151"/>
      <c r="C1395" s="152" t="s">
        <v>1515</v>
      </c>
      <c r="D1395" s="152" t="s">
        <v>267</v>
      </c>
      <c r="E1395" s="153" t="s">
        <v>1516</v>
      </c>
      <c r="F1395" s="154" t="s">
        <v>1517</v>
      </c>
      <c r="G1395" s="155" t="s">
        <v>294</v>
      </c>
      <c r="H1395" s="156">
        <v>49.44</v>
      </c>
      <c r="I1395" s="157"/>
      <c r="J1395" s="158">
        <f>ROUND(I1395*H1395,2)</f>
        <v>0</v>
      </c>
      <c r="K1395" s="154" t="s">
        <v>271</v>
      </c>
      <c r="L1395" s="34"/>
      <c r="M1395" s="159" t="s">
        <v>1</v>
      </c>
      <c r="N1395" s="160" t="s">
        <v>45</v>
      </c>
      <c r="O1395" s="59"/>
      <c r="P1395" s="161">
        <f>O1395*H1395</f>
        <v>0</v>
      </c>
      <c r="Q1395" s="161">
        <v>1E-05</v>
      </c>
      <c r="R1395" s="161">
        <f>Q1395*H1395</f>
        <v>0.0004944</v>
      </c>
      <c r="S1395" s="161">
        <v>0</v>
      </c>
      <c r="T1395" s="162">
        <f>S1395*H1395</f>
        <v>0</v>
      </c>
      <c r="U1395" s="33"/>
      <c r="V1395" s="33"/>
      <c r="W1395" s="33"/>
      <c r="X1395" s="33"/>
      <c r="Y1395" s="33"/>
      <c r="Z1395" s="33"/>
      <c r="AA1395" s="33"/>
      <c r="AB1395" s="33"/>
      <c r="AC1395" s="33"/>
      <c r="AD1395" s="33"/>
      <c r="AE1395" s="33"/>
      <c r="AR1395" s="163" t="s">
        <v>367</v>
      </c>
      <c r="AT1395" s="163" t="s">
        <v>267</v>
      </c>
      <c r="AU1395" s="163" t="s">
        <v>90</v>
      </c>
      <c r="AY1395" s="18" t="s">
        <v>265</v>
      </c>
      <c r="BE1395" s="164">
        <f>IF(N1395="základní",J1395,0)</f>
        <v>0</v>
      </c>
      <c r="BF1395" s="164">
        <f>IF(N1395="snížená",J1395,0)</f>
        <v>0</v>
      </c>
      <c r="BG1395" s="164">
        <f>IF(N1395="zákl. přenesená",J1395,0)</f>
        <v>0</v>
      </c>
      <c r="BH1395" s="164">
        <f>IF(N1395="sníž. přenesená",J1395,0)</f>
        <v>0</v>
      </c>
      <c r="BI1395" s="164">
        <f>IF(N1395="nulová",J1395,0)</f>
        <v>0</v>
      </c>
      <c r="BJ1395" s="18" t="s">
        <v>87</v>
      </c>
      <c r="BK1395" s="164">
        <f>ROUND(I1395*H1395,2)</f>
        <v>0</v>
      </c>
      <c r="BL1395" s="18" t="s">
        <v>367</v>
      </c>
      <c r="BM1395" s="163" t="s">
        <v>1518</v>
      </c>
    </row>
    <row r="1396" spans="1:47" s="2" customFormat="1" ht="10.2">
      <c r="A1396" s="33"/>
      <c r="B1396" s="34"/>
      <c r="C1396" s="33"/>
      <c r="D1396" s="165" t="s">
        <v>273</v>
      </c>
      <c r="E1396" s="33"/>
      <c r="F1396" s="166" t="s">
        <v>1517</v>
      </c>
      <c r="G1396" s="33"/>
      <c r="H1396" s="33"/>
      <c r="I1396" s="167"/>
      <c r="J1396" s="33"/>
      <c r="K1396" s="33"/>
      <c r="L1396" s="34"/>
      <c r="M1396" s="168"/>
      <c r="N1396" s="169"/>
      <c r="O1396" s="59"/>
      <c r="P1396" s="59"/>
      <c r="Q1396" s="59"/>
      <c r="R1396" s="59"/>
      <c r="S1396" s="59"/>
      <c r="T1396" s="60"/>
      <c r="U1396" s="33"/>
      <c r="V1396" s="33"/>
      <c r="W1396" s="33"/>
      <c r="X1396" s="33"/>
      <c r="Y1396" s="33"/>
      <c r="Z1396" s="33"/>
      <c r="AA1396" s="33"/>
      <c r="AB1396" s="33"/>
      <c r="AC1396" s="33"/>
      <c r="AD1396" s="33"/>
      <c r="AE1396" s="33"/>
      <c r="AT1396" s="18" t="s">
        <v>273</v>
      </c>
      <c r="AU1396" s="18" t="s">
        <v>90</v>
      </c>
    </row>
    <row r="1397" spans="2:51" s="13" customFormat="1" ht="10.2">
      <c r="B1397" s="170"/>
      <c r="D1397" s="165" t="s">
        <v>274</v>
      </c>
      <c r="E1397" s="171" t="s">
        <v>1</v>
      </c>
      <c r="F1397" s="172" t="s">
        <v>915</v>
      </c>
      <c r="H1397" s="171" t="s">
        <v>1</v>
      </c>
      <c r="I1397" s="173"/>
      <c r="L1397" s="170"/>
      <c r="M1397" s="174"/>
      <c r="N1397" s="175"/>
      <c r="O1397" s="175"/>
      <c r="P1397" s="175"/>
      <c r="Q1397" s="175"/>
      <c r="R1397" s="175"/>
      <c r="S1397" s="175"/>
      <c r="T1397" s="176"/>
      <c r="AT1397" s="171" t="s">
        <v>274</v>
      </c>
      <c r="AU1397" s="171" t="s">
        <v>90</v>
      </c>
      <c r="AV1397" s="13" t="s">
        <v>87</v>
      </c>
      <c r="AW1397" s="13" t="s">
        <v>36</v>
      </c>
      <c r="AX1397" s="13" t="s">
        <v>80</v>
      </c>
      <c r="AY1397" s="171" t="s">
        <v>265</v>
      </c>
    </row>
    <row r="1398" spans="2:51" s="14" customFormat="1" ht="10.2">
      <c r="B1398" s="177"/>
      <c r="D1398" s="165" t="s">
        <v>274</v>
      </c>
      <c r="E1398" s="178" t="s">
        <v>1</v>
      </c>
      <c r="F1398" s="179" t="s">
        <v>1519</v>
      </c>
      <c r="H1398" s="180">
        <v>14.88</v>
      </c>
      <c r="I1398" s="181"/>
      <c r="L1398" s="177"/>
      <c r="M1398" s="182"/>
      <c r="N1398" s="183"/>
      <c r="O1398" s="183"/>
      <c r="P1398" s="183"/>
      <c r="Q1398" s="183"/>
      <c r="R1398" s="183"/>
      <c r="S1398" s="183"/>
      <c r="T1398" s="184"/>
      <c r="AT1398" s="178" t="s">
        <v>274</v>
      </c>
      <c r="AU1398" s="178" t="s">
        <v>90</v>
      </c>
      <c r="AV1398" s="14" t="s">
        <v>90</v>
      </c>
      <c r="AW1398" s="14" t="s">
        <v>36</v>
      </c>
      <c r="AX1398" s="14" t="s">
        <v>80</v>
      </c>
      <c r="AY1398" s="178" t="s">
        <v>265</v>
      </c>
    </row>
    <row r="1399" spans="2:51" s="14" customFormat="1" ht="10.2">
      <c r="B1399" s="177"/>
      <c r="D1399" s="165" t="s">
        <v>274</v>
      </c>
      <c r="E1399" s="178" t="s">
        <v>1</v>
      </c>
      <c r="F1399" s="179" t="s">
        <v>1520</v>
      </c>
      <c r="H1399" s="180">
        <v>6.72</v>
      </c>
      <c r="I1399" s="181"/>
      <c r="L1399" s="177"/>
      <c r="M1399" s="182"/>
      <c r="N1399" s="183"/>
      <c r="O1399" s="183"/>
      <c r="P1399" s="183"/>
      <c r="Q1399" s="183"/>
      <c r="R1399" s="183"/>
      <c r="S1399" s="183"/>
      <c r="T1399" s="184"/>
      <c r="AT1399" s="178" t="s">
        <v>274</v>
      </c>
      <c r="AU1399" s="178" t="s">
        <v>90</v>
      </c>
      <c r="AV1399" s="14" t="s">
        <v>90</v>
      </c>
      <c r="AW1399" s="14" t="s">
        <v>36</v>
      </c>
      <c r="AX1399" s="14" t="s">
        <v>80</v>
      </c>
      <c r="AY1399" s="178" t="s">
        <v>265</v>
      </c>
    </row>
    <row r="1400" spans="2:51" s="14" customFormat="1" ht="10.2">
      <c r="B1400" s="177"/>
      <c r="D1400" s="165" t="s">
        <v>274</v>
      </c>
      <c r="E1400" s="178" t="s">
        <v>1</v>
      </c>
      <c r="F1400" s="179" t="s">
        <v>1521</v>
      </c>
      <c r="H1400" s="180">
        <v>27.84</v>
      </c>
      <c r="I1400" s="181"/>
      <c r="L1400" s="177"/>
      <c r="M1400" s="182"/>
      <c r="N1400" s="183"/>
      <c r="O1400" s="183"/>
      <c r="P1400" s="183"/>
      <c r="Q1400" s="183"/>
      <c r="R1400" s="183"/>
      <c r="S1400" s="183"/>
      <c r="T1400" s="184"/>
      <c r="AT1400" s="178" t="s">
        <v>274</v>
      </c>
      <c r="AU1400" s="178" t="s">
        <v>90</v>
      </c>
      <c r="AV1400" s="14" t="s">
        <v>90</v>
      </c>
      <c r="AW1400" s="14" t="s">
        <v>36</v>
      </c>
      <c r="AX1400" s="14" t="s">
        <v>80</v>
      </c>
      <c r="AY1400" s="178" t="s">
        <v>265</v>
      </c>
    </row>
    <row r="1401" spans="2:51" s="16" customFormat="1" ht="10.2">
      <c r="B1401" s="193"/>
      <c r="D1401" s="165" t="s">
        <v>274</v>
      </c>
      <c r="E1401" s="194" t="s">
        <v>167</v>
      </c>
      <c r="F1401" s="195" t="s">
        <v>304</v>
      </c>
      <c r="H1401" s="196">
        <v>49.44</v>
      </c>
      <c r="I1401" s="197"/>
      <c r="L1401" s="193"/>
      <c r="M1401" s="198"/>
      <c r="N1401" s="199"/>
      <c r="O1401" s="199"/>
      <c r="P1401" s="199"/>
      <c r="Q1401" s="199"/>
      <c r="R1401" s="199"/>
      <c r="S1401" s="199"/>
      <c r="T1401" s="200"/>
      <c r="AT1401" s="194" t="s">
        <v>274</v>
      </c>
      <c r="AU1401" s="194" t="s">
        <v>90</v>
      </c>
      <c r="AV1401" s="16" t="s">
        <v>95</v>
      </c>
      <c r="AW1401" s="16" t="s">
        <v>36</v>
      </c>
      <c r="AX1401" s="16" t="s">
        <v>80</v>
      </c>
      <c r="AY1401" s="194" t="s">
        <v>265</v>
      </c>
    </row>
    <row r="1402" spans="2:51" s="15" customFormat="1" ht="10.2">
      <c r="B1402" s="185"/>
      <c r="D1402" s="165" t="s">
        <v>274</v>
      </c>
      <c r="E1402" s="186" t="s">
        <v>1</v>
      </c>
      <c r="F1402" s="187" t="s">
        <v>277</v>
      </c>
      <c r="H1402" s="188">
        <v>49.44</v>
      </c>
      <c r="I1402" s="189"/>
      <c r="L1402" s="185"/>
      <c r="M1402" s="190"/>
      <c r="N1402" s="191"/>
      <c r="O1402" s="191"/>
      <c r="P1402" s="191"/>
      <c r="Q1402" s="191"/>
      <c r="R1402" s="191"/>
      <c r="S1402" s="191"/>
      <c r="T1402" s="192"/>
      <c r="AT1402" s="186" t="s">
        <v>274</v>
      </c>
      <c r="AU1402" s="186" t="s">
        <v>90</v>
      </c>
      <c r="AV1402" s="15" t="s">
        <v>179</v>
      </c>
      <c r="AW1402" s="15" t="s">
        <v>36</v>
      </c>
      <c r="AX1402" s="15" t="s">
        <v>87</v>
      </c>
      <c r="AY1402" s="186" t="s">
        <v>265</v>
      </c>
    </row>
    <row r="1403" spans="1:65" s="2" customFormat="1" ht="16.5" customHeight="1">
      <c r="A1403" s="33"/>
      <c r="B1403" s="151"/>
      <c r="C1403" s="201" t="s">
        <v>1522</v>
      </c>
      <c r="D1403" s="201" t="s">
        <v>376</v>
      </c>
      <c r="E1403" s="202" t="s">
        <v>1523</v>
      </c>
      <c r="F1403" s="203" t="s">
        <v>1524</v>
      </c>
      <c r="G1403" s="204" t="s">
        <v>294</v>
      </c>
      <c r="H1403" s="205">
        <v>51.912</v>
      </c>
      <c r="I1403" s="206"/>
      <c r="J1403" s="207">
        <f>ROUND(I1403*H1403,2)</f>
        <v>0</v>
      </c>
      <c r="K1403" s="203" t="s">
        <v>271</v>
      </c>
      <c r="L1403" s="208"/>
      <c r="M1403" s="209" t="s">
        <v>1</v>
      </c>
      <c r="N1403" s="210" t="s">
        <v>45</v>
      </c>
      <c r="O1403" s="59"/>
      <c r="P1403" s="161">
        <f>O1403*H1403</f>
        <v>0</v>
      </c>
      <c r="Q1403" s="161">
        <v>0.00028</v>
      </c>
      <c r="R1403" s="161">
        <f>Q1403*H1403</f>
        <v>0.014535359999999999</v>
      </c>
      <c r="S1403" s="161">
        <v>0</v>
      </c>
      <c r="T1403" s="162">
        <f>S1403*H1403</f>
        <v>0</v>
      </c>
      <c r="U1403" s="33"/>
      <c r="V1403" s="33"/>
      <c r="W1403" s="33"/>
      <c r="X1403" s="33"/>
      <c r="Y1403" s="33"/>
      <c r="Z1403" s="33"/>
      <c r="AA1403" s="33"/>
      <c r="AB1403" s="33"/>
      <c r="AC1403" s="33"/>
      <c r="AD1403" s="33"/>
      <c r="AE1403" s="33"/>
      <c r="AR1403" s="163" t="s">
        <v>448</v>
      </c>
      <c r="AT1403" s="163" t="s">
        <v>376</v>
      </c>
      <c r="AU1403" s="163" t="s">
        <v>90</v>
      </c>
      <c r="AY1403" s="18" t="s">
        <v>265</v>
      </c>
      <c r="BE1403" s="164">
        <f>IF(N1403="základní",J1403,0)</f>
        <v>0</v>
      </c>
      <c r="BF1403" s="164">
        <f>IF(N1403="snížená",J1403,0)</f>
        <v>0</v>
      </c>
      <c r="BG1403" s="164">
        <f>IF(N1403="zákl. přenesená",J1403,0)</f>
        <v>0</v>
      </c>
      <c r="BH1403" s="164">
        <f>IF(N1403="sníž. přenesená",J1403,0)</f>
        <v>0</v>
      </c>
      <c r="BI1403" s="164">
        <f>IF(N1403="nulová",J1403,0)</f>
        <v>0</v>
      </c>
      <c r="BJ1403" s="18" t="s">
        <v>87</v>
      </c>
      <c r="BK1403" s="164">
        <f>ROUND(I1403*H1403,2)</f>
        <v>0</v>
      </c>
      <c r="BL1403" s="18" t="s">
        <v>367</v>
      </c>
      <c r="BM1403" s="163" t="s">
        <v>1525</v>
      </c>
    </row>
    <row r="1404" spans="1:47" s="2" customFormat="1" ht="10.2">
      <c r="A1404" s="33"/>
      <c r="B1404" s="34"/>
      <c r="C1404" s="33"/>
      <c r="D1404" s="165" t="s">
        <v>273</v>
      </c>
      <c r="E1404" s="33"/>
      <c r="F1404" s="166" t="s">
        <v>1524</v>
      </c>
      <c r="G1404" s="33"/>
      <c r="H1404" s="33"/>
      <c r="I1404" s="167"/>
      <c r="J1404" s="33"/>
      <c r="K1404" s="33"/>
      <c r="L1404" s="34"/>
      <c r="M1404" s="168"/>
      <c r="N1404" s="169"/>
      <c r="O1404" s="59"/>
      <c r="P1404" s="59"/>
      <c r="Q1404" s="59"/>
      <c r="R1404" s="59"/>
      <c r="S1404" s="59"/>
      <c r="T1404" s="60"/>
      <c r="U1404" s="33"/>
      <c r="V1404" s="33"/>
      <c r="W1404" s="33"/>
      <c r="X1404" s="33"/>
      <c r="Y1404" s="33"/>
      <c r="Z1404" s="33"/>
      <c r="AA1404" s="33"/>
      <c r="AB1404" s="33"/>
      <c r="AC1404" s="33"/>
      <c r="AD1404" s="33"/>
      <c r="AE1404" s="33"/>
      <c r="AT1404" s="18" t="s">
        <v>273</v>
      </c>
      <c r="AU1404" s="18" t="s">
        <v>90</v>
      </c>
    </row>
    <row r="1405" spans="2:51" s="14" customFormat="1" ht="10.2">
      <c r="B1405" s="177"/>
      <c r="D1405" s="165" t="s">
        <v>274</v>
      </c>
      <c r="E1405" s="178" t="s">
        <v>1</v>
      </c>
      <c r="F1405" s="179" t="s">
        <v>1526</v>
      </c>
      <c r="H1405" s="180">
        <v>51.912</v>
      </c>
      <c r="I1405" s="181"/>
      <c r="L1405" s="177"/>
      <c r="M1405" s="182"/>
      <c r="N1405" s="183"/>
      <c r="O1405" s="183"/>
      <c r="P1405" s="183"/>
      <c r="Q1405" s="183"/>
      <c r="R1405" s="183"/>
      <c r="S1405" s="183"/>
      <c r="T1405" s="184"/>
      <c r="AT1405" s="178" t="s">
        <v>274</v>
      </c>
      <c r="AU1405" s="178" t="s">
        <v>90</v>
      </c>
      <c r="AV1405" s="14" t="s">
        <v>90</v>
      </c>
      <c r="AW1405" s="14" t="s">
        <v>36</v>
      </c>
      <c r="AX1405" s="14" t="s">
        <v>80</v>
      </c>
      <c r="AY1405" s="178" t="s">
        <v>265</v>
      </c>
    </row>
    <row r="1406" spans="2:51" s="15" customFormat="1" ht="10.2">
      <c r="B1406" s="185"/>
      <c r="D1406" s="165" t="s">
        <v>274</v>
      </c>
      <c r="E1406" s="186" t="s">
        <v>1</v>
      </c>
      <c r="F1406" s="187" t="s">
        <v>277</v>
      </c>
      <c r="H1406" s="188">
        <v>51.912</v>
      </c>
      <c r="I1406" s="189"/>
      <c r="L1406" s="185"/>
      <c r="M1406" s="190"/>
      <c r="N1406" s="191"/>
      <c r="O1406" s="191"/>
      <c r="P1406" s="191"/>
      <c r="Q1406" s="191"/>
      <c r="R1406" s="191"/>
      <c r="S1406" s="191"/>
      <c r="T1406" s="192"/>
      <c r="AT1406" s="186" t="s">
        <v>274</v>
      </c>
      <c r="AU1406" s="186" t="s">
        <v>90</v>
      </c>
      <c r="AV1406" s="15" t="s">
        <v>179</v>
      </c>
      <c r="AW1406" s="15" t="s">
        <v>36</v>
      </c>
      <c r="AX1406" s="15" t="s">
        <v>87</v>
      </c>
      <c r="AY1406" s="186" t="s">
        <v>265</v>
      </c>
    </row>
    <row r="1407" spans="1:65" s="2" customFormat="1" ht="16.5" customHeight="1">
      <c r="A1407" s="33"/>
      <c r="B1407" s="151"/>
      <c r="C1407" s="152" t="s">
        <v>1527</v>
      </c>
      <c r="D1407" s="152" t="s">
        <v>267</v>
      </c>
      <c r="E1407" s="153" t="s">
        <v>1528</v>
      </c>
      <c r="F1407" s="154" t="s">
        <v>1529</v>
      </c>
      <c r="G1407" s="155" t="s">
        <v>294</v>
      </c>
      <c r="H1407" s="156">
        <v>1.6</v>
      </c>
      <c r="I1407" s="157"/>
      <c r="J1407" s="158">
        <f>ROUND(I1407*H1407,2)</f>
        <v>0</v>
      </c>
      <c r="K1407" s="154" t="s">
        <v>271</v>
      </c>
      <c r="L1407" s="34"/>
      <c r="M1407" s="159" t="s">
        <v>1</v>
      </c>
      <c r="N1407" s="160" t="s">
        <v>45</v>
      </c>
      <c r="O1407" s="59"/>
      <c r="P1407" s="161">
        <f>O1407*H1407</f>
        <v>0</v>
      </c>
      <c r="Q1407" s="161">
        <v>0</v>
      </c>
      <c r="R1407" s="161">
        <f>Q1407*H1407</f>
        <v>0</v>
      </c>
      <c r="S1407" s="161">
        <v>0</v>
      </c>
      <c r="T1407" s="162">
        <f>S1407*H1407</f>
        <v>0</v>
      </c>
      <c r="U1407" s="33"/>
      <c r="V1407" s="33"/>
      <c r="W1407" s="33"/>
      <c r="X1407" s="33"/>
      <c r="Y1407" s="33"/>
      <c r="Z1407" s="33"/>
      <c r="AA1407" s="33"/>
      <c r="AB1407" s="33"/>
      <c r="AC1407" s="33"/>
      <c r="AD1407" s="33"/>
      <c r="AE1407" s="33"/>
      <c r="AR1407" s="163" t="s">
        <v>367</v>
      </c>
      <c r="AT1407" s="163" t="s">
        <v>267</v>
      </c>
      <c r="AU1407" s="163" t="s">
        <v>90</v>
      </c>
      <c r="AY1407" s="18" t="s">
        <v>265</v>
      </c>
      <c r="BE1407" s="164">
        <f>IF(N1407="základní",J1407,0)</f>
        <v>0</v>
      </c>
      <c r="BF1407" s="164">
        <f>IF(N1407="snížená",J1407,0)</f>
        <v>0</v>
      </c>
      <c r="BG1407" s="164">
        <f>IF(N1407="zákl. přenesená",J1407,0)</f>
        <v>0</v>
      </c>
      <c r="BH1407" s="164">
        <f>IF(N1407="sníž. přenesená",J1407,0)</f>
        <v>0</v>
      </c>
      <c r="BI1407" s="164">
        <f>IF(N1407="nulová",J1407,0)</f>
        <v>0</v>
      </c>
      <c r="BJ1407" s="18" t="s">
        <v>87</v>
      </c>
      <c r="BK1407" s="164">
        <f>ROUND(I1407*H1407,2)</f>
        <v>0</v>
      </c>
      <c r="BL1407" s="18" t="s">
        <v>367</v>
      </c>
      <c r="BM1407" s="163" t="s">
        <v>1530</v>
      </c>
    </row>
    <row r="1408" spans="1:47" s="2" customFormat="1" ht="10.2">
      <c r="A1408" s="33"/>
      <c r="B1408" s="34"/>
      <c r="C1408" s="33"/>
      <c r="D1408" s="165" t="s">
        <v>273</v>
      </c>
      <c r="E1408" s="33"/>
      <c r="F1408" s="166" t="s">
        <v>1529</v>
      </c>
      <c r="G1408" s="33"/>
      <c r="H1408" s="33"/>
      <c r="I1408" s="167"/>
      <c r="J1408" s="33"/>
      <c r="K1408" s="33"/>
      <c r="L1408" s="34"/>
      <c r="M1408" s="168"/>
      <c r="N1408" s="169"/>
      <c r="O1408" s="59"/>
      <c r="P1408" s="59"/>
      <c r="Q1408" s="59"/>
      <c r="R1408" s="59"/>
      <c r="S1408" s="59"/>
      <c r="T1408" s="60"/>
      <c r="U1408" s="33"/>
      <c r="V1408" s="33"/>
      <c r="W1408" s="33"/>
      <c r="X1408" s="33"/>
      <c r="Y1408" s="33"/>
      <c r="Z1408" s="33"/>
      <c r="AA1408" s="33"/>
      <c r="AB1408" s="33"/>
      <c r="AC1408" s="33"/>
      <c r="AD1408" s="33"/>
      <c r="AE1408" s="33"/>
      <c r="AT1408" s="18" t="s">
        <v>273</v>
      </c>
      <c r="AU1408" s="18" t="s">
        <v>90</v>
      </c>
    </row>
    <row r="1409" spans="2:51" s="13" customFormat="1" ht="10.2">
      <c r="B1409" s="170"/>
      <c r="D1409" s="165" t="s">
        <v>274</v>
      </c>
      <c r="E1409" s="171" t="s">
        <v>1</v>
      </c>
      <c r="F1409" s="172" t="s">
        <v>867</v>
      </c>
      <c r="H1409" s="171" t="s">
        <v>1</v>
      </c>
      <c r="I1409" s="173"/>
      <c r="L1409" s="170"/>
      <c r="M1409" s="174"/>
      <c r="N1409" s="175"/>
      <c r="O1409" s="175"/>
      <c r="P1409" s="175"/>
      <c r="Q1409" s="175"/>
      <c r="R1409" s="175"/>
      <c r="S1409" s="175"/>
      <c r="T1409" s="176"/>
      <c r="AT1409" s="171" t="s">
        <v>274</v>
      </c>
      <c r="AU1409" s="171" t="s">
        <v>90</v>
      </c>
      <c r="AV1409" s="13" t="s">
        <v>87</v>
      </c>
      <c r="AW1409" s="13" t="s">
        <v>36</v>
      </c>
      <c r="AX1409" s="13" t="s">
        <v>80</v>
      </c>
      <c r="AY1409" s="171" t="s">
        <v>265</v>
      </c>
    </row>
    <row r="1410" spans="2:51" s="14" customFormat="1" ht="10.2">
      <c r="B1410" s="177"/>
      <c r="D1410" s="165" t="s">
        <v>274</v>
      </c>
      <c r="E1410" s="178" t="s">
        <v>1</v>
      </c>
      <c r="F1410" s="179" t="s">
        <v>1531</v>
      </c>
      <c r="H1410" s="180">
        <v>1.6</v>
      </c>
      <c r="I1410" s="181"/>
      <c r="L1410" s="177"/>
      <c r="M1410" s="182"/>
      <c r="N1410" s="183"/>
      <c r="O1410" s="183"/>
      <c r="P1410" s="183"/>
      <c r="Q1410" s="183"/>
      <c r="R1410" s="183"/>
      <c r="S1410" s="183"/>
      <c r="T1410" s="184"/>
      <c r="AT1410" s="178" t="s">
        <v>274</v>
      </c>
      <c r="AU1410" s="178" t="s">
        <v>90</v>
      </c>
      <c r="AV1410" s="14" t="s">
        <v>90</v>
      </c>
      <c r="AW1410" s="14" t="s">
        <v>36</v>
      </c>
      <c r="AX1410" s="14" t="s">
        <v>80</v>
      </c>
      <c r="AY1410" s="178" t="s">
        <v>265</v>
      </c>
    </row>
    <row r="1411" spans="2:51" s="15" customFormat="1" ht="10.2">
      <c r="B1411" s="185"/>
      <c r="D1411" s="165" t="s">
        <v>274</v>
      </c>
      <c r="E1411" s="186" t="s">
        <v>1</v>
      </c>
      <c r="F1411" s="187" t="s">
        <v>277</v>
      </c>
      <c r="H1411" s="188">
        <v>1.6</v>
      </c>
      <c r="I1411" s="189"/>
      <c r="L1411" s="185"/>
      <c r="M1411" s="190"/>
      <c r="N1411" s="191"/>
      <c r="O1411" s="191"/>
      <c r="P1411" s="191"/>
      <c r="Q1411" s="191"/>
      <c r="R1411" s="191"/>
      <c r="S1411" s="191"/>
      <c r="T1411" s="192"/>
      <c r="AT1411" s="186" t="s">
        <v>274</v>
      </c>
      <c r="AU1411" s="186" t="s">
        <v>90</v>
      </c>
      <c r="AV1411" s="15" t="s">
        <v>179</v>
      </c>
      <c r="AW1411" s="15" t="s">
        <v>36</v>
      </c>
      <c r="AX1411" s="15" t="s">
        <v>87</v>
      </c>
      <c r="AY1411" s="186" t="s">
        <v>265</v>
      </c>
    </row>
    <row r="1412" spans="1:65" s="2" customFormat="1" ht="24.15" customHeight="1">
      <c r="A1412" s="33"/>
      <c r="B1412" s="151"/>
      <c r="C1412" s="201" t="s">
        <v>1532</v>
      </c>
      <c r="D1412" s="201" t="s">
        <v>376</v>
      </c>
      <c r="E1412" s="202" t="s">
        <v>1533</v>
      </c>
      <c r="F1412" s="203" t="s">
        <v>1534</v>
      </c>
      <c r="G1412" s="204" t="s">
        <v>294</v>
      </c>
      <c r="H1412" s="205">
        <v>1.6</v>
      </c>
      <c r="I1412" s="206"/>
      <c r="J1412" s="207">
        <f>ROUND(I1412*H1412,2)</f>
        <v>0</v>
      </c>
      <c r="K1412" s="203" t="s">
        <v>413</v>
      </c>
      <c r="L1412" s="208"/>
      <c r="M1412" s="209" t="s">
        <v>1</v>
      </c>
      <c r="N1412" s="210" t="s">
        <v>45</v>
      </c>
      <c r="O1412" s="59"/>
      <c r="P1412" s="161">
        <f>O1412*H1412</f>
        <v>0</v>
      </c>
      <c r="Q1412" s="161">
        <v>0.0004</v>
      </c>
      <c r="R1412" s="161">
        <f>Q1412*H1412</f>
        <v>0.00064</v>
      </c>
      <c r="S1412" s="161">
        <v>0</v>
      </c>
      <c r="T1412" s="162">
        <f>S1412*H1412</f>
        <v>0</v>
      </c>
      <c r="U1412" s="33"/>
      <c r="V1412" s="33"/>
      <c r="W1412" s="33"/>
      <c r="X1412" s="33"/>
      <c r="Y1412" s="33"/>
      <c r="Z1412" s="33"/>
      <c r="AA1412" s="33"/>
      <c r="AB1412" s="33"/>
      <c r="AC1412" s="33"/>
      <c r="AD1412" s="33"/>
      <c r="AE1412" s="33"/>
      <c r="AR1412" s="163" t="s">
        <v>448</v>
      </c>
      <c r="AT1412" s="163" t="s">
        <v>376</v>
      </c>
      <c r="AU1412" s="163" t="s">
        <v>90</v>
      </c>
      <c r="AY1412" s="18" t="s">
        <v>265</v>
      </c>
      <c r="BE1412" s="164">
        <f>IF(N1412="základní",J1412,0)</f>
        <v>0</v>
      </c>
      <c r="BF1412" s="164">
        <f>IF(N1412="snížená",J1412,0)</f>
        <v>0</v>
      </c>
      <c r="BG1412" s="164">
        <f>IF(N1412="zákl. přenesená",J1412,0)</f>
        <v>0</v>
      </c>
      <c r="BH1412" s="164">
        <f>IF(N1412="sníž. přenesená",J1412,0)</f>
        <v>0</v>
      </c>
      <c r="BI1412" s="164">
        <f>IF(N1412="nulová",J1412,0)</f>
        <v>0</v>
      </c>
      <c r="BJ1412" s="18" t="s">
        <v>87</v>
      </c>
      <c r="BK1412" s="164">
        <f>ROUND(I1412*H1412,2)</f>
        <v>0</v>
      </c>
      <c r="BL1412" s="18" t="s">
        <v>367</v>
      </c>
      <c r="BM1412" s="163" t="s">
        <v>1535</v>
      </c>
    </row>
    <row r="1413" spans="1:47" s="2" customFormat="1" ht="10.2">
      <c r="A1413" s="33"/>
      <c r="B1413" s="34"/>
      <c r="C1413" s="33"/>
      <c r="D1413" s="165" t="s">
        <v>273</v>
      </c>
      <c r="E1413" s="33"/>
      <c r="F1413" s="166" t="s">
        <v>1534</v>
      </c>
      <c r="G1413" s="33"/>
      <c r="H1413" s="33"/>
      <c r="I1413" s="167"/>
      <c r="J1413" s="33"/>
      <c r="K1413" s="33"/>
      <c r="L1413" s="34"/>
      <c r="M1413" s="168"/>
      <c r="N1413" s="169"/>
      <c r="O1413" s="59"/>
      <c r="P1413" s="59"/>
      <c r="Q1413" s="59"/>
      <c r="R1413" s="59"/>
      <c r="S1413" s="59"/>
      <c r="T1413" s="60"/>
      <c r="U1413" s="33"/>
      <c r="V1413" s="33"/>
      <c r="W1413" s="33"/>
      <c r="X1413" s="33"/>
      <c r="Y1413" s="33"/>
      <c r="Z1413" s="33"/>
      <c r="AA1413" s="33"/>
      <c r="AB1413" s="33"/>
      <c r="AC1413" s="33"/>
      <c r="AD1413" s="33"/>
      <c r="AE1413" s="33"/>
      <c r="AT1413" s="18" t="s">
        <v>273</v>
      </c>
      <c r="AU1413" s="18" t="s">
        <v>90</v>
      </c>
    </row>
    <row r="1414" spans="2:51" s="13" customFormat="1" ht="10.2">
      <c r="B1414" s="170"/>
      <c r="D1414" s="165" t="s">
        <v>274</v>
      </c>
      <c r="E1414" s="171" t="s">
        <v>1</v>
      </c>
      <c r="F1414" s="172" t="s">
        <v>867</v>
      </c>
      <c r="H1414" s="171" t="s">
        <v>1</v>
      </c>
      <c r="I1414" s="173"/>
      <c r="L1414" s="170"/>
      <c r="M1414" s="174"/>
      <c r="N1414" s="175"/>
      <c r="O1414" s="175"/>
      <c r="P1414" s="175"/>
      <c r="Q1414" s="175"/>
      <c r="R1414" s="175"/>
      <c r="S1414" s="175"/>
      <c r="T1414" s="176"/>
      <c r="AT1414" s="171" t="s">
        <v>274</v>
      </c>
      <c r="AU1414" s="171" t="s">
        <v>90</v>
      </c>
      <c r="AV1414" s="13" t="s">
        <v>87</v>
      </c>
      <c r="AW1414" s="13" t="s">
        <v>36</v>
      </c>
      <c r="AX1414" s="13" t="s">
        <v>80</v>
      </c>
      <c r="AY1414" s="171" t="s">
        <v>265</v>
      </c>
    </row>
    <row r="1415" spans="2:51" s="14" customFormat="1" ht="10.2">
      <c r="B1415" s="177"/>
      <c r="D1415" s="165" t="s">
        <v>274</v>
      </c>
      <c r="E1415" s="178" t="s">
        <v>1</v>
      </c>
      <c r="F1415" s="179" t="s">
        <v>1531</v>
      </c>
      <c r="H1415" s="180">
        <v>1.6</v>
      </c>
      <c r="I1415" s="181"/>
      <c r="L1415" s="177"/>
      <c r="M1415" s="182"/>
      <c r="N1415" s="183"/>
      <c r="O1415" s="183"/>
      <c r="P1415" s="183"/>
      <c r="Q1415" s="183"/>
      <c r="R1415" s="183"/>
      <c r="S1415" s="183"/>
      <c r="T1415" s="184"/>
      <c r="AT1415" s="178" t="s">
        <v>274</v>
      </c>
      <c r="AU1415" s="178" t="s">
        <v>90</v>
      </c>
      <c r="AV1415" s="14" t="s">
        <v>90</v>
      </c>
      <c r="AW1415" s="14" t="s">
        <v>36</v>
      </c>
      <c r="AX1415" s="14" t="s">
        <v>80</v>
      </c>
      <c r="AY1415" s="178" t="s">
        <v>265</v>
      </c>
    </row>
    <row r="1416" spans="2:51" s="15" customFormat="1" ht="10.2">
      <c r="B1416" s="185"/>
      <c r="D1416" s="165" t="s">
        <v>274</v>
      </c>
      <c r="E1416" s="186" t="s">
        <v>1</v>
      </c>
      <c r="F1416" s="187" t="s">
        <v>277</v>
      </c>
      <c r="H1416" s="188">
        <v>1.6</v>
      </c>
      <c r="I1416" s="189"/>
      <c r="L1416" s="185"/>
      <c r="M1416" s="190"/>
      <c r="N1416" s="191"/>
      <c r="O1416" s="191"/>
      <c r="P1416" s="191"/>
      <c r="Q1416" s="191"/>
      <c r="R1416" s="191"/>
      <c r="S1416" s="191"/>
      <c r="T1416" s="192"/>
      <c r="AT1416" s="186" t="s">
        <v>274</v>
      </c>
      <c r="AU1416" s="186" t="s">
        <v>90</v>
      </c>
      <c r="AV1416" s="15" t="s">
        <v>179</v>
      </c>
      <c r="AW1416" s="15" t="s">
        <v>36</v>
      </c>
      <c r="AX1416" s="15" t="s">
        <v>87</v>
      </c>
      <c r="AY1416" s="186" t="s">
        <v>265</v>
      </c>
    </row>
    <row r="1417" spans="1:65" s="2" customFormat="1" ht="37.8" customHeight="1">
      <c r="A1417" s="33"/>
      <c r="B1417" s="151"/>
      <c r="C1417" s="152" t="s">
        <v>1536</v>
      </c>
      <c r="D1417" s="152" t="s">
        <v>267</v>
      </c>
      <c r="E1417" s="153" t="s">
        <v>1537</v>
      </c>
      <c r="F1417" s="154" t="s">
        <v>1538</v>
      </c>
      <c r="G1417" s="155" t="s">
        <v>1106</v>
      </c>
      <c r="H1417" s="211"/>
      <c r="I1417" s="157"/>
      <c r="J1417" s="158">
        <f>ROUND(I1417*H1417,2)</f>
        <v>0</v>
      </c>
      <c r="K1417" s="154" t="s">
        <v>271</v>
      </c>
      <c r="L1417" s="34"/>
      <c r="M1417" s="159" t="s">
        <v>1</v>
      </c>
      <c r="N1417" s="160" t="s">
        <v>45</v>
      </c>
      <c r="O1417" s="59"/>
      <c r="P1417" s="161">
        <f>O1417*H1417</f>
        <v>0</v>
      </c>
      <c r="Q1417" s="161">
        <v>0</v>
      </c>
      <c r="R1417" s="161">
        <f>Q1417*H1417</f>
        <v>0</v>
      </c>
      <c r="S1417" s="161">
        <v>0</v>
      </c>
      <c r="T1417" s="162">
        <f>S1417*H1417</f>
        <v>0</v>
      </c>
      <c r="U1417" s="33"/>
      <c r="V1417" s="33"/>
      <c r="W1417" s="33"/>
      <c r="X1417" s="33"/>
      <c r="Y1417" s="33"/>
      <c r="Z1417" s="33"/>
      <c r="AA1417" s="33"/>
      <c r="AB1417" s="33"/>
      <c r="AC1417" s="33"/>
      <c r="AD1417" s="33"/>
      <c r="AE1417" s="33"/>
      <c r="AR1417" s="163" t="s">
        <v>367</v>
      </c>
      <c r="AT1417" s="163" t="s">
        <v>267</v>
      </c>
      <c r="AU1417" s="163" t="s">
        <v>90</v>
      </c>
      <c r="AY1417" s="18" t="s">
        <v>265</v>
      </c>
      <c r="BE1417" s="164">
        <f>IF(N1417="základní",J1417,0)</f>
        <v>0</v>
      </c>
      <c r="BF1417" s="164">
        <f>IF(N1417="snížená",J1417,0)</f>
        <v>0</v>
      </c>
      <c r="BG1417" s="164">
        <f>IF(N1417="zákl. přenesená",J1417,0)</f>
        <v>0</v>
      </c>
      <c r="BH1417" s="164">
        <f>IF(N1417="sníž. přenesená",J1417,0)</f>
        <v>0</v>
      </c>
      <c r="BI1417" s="164">
        <f>IF(N1417="nulová",J1417,0)</f>
        <v>0</v>
      </c>
      <c r="BJ1417" s="18" t="s">
        <v>87</v>
      </c>
      <c r="BK1417" s="164">
        <f>ROUND(I1417*H1417,2)</f>
        <v>0</v>
      </c>
      <c r="BL1417" s="18" t="s">
        <v>367</v>
      </c>
      <c r="BM1417" s="163" t="s">
        <v>1539</v>
      </c>
    </row>
    <row r="1418" spans="1:47" s="2" customFormat="1" ht="28.8">
      <c r="A1418" s="33"/>
      <c r="B1418" s="34"/>
      <c r="C1418" s="33"/>
      <c r="D1418" s="165" t="s">
        <v>273</v>
      </c>
      <c r="E1418" s="33"/>
      <c r="F1418" s="166" t="s">
        <v>1538</v>
      </c>
      <c r="G1418" s="33"/>
      <c r="H1418" s="33"/>
      <c r="I1418" s="167"/>
      <c r="J1418" s="33"/>
      <c r="K1418" s="33"/>
      <c r="L1418" s="34"/>
      <c r="M1418" s="168"/>
      <c r="N1418" s="169"/>
      <c r="O1418" s="59"/>
      <c r="P1418" s="59"/>
      <c r="Q1418" s="59"/>
      <c r="R1418" s="59"/>
      <c r="S1418" s="59"/>
      <c r="T1418" s="60"/>
      <c r="U1418" s="33"/>
      <c r="V1418" s="33"/>
      <c r="W1418" s="33"/>
      <c r="X1418" s="33"/>
      <c r="Y1418" s="33"/>
      <c r="Z1418" s="33"/>
      <c r="AA1418" s="33"/>
      <c r="AB1418" s="33"/>
      <c r="AC1418" s="33"/>
      <c r="AD1418" s="33"/>
      <c r="AE1418" s="33"/>
      <c r="AT1418" s="18" t="s">
        <v>273</v>
      </c>
      <c r="AU1418" s="18" t="s">
        <v>90</v>
      </c>
    </row>
    <row r="1419" spans="1:65" s="2" customFormat="1" ht="24.15" customHeight="1">
      <c r="A1419" s="33"/>
      <c r="B1419" s="151"/>
      <c r="C1419" s="152" t="s">
        <v>1540</v>
      </c>
      <c r="D1419" s="152" t="s">
        <v>267</v>
      </c>
      <c r="E1419" s="153" t="s">
        <v>1541</v>
      </c>
      <c r="F1419" s="154" t="s">
        <v>1542</v>
      </c>
      <c r="G1419" s="155" t="s">
        <v>1106</v>
      </c>
      <c r="H1419" s="211"/>
      <c r="I1419" s="157"/>
      <c r="J1419" s="158">
        <f>ROUND(I1419*H1419,2)</f>
        <v>0</v>
      </c>
      <c r="K1419" s="154" t="s">
        <v>271</v>
      </c>
      <c r="L1419" s="34"/>
      <c r="M1419" s="159" t="s">
        <v>1</v>
      </c>
      <c r="N1419" s="160" t="s">
        <v>45</v>
      </c>
      <c r="O1419" s="59"/>
      <c r="P1419" s="161">
        <f>O1419*H1419</f>
        <v>0</v>
      </c>
      <c r="Q1419" s="161">
        <v>0</v>
      </c>
      <c r="R1419" s="161">
        <f>Q1419*H1419</f>
        <v>0</v>
      </c>
      <c r="S1419" s="161">
        <v>0</v>
      </c>
      <c r="T1419" s="162">
        <f>S1419*H1419</f>
        <v>0</v>
      </c>
      <c r="U1419" s="33"/>
      <c r="V1419" s="33"/>
      <c r="W1419" s="33"/>
      <c r="X1419" s="33"/>
      <c r="Y1419" s="33"/>
      <c r="Z1419" s="33"/>
      <c r="AA1419" s="33"/>
      <c r="AB1419" s="33"/>
      <c r="AC1419" s="33"/>
      <c r="AD1419" s="33"/>
      <c r="AE1419" s="33"/>
      <c r="AR1419" s="163" t="s">
        <v>367</v>
      </c>
      <c r="AT1419" s="163" t="s">
        <v>267</v>
      </c>
      <c r="AU1419" s="163" t="s">
        <v>90</v>
      </c>
      <c r="AY1419" s="18" t="s">
        <v>265</v>
      </c>
      <c r="BE1419" s="164">
        <f>IF(N1419="základní",J1419,0)</f>
        <v>0</v>
      </c>
      <c r="BF1419" s="164">
        <f>IF(N1419="snížená",J1419,0)</f>
        <v>0</v>
      </c>
      <c r="BG1419" s="164">
        <f>IF(N1419="zákl. přenesená",J1419,0)</f>
        <v>0</v>
      </c>
      <c r="BH1419" s="164">
        <f>IF(N1419="sníž. přenesená",J1419,0)</f>
        <v>0</v>
      </c>
      <c r="BI1419" s="164">
        <f>IF(N1419="nulová",J1419,0)</f>
        <v>0</v>
      </c>
      <c r="BJ1419" s="18" t="s">
        <v>87</v>
      </c>
      <c r="BK1419" s="164">
        <f>ROUND(I1419*H1419,2)</f>
        <v>0</v>
      </c>
      <c r="BL1419" s="18" t="s">
        <v>367</v>
      </c>
      <c r="BM1419" s="163" t="s">
        <v>1543</v>
      </c>
    </row>
    <row r="1420" spans="1:47" s="2" customFormat="1" ht="28.8">
      <c r="A1420" s="33"/>
      <c r="B1420" s="34"/>
      <c r="C1420" s="33"/>
      <c r="D1420" s="165" t="s">
        <v>273</v>
      </c>
      <c r="E1420" s="33"/>
      <c r="F1420" s="166" t="s">
        <v>1544</v>
      </c>
      <c r="G1420" s="33"/>
      <c r="H1420" s="33"/>
      <c r="I1420" s="167"/>
      <c r="J1420" s="33"/>
      <c r="K1420" s="33"/>
      <c r="L1420" s="34"/>
      <c r="M1420" s="168"/>
      <c r="N1420" s="169"/>
      <c r="O1420" s="59"/>
      <c r="P1420" s="59"/>
      <c r="Q1420" s="59"/>
      <c r="R1420" s="59"/>
      <c r="S1420" s="59"/>
      <c r="T1420" s="60"/>
      <c r="U1420" s="33"/>
      <c r="V1420" s="33"/>
      <c r="W1420" s="33"/>
      <c r="X1420" s="33"/>
      <c r="Y1420" s="33"/>
      <c r="Z1420" s="33"/>
      <c r="AA1420" s="33"/>
      <c r="AB1420" s="33"/>
      <c r="AC1420" s="33"/>
      <c r="AD1420" s="33"/>
      <c r="AE1420" s="33"/>
      <c r="AT1420" s="18" t="s">
        <v>273</v>
      </c>
      <c r="AU1420" s="18" t="s">
        <v>90</v>
      </c>
    </row>
    <row r="1421" spans="2:63" s="12" customFormat="1" ht="22.8" customHeight="1">
      <c r="B1421" s="138"/>
      <c r="D1421" s="139" t="s">
        <v>79</v>
      </c>
      <c r="E1421" s="149" t="s">
        <v>1545</v>
      </c>
      <c r="F1421" s="149" t="s">
        <v>1546</v>
      </c>
      <c r="I1421" s="141"/>
      <c r="J1421" s="150">
        <f>BK1421</f>
        <v>0</v>
      </c>
      <c r="L1421" s="138"/>
      <c r="M1421" s="143"/>
      <c r="N1421" s="144"/>
      <c r="O1421" s="144"/>
      <c r="P1421" s="145">
        <f>SUM(P1422:P1466)</f>
        <v>0</v>
      </c>
      <c r="Q1421" s="144"/>
      <c r="R1421" s="145">
        <f>SUM(R1422:R1466)</f>
        <v>0.07454500000000001</v>
      </c>
      <c r="S1421" s="144"/>
      <c r="T1421" s="146">
        <f>SUM(T1422:T1466)</f>
        <v>0</v>
      </c>
      <c r="AR1421" s="139" t="s">
        <v>90</v>
      </c>
      <c r="AT1421" s="147" t="s">
        <v>79</v>
      </c>
      <c r="AU1421" s="147" t="s">
        <v>87</v>
      </c>
      <c r="AY1421" s="139" t="s">
        <v>265</v>
      </c>
      <c r="BK1421" s="148">
        <f>SUM(BK1422:BK1466)</f>
        <v>0</v>
      </c>
    </row>
    <row r="1422" spans="1:65" s="2" customFormat="1" ht="16.5" customHeight="1">
      <c r="A1422" s="33"/>
      <c r="B1422" s="151"/>
      <c r="C1422" s="152" t="s">
        <v>1547</v>
      </c>
      <c r="D1422" s="152" t="s">
        <v>267</v>
      </c>
      <c r="E1422" s="153" t="s">
        <v>1548</v>
      </c>
      <c r="F1422" s="154" t="s">
        <v>1549</v>
      </c>
      <c r="G1422" s="155" t="s">
        <v>270</v>
      </c>
      <c r="H1422" s="156">
        <v>3</v>
      </c>
      <c r="I1422" s="157"/>
      <c r="J1422" s="158">
        <f>ROUND(I1422*H1422,2)</f>
        <v>0</v>
      </c>
      <c r="K1422" s="154" t="s">
        <v>271</v>
      </c>
      <c r="L1422" s="34"/>
      <c r="M1422" s="159" t="s">
        <v>1</v>
      </c>
      <c r="N1422" s="160" t="s">
        <v>45</v>
      </c>
      <c r="O1422" s="59"/>
      <c r="P1422" s="161">
        <f>O1422*H1422</f>
        <v>0</v>
      </c>
      <c r="Q1422" s="161">
        <v>0</v>
      </c>
      <c r="R1422" s="161">
        <f>Q1422*H1422</f>
        <v>0</v>
      </c>
      <c r="S1422" s="161">
        <v>0</v>
      </c>
      <c r="T1422" s="162">
        <f>S1422*H1422</f>
        <v>0</v>
      </c>
      <c r="U1422" s="33"/>
      <c r="V1422" s="33"/>
      <c r="W1422" s="33"/>
      <c r="X1422" s="33"/>
      <c r="Y1422" s="33"/>
      <c r="Z1422" s="33"/>
      <c r="AA1422" s="33"/>
      <c r="AB1422" s="33"/>
      <c r="AC1422" s="33"/>
      <c r="AD1422" s="33"/>
      <c r="AE1422" s="33"/>
      <c r="AR1422" s="163" t="s">
        <v>367</v>
      </c>
      <c r="AT1422" s="163" t="s">
        <v>267</v>
      </c>
      <c r="AU1422" s="163" t="s">
        <v>90</v>
      </c>
      <c r="AY1422" s="18" t="s">
        <v>265</v>
      </c>
      <c r="BE1422" s="164">
        <f>IF(N1422="základní",J1422,0)</f>
        <v>0</v>
      </c>
      <c r="BF1422" s="164">
        <f>IF(N1422="snížená",J1422,0)</f>
        <v>0</v>
      </c>
      <c r="BG1422" s="164">
        <f>IF(N1422="zákl. přenesená",J1422,0)</f>
        <v>0</v>
      </c>
      <c r="BH1422" s="164">
        <f>IF(N1422="sníž. přenesená",J1422,0)</f>
        <v>0</v>
      </c>
      <c r="BI1422" s="164">
        <f>IF(N1422="nulová",J1422,0)</f>
        <v>0</v>
      </c>
      <c r="BJ1422" s="18" t="s">
        <v>87</v>
      </c>
      <c r="BK1422" s="164">
        <f>ROUND(I1422*H1422,2)</f>
        <v>0</v>
      </c>
      <c r="BL1422" s="18" t="s">
        <v>367</v>
      </c>
      <c r="BM1422" s="163" t="s">
        <v>1550</v>
      </c>
    </row>
    <row r="1423" spans="1:47" s="2" customFormat="1" ht="19.2">
      <c r="A1423" s="33"/>
      <c r="B1423" s="34"/>
      <c r="C1423" s="33"/>
      <c r="D1423" s="165" t="s">
        <v>273</v>
      </c>
      <c r="E1423" s="33"/>
      <c r="F1423" s="166" t="s">
        <v>1551</v>
      </c>
      <c r="G1423" s="33"/>
      <c r="H1423" s="33"/>
      <c r="I1423" s="167"/>
      <c r="J1423" s="33"/>
      <c r="K1423" s="33"/>
      <c r="L1423" s="34"/>
      <c r="M1423" s="168"/>
      <c r="N1423" s="169"/>
      <c r="O1423" s="59"/>
      <c r="P1423" s="59"/>
      <c r="Q1423" s="59"/>
      <c r="R1423" s="59"/>
      <c r="S1423" s="59"/>
      <c r="T1423" s="60"/>
      <c r="U1423" s="33"/>
      <c r="V1423" s="33"/>
      <c r="W1423" s="33"/>
      <c r="X1423" s="33"/>
      <c r="Y1423" s="33"/>
      <c r="Z1423" s="33"/>
      <c r="AA1423" s="33"/>
      <c r="AB1423" s="33"/>
      <c r="AC1423" s="33"/>
      <c r="AD1423" s="33"/>
      <c r="AE1423" s="33"/>
      <c r="AT1423" s="18" t="s">
        <v>273</v>
      </c>
      <c r="AU1423" s="18" t="s">
        <v>90</v>
      </c>
    </row>
    <row r="1424" spans="1:65" s="2" customFormat="1" ht="16.5" customHeight="1">
      <c r="A1424" s="33"/>
      <c r="B1424" s="151"/>
      <c r="C1424" s="152" t="s">
        <v>1552</v>
      </c>
      <c r="D1424" s="152" t="s">
        <v>267</v>
      </c>
      <c r="E1424" s="153" t="s">
        <v>1553</v>
      </c>
      <c r="F1424" s="154" t="s">
        <v>1554</v>
      </c>
      <c r="G1424" s="155" t="s">
        <v>270</v>
      </c>
      <c r="H1424" s="156">
        <v>3</v>
      </c>
      <c r="I1424" s="157"/>
      <c r="J1424" s="158">
        <f>ROUND(I1424*H1424,2)</f>
        <v>0</v>
      </c>
      <c r="K1424" s="154" t="s">
        <v>271</v>
      </c>
      <c r="L1424" s="34"/>
      <c r="M1424" s="159" t="s">
        <v>1</v>
      </c>
      <c r="N1424" s="160" t="s">
        <v>45</v>
      </c>
      <c r="O1424" s="59"/>
      <c r="P1424" s="161">
        <f>O1424*H1424</f>
        <v>0</v>
      </c>
      <c r="Q1424" s="161">
        <v>0.0003</v>
      </c>
      <c r="R1424" s="161">
        <f>Q1424*H1424</f>
        <v>0.0009</v>
      </c>
      <c r="S1424" s="161">
        <v>0</v>
      </c>
      <c r="T1424" s="162">
        <f>S1424*H1424</f>
        <v>0</v>
      </c>
      <c r="U1424" s="33"/>
      <c r="V1424" s="33"/>
      <c r="W1424" s="33"/>
      <c r="X1424" s="33"/>
      <c r="Y1424" s="33"/>
      <c r="Z1424" s="33"/>
      <c r="AA1424" s="33"/>
      <c r="AB1424" s="33"/>
      <c r="AC1424" s="33"/>
      <c r="AD1424" s="33"/>
      <c r="AE1424" s="33"/>
      <c r="AR1424" s="163" t="s">
        <v>367</v>
      </c>
      <c r="AT1424" s="163" t="s">
        <v>267</v>
      </c>
      <c r="AU1424" s="163" t="s">
        <v>90</v>
      </c>
      <c r="AY1424" s="18" t="s">
        <v>265</v>
      </c>
      <c r="BE1424" s="164">
        <f>IF(N1424="základní",J1424,0)</f>
        <v>0</v>
      </c>
      <c r="BF1424" s="164">
        <f>IF(N1424="snížená",J1424,0)</f>
        <v>0</v>
      </c>
      <c r="BG1424" s="164">
        <f>IF(N1424="zákl. přenesená",J1424,0)</f>
        <v>0</v>
      </c>
      <c r="BH1424" s="164">
        <f>IF(N1424="sníž. přenesená",J1424,0)</f>
        <v>0</v>
      </c>
      <c r="BI1424" s="164">
        <f>IF(N1424="nulová",J1424,0)</f>
        <v>0</v>
      </c>
      <c r="BJ1424" s="18" t="s">
        <v>87</v>
      </c>
      <c r="BK1424" s="164">
        <f>ROUND(I1424*H1424,2)</f>
        <v>0</v>
      </c>
      <c r="BL1424" s="18" t="s">
        <v>367</v>
      </c>
      <c r="BM1424" s="163" t="s">
        <v>1555</v>
      </c>
    </row>
    <row r="1425" spans="1:47" s="2" customFormat="1" ht="19.2">
      <c r="A1425" s="33"/>
      <c r="B1425" s="34"/>
      <c r="C1425" s="33"/>
      <c r="D1425" s="165" t="s">
        <v>273</v>
      </c>
      <c r="E1425" s="33"/>
      <c r="F1425" s="166" t="s">
        <v>1556</v>
      </c>
      <c r="G1425" s="33"/>
      <c r="H1425" s="33"/>
      <c r="I1425" s="167"/>
      <c r="J1425" s="33"/>
      <c r="K1425" s="33"/>
      <c r="L1425" s="34"/>
      <c r="M1425" s="168"/>
      <c r="N1425" s="169"/>
      <c r="O1425" s="59"/>
      <c r="P1425" s="59"/>
      <c r="Q1425" s="59"/>
      <c r="R1425" s="59"/>
      <c r="S1425" s="59"/>
      <c r="T1425" s="60"/>
      <c r="U1425" s="33"/>
      <c r="V1425" s="33"/>
      <c r="W1425" s="33"/>
      <c r="X1425" s="33"/>
      <c r="Y1425" s="33"/>
      <c r="Z1425" s="33"/>
      <c r="AA1425" s="33"/>
      <c r="AB1425" s="33"/>
      <c r="AC1425" s="33"/>
      <c r="AD1425" s="33"/>
      <c r="AE1425" s="33"/>
      <c r="AT1425" s="18" t="s">
        <v>273</v>
      </c>
      <c r="AU1425" s="18" t="s">
        <v>90</v>
      </c>
    </row>
    <row r="1426" spans="1:65" s="2" customFormat="1" ht="16.5" customHeight="1">
      <c r="A1426" s="33"/>
      <c r="B1426" s="151"/>
      <c r="C1426" s="152" t="s">
        <v>1557</v>
      </c>
      <c r="D1426" s="152" t="s">
        <v>267</v>
      </c>
      <c r="E1426" s="153" t="s">
        <v>1558</v>
      </c>
      <c r="F1426" s="154" t="s">
        <v>1559</v>
      </c>
      <c r="G1426" s="155" t="s">
        <v>270</v>
      </c>
      <c r="H1426" s="156">
        <v>3</v>
      </c>
      <c r="I1426" s="157"/>
      <c r="J1426" s="158">
        <f>ROUND(I1426*H1426,2)</f>
        <v>0</v>
      </c>
      <c r="K1426" s="154" t="s">
        <v>271</v>
      </c>
      <c r="L1426" s="34"/>
      <c r="M1426" s="159" t="s">
        <v>1</v>
      </c>
      <c r="N1426" s="160" t="s">
        <v>45</v>
      </c>
      <c r="O1426" s="59"/>
      <c r="P1426" s="161">
        <f>O1426*H1426</f>
        <v>0</v>
      </c>
      <c r="Q1426" s="161">
        <v>0.0045</v>
      </c>
      <c r="R1426" s="161">
        <f>Q1426*H1426</f>
        <v>0.013499999999999998</v>
      </c>
      <c r="S1426" s="161">
        <v>0</v>
      </c>
      <c r="T1426" s="162">
        <f>S1426*H1426</f>
        <v>0</v>
      </c>
      <c r="U1426" s="33"/>
      <c r="V1426" s="33"/>
      <c r="W1426" s="33"/>
      <c r="X1426" s="33"/>
      <c r="Y1426" s="33"/>
      <c r="Z1426" s="33"/>
      <c r="AA1426" s="33"/>
      <c r="AB1426" s="33"/>
      <c r="AC1426" s="33"/>
      <c r="AD1426" s="33"/>
      <c r="AE1426" s="33"/>
      <c r="AR1426" s="163" t="s">
        <v>367</v>
      </c>
      <c r="AT1426" s="163" t="s">
        <v>267</v>
      </c>
      <c r="AU1426" s="163" t="s">
        <v>90</v>
      </c>
      <c r="AY1426" s="18" t="s">
        <v>265</v>
      </c>
      <c r="BE1426" s="164">
        <f>IF(N1426="základní",J1426,0)</f>
        <v>0</v>
      </c>
      <c r="BF1426" s="164">
        <f>IF(N1426="snížená",J1426,0)</f>
        <v>0</v>
      </c>
      <c r="BG1426" s="164">
        <f>IF(N1426="zákl. přenesená",J1426,0)</f>
        <v>0</v>
      </c>
      <c r="BH1426" s="164">
        <f>IF(N1426="sníž. přenesená",J1426,0)</f>
        <v>0</v>
      </c>
      <c r="BI1426" s="164">
        <f>IF(N1426="nulová",J1426,0)</f>
        <v>0</v>
      </c>
      <c r="BJ1426" s="18" t="s">
        <v>87</v>
      </c>
      <c r="BK1426" s="164">
        <f>ROUND(I1426*H1426,2)</f>
        <v>0</v>
      </c>
      <c r="BL1426" s="18" t="s">
        <v>367</v>
      </c>
      <c r="BM1426" s="163" t="s">
        <v>1560</v>
      </c>
    </row>
    <row r="1427" spans="1:47" s="2" customFormat="1" ht="19.2">
      <c r="A1427" s="33"/>
      <c r="B1427" s="34"/>
      <c r="C1427" s="33"/>
      <c r="D1427" s="165" t="s">
        <v>273</v>
      </c>
      <c r="E1427" s="33"/>
      <c r="F1427" s="166" t="s">
        <v>1561</v>
      </c>
      <c r="G1427" s="33"/>
      <c r="H1427" s="33"/>
      <c r="I1427" s="167"/>
      <c r="J1427" s="33"/>
      <c r="K1427" s="33"/>
      <c r="L1427" s="34"/>
      <c r="M1427" s="168"/>
      <c r="N1427" s="169"/>
      <c r="O1427" s="59"/>
      <c r="P1427" s="59"/>
      <c r="Q1427" s="59"/>
      <c r="R1427" s="59"/>
      <c r="S1427" s="59"/>
      <c r="T1427" s="60"/>
      <c r="U1427" s="33"/>
      <c r="V1427" s="33"/>
      <c r="W1427" s="33"/>
      <c r="X1427" s="33"/>
      <c r="Y1427" s="33"/>
      <c r="Z1427" s="33"/>
      <c r="AA1427" s="33"/>
      <c r="AB1427" s="33"/>
      <c r="AC1427" s="33"/>
      <c r="AD1427" s="33"/>
      <c r="AE1427" s="33"/>
      <c r="AT1427" s="18" t="s">
        <v>273</v>
      </c>
      <c r="AU1427" s="18" t="s">
        <v>90</v>
      </c>
    </row>
    <row r="1428" spans="1:65" s="2" customFormat="1" ht="24.15" customHeight="1">
      <c r="A1428" s="33"/>
      <c r="B1428" s="151"/>
      <c r="C1428" s="152" t="s">
        <v>1562</v>
      </c>
      <c r="D1428" s="152" t="s">
        <v>267</v>
      </c>
      <c r="E1428" s="153" t="s">
        <v>1563</v>
      </c>
      <c r="F1428" s="154" t="s">
        <v>1564</v>
      </c>
      <c r="G1428" s="155" t="s">
        <v>270</v>
      </c>
      <c r="H1428" s="156">
        <v>3</v>
      </c>
      <c r="I1428" s="157"/>
      <c r="J1428" s="158">
        <f>ROUND(I1428*H1428,2)</f>
        <v>0</v>
      </c>
      <c r="K1428" s="154" t="s">
        <v>271</v>
      </c>
      <c r="L1428" s="34"/>
      <c r="M1428" s="159" t="s">
        <v>1</v>
      </c>
      <c r="N1428" s="160" t="s">
        <v>45</v>
      </c>
      <c r="O1428" s="59"/>
      <c r="P1428" s="161">
        <f>O1428*H1428</f>
        <v>0</v>
      </c>
      <c r="Q1428" s="161">
        <v>0.00145</v>
      </c>
      <c r="R1428" s="161">
        <f>Q1428*H1428</f>
        <v>0.00435</v>
      </c>
      <c r="S1428" s="161">
        <v>0</v>
      </c>
      <c r="T1428" s="162">
        <f>S1428*H1428</f>
        <v>0</v>
      </c>
      <c r="U1428" s="33"/>
      <c r="V1428" s="33"/>
      <c r="W1428" s="33"/>
      <c r="X1428" s="33"/>
      <c r="Y1428" s="33"/>
      <c r="Z1428" s="33"/>
      <c r="AA1428" s="33"/>
      <c r="AB1428" s="33"/>
      <c r="AC1428" s="33"/>
      <c r="AD1428" s="33"/>
      <c r="AE1428" s="33"/>
      <c r="AR1428" s="163" t="s">
        <v>367</v>
      </c>
      <c r="AT1428" s="163" t="s">
        <v>267</v>
      </c>
      <c r="AU1428" s="163" t="s">
        <v>90</v>
      </c>
      <c r="AY1428" s="18" t="s">
        <v>265</v>
      </c>
      <c r="BE1428" s="164">
        <f>IF(N1428="základní",J1428,0)</f>
        <v>0</v>
      </c>
      <c r="BF1428" s="164">
        <f>IF(N1428="snížená",J1428,0)</f>
        <v>0</v>
      </c>
      <c r="BG1428" s="164">
        <f>IF(N1428="zákl. přenesená",J1428,0)</f>
        <v>0</v>
      </c>
      <c r="BH1428" s="164">
        <f>IF(N1428="sníž. přenesená",J1428,0)</f>
        <v>0</v>
      </c>
      <c r="BI1428" s="164">
        <f>IF(N1428="nulová",J1428,0)</f>
        <v>0</v>
      </c>
      <c r="BJ1428" s="18" t="s">
        <v>87</v>
      </c>
      <c r="BK1428" s="164">
        <f>ROUND(I1428*H1428,2)</f>
        <v>0</v>
      </c>
      <c r="BL1428" s="18" t="s">
        <v>367</v>
      </c>
      <c r="BM1428" s="163" t="s">
        <v>1565</v>
      </c>
    </row>
    <row r="1429" spans="1:47" s="2" customFormat="1" ht="28.8">
      <c r="A1429" s="33"/>
      <c r="B1429" s="34"/>
      <c r="C1429" s="33"/>
      <c r="D1429" s="165" t="s">
        <v>273</v>
      </c>
      <c r="E1429" s="33"/>
      <c r="F1429" s="166" t="s">
        <v>1566</v>
      </c>
      <c r="G1429" s="33"/>
      <c r="H1429" s="33"/>
      <c r="I1429" s="167"/>
      <c r="J1429" s="33"/>
      <c r="K1429" s="33"/>
      <c r="L1429" s="34"/>
      <c r="M1429" s="168"/>
      <c r="N1429" s="169"/>
      <c r="O1429" s="59"/>
      <c r="P1429" s="59"/>
      <c r="Q1429" s="59"/>
      <c r="R1429" s="59"/>
      <c r="S1429" s="59"/>
      <c r="T1429" s="60"/>
      <c r="U1429" s="33"/>
      <c r="V1429" s="33"/>
      <c r="W1429" s="33"/>
      <c r="X1429" s="33"/>
      <c r="Y1429" s="33"/>
      <c r="Z1429" s="33"/>
      <c r="AA1429" s="33"/>
      <c r="AB1429" s="33"/>
      <c r="AC1429" s="33"/>
      <c r="AD1429" s="33"/>
      <c r="AE1429" s="33"/>
      <c r="AT1429" s="18" t="s">
        <v>273</v>
      </c>
      <c r="AU1429" s="18" t="s">
        <v>90</v>
      </c>
    </row>
    <row r="1430" spans="1:65" s="2" customFormat="1" ht="44.25" customHeight="1">
      <c r="A1430" s="33"/>
      <c r="B1430" s="151"/>
      <c r="C1430" s="152" t="s">
        <v>1567</v>
      </c>
      <c r="D1430" s="152" t="s">
        <v>267</v>
      </c>
      <c r="E1430" s="153" t="s">
        <v>1568</v>
      </c>
      <c r="F1430" s="154" t="s">
        <v>1569</v>
      </c>
      <c r="G1430" s="155" t="s">
        <v>270</v>
      </c>
      <c r="H1430" s="156">
        <v>3</v>
      </c>
      <c r="I1430" s="157"/>
      <c r="J1430" s="158">
        <f>ROUND(I1430*H1430,2)</f>
        <v>0</v>
      </c>
      <c r="K1430" s="154" t="s">
        <v>271</v>
      </c>
      <c r="L1430" s="34"/>
      <c r="M1430" s="159" t="s">
        <v>1</v>
      </c>
      <c r="N1430" s="160" t="s">
        <v>45</v>
      </c>
      <c r="O1430" s="59"/>
      <c r="P1430" s="161">
        <f>O1430*H1430</f>
        <v>0</v>
      </c>
      <c r="Q1430" s="161">
        <v>0.00505</v>
      </c>
      <c r="R1430" s="161">
        <f>Q1430*H1430</f>
        <v>0.01515</v>
      </c>
      <c r="S1430" s="161">
        <v>0</v>
      </c>
      <c r="T1430" s="162">
        <f>S1430*H1430</f>
        <v>0</v>
      </c>
      <c r="U1430" s="33"/>
      <c r="V1430" s="33"/>
      <c r="W1430" s="33"/>
      <c r="X1430" s="33"/>
      <c r="Y1430" s="33"/>
      <c r="Z1430" s="33"/>
      <c r="AA1430" s="33"/>
      <c r="AB1430" s="33"/>
      <c r="AC1430" s="33"/>
      <c r="AD1430" s="33"/>
      <c r="AE1430" s="33"/>
      <c r="AR1430" s="163" t="s">
        <v>367</v>
      </c>
      <c r="AT1430" s="163" t="s">
        <v>267</v>
      </c>
      <c r="AU1430" s="163" t="s">
        <v>90</v>
      </c>
      <c r="AY1430" s="18" t="s">
        <v>265</v>
      </c>
      <c r="BE1430" s="164">
        <f>IF(N1430="základní",J1430,0)</f>
        <v>0</v>
      </c>
      <c r="BF1430" s="164">
        <f>IF(N1430="snížená",J1430,0)</f>
        <v>0</v>
      </c>
      <c r="BG1430" s="164">
        <f>IF(N1430="zákl. přenesená",J1430,0)</f>
        <v>0</v>
      </c>
      <c r="BH1430" s="164">
        <f>IF(N1430="sníž. přenesená",J1430,0)</f>
        <v>0</v>
      </c>
      <c r="BI1430" s="164">
        <f>IF(N1430="nulová",J1430,0)</f>
        <v>0</v>
      </c>
      <c r="BJ1430" s="18" t="s">
        <v>87</v>
      </c>
      <c r="BK1430" s="164">
        <f>ROUND(I1430*H1430,2)</f>
        <v>0</v>
      </c>
      <c r="BL1430" s="18" t="s">
        <v>367</v>
      </c>
      <c r="BM1430" s="163" t="s">
        <v>1570</v>
      </c>
    </row>
    <row r="1431" spans="1:47" s="2" customFormat="1" ht="28.8">
      <c r="A1431" s="33"/>
      <c r="B1431" s="34"/>
      <c r="C1431" s="33"/>
      <c r="D1431" s="165" t="s">
        <v>273</v>
      </c>
      <c r="E1431" s="33"/>
      <c r="F1431" s="166" t="s">
        <v>1569</v>
      </c>
      <c r="G1431" s="33"/>
      <c r="H1431" s="33"/>
      <c r="I1431" s="167"/>
      <c r="J1431" s="33"/>
      <c r="K1431" s="33"/>
      <c r="L1431" s="34"/>
      <c r="M1431" s="168"/>
      <c r="N1431" s="169"/>
      <c r="O1431" s="59"/>
      <c r="P1431" s="59"/>
      <c r="Q1431" s="59"/>
      <c r="R1431" s="59"/>
      <c r="S1431" s="59"/>
      <c r="T1431" s="60"/>
      <c r="U1431" s="33"/>
      <c r="V1431" s="33"/>
      <c r="W1431" s="33"/>
      <c r="X1431" s="33"/>
      <c r="Y1431" s="33"/>
      <c r="Z1431" s="33"/>
      <c r="AA1431" s="33"/>
      <c r="AB1431" s="33"/>
      <c r="AC1431" s="33"/>
      <c r="AD1431" s="33"/>
      <c r="AE1431" s="33"/>
      <c r="AT1431" s="18" t="s">
        <v>273</v>
      </c>
      <c r="AU1431" s="18" t="s">
        <v>90</v>
      </c>
    </row>
    <row r="1432" spans="2:51" s="14" customFormat="1" ht="10.2">
      <c r="B1432" s="177"/>
      <c r="D1432" s="165" t="s">
        <v>274</v>
      </c>
      <c r="E1432" s="178" t="s">
        <v>1</v>
      </c>
      <c r="F1432" s="179" t="s">
        <v>1571</v>
      </c>
      <c r="H1432" s="180">
        <v>3</v>
      </c>
      <c r="I1432" s="181"/>
      <c r="L1432" s="177"/>
      <c r="M1432" s="182"/>
      <c r="N1432" s="183"/>
      <c r="O1432" s="183"/>
      <c r="P1432" s="183"/>
      <c r="Q1432" s="183"/>
      <c r="R1432" s="183"/>
      <c r="S1432" s="183"/>
      <c r="T1432" s="184"/>
      <c r="AT1432" s="178" t="s">
        <v>274</v>
      </c>
      <c r="AU1432" s="178" t="s">
        <v>90</v>
      </c>
      <c r="AV1432" s="14" t="s">
        <v>90</v>
      </c>
      <c r="AW1432" s="14" t="s">
        <v>36</v>
      </c>
      <c r="AX1432" s="14" t="s">
        <v>80</v>
      </c>
      <c r="AY1432" s="178" t="s">
        <v>265</v>
      </c>
    </row>
    <row r="1433" spans="2:51" s="15" customFormat="1" ht="10.2">
      <c r="B1433" s="185"/>
      <c r="D1433" s="165" t="s">
        <v>274</v>
      </c>
      <c r="E1433" s="186" t="s">
        <v>144</v>
      </c>
      <c r="F1433" s="187" t="s">
        <v>277</v>
      </c>
      <c r="H1433" s="188">
        <v>3</v>
      </c>
      <c r="I1433" s="189"/>
      <c r="L1433" s="185"/>
      <c r="M1433" s="190"/>
      <c r="N1433" s="191"/>
      <c r="O1433" s="191"/>
      <c r="P1433" s="191"/>
      <c r="Q1433" s="191"/>
      <c r="R1433" s="191"/>
      <c r="S1433" s="191"/>
      <c r="T1433" s="192"/>
      <c r="AT1433" s="186" t="s">
        <v>274</v>
      </c>
      <c r="AU1433" s="186" t="s">
        <v>90</v>
      </c>
      <c r="AV1433" s="15" t="s">
        <v>179</v>
      </c>
      <c r="AW1433" s="15" t="s">
        <v>36</v>
      </c>
      <c r="AX1433" s="15" t="s">
        <v>87</v>
      </c>
      <c r="AY1433" s="186" t="s">
        <v>265</v>
      </c>
    </row>
    <row r="1434" spans="1:65" s="2" customFormat="1" ht="16.5" customHeight="1">
      <c r="A1434" s="33"/>
      <c r="B1434" s="151"/>
      <c r="C1434" s="201" t="s">
        <v>1572</v>
      </c>
      <c r="D1434" s="201" t="s">
        <v>376</v>
      </c>
      <c r="E1434" s="202" t="s">
        <v>1573</v>
      </c>
      <c r="F1434" s="203" t="s">
        <v>1574</v>
      </c>
      <c r="G1434" s="204" t="s">
        <v>270</v>
      </c>
      <c r="H1434" s="205">
        <v>3.3</v>
      </c>
      <c r="I1434" s="206"/>
      <c r="J1434" s="207">
        <f>ROUND(I1434*H1434,2)</f>
        <v>0</v>
      </c>
      <c r="K1434" s="203" t="s">
        <v>271</v>
      </c>
      <c r="L1434" s="208"/>
      <c r="M1434" s="209" t="s">
        <v>1</v>
      </c>
      <c r="N1434" s="210" t="s">
        <v>45</v>
      </c>
      <c r="O1434" s="59"/>
      <c r="P1434" s="161">
        <f>O1434*H1434</f>
        <v>0</v>
      </c>
      <c r="Q1434" s="161">
        <v>0.01</v>
      </c>
      <c r="R1434" s="161">
        <f>Q1434*H1434</f>
        <v>0.033</v>
      </c>
      <c r="S1434" s="161">
        <v>0</v>
      </c>
      <c r="T1434" s="162">
        <f>S1434*H1434</f>
        <v>0</v>
      </c>
      <c r="U1434" s="33"/>
      <c r="V1434" s="33"/>
      <c r="W1434" s="33"/>
      <c r="X1434" s="33"/>
      <c r="Y1434" s="33"/>
      <c r="Z1434" s="33"/>
      <c r="AA1434" s="33"/>
      <c r="AB1434" s="33"/>
      <c r="AC1434" s="33"/>
      <c r="AD1434" s="33"/>
      <c r="AE1434" s="33"/>
      <c r="AR1434" s="163" t="s">
        <v>448</v>
      </c>
      <c r="AT1434" s="163" t="s">
        <v>376</v>
      </c>
      <c r="AU1434" s="163" t="s">
        <v>90</v>
      </c>
      <c r="AY1434" s="18" t="s">
        <v>265</v>
      </c>
      <c r="BE1434" s="164">
        <f>IF(N1434="základní",J1434,0)</f>
        <v>0</v>
      </c>
      <c r="BF1434" s="164">
        <f>IF(N1434="snížená",J1434,0)</f>
        <v>0</v>
      </c>
      <c r="BG1434" s="164">
        <f>IF(N1434="zákl. přenesená",J1434,0)</f>
        <v>0</v>
      </c>
      <c r="BH1434" s="164">
        <f>IF(N1434="sníž. přenesená",J1434,0)</f>
        <v>0</v>
      </c>
      <c r="BI1434" s="164">
        <f>IF(N1434="nulová",J1434,0)</f>
        <v>0</v>
      </c>
      <c r="BJ1434" s="18" t="s">
        <v>87</v>
      </c>
      <c r="BK1434" s="164">
        <f>ROUND(I1434*H1434,2)</f>
        <v>0</v>
      </c>
      <c r="BL1434" s="18" t="s">
        <v>367</v>
      </c>
      <c r="BM1434" s="163" t="s">
        <v>1575</v>
      </c>
    </row>
    <row r="1435" spans="1:47" s="2" customFormat="1" ht="10.2">
      <c r="A1435" s="33"/>
      <c r="B1435" s="34"/>
      <c r="C1435" s="33"/>
      <c r="D1435" s="165" t="s">
        <v>273</v>
      </c>
      <c r="E1435" s="33"/>
      <c r="F1435" s="166" t="s">
        <v>1574</v>
      </c>
      <c r="G1435" s="33"/>
      <c r="H1435" s="33"/>
      <c r="I1435" s="167"/>
      <c r="J1435" s="33"/>
      <c r="K1435" s="33"/>
      <c r="L1435" s="34"/>
      <c r="M1435" s="168"/>
      <c r="N1435" s="169"/>
      <c r="O1435" s="59"/>
      <c r="P1435" s="59"/>
      <c r="Q1435" s="59"/>
      <c r="R1435" s="59"/>
      <c r="S1435" s="59"/>
      <c r="T1435" s="60"/>
      <c r="U1435" s="33"/>
      <c r="V1435" s="33"/>
      <c r="W1435" s="33"/>
      <c r="X1435" s="33"/>
      <c r="Y1435" s="33"/>
      <c r="Z1435" s="33"/>
      <c r="AA1435" s="33"/>
      <c r="AB1435" s="33"/>
      <c r="AC1435" s="33"/>
      <c r="AD1435" s="33"/>
      <c r="AE1435" s="33"/>
      <c r="AT1435" s="18" t="s">
        <v>273</v>
      </c>
      <c r="AU1435" s="18" t="s">
        <v>90</v>
      </c>
    </row>
    <row r="1436" spans="2:51" s="14" customFormat="1" ht="10.2">
      <c r="B1436" s="177"/>
      <c r="D1436" s="165" t="s">
        <v>274</v>
      </c>
      <c r="E1436" s="178" t="s">
        <v>1</v>
      </c>
      <c r="F1436" s="179" t="s">
        <v>1576</v>
      </c>
      <c r="H1436" s="180">
        <v>3.3</v>
      </c>
      <c r="I1436" s="181"/>
      <c r="L1436" s="177"/>
      <c r="M1436" s="182"/>
      <c r="N1436" s="183"/>
      <c r="O1436" s="183"/>
      <c r="P1436" s="183"/>
      <c r="Q1436" s="183"/>
      <c r="R1436" s="183"/>
      <c r="S1436" s="183"/>
      <c r="T1436" s="184"/>
      <c r="AT1436" s="178" t="s">
        <v>274</v>
      </c>
      <c r="AU1436" s="178" t="s">
        <v>90</v>
      </c>
      <c r="AV1436" s="14" t="s">
        <v>90</v>
      </c>
      <c r="AW1436" s="14" t="s">
        <v>36</v>
      </c>
      <c r="AX1436" s="14" t="s">
        <v>80</v>
      </c>
      <c r="AY1436" s="178" t="s">
        <v>265</v>
      </c>
    </row>
    <row r="1437" spans="2:51" s="15" customFormat="1" ht="10.2">
      <c r="B1437" s="185"/>
      <c r="D1437" s="165" t="s">
        <v>274</v>
      </c>
      <c r="E1437" s="186" t="s">
        <v>1</v>
      </c>
      <c r="F1437" s="187" t="s">
        <v>277</v>
      </c>
      <c r="H1437" s="188">
        <v>3.3</v>
      </c>
      <c r="I1437" s="189"/>
      <c r="L1437" s="185"/>
      <c r="M1437" s="190"/>
      <c r="N1437" s="191"/>
      <c r="O1437" s="191"/>
      <c r="P1437" s="191"/>
      <c r="Q1437" s="191"/>
      <c r="R1437" s="191"/>
      <c r="S1437" s="191"/>
      <c r="T1437" s="192"/>
      <c r="AT1437" s="186" t="s">
        <v>274</v>
      </c>
      <c r="AU1437" s="186" t="s">
        <v>90</v>
      </c>
      <c r="AV1437" s="15" t="s">
        <v>179</v>
      </c>
      <c r="AW1437" s="15" t="s">
        <v>36</v>
      </c>
      <c r="AX1437" s="15" t="s">
        <v>87</v>
      </c>
      <c r="AY1437" s="186" t="s">
        <v>265</v>
      </c>
    </row>
    <row r="1438" spans="1:65" s="2" customFormat="1" ht="24.15" customHeight="1">
      <c r="A1438" s="33"/>
      <c r="B1438" s="151"/>
      <c r="C1438" s="152" t="s">
        <v>1577</v>
      </c>
      <c r="D1438" s="152" t="s">
        <v>267</v>
      </c>
      <c r="E1438" s="153" t="s">
        <v>1578</v>
      </c>
      <c r="F1438" s="154" t="s">
        <v>1579</v>
      </c>
      <c r="G1438" s="155" t="s">
        <v>270</v>
      </c>
      <c r="H1438" s="156">
        <v>3</v>
      </c>
      <c r="I1438" s="157"/>
      <c r="J1438" s="158">
        <f>ROUND(I1438*H1438,2)</f>
        <v>0</v>
      </c>
      <c r="K1438" s="154" t="s">
        <v>271</v>
      </c>
      <c r="L1438" s="34"/>
      <c r="M1438" s="159" t="s">
        <v>1</v>
      </c>
      <c r="N1438" s="160" t="s">
        <v>45</v>
      </c>
      <c r="O1438" s="59"/>
      <c r="P1438" s="161">
        <f>O1438*H1438</f>
        <v>0</v>
      </c>
      <c r="Q1438" s="161">
        <v>0</v>
      </c>
      <c r="R1438" s="161">
        <f>Q1438*H1438</f>
        <v>0</v>
      </c>
      <c r="S1438" s="161">
        <v>0</v>
      </c>
      <c r="T1438" s="162">
        <f>S1438*H1438</f>
        <v>0</v>
      </c>
      <c r="U1438" s="33"/>
      <c r="V1438" s="33"/>
      <c r="W1438" s="33"/>
      <c r="X1438" s="33"/>
      <c r="Y1438" s="33"/>
      <c r="Z1438" s="33"/>
      <c r="AA1438" s="33"/>
      <c r="AB1438" s="33"/>
      <c r="AC1438" s="33"/>
      <c r="AD1438" s="33"/>
      <c r="AE1438" s="33"/>
      <c r="AR1438" s="163" t="s">
        <v>367</v>
      </c>
      <c r="AT1438" s="163" t="s">
        <v>267</v>
      </c>
      <c r="AU1438" s="163" t="s">
        <v>90</v>
      </c>
      <c r="AY1438" s="18" t="s">
        <v>265</v>
      </c>
      <c r="BE1438" s="164">
        <f>IF(N1438="základní",J1438,0)</f>
        <v>0</v>
      </c>
      <c r="BF1438" s="164">
        <f>IF(N1438="snížená",J1438,0)</f>
        <v>0</v>
      </c>
      <c r="BG1438" s="164">
        <f>IF(N1438="zákl. přenesená",J1438,0)</f>
        <v>0</v>
      </c>
      <c r="BH1438" s="164">
        <f>IF(N1438="sníž. přenesená",J1438,0)</f>
        <v>0</v>
      </c>
      <c r="BI1438" s="164">
        <f>IF(N1438="nulová",J1438,0)</f>
        <v>0</v>
      </c>
      <c r="BJ1438" s="18" t="s">
        <v>87</v>
      </c>
      <c r="BK1438" s="164">
        <f>ROUND(I1438*H1438,2)</f>
        <v>0</v>
      </c>
      <c r="BL1438" s="18" t="s">
        <v>367</v>
      </c>
      <c r="BM1438" s="163" t="s">
        <v>1580</v>
      </c>
    </row>
    <row r="1439" spans="1:47" s="2" customFormat="1" ht="19.2">
      <c r="A1439" s="33"/>
      <c r="B1439" s="34"/>
      <c r="C1439" s="33"/>
      <c r="D1439" s="165" t="s">
        <v>273</v>
      </c>
      <c r="E1439" s="33"/>
      <c r="F1439" s="166" t="s">
        <v>1581</v>
      </c>
      <c r="G1439" s="33"/>
      <c r="H1439" s="33"/>
      <c r="I1439" s="167"/>
      <c r="J1439" s="33"/>
      <c r="K1439" s="33"/>
      <c r="L1439" s="34"/>
      <c r="M1439" s="168"/>
      <c r="N1439" s="169"/>
      <c r="O1439" s="59"/>
      <c r="P1439" s="59"/>
      <c r="Q1439" s="59"/>
      <c r="R1439" s="59"/>
      <c r="S1439" s="59"/>
      <c r="T1439" s="60"/>
      <c r="U1439" s="33"/>
      <c r="V1439" s="33"/>
      <c r="W1439" s="33"/>
      <c r="X1439" s="33"/>
      <c r="Y1439" s="33"/>
      <c r="Z1439" s="33"/>
      <c r="AA1439" s="33"/>
      <c r="AB1439" s="33"/>
      <c r="AC1439" s="33"/>
      <c r="AD1439" s="33"/>
      <c r="AE1439" s="33"/>
      <c r="AT1439" s="18" t="s">
        <v>273</v>
      </c>
      <c r="AU1439" s="18" t="s">
        <v>90</v>
      </c>
    </row>
    <row r="1440" spans="1:65" s="2" customFormat="1" ht="24.15" customHeight="1">
      <c r="A1440" s="33"/>
      <c r="B1440" s="151"/>
      <c r="C1440" s="152" t="s">
        <v>1582</v>
      </c>
      <c r="D1440" s="152" t="s">
        <v>267</v>
      </c>
      <c r="E1440" s="153" t="s">
        <v>1583</v>
      </c>
      <c r="F1440" s="154" t="s">
        <v>1584</v>
      </c>
      <c r="G1440" s="155" t="s">
        <v>270</v>
      </c>
      <c r="H1440" s="156">
        <v>3</v>
      </c>
      <c r="I1440" s="157"/>
      <c r="J1440" s="158">
        <f>ROUND(I1440*H1440,2)</f>
        <v>0</v>
      </c>
      <c r="K1440" s="154" t="s">
        <v>271</v>
      </c>
      <c r="L1440" s="34"/>
      <c r="M1440" s="159" t="s">
        <v>1</v>
      </c>
      <c r="N1440" s="160" t="s">
        <v>45</v>
      </c>
      <c r="O1440" s="59"/>
      <c r="P1440" s="161">
        <f>O1440*H1440</f>
        <v>0</v>
      </c>
      <c r="Q1440" s="161">
        <v>0</v>
      </c>
      <c r="R1440" s="161">
        <f>Q1440*H1440</f>
        <v>0</v>
      </c>
      <c r="S1440" s="161">
        <v>0</v>
      </c>
      <c r="T1440" s="162">
        <f>S1440*H1440</f>
        <v>0</v>
      </c>
      <c r="U1440" s="33"/>
      <c r="V1440" s="33"/>
      <c r="W1440" s="33"/>
      <c r="X1440" s="33"/>
      <c r="Y1440" s="33"/>
      <c r="Z1440" s="33"/>
      <c r="AA1440" s="33"/>
      <c r="AB1440" s="33"/>
      <c r="AC1440" s="33"/>
      <c r="AD1440" s="33"/>
      <c r="AE1440" s="33"/>
      <c r="AR1440" s="163" t="s">
        <v>367</v>
      </c>
      <c r="AT1440" s="163" t="s">
        <v>267</v>
      </c>
      <c r="AU1440" s="163" t="s">
        <v>90</v>
      </c>
      <c r="AY1440" s="18" t="s">
        <v>265</v>
      </c>
      <c r="BE1440" s="164">
        <f>IF(N1440="základní",J1440,0)</f>
        <v>0</v>
      </c>
      <c r="BF1440" s="164">
        <f>IF(N1440="snížená",J1440,0)</f>
        <v>0</v>
      </c>
      <c r="BG1440" s="164">
        <f>IF(N1440="zákl. přenesená",J1440,0)</f>
        <v>0</v>
      </c>
      <c r="BH1440" s="164">
        <f>IF(N1440="sníž. přenesená",J1440,0)</f>
        <v>0</v>
      </c>
      <c r="BI1440" s="164">
        <f>IF(N1440="nulová",J1440,0)</f>
        <v>0</v>
      </c>
      <c r="BJ1440" s="18" t="s">
        <v>87</v>
      </c>
      <c r="BK1440" s="164">
        <f>ROUND(I1440*H1440,2)</f>
        <v>0</v>
      </c>
      <c r="BL1440" s="18" t="s">
        <v>367</v>
      </c>
      <c r="BM1440" s="163" t="s">
        <v>1585</v>
      </c>
    </row>
    <row r="1441" spans="1:47" s="2" customFormat="1" ht="19.2">
      <c r="A1441" s="33"/>
      <c r="B1441" s="34"/>
      <c r="C1441" s="33"/>
      <c r="D1441" s="165" t="s">
        <v>273</v>
      </c>
      <c r="E1441" s="33"/>
      <c r="F1441" s="166" t="s">
        <v>1586</v>
      </c>
      <c r="G1441" s="33"/>
      <c r="H1441" s="33"/>
      <c r="I1441" s="167"/>
      <c r="J1441" s="33"/>
      <c r="K1441" s="33"/>
      <c r="L1441" s="34"/>
      <c r="M1441" s="168"/>
      <c r="N1441" s="169"/>
      <c r="O1441" s="59"/>
      <c r="P1441" s="59"/>
      <c r="Q1441" s="59"/>
      <c r="R1441" s="59"/>
      <c r="S1441" s="59"/>
      <c r="T1441" s="60"/>
      <c r="U1441" s="33"/>
      <c r="V1441" s="33"/>
      <c r="W1441" s="33"/>
      <c r="X1441" s="33"/>
      <c r="Y1441" s="33"/>
      <c r="Z1441" s="33"/>
      <c r="AA1441" s="33"/>
      <c r="AB1441" s="33"/>
      <c r="AC1441" s="33"/>
      <c r="AD1441" s="33"/>
      <c r="AE1441" s="33"/>
      <c r="AT1441" s="18" t="s">
        <v>273</v>
      </c>
      <c r="AU1441" s="18" t="s">
        <v>90</v>
      </c>
    </row>
    <row r="1442" spans="1:65" s="2" customFormat="1" ht="24.15" customHeight="1">
      <c r="A1442" s="33"/>
      <c r="B1442" s="151"/>
      <c r="C1442" s="152" t="s">
        <v>1587</v>
      </c>
      <c r="D1442" s="152" t="s">
        <v>267</v>
      </c>
      <c r="E1442" s="153" t="s">
        <v>1588</v>
      </c>
      <c r="F1442" s="154" t="s">
        <v>1589</v>
      </c>
      <c r="G1442" s="155" t="s">
        <v>270</v>
      </c>
      <c r="H1442" s="156">
        <v>3</v>
      </c>
      <c r="I1442" s="157"/>
      <c r="J1442" s="158">
        <f>ROUND(I1442*H1442,2)</f>
        <v>0</v>
      </c>
      <c r="K1442" s="154" t="s">
        <v>271</v>
      </c>
      <c r="L1442" s="34"/>
      <c r="M1442" s="159" t="s">
        <v>1</v>
      </c>
      <c r="N1442" s="160" t="s">
        <v>45</v>
      </c>
      <c r="O1442" s="59"/>
      <c r="P1442" s="161">
        <f>O1442*H1442</f>
        <v>0</v>
      </c>
      <c r="Q1442" s="161">
        <v>0</v>
      </c>
      <c r="R1442" s="161">
        <f>Q1442*H1442</f>
        <v>0</v>
      </c>
      <c r="S1442" s="161">
        <v>0</v>
      </c>
      <c r="T1442" s="162">
        <f>S1442*H1442</f>
        <v>0</v>
      </c>
      <c r="U1442" s="33"/>
      <c r="V1442" s="33"/>
      <c r="W1442" s="33"/>
      <c r="X1442" s="33"/>
      <c r="Y1442" s="33"/>
      <c r="Z1442" s="33"/>
      <c r="AA1442" s="33"/>
      <c r="AB1442" s="33"/>
      <c r="AC1442" s="33"/>
      <c r="AD1442" s="33"/>
      <c r="AE1442" s="33"/>
      <c r="AR1442" s="163" t="s">
        <v>367</v>
      </c>
      <c r="AT1442" s="163" t="s">
        <v>267</v>
      </c>
      <c r="AU1442" s="163" t="s">
        <v>90</v>
      </c>
      <c r="AY1442" s="18" t="s">
        <v>265</v>
      </c>
      <c r="BE1442" s="164">
        <f>IF(N1442="základní",J1442,0)</f>
        <v>0</v>
      </c>
      <c r="BF1442" s="164">
        <f>IF(N1442="snížená",J1442,0)</f>
        <v>0</v>
      </c>
      <c r="BG1442" s="164">
        <f>IF(N1442="zákl. přenesená",J1442,0)</f>
        <v>0</v>
      </c>
      <c r="BH1442" s="164">
        <f>IF(N1442="sníž. přenesená",J1442,0)</f>
        <v>0</v>
      </c>
      <c r="BI1442" s="164">
        <f>IF(N1442="nulová",J1442,0)</f>
        <v>0</v>
      </c>
      <c r="BJ1442" s="18" t="s">
        <v>87</v>
      </c>
      <c r="BK1442" s="164">
        <f>ROUND(I1442*H1442,2)</f>
        <v>0</v>
      </c>
      <c r="BL1442" s="18" t="s">
        <v>367</v>
      </c>
      <c r="BM1442" s="163" t="s">
        <v>1590</v>
      </c>
    </row>
    <row r="1443" spans="1:47" s="2" customFormat="1" ht="19.2">
      <c r="A1443" s="33"/>
      <c r="B1443" s="34"/>
      <c r="C1443" s="33"/>
      <c r="D1443" s="165" t="s">
        <v>273</v>
      </c>
      <c r="E1443" s="33"/>
      <c r="F1443" s="166" t="s">
        <v>1591</v>
      </c>
      <c r="G1443" s="33"/>
      <c r="H1443" s="33"/>
      <c r="I1443" s="167"/>
      <c r="J1443" s="33"/>
      <c r="K1443" s="33"/>
      <c r="L1443" s="34"/>
      <c r="M1443" s="168"/>
      <c r="N1443" s="169"/>
      <c r="O1443" s="59"/>
      <c r="P1443" s="59"/>
      <c r="Q1443" s="59"/>
      <c r="R1443" s="59"/>
      <c r="S1443" s="59"/>
      <c r="T1443" s="60"/>
      <c r="U1443" s="33"/>
      <c r="V1443" s="33"/>
      <c r="W1443" s="33"/>
      <c r="X1443" s="33"/>
      <c r="Y1443" s="33"/>
      <c r="Z1443" s="33"/>
      <c r="AA1443" s="33"/>
      <c r="AB1443" s="33"/>
      <c r="AC1443" s="33"/>
      <c r="AD1443" s="33"/>
      <c r="AE1443" s="33"/>
      <c r="AT1443" s="18" t="s">
        <v>273</v>
      </c>
      <c r="AU1443" s="18" t="s">
        <v>90</v>
      </c>
    </row>
    <row r="1444" spans="1:65" s="2" customFormat="1" ht="24.15" customHeight="1">
      <c r="A1444" s="33"/>
      <c r="B1444" s="151"/>
      <c r="C1444" s="152" t="s">
        <v>1592</v>
      </c>
      <c r="D1444" s="152" t="s">
        <v>267</v>
      </c>
      <c r="E1444" s="153" t="s">
        <v>1593</v>
      </c>
      <c r="F1444" s="154" t="s">
        <v>1594</v>
      </c>
      <c r="G1444" s="155" t="s">
        <v>270</v>
      </c>
      <c r="H1444" s="156">
        <v>0.25</v>
      </c>
      <c r="I1444" s="157"/>
      <c r="J1444" s="158">
        <f>ROUND(I1444*H1444,2)</f>
        <v>0</v>
      </c>
      <c r="K1444" s="154" t="s">
        <v>271</v>
      </c>
      <c r="L1444" s="34"/>
      <c r="M1444" s="159" t="s">
        <v>1</v>
      </c>
      <c r="N1444" s="160" t="s">
        <v>45</v>
      </c>
      <c r="O1444" s="59"/>
      <c r="P1444" s="161">
        <f>O1444*H1444</f>
        <v>0</v>
      </c>
      <c r="Q1444" s="161">
        <v>0.00058</v>
      </c>
      <c r="R1444" s="161">
        <f>Q1444*H1444</f>
        <v>0.000145</v>
      </c>
      <c r="S1444" s="161">
        <v>0</v>
      </c>
      <c r="T1444" s="162">
        <f>S1444*H1444</f>
        <v>0</v>
      </c>
      <c r="U1444" s="33"/>
      <c r="V1444" s="33"/>
      <c r="W1444" s="33"/>
      <c r="X1444" s="33"/>
      <c r="Y1444" s="33"/>
      <c r="Z1444" s="33"/>
      <c r="AA1444" s="33"/>
      <c r="AB1444" s="33"/>
      <c r="AC1444" s="33"/>
      <c r="AD1444" s="33"/>
      <c r="AE1444" s="33"/>
      <c r="AR1444" s="163" t="s">
        <v>367</v>
      </c>
      <c r="AT1444" s="163" t="s">
        <v>267</v>
      </c>
      <c r="AU1444" s="163" t="s">
        <v>90</v>
      </c>
      <c r="AY1444" s="18" t="s">
        <v>265</v>
      </c>
      <c r="BE1444" s="164">
        <f>IF(N1444="základní",J1444,0)</f>
        <v>0</v>
      </c>
      <c r="BF1444" s="164">
        <f>IF(N1444="snížená",J1444,0)</f>
        <v>0</v>
      </c>
      <c r="BG1444" s="164">
        <f>IF(N1444="zákl. přenesená",J1444,0)</f>
        <v>0</v>
      </c>
      <c r="BH1444" s="164">
        <f>IF(N1444="sníž. přenesená",J1444,0)</f>
        <v>0</v>
      </c>
      <c r="BI1444" s="164">
        <f>IF(N1444="nulová",J1444,0)</f>
        <v>0</v>
      </c>
      <c r="BJ1444" s="18" t="s">
        <v>87</v>
      </c>
      <c r="BK1444" s="164">
        <f>ROUND(I1444*H1444,2)</f>
        <v>0</v>
      </c>
      <c r="BL1444" s="18" t="s">
        <v>367</v>
      </c>
      <c r="BM1444" s="163" t="s">
        <v>1595</v>
      </c>
    </row>
    <row r="1445" spans="1:47" s="2" customFormat="1" ht="19.2">
      <c r="A1445" s="33"/>
      <c r="B1445" s="34"/>
      <c r="C1445" s="33"/>
      <c r="D1445" s="165" t="s">
        <v>273</v>
      </c>
      <c r="E1445" s="33"/>
      <c r="F1445" s="166" t="s">
        <v>1594</v>
      </c>
      <c r="G1445" s="33"/>
      <c r="H1445" s="33"/>
      <c r="I1445" s="167"/>
      <c r="J1445" s="33"/>
      <c r="K1445" s="33"/>
      <c r="L1445" s="34"/>
      <c r="M1445" s="168"/>
      <c r="N1445" s="169"/>
      <c r="O1445" s="59"/>
      <c r="P1445" s="59"/>
      <c r="Q1445" s="59"/>
      <c r="R1445" s="59"/>
      <c r="S1445" s="59"/>
      <c r="T1445" s="60"/>
      <c r="U1445" s="33"/>
      <c r="V1445" s="33"/>
      <c r="W1445" s="33"/>
      <c r="X1445" s="33"/>
      <c r="Y1445" s="33"/>
      <c r="Z1445" s="33"/>
      <c r="AA1445" s="33"/>
      <c r="AB1445" s="33"/>
      <c r="AC1445" s="33"/>
      <c r="AD1445" s="33"/>
      <c r="AE1445" s="33"/>
      <c r="AT1445" s="18" t="s">
        <v>273</v>
      </c>
      <c r="AU1445" s="18" t="s">
        <v>90</v>
      </c>
    </row>
    <row r="1446" spans="2:51" s="13" customFormat="1" ht="10.2">
      <c r="B1446" s="170"/>
      <c r="D1446" s="165" t="s">
        <v>274</v>
      </c>
      <c r="E1446" s="171" t="s">
        <v>1</v>
      </c>
      <c r="F1446" s="172" t="s">
        <v>867</v>
      </c>
      <c r="H1446" s="171" t="s">
        <v>1</v>
      </c>
      <c r="I1446" s="173"/>
      <c r="L1446" s="170"/>
      <c r="M1446" s="174"/>
      <c r="N1446" s="175"/>
      <c r="O1446" s="175"/>
      <c r="P1446" s="175"/>
      <c r="Q1446" s="175"/>
      <c r="R1446" s="175"/>
      <c r="S1446" s="175"/>
      <c r="T1446" s="176"/>
      <c r="AT1446" s="171" t="s">
        <v>274</v>
      </c>
      <c r="AU1446" s="171" t="s">
        <v>90</v>
      </c>
      <c r="AV1446" s="13" t="s">
        <v>87</v>
      </c>
      <c r="AW1446" s="13" t="s">
        <v>36</v>
      </c>
      <c r="AX1446" s="13" t="s">
        <v>80</v>
      </c>
      <c r="AY1446" s="171" t="s">
        <v>265</v>
      </c>
    </row>
    <row r="1447" spans="2:51" s="14" customFormat="1" ht="10.2">
      <c r="B1447" s="177"/>
      <c r="D1447" s="165" t="s">
        <v>274</v>
      </c>
      <c r="E1447" s="178" t="s">
        <v>1</v>
      </c>
      <c r="F1447" s="179" t="s">
        <v>1596</v>
      </c>
      <c r="H1447" s="180">
        <v>0.25</v>
      </c>
      <c r="I1447" s="181"/>
      <c r="L1447" s="177"/>
      <c r="M1447" s="182"/>
      <c r="N1447" s="183"/>
      <c r="O1447" s="183"/>
      <c r="P1447" s="183"/>
      <c r="Q1447" s="183"/>
      <c r="R1447" s="183"/>
      <c r="S1447" s="183"/>
      <c r="T1447" s="184"/>
      <c r="AT1447" s="178" t="s">
        <v>274</v>
      </c>
      <c r="AU1447" s="178" t="s">
        <v>90</v>
      </c>
      <c r="AV1447" s="14" t="s">
        <v>90</v>
      </c>
      <c r="AW1447" s="14" t="s">
        <v>36</v>
      </c>
      <c r="AX1447" s="14" t="s">
        <v>80</v>
      </c>
      <c r="AY1447" s="178" t="s">
        <v>265</v>
      </c>
    </row>
    <row r="1448" spans="2:51" s="15" customFormat="1" ht="10.2">
      <c r="B1448" s="185"/>
      <c r="D1448" s="165" t="s">
        <v>274</v>
      </c>
      <c r="E1448" s="186" t="s">
        <v>1</v>
      </c>
      <c r="F1448" s="187" t="s">
        <v>277</v>
      </c>
      <c r="H1448" s="188">
        <v>0.25</v>
      </c>
      <c r="I1448" s="189"/>
      <c r="L1448" s="185"/>
      <c r="M1448" s="190"/>
      <c r="N1448" s="191"/>
      <c r="O1448" s="191"/>
      <c r="P1448" s="191"/>
      <c r="Q1448" s="191"/>
      <c r="R1448" s="191"/>
      <c r="S1448" s="191"/>
      <c r="T1448" s="192"/>
      <c r="AT1448" s="186" t="s">
        <v>274</v>
      </c>
      <c r="AU1448" s="186" t="s">
        <v>90</v>
      </c>
      <c r="AV1448" s="15" t="s">
        <v>179</v>
      </c>
      <c r="AW1448" s="15" t="s">
        <v>36</v>
      </c>
      <c r="AX1448" s="15" t="s">
        <v>87</v>
      </c>
      <c r="AY1448" s="186" t="s">
        <v>265</v>
      </c>
    </row>
    <row r="1449" spans="1:65" s="2" customFormat="1" ht="24.15" customHeight="1">
      <c r="A1449" s="33"/>
      <c r="B1449" s="151"/>
      <c r="C1449" s="201" t="s">
        <v>1597</v>
      </c>
      <c r="D1449" s="201" t="s">
        <v>376</v>
      </c>
      <c r="E1449" s="202" t="s">
        <v>1598</v>
      </c>
      <c r="F1449" s="203" t="s">
        <v>1599</v>
      </c>
      <c r="G1449" s="204" t="s">
        <v>270</v>
      </c>
      <c r="H1449" s="205">
        <v>0.3</v>
      </c>
      <c r="I1449" s="206"/>
      <c r="J1449" s="207">
        <f>ROUND(I1449*H1449,2)</f>
        <v>0</v>
      </c>
      <c r="K1449" s="203" t="s">
        <v>271</v>
      </c>
      <c r="L1449" s="208"/>
      <c r="M1449" s="209" t="s">
        <v>1</v>
      </c>
      <c r="N1449" s="210" t="s">
        <v>45</v>
      </c>
      <c r="O1449" s="59"/>
      <c r="P1449" s="161">
        <f>O1449*H1449</f>
        <v>0</v>
      </c>
      <c r="Q1449" s="161">
        <v>0.012</v>
      </c>
      <c r="R1449" s="161">
        <f>Q1449*H1449</f>
        <v>0.0036</v>
      </c>
      <c r="S1449" s="161">
        <v>0</v>
      </c>
      <c r="T1449" s="162">
        <f>S1449*H1449</f>
        <v>0</v>
      </c>
      <c r="U1449" s="33"/>
      <c r="V1449" s="33"/>
      <c r="W1449" s="33"/>
      <c r="X1449" s="33"/>
      <c r="Y1449" s="33"/>
      <c r="Z1449" s="33"/>
      <c r="AA1449" s="33"/>
      <c r="AB1449" s="33"/>
      <c r="AC1449" s="33"/>
      <c r="AD1449" s="33"/>
      <c r="AE1449" s="33"/>
      <c r="AR1449" s="163" t="s">
        <v>448</v>
      </c>
      <c r="AT1449" s="163" t="s">
        <v>376</v>
      </c>
      <c r="AU1449" s="163" t="s">
        <v>90</v>
      </c>
      <c r="AY1449" s="18" t="s">
        <v>265</v>
      </c>
      <c r="BE1449" s="164">
        <f>IF(N1449="základní",J1449,0)</f>
        <v>0</v>
      </c>
      <c r="BF1449" s="164">
        <f>IF(N1449="snížená",J1449,0)</f>
        <v>0</v>
      </c>
      <c r="BG1449" s="164">
        <f>IF(N1449="zákl. přenesená",J1449,0)</f>
        <v>0</v>
      </c>
      <c r="BH1449" s="164">
        <f>IF(N1449="sníž. přenesená",J1449,0)</f>
        <v>0</v>
      </c>
      <c r="BI1449" s="164">
        <f>IF(N1449="nulová",J1449,0)</f>
        <v>0</v>
      </c>
      <c r="BJ1449" s="18" t="s">
        <v>87</v>
      </c>
      <c r="BK1449" s="164">
        <f>ROUND(I1449*H1449,2)</f>
        <v>0</v>
      </c>
      <c r="BL1449" s="18" t="s">
        <v>367</v>
      </c>
      <c r="BM1449" s="163" t="s">
        <v>1600</v>
      </c>
    </row>
    <row r="1450" spans="1:47" s="2" customFormat="1" ht="10.2">
      <c r="A1450" s="33"/>
      <c r="B1450" s="34"/>
      <c r="C1450" s="33"/>
      <c r="D1450" s="165" t="s">
        <v>273</v>
      </c>
      <c r="E1450" s="33"/>
      <c r="F1450" s="166" t="s">
        <v>1599</v>
      </c>
      <c r="G1450" s="33"/>
      <c r="H1450" s="33"/>
      <c r="I1450" s="167"/>
      <c r="J1450" s="33"/>
      <c r="K1450" s="33"/>
      <c r="L1450" s="34"/>
      <c r="M1450" s="168"/>
      <c r="N1450" s="169"/>
      <c r="O1450" s="59"/>
      <c r="P1450" s="59"/>
      <c r="Q1450" s="59"/>
      <c r="R1450" s="59"/>
      <c r="S1450" s="59"/>
      <c r="T1450" s="60"/>
      <c r="U1450" s="33"/>
      <c r="V1450" s="33"/>
      <c r="W1450" s="33"/>
      <c r="X1450" s="33"/>
      <c r="Y1450" s="33"/>
      <c r="Z1450" s="33"/>
      <c r="AA1450" s="33"/>
      <c r="AB1450" s="33"/>
      <c r="AC1450" s="33"/>
      <c r="AD1450" s="33"/>
      <c r="AE1450" s="33"/>
      <c r="AT1450" s="18" t="s">
        <v>273</v>
      </c>
      <c r="AU1450" s="18" t="s">
        <v>90</v>
      </c>
    </row>
    <row r="1451" spans="2:51" s="14" customFormat="1" ht="10.2">
      <c r="B1451" s="177"/>
      <c r="D1451" s="165" t="s">
        <v>274</v>
      </c>
      <c r="E1451" s="178" t="s">
        <v>1</v>
      </c>
      <c r="F1451" s="179" t="s">
        <v>1601</v>
      </c>
      <c r="H1451" s="180">
        <v>0.3</v>
      </c>
      <c r="I1451" s="181"/>
      <c r="L1451" s="177"/>
      <c r="M1451" s="182"/>
      <c r="N1451" s="183"/>
      <c r="O1451" s="183"/>
      <c r="P1451" s="183"/>
      <c r="Q1451" s="183"/>
      <c r="R1451" s="183"/>
      <c r="S1451" s="183"/>
      <c r="T1451" s="184"/>
      <c r="AT1451" s="178" t="s">
        <v>274</v>
      </c>
      <c r="AU1451" s="178" t="s">
        <v>90</v>
      </c>
      <c r="AV1451" s="14" t="s">
        <v>90</v>
      </c>
      <c r="AW1451" s="14" t="s">
        <v>36</v>
      </c>
      <c r="AX1451" s="14" t="s">
        <v>80</v>
      </c>
      <c r="AY1451" s="178" t="s">
        <v>265</v>
      </c>
    </row>
    <row r="1452" spans="2:51" s="15" customFormat="1" ht="10.2">
      <c r="B1452" s="185"/>
      <c r="D1452" s="165" t="s">
        <v>274</v>
      </c>
      <c r="E1452" s="186" t="s">
        <v>1</v>
      </c>
      <c r="F1452" s="187" t="s">
        <v>277</v>
      </c>
      <c r="H1452" s="188">
        <v>0.3</v>
      </c>
      <c r="I1452" s="189"/>
      <c r="L1452" s="185"/>
      <c r="M1452" s="190"/>
      <c r="N1452" s="191"/>
      <c r="O1452" s="191"/>
      <c r="P1452" s="191"/>
      <c r="Q1452" s="191"/>
      <c r="R1452" s="191"/>
      <c r="S1452" s="191"/>
      <c r="T1452" s="192"/>
      <c r="AT1452" s="186" t="s">
        <v>274</v>
      </c>
      <c r="AU1452" s="186" t="s">
        <v>90</v>
      </c>
      <c r="AV1452" s="15" t="s">
        <v>179</v>
      </c>
      <c r="AW1452" s="15" t="s">
        <v>36</v>
      </c>
      <c r="AX1452" s="15" t="s">
        <v>87</v>
      </c>
      <c r="AY1452" s="186" t="s">
        <v>265</v>
      </c>
    </row>
    <row r="1453" spans="1:65" s="2" customFormat="1" ht="24.15" customHeight="1">
      <c r="A1453" s="33"/>
      <c r="B1453" s="151"/>
      <c r="C1453" s="152" t="s">
        <v>1602</v>
      </c>
      <c r="D1453" s="152" t="s">
        <v>267</v>
      </c>
      <c r="E1453" s="153" t="s">
        <v>1603</v>
      </c>
      <c r="F1453" s="154" t="s">
        <v>1604</v>
      </c>
      <c r="G1453" s="155" t="s">
        <v>294</v>
      </c>
      <c r="H1453" s="156">
        <v>7.5</v>
      </c>
      <c r="I1453" s="157"/>
      <c r="J1453" s="158">
        <f>ROUND(I1453*H1453,2)</f>
        <v>0</v>
      </c>
      <c r="K1453" s="154" t="s">
        <v>271</v>
      </c>
      <c r="L1453" s="34"/>
      <c r="M1453" s="159" t="s">
        <v>1</v>
      </c>
      <c r="N1453" s="160" t="s">
        <v>45</v>
      </c>
      <c r="O1453" s="59"/>
      <c r="P1453" s="161">
        <f>O1453*H1453</f>
        <v>0</v>
      </c>
      <c r="Q1453" s="161">
        <v>0.0005</v>
      </c>
      <c r="R1453" s="161">
        <f>Q1453*H1453</f>
        <v>0.00375</v>
      </c>
      <c r="S1453" s="161">
        <v>0</v>
      </c>
      <c r="T1453" s="162">
        <f>S1453*H1453</f>
        <v>0</v>
      </c>
      <c r="U1453" s="33"/>
      <c r="V1453" s="33"/>
      <c r="W1453" s="33"/>
      <c r="X1453" s="33"/>
      <c r="Y1453" s="33"/>
      <c r="Z1453" s="33"/>
      <c r="AA1453" s="33"/>
      <c r="AB1453" s="33"/>
      <c r="AC1453" s="33"/>
      <c r="AD1453" s="33"/>
      <c r="AE1453" s="33"/>
      <c r="AR1453" s="163" t="s">
        <v>367</v>
      </c>
      <c r="AT1453" s="163" t="s">
        <v>267</v>
      </c>
      <c r="AU1453" s="163" t="s">
        <v>90</v>
      </c>
      <c r="AY1453" s="18" t="s">
        <v>265</v>
      </c>
      <c r="BE1453" s="164">
        <f>IF(N1453="základní",J1453,0)</f>
        <v>0</v>
      </c>
      <c r="BF1453" s="164">
        <f>IF(N1453="snížená",J1453,0)</f>
        <v>0</v>
      </c>
      <c r="BG1453" s="164">
        <f>IF(N1453="zákl. přenesená",J1453,0)</f>
        <v>0</v>
      </c>
      <c r="BH1453" s="164">
        <f>IF(N1453="sníž. přenesená",J1453,0)</f>
        <v>0</v>
      </c>
      <c r="BI1453" s="164">
        <f>IF(N1453="nulová",J1453,0)</f>
        <v>0</v>
      </c>
      <c r="BJ1453" s="18" t="s">
        <v>87</v>
      </c>
      <c r="BK1453" s="164">
        <f>ROUND(I1453*H1453,2)</f>
        <v>0</v>
      </c>
      <c r="BL1453" s="18" t="s">
        <v>367</v>
      </c>
      <c r="BM1453" s="163" t="s">
        <v>1605</v>
      </c>
    </row>
    <row r="1454" spans="1:47" s="2" customFormat="1" ht="19.2">
      <c r="A1454" s="33"/>
      <c r="B1454" s="34"/>
      <c r="C1454" s="33"/>
      <c r="D1454" s="165" t="s">
        <v>273</v>
      </c>
      <c r="E1454" s="33"/>
      <c r="F1454" s="166" t="s">
        <v>1604</v>
      </c>
      <c r="G1454" s="33"/>
      <c r="H1454" s="33"/>
      <c r="I1454" s="167"/>
      <c r="J1454" s="33"/>
      <c r="K1454" s="33"/>
      <c r="L1454" s="34"/>
      <c r="M1454" s="168"/>
      <c r="N1454" s="169"/>
      <c r="O1454" s="59"/>
      <c r="P1454" s="59"/>
      <c r="Q1454" s="59"/>
      <c r="R1454" s="59"/>
      <c r="S1454" s="59"/>
      <c r="T1454" s="60"/>
      <c r="U1454" s="33"/>
      <c r="V1454" s="33"/>
      <c r="W1454" s="33"/>
      <c r="X1454" s="33"/>
      <c r="Y1454" s="33"/>
      <c r="Z1454" s="33"/>
      <c r="AA1454" s="33"/>
      <c r="AB1454" s="33"/>
      <c r="AC1454" s="33"/>
      <c r="AD1454" s="33"/>
      <c r="AE1454" s="33"/>
      <c r="AT1454" s="18" t="s">
        <v>273</v>
      </c>
      <c r="AU1454" s="18" t="s">
        <v>90</v>
      </c>
    </row>
    <row r="1455" spans="2:51" s="14" customFormat="1" ht="10.2">
      <c r="B1455" s="177"/>
      <c r="D1455" s="165" t="s">
        <v>274</v>
      </c>
      <c r="E1455" s="178" t="s">
        <v>1</v>
      </c>
      <c r="F1455" s="179" t="s">
        <v>1606</v>
      </c>
      <c r="H1455" s="180">
        <v>5.5</v>
      </c>
      <c r="I1455" s="181"/>
      <c r="L1455" s="177"/>
      <c r="M1455" s="182"/>
      <c r="N1455" s="183"/>
      <c r="O1455" s="183"/>
      <c r="P1455" s="183"/>
      <c r="Q1455" s="183"/>
      <c r="R1455" s="183"/>
      <c r="S1455" s="183"/>
      <c r="T1455" s="184"/>
      <c r="AT1455" s="178" t="s">
        <v>274</v>
      </c>
      <c r="AU1455" s="178" t="s">
        <v>90</v>
      </c>
      <c r="AV1455" s="14" t="s">
        <v>90</v>
      </c>
      <c r="AW1455" s="14" t="s">
        <v>36</v>
      </c>
      <c r="AX1455" s="14" t="s">
        <v>80</v>
      </c>
      <c r="AY1455" s="178" t="s">
        <v>265</v>
      </c>
    </row>
    <row r="1456" spans="2:51" s="13" customFormat="1" ht="10.2">
      <c r="B1456" s="170"/>
      <c r="D1456" s="165" t="s">
        <v>274</v>
      </c>
      <c r="E1456" s="171" t="s">
        <v>1</v>
      </c>
      <c r="F1456" s="172" t="s">
        <v>1607</v>
      </c>
      <c r="H1456" s="171" t="s">
        <v>1</v>
      </c>
      <c r="I1456" s="173"/>
      <c r="L1456" s="170"/>
      <c r="M1456" s="174"/>
      <c r="N1456" s="175"/>
      <c r="O1456" s="175"/>
      <c r="P1456" s="175"/>
      <c r="Q1456" s="175"/>
      <c r="R1456" s="175"/>
      <c r="S1456" s="175"/>
      <c r="T1456" s="176"/>
      <c r="AT1456" s="171" t="s">
        <v>274</v>
      </c>
      <c r="AU1456" s="171" t="s">
        <v>90</v>
      </c>
      <c r="AV1456" s="13" t="s">
        <v>87</v>
      </c>
      <c r="AW1456" s="13" t="s">
        <v>36</v>
      </c>
      <c r="AX1456" s="13" t="s">
        <v>80</v>
      </c>
      <c r="AY1456" s="171" t="s">
        <v>265</v>
      </c>
    </row>
    <row r="1457" spans="2:51" s="14" customFormat="1" ht="10.2">
      <c r="B1457" s="177"/>
      <c r="D1457" s="165" t="s">
        <v>274</v>
      </c>
      <c r="E1457" s="178" t="s">
        <v>1</v>
      </c>
      <c r="F1457" s="179" t="s">
        <v>1608</v>
      </c>
      <c r="H1457" s="180">
        <v>2</v>
      </c>
      <c r="I1457" s="181"/>
      <c r="L1457" s="177"/>
      <c r="M1457" s="182"/>
      <c r="N1457" s="183"/>
      <c r="O1457" s="183"/>
      <c r="P1457" s="183"/>
      <c r="Q1457" s="183"/>
      <c r="R1457" s="183"/>
      <c r="S1457" s="183"/>
      <c r="T1457" s="184"/>
      <c r="AT1457" s="178" t="s">
        <v>274</v>
      </c>
      <c r="AU1457" s="178" t="s">
        <v>90</v>
      </c>
      <c r="AV1457" s="14" t="s">
        <v>90</v>
      </c>
      <c r="AW1457" s="14" t="s">
        <v>36</v>
      </c>
      <c r="AX1457" s="14" t="s">
        <v>80</v>
      </c>
      <c r="AY1457" s="178" t="s">
        <v>265</v>
      </c>
    </row>
    <row r="1458" spans="2:51" s="15" customFormat="1" ht="10.2">
      <c r="B1458" s="185"/>
      <c r="D1458" s="165" t="s">
        <v>274</v>
      </c>
      <c r="E1458" s="186" t="s">
        <v>1</v>
      </c>
      <c r="F1458" s="187" t="s">
        <v>277</v>
      </c>
      <c r="H1458" s="188">
        <v>7.5</v>
      </c>
      <c r="I1458" s="189"/>
      <c r="L1458" s="185"/>
      <c r="M1458" s="190"/>
      <c r="N1458" s="191"/>
      <c r="O1458" s="191"/>
      <c r="P1458" s="191"/>
      <c r="Q1458" s="191"/>
      <c r="R1458" s="191"/>
      <c r="S1458" s="191"/>
      <c r="T1458" s="192"/>
      <c r="AT1458" s="186" t="s">
        <v>274</v>
      </c>
      <c r="AU1458" s="186" t="s">
        <v>90</v>
      </c>
      <c r="AV1458" s="15" t="s">
        <v>179</v>
      </c>
      <c r="AW1458" s="15" t="s">
        <v>36</v>
      </c>
      <c r="AX1458" s="15" t="s">
        <v>87</v>
      </c>
      <c r="AY1458" s="186" t="s">
        <v>265</v>
      </c>
    </row>
    <row r="1459" spans="1:65" s="2" customFormat="1" ht="24.15" customHeight="1">
      <c r="A1459" s="33"/>
      <c r="B1459" s="151"/>
      <c r="C1459" s="152" t="s">
        <v>1609</v>
      </c>
      <c r="D1459" s="152" t="s">
        <v>267</v>
      </c>
      <c r="E1459" s="153" t="s">
        <v>1610</v>
      </c>
      <c r="F1459" s="154" t="s">
        <v>1611</v>
      </c>
      <c r="G1459" s="155" t="s">
        <v>270</v>
      </c>
      <c r="H1459" s="156">
        <v>3</v>
      </c>
      <c r="I1459" s="157"/>
      <c r="J1459" s="158">
        <f>ROUND(I1459*H1459,2)</f>
        <v>0</v>
      </c>
      <c r="K1459" s="154" t="s">
        <v>271</v>
      </c>
      <c r="L1459" s="34"/>
      <c r="M1459" s="159" t="s">
        <v>1</v>
      </c>
      <c r="N1459" s="160" t="s">
        <v>45</v>
      </c>
      <c r="O1459" s="59"/>
      <c r="P1459" s="161">
        <f>O1459*H1459</f>
        <v>0</v>
      </c>
      <c r="Q1459" s="161">
        <v>5E-05</v>
      </c>
      <c r="R1459" s="161">
        <f>Q1459*H1459</f>
        <v>0.00015000000000000001</v>
      </c>
      <c r="S1459" s="161">
        <v>0</v>
      </c>
      <c r="T1459" s="162">
        <f>S1459*H1459</f>
        <v>0</v>
      </c>
      <c r="U1459" s="33"/>
      <c r="V1459" s="33"/>
      <c r="W1459" s="33"/>
      <c r="X1459" s="33"/>
      <c r="Y1459" s="33"/>
      <c r="Z1459" s="33"/>
      <c r="AA1459" s="33"/>
      <c r="AB1459" s="33"/>
      <c r="AC1459" s="33"/>
      <c r="AD1459" s="33"/>
      <c r="AE1459" s="33"/>
      <c r="AR1459" s="163" t="s">
        <v>367</v>
      </c>
      <c r="AT1459" s="163" t="s">
        <v>267</v>
      </c>
      <c r="AU1459" s="163" t="s">
        <v>90</v>
      </c>
      <c r="AY1459" s="18" t="s">
        <v>265</v>
      </c>
      <c r="BE1459" s="164">
        <f>IF(N1459="základní",J1459,0)</f>
        <v>0</v>
      </c>
      <c r="BF1459" s="164">
        <f>IF(N1459="snížená",J1459,0)</f>
        <v>0</v>
      </c>
      <c r="BG1459" s="164">
        <f>IF(N1459="zákl. přenesená",J1459,0)</f>
        <v>0</v>
      </c>
      <c r="BH1459" s="164">
        <f>IF(N1459="sníž. přenesená",J1459,0)</f>
        <v>0</v>
      </c>
      <c r="BI1459" s="164">
        <f>IF(N1459="nulová",J1459,0)</f>
        <v>0</v>
      </c>
      <c r="BJ1459" s="18" t="s">
        <v>87</v>
      </c>
      <c r="BK1459" s="164">
        <f>ROUND(I1459*H1459,2)</f>
        <v>0</v>
      </c>
      <c r="BL1459" s="18" t="s">
        <v>367</v>
      </c>
      <c r="BM1459" s="163" t="s">
        <v>1612</v>
      </c>
    </row>
    <row r="1460" spans="1:47" s="2" customFormat="1" ht="19.2">
      <c r="A1460" s="33"/>
      <c r="B1460" s="34"/>
      <c r="C1460" s="33"/>
      <c r="D1460" s="165" t="s">
        <v>273</v>
      </c>
      <c r="E1460" s="33"/>
      <c r="F1460" s="166" t="s">
        <v>1611</v>
      </c>
      <c r="G1460" s="33"/>
      <c r="H1460" s="33"/>
      <c r="I1460" s="167"/>
      <c r="J1460" s="33"/>
      <c r="K1460" s="33"/>
      <c r="L1460" s="34"/>
      <c r="M1460" s="168"/>
      <c r="N1460" s="169"/>
      <c r="O1460" s="59"/>
      <c r="P1460" s="59"/>
      <c r="Q1460" s="59"/>
      <c r="R1460" s="59"/>
      <c r="S1460" s="59"/>
      <c r="T1460" s="60"/>
      <c r="U1460" s="33"/>
      <c r="V1460" s="33"/>
      <c r="W1460" s="33"/>
      <c r="X1460" s="33"/>
      <c r="Y1460" s="33"/>
      <c r="Z1460" s="33"/>
      <c r="AA1460" s="33"/>
      <c r="AB1460" s="33"/>
      <c r="AC1460" s="33"/>
      <c r="AD1460" s="33"/>
      <c r="AE1460" s="33"/>
      <c r="AT1460" s="18" t="s">
        <v>273</v>
      </c>
      <c r="AU1460" s="18" t="s">
        <v>90</v>
      </c>
    </row>
    <row r="1461" spans="2:51" s="14" customFormat="1" ht="10.2">
      <c r="B1461" s="177"/>
      <c r="D1461" s="165" t="s">
        <v>274</v>
      </c>
      <c r="E1461" s="178" t="s">
        <v>1</v>
      </c>
      <c r="F1461" s="179" t="s">
        <v>144</v>
      </c>
      <c r="H1461" s="180">
        <v>3</v>
      </c>
      <c r="I1461" s="181"/>
      <c r="L1461" s="177"/>
      <c r="M1461" s="182"/>
      <c r="N1461" s="183"/>
      <c r="O1461" s="183"/>
      <c r="P1461" s="183"/>
      <c r="Q1461" s="183"/>
      <c r="R1461" s="183"/>
      <c r="S1461" s="183"/>
      <c r="T1461" s="184"/>
      <c r="AT1461" s="178" t="s">
        <v>274</v>
      </c>
      <c r="AU1461" s="178" t="s">
        <v>90</v>
      </c>
      <c r="AV1461" s="14" t="s">
        <v>90</v>
      </c>
      <c r="AW1461" s="14" t="s">
        <v>36</v>
      </c>
      <c r="AX1461" s="14" t="s">
        <v>80</v>
      </c>
      <c r="AY1461" s="178" t="s">
        <v>265</v>
      </c>
    </row>
    <row r="1462" spans="2:51" s="15" customFormat="1" ht="10.2">
      <c r="B1462" s="185"/>
      <c r="D1462" s="165" t="s">
        <v>274</v>
      </c>
      <c r="E1462" s="186" t="s">
        <v>1</v>
      </c>
      <c r="F1462" s="187" t="s">
        <v>277</v>
      </c>
      <c r="H1462" s="188">
        <v>3</v>
      </c>
      <c r="I1462" s="189"/>
      <c r="L1462" s="185"/>
      <c r="M1462" s="190"/>
      <c r="N1462" s="191"/>
      <c r="O1462" s="191"/>
      <c r="P1462" s="191"/>
      <c r="Q1462" s="191"/>
      <c r="R1462" s="191"/>
      <c r="S1462" s="191"/>
      <c r="T1462" s="192"/>
      <c r="AT1462" s="186" t="s">
        <v>274</v>
      </c>
      <c r="AU1462" s="186" t="s">
        <v>90</v>
      </c>
      <c r="AV1462" s="15" t="s">
        <v>179</v>
      </c>
      <c r="AW1462" s="15" t="s">
        <v>36</v>
      </c>
      <c r="AX1462" s="15" t="s">
        <v>87</v>
      </c>
      <c r="AY1462" s="186" t="s">
        <v>265</v>
      </c>
    </row>
    <row r="1463" spans="1:65" s="2" customFormat="1" ht="44.25" customHeight="1">
      <c r="A1463" s="33"/>
      <c r="B1463" s="151"/>
      <c r="C1463" s="152" t="s">
        <v>1613</v>
      </c>
      <c r="D1463" s="152" t="s">
        <v>267</v>
      </c>
      <c r="E1463" s="153" t="s">
        <v>1614</v>
      </c>
      <c r="F1463" s="154" t="s">
        <v>1615</v>
      </c>
      <c r="G1463" s="155" t="s">
        <v>1106</v>
      </c>
      <c r="H1463" s="211"/>
      <c r="I1463" s="157"/>
      <c r="J1463" s="158">
        <f>ROUND(I1463*H1463,2)</f>
        <v>0</v>
      </c>
      <c r="K1463" s="154" t="s">
        <v>271</v>
      </c>
      <c r="L1463" s="34"/>
      <c r="M1463" s="159" t="s">
        <v>1</v>
      </c>
      <c r="N1463" s="160" t="s">
        <v>45</v>
      </c>
      <c r="O1463" s="59"/>
      <c r="P1463" s="161">
        <f>O1463*H1463</f>
        <v>0</v>
      </c>
      <c r="Q1463" s="161">
        <v>0</v>
      </c>
      <c r="R1463" s="161">
        <f>Q1463*H1463</f>
        <v>0</v>
      </c>
      <c r="S1463" s="161">
        <v>0</v>
      </c>
      <c r="T1463" s="162">
        <f>S1463*H1463</f>
        <v>0</v>
      </c>
      <c r="U1463" s="33"/>
      <c r="V1463" s="33"/>
      <c r="W1463" s="33"/>
      <c r="X1463" s="33"/>
      <c r="Y1463" s="33"/>
      <c r="Z1463" s="33"/>
      <c r="AA1463" s="33"/>
      <c r="AB1463" s="33"/>
      <c r="AC1463" s="33"/>
      <c r="AD1463" s="33"/>
      <c r="AE1463" s="33"/>
      <c r="AR1463" s="163" t="s">
        <v>367</v>
      </c>
      <c r="AT1463" s="163" t="s">
        <v>267</v>
      </c>
      <c r="AU1463" s="163" t="s">
        <v>90</v>
      </c>
      <c r="AY1463" s="18" t="s">
        <v>265</v>
      </c>
      <c r="BE1463" s="164">
        <f>IF(N1463="základní",J1463,0)</f>
        <v>0</v>
      </c>
      <c r="BF1463" s="164">
        <f>IF(N1463="snížená",J1463,0)</f>
        <v>0</v>
      </c>
      <c r="BG1463" s="164">
        <f>IF(N1463="zákl. přenesená",J1463,0)</f>
        <v>0</v>
      </c>
      <c r="BH1463" s="164">
        <f>IF(N1463="sníž. přenesená",J1463,0)</f>
        <v>0</v>
      </c>
      <c r="BI1463" s="164">
        <f>IF(N1463="nulová",J1463,0)</f>
        <v>0</v>
      </c>
      <c r="BJ1463" s="18" t="s">
        <v>87</v>
      </c>
      <c r="BK1463" s="164">
        <f>ROUND(I1463*H1463,2)</f>
        <v>0</v>
      </c>
      <c r="BL1463" s="18" t="s">
        <v>367</v>
      </c>
      <c r="BM1463" s="163" t="s">
        <v>1616</v>
      </c>
    </row>
    <row r="1464" spans="1:47" s="2" customFormat="1" ht="28.8">
      <c r="A1464" s="33"/>
      <c r="B1464" s="34"/>
      <c r="C1464" s="33"/>
      <c r="D1464" s="165" t="s">
        <v>273</v>
      </c>
      <c r="E1464" s="33"/>
      <c r="F1464" s="166" t="s">
        <v>1615</v>
      </c>
      <c r="G1464" s="33"/>
      <c r="H1464" s="33"/>
      <c r="I1464" s="167"/>
      <c r="J1464" s="33"/>
      <c r="K1464" s="33"/>
      <c r="L1464" s="34"/>
      <c r="M1464" s="168"/>
      <c r="N1464" s="169"/>
      <c r="O1464" s="59"/>
      <c r="P1464" s="59"/>
      <c r="Q1464" s="59"/>
      <c r="R1464" s="59"/>
      <c r="S1464" s="59"/>
      <c r="T1464" s="60"/>
      <c r="U1464" s="33"/>
      <c r="V1464" s="33"/>
      <c r="W1464" s="33"/>
      <c r="X1464" s="33"/>
      <c r="Y1464" s="33"/>
      <c r="Z1464" s="33"/>
      <c r="AA1464" s="33"/>
      <c r="AB1464" s="33"/>
      <c r="AC1464" s="33"/>
      <c r="AD1464" s="33"/>
      <c r="AE1464" s="33"/>
      <c r="AT1464" s="18" t="s">
        <v>273</v>
      </c>
      <c r="AU1464" s="18" t="s">
        <v>90</v>
      </c>
    </row>
    <row r="1465" spans="1:65" s="2" customFormat="1" ht="24.15" customHeight="1">
      <c r="A1465" s="33"/>
      <c r="B1465" s="151"/>
      <c r="C1465" s="152" t="s">
        <v>1617</v>
      </c>
      <c r="D1465" s="152" t="s">
        <v>267</v>
      </c>
      <c r="E1465" s="153" t="s">
        <v>1618</v>
      </c>
      <c r="F1465" s="154" t="s">
        <v>1619</v>
      </c>
      <c r="G1465" s="155" t="s">
        <v>1106</v>
      </c>
      <c r="H1465" s="211"/>
      <c r="I1465" s="157"/>
      <c r="J1465" s="158">
        <f>ROUND(I1465*H1465,2)</f>
        <v>0</v>
      </c>
      <c r="K1465" s="154" t="s">
        <v>271</v>
      </c>
      <c r="L1465" s="34"/>
      <c r="M1465" s="159" t="s">
        <v>1</v>
      </c>
      <c r="N1465" s="160" t="s">
        <v>45</v>
      </c>
      <c r="O1465" s="59"/>
      <c r="P1465" s="161">
        <f>O1465*H1465</f>
        <v>0</v>
      </c>
      <c r="Q1465" s="161">
        <v>0</v>
      </c>
      <c r="R1465" s="161">
        <f>Q1465*H1465</f>
        <v>0</v>
      </c>
      <c r="S1465" s="161">
        <v>0</v>
      </c>
      <c r="T1465" s="162">
        <f>S1465*H1465</f>
        <v>0</v>
      </c>
      <c r="U1465" s="33"/>
      <c r="V1465" s="33"/>
      <c r="W1465" s="33"/>
      <c r="X1465" s="33"/>
      <c r="Y1465" s="33"/>
      <c r="Z1465" s="33"/>
      <c r="AA1465" s="33"/>
      <c r="AB1465" s="33"/>
      <c r="AC1465" s="33"/>
      <c r="AD1465" s="33"/>
      <c r="AE1465" s="33"/>
      <c r="AR1465" s="163" t="s">
        <v>367</v>
      </c>
      <c r="AT1465" s="163" t="s">
        <v>267</v>
      </c>
      <c r="AU1465" s="163" t="s">
        <v>90</v>
      </c>
      <c r="AY1465" s="18" t="s">
        <v>265</v>
      </c>
      <c r="BE1465" s="164">
        <f>IF(N1465="základní",J1465,0)</f>
        <v>0</v>
      </c>
      <c r="BF1465" s="164">
        <f>IF(N1465="snížená",J1465,0)</f>
        <v>0</v>
      </c>
      <c r="BG1465" s="164">
        <f>IF(N1465="zákl. přenesená",J1465,0)</f>
        <v>0</v>
      </c>
      <c r="BH1465" s="164">
        <f>IF(N1465="sníž. přenesená",J1465,0)</f>
        <v>0</v>
      </c>
      <c r="BI1465" s="164">
        <f>IF(N1465="nulová",J1465,0)</f>
        <v>0</v>
      </c>
      <c r="BJ1465" s="18" t="s">
        <v>87</v>
      </c>
      <c r="BK1465" s="164">
        <f>ROUND(I1465*H1465,2)</f>
        <v>0</v>
      </c>
      <c r="BL1465" s="18" t="s">
        <v>367</v>
      </c>
      <c r="BM1465" s="163" t="s">
        <v>1620</v>
      </c>
    </row>
    <row r="1466" spans="1:47" s="2" customFormat="1" ht="28.8">
      <c r="A1466" s="33"/>
      <c r="B1466" s="34"/>
      <c r="C1466" s="33"/>
      <c r="D1466" s="165" t="s">
        <v>273</v>
      </c>
      <c r="E1466" s="33"/>
      <c r="F1466" s="166" t="s">
        <v>1621</v>
      </c>
      <c r="G1466" s="33"/>
      <c r="H1466" s="33"/>
      <c r="I1466" s="167"/>
      <c r="J1466" s="33"/>
      <c r="K1466" s="33"/>
      <c r="L1466" s="34"/>
      <c r="M1466" s="168"/>
      <c r="N1466" s="169"/>
      <c r="O1466" s="59"/>
      <c r="P1466" s="59"/>
      <c r="Q1466" s="59"/>
      <c r="R1466" s="59"/>
      <c r="S1466" s="59"/>
      <c r="T1466" s="60"/>
      <c r="U1466" s="33"/>
      <c r="V1466" s="33"/>
      <c r="W1466" s="33"/>
      <c r="X1466" s="33"/>
      <c r="Y1466" s="33"/>
      <c r="Z1466" s="33"/>
      <c r="AA1466" s="33"/>
      <c r="AB1466" s="33"/>
      <c r="AC1466" s="33"/>
      <c r="AD1466" s="33"/>
      <c r="AE1466" s="33"/>
      <c r="AT1466" s="18" t="s">
        <v>273</v>
      </c>
      <c r="AU1466" s="18" t="s">
        <v>90</v>
      </c>
    </row>
    <row r="1467" spans="2:63" s="12" customFormat="1" ht="22.8" customHeight="1">
      <c r="B1467" s="138"/>
      <c r="D1467" s="139" t="s">
        <v>79</v>
      </c>
      <c r="E1467" s="149" t="s">
        <v>1622</v>
      </c>
      <c r="F1467" s="149" t="s">
        <v>1623</v>
      </c>
      <c r="I1467" s="141"/>
      <c r="J1467" s="150">
        <f>BK1467</f>
        <v>0</v>
      </c>
      <c r="L1467" s="138"/>
      <c r="M1467" s="143"/>
      <c r="N1467" s="144"/>
      <c r="O1467" s="144"/>
      <c r="P1467" s="145">
        <f>SUM(P1468:P1482)</f>
        <v>0</v>
      </c>
      <c r="Q1467" s="144"/>
      <c r="R1467" s="145">
        <f>SUM(R1468:R1482)</f>
        <v>0.013293</v>
      </c>
      <c r="S1467" s="144"/>
      <c r="T1467" s="146">
        <f>SUM(T1468:T1482)</f>
        <v>0</v>
      </c>
      <c r="AR1467" s="139" t="s">
        <v>90</v>
      </c>
      <c r="AT1467" s="147" t="s">
        <v>79</v>
      </c>
      <c r="AU1467" s="147" t="s">
        <v>87</v>
      </c>
      <c r="AY1467" s="139" t="s">
        <v>265</v>
      </c>
      <c r="BK1467" s="148">
        <f>SUM(BK1468:BK1482)</f>
        <v>0</v>
      </c>
    </row>
    <row r="1468" spans="1:65" s="2" customFormat="1" ht="16.5" customHeight="1">
      <c r="A1468" s="33"/>
      <c r="B1468" s="151"/>
      <c r="C1468" s="152" t="s">
        <v>1624</v>
      </c>
      <c r="D1468" s="152" t="s">
        <v>267</v>
      </c>
      <c r="E1468" s="153" t="s">
        <v>1625</v>
      </c>
      <c r="F1468" s="154" t="s">
        <v>1626</v>
      </c>
      <c r="G1468" s="155" t="s">
        <v>270</v>
      </c>
      <c r="H1468" s="156">
        <v>26.586</v>
      </c>
      <c r="I1468" s="157"/>
      <c r="J1468" s="158">
        <f>ROUND(I1468*H1468,2)</f>
        <v>0</v>
      </c>
      <c r="K1468" s="154" t="s">
        <v>271</v>
      </c>
      <c r="L1468" s="34"/>
      <c r="M1468" s="159" t="s">
        <v>1</v>
      </c>
      <c r="N1468" s="160" t="s">
        <v>45</v>
      </c>
      <c r="O1468" s="59"/>
      <c r="P1468" s="161">
        <f>O1468*H1468</f>
        <v>0</v>
      </c>
      <c r="Q1468" s="161">
        <v>0.0005</v>
      </c>
      <c r="R1468" s="161">
        <f>Q1468*H1468</f>
        <v>0.013293</v>
      </c>
      <c r="S1468" s="161">
        <v>0</v>
      </c>
      <c r="T1468" s="162">
        <f>S1468*H1468</f>
        <v>0</v>
      </c>
      <c r="U1468" s="33"/>
      <c r="V1468" s="33"/>
      <c r="W1468" s="33"/>
      <c r="X1468" s="33"/>
      <c r="Y1468" s="33"/>
      <c r="Z1468" s="33"/>
      <c r="AA1468" s="33"/>
      <c r="AB1468" s="33"/>
      <c r="AC1468" s="33"/>
      <c r="AD1468" s="33"/>
      <c r="AE1468" s="33"/>
      <c r="AR1468" s="163" t="s">
        <v>367</v>
      </c>
      <c r="AT1468" s="163" t="s">
        <v>267</v>
      </c>
      <c r="AU1468" s="163" t="s">
        <v>90</v>
      </c>
      <c r="AY1468" s="18" t="s">
        <v>265</v>
      </c>
      <c r="BE1468" s="164">
        <f>IF(N1468="základní",J1468,0)</f>
        <v>0</v>
      </c>
      <c r="BF1468" s="164">
        <f>IF(N1468="snížená",J1468,0)</f>
        <v>0</v>
      </c>
      <c r="BG1468" s="164">
        <f>IF(N1468="zákl. přenesená",J1468,0)</f>
        <v>0</v>
      </c>
      <c r="BH1468" s="164">
        <f>IF(N1468="sníž. přenesená",J1468,0)</f>
        <v>0</v>
      </c>
      <c r="BI1468" s="164">
        <f>IF(N1468="nulová",J1468,0)</f>
        <v>0</v>
      </c>
      <c r="BJ1468" s="18" t="s">
        <v>87</v>
      </c>
      <c r="BK1468" s="164">
        <f>ROUND(I1468*H1468,2)</f>
        <v>0</v>
      </c>
      <c r="BL1468" s="18" t="s">
        <v>367</v>
      </c>
      <c r="BM1468" s="163" t="s">
        <v>1627</v>
      </c>
    </row>
    <row r="1469" spans="1:47" s="2" customFormat="1" ht="10.2">
      <c r="A1469" s="33"/>
      <c r="B1469" s="34"/>
      <c r="C1469" s="33"/>
      <c r="D1469" s="165" t="s">
        <v>273</v>
      </c>
      <c r="E1469" s="33"/>
      <c r="F1469" s="166" t="s">
        <v>1626</v>
      </c>
      <c r="G1469" s="33"/>
      <c r="H1469" s="33"/>
      <c r="I1469" s="167"/>
      <c r="J1469" s="33"/>
      <c r="K1469" s="33"/>
      <c r="L1469" s="34"/>
      <c r="M1469" s="168"/>
      <c r="N1469" s="169"/>
      <c r="O1469" s="59"/>
      <c r="P1469" s="59"/>
      <c r="Q1469" s="59"/>
      <c r="R1469" s="59"/>
      <c r="S1469" s="59"/>
      <c r="T1469" s="60"/>
      <c r="U1469" s="33"/>
      <c r="V1469" s="33"/>
      <c r="W1469" s="33"/>
      <c r="X1469" s="33"/>
      <c r="Y1469" s="33"/>
      <c r="Z1469" s="33"/>
      <c r="AA1469" s="33"/>
      <c r="AB1469" s="33"/>
      <c r="AC1469" s="33"/>
      <c r="AD1469" s="33"/>
      <c r="AE1469" s="33"/>
      <c r="AT1469" s="18" t="s">
        <v>273</v>
      </c>
      <c r="AU1469" s="18" t="s">
        <v>90</v>
      </c>
    </row>
    <row r="1470" spans="2:51" s="13" customFormat="1" ht="10.2">
      <c r="B1470" s="170"/>
      <c r="D1470" s="165" t="s">
        <v>274</v>
      </c>
      <c r="E1470" s="171" t="s">
        <v>1</v>
      </c>
      <c r="F1470" s="172" t="s">
        <v>605</v>
      </c>
      <c r="H1470" s="171" t="s">
        <v>1</v>
      </c>
      <c r="I1470" s="173"/>
      <c r="L1470" s="170"/>
      <c r="M1470" s="174"/>
      <c r="N1470" s="175"/>
      <c r="O1470" s="175"/>
      <c r="P1470" s="175"/>
      <c r="Q1470" s="175"/>
      <c r="R1470" s="175"/>
      <c r="S1470" s="175"/>
      <c r="T1470" s="176"/>
      <c r="AT1470" s="171" t="s">
        <v>274</v>
      </c>
      <c r="AU1470" s="171" t="s">
        <v>90</v>
      </c>
      <c r="AV1470" s="13" t="s">
        <v>87</v>
      </c>
      <c r="AW1470" s="13" t="s">
        <v>36</v>
      </c>
      <c r="AX1470" s="13" t="s">
        <v>80</v>
      </c>
      <c r="AY1470" s="171" t="s">
        <v>265</v>
      </c>
    </row>
    <row r="1471" spans="2:51" s="13" customFormat="1" ht="10.2">
      <c r="B1471" s="170"/>
      <c r="D1471" s="165" t="s">
        <v>274</v>
      </c>
      <c r="E1471" s="171" t="s">
        <v>1</v>
      </c>
      <c r="F1471" s="172" t="s">
        <v>857</v>
      </c>
      <c r="H1471" s="171" t="s">
        <v>1</v>
      </c>
      <c r="I1471" s="173"/>
      <c r="L1471" s="170"/>
      <c r="M1471" s="174"/>
      <c r="N1471" s="175"/>
      <c r="O1471" s="175"/>
      <c r="P1471" s="175"/>
      <c r="Q1471" s="175"/>
      <c r="R1471" s="175"/>
      <c r="S1471" s="175"/>
      <c r="T1471" s="176"/>
      <c r="AT1471" s="171" t="s">
        <v>274</v>
      </c>
      <c r="AU1471" s="171" t="s">
        <v>90</v>
      </c>
      <c r="AV1471" s="13" t="s">
        <v>87</v>
      </c>
      <c r="AW1471" s="13" t="s">
        <v>36</v>
      </c>
      <c r="AX1471" s="13" t="s">
        <v>80</v>
      </c>
      <c r="AY1471" s="171" t="s">
        <v>265</v>
      </c>
    </row>
    <row r="1472" spans="2:51" s="14" customFormat="1" ht="10.2">
      <c r="B1472" s="177"/>
      <c r="D1472" s="165" t="s">
        <v>274</v>
      </c>
      <c r="E1472" s="178" t="s">
        <v>1</v>
      </c>
      <c r="F1472" s="179" t="s">
        <v>1628</v>
      </c>
      <c r="H1472" s="180">
        <v>18.096</v>
      </c>
      <c r="I1472" s="181"/>
      <c r="L1472" s="177"/>
      <c r="M1472" s="182"/>
      <c r="N1472" s="183"/>
      <c r="O1472" s="183"/>
      <c r="P1472" s="183"/>
      <c r="Q1472" s="183"/>
      <c r="R1472" s="183"/>
      <c r="S1472" s="183"/>
      <c r="T1472" s="184"/>
      <c r="AT1472" s="178" t="s">
        <v>274</v>
      </c>
      <c r="AU1472" s="178" t="s">
        <v>90</v>
      </c>
      <c r="AV1472" s="14" t="s">
        <v>90</v>
      </c>
      <c r="AW1472" s="14" t="s">
        <v>36</v>
      </c>
      <c r="AX1472" s="14" t="s">
        <v>80</v>
      </c>
      <c r="AY1472" s="178" t="s">
        <v>265</v>
      </c>
    </row>
    <row r="1473" spans="2:51" s="14" customFormat="1" ht="10.2">
      <c r="B1473" s="177"/>
      <c r="D1473" s="165" t="s">
        <v>274</v>
      </c>
      <c r="E1473" s="178" t="s">
        <v>1</v>
      </c>
      <c r="F1473" s="179" t="s">
        <v>1629</v>
      </c>
      <c r="H1473" s="180">
        <v>10.34</v>
      </c>
      <c r="I1473" s="181"/>
      <c r="L1473" s="177"/>
      <c r="M1473" s="182"/>
      <c r="N1473" s="183"/>
      <c r="O1473" s="183"/>
      <c r="P1473" s="183"/>
      <c r="Q1473" s="183"/>
      <c r="R1473" s="183"/>
      <c r="S1473" s="183"/>
      <c r="T1473" s="184"/>
      <c r="AT1473" s="178" t="s">
        <v>274</v>
      </c>
      <c r="AU1473" s="178" t="s">
        <v>90</v>
      </c>
      <c r="AV1473" s="14" t="s">
        <v>90</v>
      </c>
      <c r="AW1473" s="14" t="s">
        <v>36</v>
      </c>
      <c r="AX1473" s="14" t="s">
        <v>80</v>
      </c>
      <c r="AY1473" s="178" t="s">
        <v>265</v>
      </c>
    </row>
    <row r="1474" spans="2:51" s="13" customFormat="1" ht="10.2">
      <c r="B1474" s="170"/>
      <c r="D1474" s="165" t="s">
        <v>274</v>
      </c>
      <c r="E1474" s="171" t="s">
        <v>1</v>
      </c>
      <c r="F1474" s="172" t="s">
        <v>608</v>
      </c>
      <c r="H1474" s="171" t="s">
        <v>1</v>
      </c>
      <c r="I1474" s="173"/>
      <c r="L1474" s="170"/>
      <c r="M1474" s="174"/>
      <c r="N1474" s="175"/>
      <c r="O1474" s="175"/>
      <c r="P1474" s="175"/>
      <c r="Q1474" s="175"/>
      <c r="R1474" s="175"/>
      <c r="S1474" s="175"/>
      <c r="T1474" s="176"/>
      <c r="AT1474" s="171" t="s">
        <v>274</v>
      </c>
      <c r="AU1474" s="171" t="s">
        <v>90</v>
      </c>
      <c r="AV1474" s="13" t="s">
        <v>87</v>
      </c>
      <c r="AW1474" s="13" t="s">
        <v>36</v>
      </c>
      <c r="AX1474" s="13" t="s">
        <v>80</v>
      </c>
      <c r="AY1474" s="171" t="s">
        <v>265</v>
      </c>
    </row>
    <row r="1475" spans="2:51" s="14" customFormat="1" ht="10.2">
      <c r="B1475" s="177"/>
      <c r="D1475" s="165" t="s">
        <v>274</v>
      </c>
      <c r="E1475" s="178" t="s">
        <v>1</v>
      </c>
      <c r="F1475" s="179" t="s">
        <v>610</v>
      </c>
      <c r="H1475" s="180">
        <v>-1.125</v>
      </c>
      <c r="I1475" s="181"/>
      <c r="L1475" s="177"/>
      <c r="M1475" s="182"/>
      <c r="N1475" s="183"/>
      <c r="O1475" s="183"/>
      <c r="P1475" s="183"/>
      <c r="Q1475" s="183"/>
      <c r="R1475" s="183"/>
      <c r="S1475" s="183"/>
      <c r="T1475" s="184"/>
      <c r="AT1475" s="178" t="s">
        <v>274</v>
      </c>
      <c r="AU1475" s="178" t="s">
        <v>90</v>
      </c>
      <c r="AV1475" s="14" t="s">
        <v>90</v>
      </c>
      <c r="AW1475" s="14" t="s">
        <v>36</v>
      </c>
      <c r="AX1475" s="14" t="s">
        <v>80</v>
      </c>
      <c r="AY1475" s="178" t="s">
        <v>265</v>
      </c>
    </row>
    <row r="1476" spans="2:51" s="14" customFormat="1" ht="10.2">
      <c r="B1476" s="177"/>
      <c r="D1476" s="165" t="s">
        <v>274</v>
      </c>
      <c r="E1476" s="178" t="s">
        <v>1</v>
      </c>
      <c r="F1476" s="179" t="s">
        <v>1630</v>
      </c>
      <c r="H1476" s="180">
        <v>-1.75</v>
      </c>
      <c r="I1476" s="181"/>
      <c r="L1476" s="177"/>
      <c r="M1476" s="182"/>
      <c r="N1476" s="183"/>
      <c r="O1476" s="183"/>
      <c r="P1476" s="183"/>
      <c r="Q1476" s="183"/>
      <c r="R1476" s="183"/>
      <c r="S1476" s="183"/>
      <c r="T1476" s="184"/>
      <c r="AT1476" s="178" t="s">
        <v>274</v>
      </c>
      <c r="AU1476" s="178" t="s">
        <v>90</v>
      </c>
      <c r="AV1476" s="14" t="s">
        <v>90</v>
      </c>
      <c r="AW1476" s="14" t="s">
        <v>36</v>
      </c>
      <c r="AX1476" s="14" t="s">
        <v>80</v>
      </c>
      <c r="AY1476" s="178" t="s">
        <v>265</v>
      </c>
    </row>
    <row r="1477" spans="2:51" s="14" customFormat="1" ht="10.2">
      <c r="B1477" s="177"/>
      <c r="D1477" s="165" t="s">
        <v>274</v>
      </c>
      <c r="E1477" s="178" t="s">
        <v>1</v>
      </c>
      <c r="F1477" s="179" t="s">
        <v>612</v>
      </c>
      <c r="H1477" s="180">
        <v>-1</v>
      </c>
      <c r="I1477" s="181"/>
      <c r="L1477" s="177"/>
      <c r="M1477" s="182"/>
      <c r="N1477" s="183"/>
      <c r="O1477" s="183"/>
      <c r="P1477" s="183"/>
      <c r="Q1477" s="183"/>
      <c r="R1477" s="183"/>
      <c r="S1477" s="183"/>
      <c r="T1477" s="184"/>
      <c r="AT1477" s="178" t="s">
        <v>274</v>
      </c>
      <c r="AU1477" s="178" t="s">
        <v>90</v>
      </c>
      <c r="AV1477" s="14" t="s">
        <v>90</v>
      </c>
      <c r="AW1477" s="14" t="s">
        <v>36</v>
      </c>
      <c r="AX1477" s="14" t="s">
        <v>80</v>
      </c>
      <c r="AY1477" s="178" t="s">
        <v>265</v>
      </c>
    </row>
    <row r="1478" spans="2:51" s="13" customFormat="1" ht="10.2">
      <c r="B1478" s="170"/>
      <c r="D1478" s="165" t="s">
        <v>274</v>
      </c>
      <c r="E1478" s="171" t="s">
        <v>1</v>
      </c>
      <c r="F1478" s="172" t="s">
        <v>810</v>
      </c>
      <c r="H1478" s="171" t="s">
        <v>1</v>
      </c>
      <c r="I1478" s="173"/>
      <c r="L1478" s="170"/>
      <c r="M1478" s="174"/>
      <c r="N1478" s="175"/>
      <c r="O1478" s="175"/>
      <c r="P1478" s="175"/>
      <c r="Q1478" s="175"/>
      <c r="R1478" s="175"/>
      <c r="S1478" s="175"/>
      <c r="T1478" s="176"/>
      <c r="AT1478" s="171" t="s">
        <v>274</v>
      </c>
      <c r="AU1478" s="171" t="s">
        <v>90</v>
      </c>
      <c r="AV1478" s="13" t="s">
        <v>87</v>
      </c>
      <c r="AW1478" s="13" t="s">
        <v>36</v>
      </c>
      <c r="AX1478" s="13" t="s">
        <v>80</v>
      </c>
      <c r="AY1478" s="171" t="s">
        <v>265</v>
      </c>
    </row>
    <row r="1479" spans="2:51" s="14" customFormat="1" ht="10.2">
      <c r="B1479" s="177"/>
      <c r="D1479" s="165" t="s">
        <v>274</v>
      </c>
      <c r="E1479" s="178" t="s">
        <v>1</v>
      </c>
      <c r="F1479" s="179" t="s">
        <v>860</v>
      </c>
      <c r="H1479" s="180">
        <v>0.675</v>
      </c>
      <c r="I1479" s="181"/>
      <c r="L1479" s="177"/>
      <c r="M1479" s="182"/>
      <c r="N1479" s="183"/>
      <c r="O1479" s="183"/>
      <c r="P1479" s="183"/>
      <c r="Q1479" s="183"/>
      <c r="R1479" s="183"/>
      <c r="S1479" s="183"/>
      <c r="T1479" s="184"/>
      <c r="AT1479" s="178" t="s">
        <v>274</v>
      </c>
      <c r="AU1479" s="178" t="s">
        <v>90</v>
      </c>
      <c r="AV1479" s="14" t="s">
        <v>90</v>
      </c>
      <c r="AW1479" s="14" t="s">
        <v>36</v>
      </c>
      <c r="AX1479" s="14" t="s">
        <v>80</v>
      </c>
      <c r="AY1479" s="178" t="s">
        <v>265</v>
      </c>
    </row>
    <row r="1480" spans="2:51" s="14" customFormat="1" ht="10.2">
      <c r="B1480" s="177"/>
      <c r="D1480" s="165" t="s">
        <v>274</v>
      </c>
      <c r="E1480" s="178" t="s">
        <v>1</v>
      </c>
      <c r="F1480" s="179" t="s">
        <v>1631</v>
      </c>
      <c r="H1480" s="180">
        <v>0.9</v>
      </c>
      <c r="I1480" s="181"/>
      <c r="L1480" s="177"/>
      <c r="M1480" s="182"/>
      <c r="N1480" s="183"/>
      <c r="O1480" s="183"/>
      <c r="P1480" s="183"/>
      <c r="Q1480" s="183"/>
      <c r="R1480" s="183"/>
      <c r="S1480" s="183"/>
      <c r="T1480" s="184"/>
      <c r="AT1480" s="178" t="s">
        <v>274</v>
      </c>
      <c r="AU1480" s="178" t="s">
        <v>90</v>
      </c>
      <c r="AV1480" s="14" t="s">
        <v>90</v>
      </c>
      <c r="AW1480" s="14" t="s">
        <v>36</v>
      </c>
      <c r="AX1480" s="14" t="s">
        <v>80</v>
      </c>
      <c r="AY1480" s="178" t="s">
        <v>265</v>
      </c>
    </row>
    <row r="1481" spans="2:51" s="14" customFormat="1" ht="10.2">
      <c r="B1481" s="177"/>
      <c r="D1481" s="165" t="s">
        <v>274</v>
      </c>
      <c r="E1481" s="178" t="s">
        <v>1</v>
      </c>
      <c r="F1481" s="179" t="s">
        <v>862</v>
      </c>
      <c r="H1481" s="180">
        <v>0.45</v>
      </c>
      <c r="I1481" s="181"/>
      <c r="L1481" s="177"/>
      <c r="M1481" s="182"/>
      <c r="N1481" s="183"/>
      <c r="O1481" s="183"/>
      <c r="P1481" s="183"/>
      <c r="Q1481" s="183"/>
      <c r="R1481" s="183"/>
      <c r="S1481" s="183"/>
      <c r="T1481" s="184"/>
      <c r="AT1481" s="178" t="s">
        <v>274</v>
      </c>
      <c r="AU1481" s="178" t="s">
        <v>90</v>
      </c>
      <c r="AV1481" s="14" t="s">
        <v>90</v>
      </c>
      <c r="AW1481" s="14" t="s">
        <v>36</v>
      </c>
      <c r="AX1481" s="14" t="s">
        <v>80</v>
      </c>
      <c r="AY1481" s="178" t="s">
        <v>265</v>
      </c>
    </row>
    <row r="1482" spans="2:51" s="15" customFormat="1" ht="10.2">
      <c r="B1482" s="185"/>
      <c r="D1482" s="165" t="s">
        <v>274</v>
      </c>
      <c r="E1482" s="186" t="s">
        <v>1</v>
      </c>
      <c r="F1482" s="187" t="s">
        <v>277</v>
      </c>
      <c r="H1482" s="188">
        <v>26.586</v>
      </c>
      <c r="I1482" s="189"/>
      <c r="L1482" s="185"/>
      <c r="M1482" s="190"/>
      <c r="N1482" s="191"/>
      <c r="O1482" s="191"/>
      <c r="P1482" s="191"/>
      <c r="Q1482" s="191"/>
      <c r="R1482" s="191"/>
      <c r="S1482" s="191"/>
      <c r="T1482" s="192"/>
      <c r="AT1482" s="186" t="s">
        <v>274</v>
      </c>
      <c r="AU1482" s="186" t="s">
        <v>90</v>
      </c>
      <c r="AV1482" s="15" t="s">
        <v>179</v>
      </c>
      <c r="AW1482" s="15" t="s">
        <v>36</v>
      </c>
      <c r="AX1482" s="15" t="s">
        <v>87</v>
      </c>
      <c r="AY1482" s="186" t="s">
        <v>265</v>
      </c>
    </row>
    <row r="1483" spans="2:63" s="12" customFormat="1" ht="22.8" customHeight="1">
      <c r="B1483" s="138"/>
      <c r="D1483" s="139" t="s">
        <v>79</v>
      </c>
      <c r="E1483" s="149" t="s">
        <v>1632</v>
      </c>
      <c r="F1483" s="149" t="s">
        <v>1633</v>
      </c>
      <c r="I1483" s="141"/>
      <c r="J1483" s="150">
        <f>BK1483</f>
        <v>0</v>
      </c>
      <c r="L1483" s="138"/>
      <c r="M1483" s="143"/>
      <c r="N1483" s="144"/>
      <c r="O1483" s="144"/>
      <c r="P1483" s="145">
        <f>SUM(P1484:P1525)</f>
        <v>0</v>
      </c>
      <c r="Q1483" s="144"/>
      <c r="R1483" s="145">
        <f>SUM(R1484:R1525)</f>
        <v>0.05024510000000001</v>
      </c>
      <c r="S1483" s="144"/>
      <c r="T1483" s="146">
        <f>SUM(T1484:T1525)</f>
        <v>0</v>
      </c>
      <c r="AR1483" s="139" t="s">
        <v>90</v>
      </c>
      <c r="AT1483" s="147" t="s">
        <v>79</v>
      </c>
      <c r="AU1483" s="147" t="s">
        <v>87</v>
      </c>
      <c r="AY1483" s="139" t="s">
        <v>265</v>
      </c>
      <c r="BK1483" s="148">
        <f>SUM(BK1484:BK1525)</f>
        <v>0</v>
      </c>
    </row>
    <row r="1484" spans="1:65" s="2" customFormat="1" ht="24.15" customHeight="1">
      <c r="A1484" s="33"/>
      <c r="B1484" s="151"/>
      <c r="C1484" s="152" t="s">
        <v>1634</v>
      </c>
      <c r="D1484" s="152" t="s">
        <v>267</v>
      </c>
      <c r="E1484" s="153" t="s">
        <v>1635</v>
      </c>
      <c r="F1484" s="154" t="s">
        <v>1636</v>
      </c>
      <c r="G1484" s="155" t="s">
        <v>270</v>
      </c>
      <c r="H1484" s="156">
        <v>116.43</v>
      </c>
      <c r="I1484" s="157"/>
      <c r="J1484" s="158">
        <f>ROUND(I1484*H1484,2)</f>
        <v>0</v>
      </c>
      <c r="K1484" s="154" t="s">
        <v>271</v>
      </c>
      <c r="L1484" s="34"/>
      <c r="M1484" s="159" t="s">
        <v>1</v>
      </c>
      <c r="N1484" s="160" t="s">
        <v>45</v>
      </c>
      <c r="O1484" s="59"/>
      <c r="P1484" s="161">
        <f>O1484*H1484</f>
        <v>0</v>
      </c>
      <c r="Q1484" s="161">
        <v>0</v>
      </c>
      <c r="R1484" s="161">
        <f>Q1484*H1484</f>
        <v>0</v>
      </c>
      <c r="S1484" s="161">
        <v>0</v>
      </c>
      <c r="T1484" s="162">
        <f>S1484*H1484</f>
        <v>0</v>
      </c>
      <c r="U1484" s="33"/>
      <c r="V1484" s="33"/>
      <c r="W1484" s="33"/>
      <c r="X1484" s="33"/>
      <c r="Y1484" s="33"/>
      <c r="Z1484" s="33"/>
      <c r="AA1484" s="33"/>
      <c r="AB1484" s="33"/>
      <c r="AC1484" s="33"/>
      <c r="AD1484" s="33"/>
      <c r="AE1484" s="33"/>
      <c r="AR1484" s="163" t="s">
        <v>367</v>
      </c>
      <c r="AT1484" s="163" t="s">
        <v>267</v>
      </c>
      <c r="AU1484" s="163" t="s">
        <v>90</v>
      </c>
      <c r="AY1484" s="18" t="s">
        <v>265</v>
      </c>
      <c r="BE1484" s="164">
        <f>IF(N1484="základní",J1484,0)</f>
        <v>0</v>
      </c>
      <c r="BF1484" s="164">
        <f>IF(N1484="snížená",J1484,0)</f>
        <v>0</v>
      </c>
      <c r="BG1484" s="164">
        <f>IF(N1484="zákl. přenesená",J1484,0)</f>
        <v>0</v>
      </c>
      <c r="BH1484" s="164">
        <f>IF(N1484="sníž. přenesená",J1484,0)</f>
        <v>0</v>
      </c>
      <c r="BI1484" s="164">
        <f>IF(N1484="nulová",J1484,0)</f>
        <v>0</v>
      </c>
      <c r="BJ1484" s="18" t="s">
        <v>87</v>
      </c>
      <c r="BK1484" s="164">
        <f>ROUND(I1484*H1484,2)</f>
        <v>0</v>
      </c>
      <c r="BL1484" s="18" t="s">
        <v>367</v>
      </c>
      <c r="BM1484" s="163" t="s">
        <v>1637</v>
      </c>
    </row>
    <row r="1485" spans="1:47" s="2" customFormat="1" ht="10.2">
      <c r="A1485" s="33"/>
      <c r="B1485" s="34"/>
      <c r="C1485" s="33"/>
      <c r="D1485" s="165" t="s">
        <v>273</v>
      </c>
      <c r="E1485" s="33"/>
      <c r="F1485" s="166" t="s">
        <v>1638</v>
      </c>
      <c r="G1485" s="33"/>
      <c r="H1485" s="33"/>
      <c r="I1485" s="167"/>
      <c r="J1485" s="33"/>
      <c r="K1485" s="33"/>
      <c r="L1485" s="34"/>
      <c r="M1485" s="168"/>
      <c r="N1485" s="169"/>
      <c r="O1485" s="59"/>
      <c r="P1485" s="59"/>
      <c r="Q1485" s="59"/>
      <c r="R1485" s="59"/>
      <c r="S1485" s="59"/>
      <c r="T1485" s="60"/>
      <c r="U1485" s="33"/>
      <c r="V1485" s="33"/>
      <c r="W1485" s="33"/>
      <c r="X1485" s="33"/>
      <c r="Y1485" s="33"/>
      <c r="Z1485" s="33"/>
      <c r="AA1485" s="33"/>
      <c r="AB1485" s="33"/>
      <c r="AC1485" s="33"/>
      <c r="AD1485" s="33"/>
      <c r="AE1485" s="33"/>
      <c r="AT1485" s="18" t="s">
        <v>273</v>
      </c>
      <c r="AU1485" s="18" t="s">
        <v>90</v>
      </c>
    </row>
    <row r="1486" spans="2:51" s="14" customFormat="1" ht="10.2">
      <c r="B1486" s="177"/>
      <c r="D1486" s="165" t="s">
        <v>274</v>
      </c>
      <c r="E1486" s="178" t="s">
        <v>1</v>
      </c>
      <c r="F1486" s="179" t="s">
        <v>148</v>
      </c>
      <c r="H1486" s="180">
        <v>116.43</v>
      </c>
      <c r="I1486" s="181"/>
      <c r="L1486" s="177"/>
      <c r="M1486" s="182"/>
      <c r="N1486" s="183"/>
      <c r="O1486" s="183"/>
      <c r="P1486" s="183"/>
      <c r="Q1486" s="183"/>
      <c r="R1486" s="183"/>
      <c r="S1486" s="183"/>
      <c r="T1486" s="184"/>
      <c r="AT1486" s="178" t="s">
        <v>274</v>
      </c>
      <c r="AU1486" s="178" t="s">
        <v>90</v>
      </c>
      <c r="AV1486" s="14" t="s">
        <v>90</v>
      </c>
      <c r="AW1486" s="14" t="s">
        <v>36</v>
      </c>
      <c r="AX1486" s="14" t="s">
        <v>80</v>
      </c>
      <c r="AY1486" s="178" t="s">
        <v>265</v>
      </c>
    </row>
    <row r="1487" spans="2:51" s="15" customFormat="1" ht="10.2">
      <c r="B1487" s="185"/>
      <c r="D1487" s="165" t="s">
        <v>274</v>
      </c>
      <c r="E1487" s="186" t="s">
        <v>1</v>
      </c>
      <c r="F1487" s="187" t="s">
        <v>277</v>
      </c>
      <c r="H1487" s="188">
        <v>116.43</v>
      </c>
      <c r="I1487" s="189"/>
      <c r="L1487" s="185"/>
      <c r="M1487" s="190"/>
      <c r="N1487" s="191"/>
      <c r="O1487" s="191"/>
      <c r="P1487" s="191"/>
      <c r="Q1487" s="191"/>
      <c r="R1487" s="191"/>
      <c r="S1487" s="191"/>
      <c r="T1487" s="192"/>
      <c r="AT1487" s="186" t="s">
        <v>274</v>
      </c>
      <c r="AU1487" s="186" t="s">
        <v>90</v>
      </c>
      <c r="AV1487" s="15" t="s">
        <v>179</v>
      </c>
      <c r="AW1487" s="15" t="s">
        <v>36</v>
      </c>
      <c r="AX1487" s="15" t="s">
        <v>87</v>
      </c>
      <c r="AY1487" s="186" t="s">
        <v>265</v>
      </c>
    </row>
    <row r="1488" spans="1:65" s="2" customFormat="1" ht="16.5" customHeight="1">
      <c r="A1488" s="33"/>
      <c r="B1488" s="151"/>
      <c r="C1488" s="152" t="s">
        <v>1639</v>
      </c>
      <c r="D1488" s="152" t="s">
        <v>267</v>
      </c>
      <c r="E1488" s="153" t="s">
        <v>1640</v>
      </c>
      <c r="F1488" s="154" t="s">
        <v>1641</v>
      </c>
      <c r="G1488" s="155" t="s">
        <v>270</v>
      </c>
      <c r="H1488" s="156">
        <v>61.8</v>
      </c>
      <c r="I1488" s="157"/>
      <c r="J1488" s="158">
        <f>ROUND(I1488*H1488,2)</f>
        <v>0</v>
      </c>
      <c r="K1488" s="154" t="s">
        <v>271</v>
      </c>
      <c r="L1488" s="34"/>
      <c r="M1488" s="159" t="s">
        <v>1</v>
      </c>
      <c r="N1488" s="160" t="s">
        <v>45</v>
      </c>
      <c r="O1488" s="59"/>
      <c r="P1488" s="161">
        <f>O1488*H1488</f>
        <v>0</v>
      </c>
      <c r="Q1488" s="161">
        <v>0</v>
      </c>
      <c r="R1488" s="161">
        <f>Q1488*H1488</f>
        <v>0</v>
      </c>
      <c r="S1488" s="161">
        <v>0</v>
      </c>
      <c r="T1488" s="162">
        <f>S1488*H1488</f>
        <v>0</v>
      </c>
      <c r="U1488" s="33"/>
      <c r="V1488" s="33"/>
      <c r="W1488" s="33"/>
      <c r="X1488" s="33"/>
      <c r="Y1488" s="33"/>
      <c r="Z1488" s="33"/>
      <c r="AA1488" s="33"/>
      <c r="AB1488" s="33"/>
      <c r="AC1488" s="33"/>
      <c r="AD1488" s="33"/>
      <c r="AE1488" s="33"/>
      <c r="AR1488" s="163" t="s">
        <v>367</v>
      </c>
      <c r="AT1488" s="163" t="s">
        <v>267</v>
      </c>
      <c r="AU1488" s="163" t="s">
        <v>90</v>
      </c>
      <c r="AY1488" s="18" t="s">
        <v>265</v>
      </c>
      <c r="BE1488" s="164">
        <f>IF(N1488="základní",J1488,0)</f>
        <v>0</v>
      </c>
      <c r="BF1488" s="164">
        <f>IF(N1488="snížená",J1488,0)</f>
        <v>0</v>
      </c>
      <c r="BG1488" s="164">
        <f>IF(N1488="zákl. přenesená",J1488,0)</f>
        <v>0</v>
      </c>
      <c r="BH1488" s="164">
        <f>IF(N1488="sníž. přenesená",J1488,0)</f>
        <v>0</v>
      </c>
      <c r="BI1488" s="164">
        <f>IF(N1488="nulová",J1488,0)</f>
        <v>0</v>
      </c>
      <c r="BJ1488" s="18" t="s">
        <v>87</v>
      </c>
      <c r="BK1488" s="164">
        <f>ROUND(I1488*H1488,2)</f>
        <v>0</v>
      </c>
      <c r="BL1488" s="18" t="s">
        <v>367</v>
      </c>
      <c r="BM1488" s="163" t="s">
        <v>1642</v>
      </c>
    </row>
    <row r="1489" spans="1:47" s="2" customFormat="1" ht="19.2">
      <c r="A1489" s="33"/>
      <c r="B1489" s="34"/>
      <c r="C1489" s="33"/>
      <c r="D1489" s="165" t="s">
        <v>273</v>
      </c>
      <c r="E1489" s="33"/>
      <c r="F1489" s="166" t="s">
        <v>1643</v>
      </c>
      <c r="G1489" s="33"/>
      <c r="H1489" s="33"/>
      <c r="I1489" s="167"/>
      <c r="J1489" s="33"/>
      <c r="K1489" s="33"/>
      <c r="L1489" s="34"/>
      <c r="M1489" s="168"/>
      <c r="N1489" s="169"/>
      <c r="O1489" s="59"/>
      <c r="P1489" s="59"/>
      <c r="Q1489" s="59"/>
      <c r="R1489" s="59"/>
      <c r="S1489" s="59"/>
      <c r="T1489" s="60"/>
      <c r="U1489" s="33"/>
      <c r="V1489" s="33"/>
      <c r="W1489" s="33"/>
      <c r="X1489" s="33"/>
      <c r="Y1489" s="33"/>
      <c r="Z1489" s="33"/>
      <c r="AA1489" s="33"/>
      <c r="AB1489" s="33"/>
      <c r="AC1489" s="33"/>
      <c r="AD1489" s="33"/>
      <c r="AE1489" s="33"/>
      <c r="AT1489" s="18" t="s">
        <v>273</v>
      </c>
      <c r="AU1489" s="18" t="s">
        <v>90</v>
      </c>
    </row>
    <row r="1490" spans="2:51" s="14" customFormat="1" ht="10.2">
      <c r="B1490" s="177"/>
      <c r="D1490" s="165" t="s">
        <v>274</v>
      </c>
      <c r="E1490" s="178" t="s">
        <v>1</v>
      </c>
      <c r="F1490" s="179" t="s">
        <v>124</v>
      </c>
      <c r="H1490" s="180">
        <v>61.8</v>
      </c>
      <c r="I1490" s="181"/>
      <c r="L1490" s="177"/>
      <c r="M1490" s="182"/>
      <c r="N1490" s="183"/>
      <c r="O1490" s="183"/>
      <c r="P1490" s="183"/>
      <c r="Q1490" s="183"/>
      <c r="R1490" s="183"/>
      <c r="S1490" s="183"/>
      <c r="T1490" s="184"/>
      <c r="AT1490" s="178" t="s">
        <v>274</v>
      </c>
      <c r="AU1490" s="178" t="s">
        <v>90</v>
      </c>
      <c r="AV1490" s="14" t="s">
        <v>90</v>
      </c>
      <c r="AW1490" s="14" t="s">
        <v>36</v>
      </c>
      <c r="AX1490" s="14" t="s">
        <v>80</v>
      </c>
      <c r="AY1490" s="178" t="s">
        <v>265</v>
      </c>
    </row>
    <row r="1491" spans="2:51" s="15" customFormat="1" ht="10.2">
      <c r="B1491" s="185"/>
      <c r="D1491" s="165" t="s">
        <v>274</v>
      </c>
      <c r="E1491" s="186" t="s">
        <v>1</v>
      </c>
      <c r="F1491" s="187" t="s">
        <v>277</v>
      </c>
      <c r="H1491" s="188">
        <v>61.8</v>
      </c>
      <c r="I1491" s="189"/>
      <c r="L1491" s="185"/>
      <c r="M1491" s="190"/>
      <c r="N1491" s="191"/>
      <c r="O1491" s="191"/>
      <c r="P1491" s="191"/>
      <c r="Q1491" s="191"/>
      <c r="R1491" s="191"/>
      <c r="S1491" s="191"/>
      <c r="T1491" s="192"/>
      <c r="AT1491" s="186" t="s">
        <v>274</v>
      </c>
      <c r="AU1491" s="186" t="s">
        <v>90</v>
      </c>
      <c r="AV1491" s="15" t="s">
        <v>179</v>
      </c>
      <c r="AW1491" s="15" t="s">
        <v>36</v>
      </c>
      <c r="AX1491" s="15" t="s">
        <v>87</v>
      </c>
      <c r="AY1491" s="186" t="s">
        <v>265</v>
      </c>
    </row>
    <row r="1492" spans="1:65" s="2" customFormat="1" ht="16.5" customHeight="1">
      <c r="A1492" s="33"/>
      <c r="B1492" s="151"/>
      <c r="C1492" s="201" t="s">
        <v>1644</v>
      </c>
      <c r="D1492" s="201" t="s">
        <v>376</v>
      </c>
      <c r="E1492" s="202" t="s">
        <v>1645</v>
      </c>
      <c r="F1492" s="203" t="s">
        <v>1646</v>
      </c>
      <c r="G1492" s="204" t="s">
        <v>270</v>
      </c>
      <c r="H1492" s="205">
        <v>64.89</v>
      </c>
      <c r="I1492" s="206"/>
      <c r="J1492" s="207">
        <f>ROUND(I1492*H1492,2)</f>
        <v>0</v>
      </c>
      <c r="K1492" s="203" t="s">
        <v>271</v>
      </c>
      <c r="L1492" s="208"/>
      <c r="M1492" s="209" t="s">
        <v>1</v>
      </c>
      <c r="N1492" s="210" t="s">
        <v>45</v>
      </c>
      <c r="O1492" s="59"/>
      <c r="P1492" s="161">
        <f>O1492*H1492</f>
        <v>0</v>
      </c>
      <c r="Q1492" s="161">
        <v>5E-05</v>
      </c>
      <c r="R1492" s="161">
        <f>Q1492*H1492</f>
        <v>0.0032445</v>
      </c>
      <c r="S1492" s="161">
        <v>0</v>
      </c>
      <c r="T1492" s="162">
        <f>S1492*H1492</f>
        <v>0</v>
      </c>
      <c r="U1492" s="33"/>
      <c r="V1492" s="33"/>
      <c r="W1492" s="33"/>
      <c r="X1492" s="33"/>
      <c r="Y1492" s="33"/>
      <c r="Z1492" s="33"/>
      <c r="AA1492" s="33"/>
      <c r="AB1492" s="33"/>
      <c r="AC1492" s="33"/>
      <c r="AD1492" s="33"/>
      <c r="AE1492" s="33"/>
      <c r="AR1492" s="163" t="s">
        <v>448</v>
      </c>
      <c r="AT1492" s="163" t="s">
        <v>376</v>
      </c>
      <c r="AU1492" s="163" t="s">
        <v>90</v>
      </c>
      <c r="AY1492" s="18" t="s">
        <v>265</v>
      </c>
      <c r="BE1492" s="164">
        <f>IF(N1492="základní",J1492,0)</f>
        <v>0</v>
      </c>
      <c r="BF1492" s="164">
        <f>IF(N1492="snížená",J1492,0)</f>
        <v>0</v>
      </c>
      <c r="BG1492" s="164">
        <f>IF(N1492="zákl. přenesená",J1492,0)</f>
        <v>0</v>
      </c>
      <c r="BH1492" s="164">
        <f>IF(N1492="sníž. přenesená",J1492,0)</f>
        <v>0</v>
      </c>
      <c r="BI1492" s="164">
        <f>IF(N1492="nulová",J1492,0)</f>
        <v>0</v>
      </c>
      <c r="BJ1492" s="18" t="s">
        <v>87</v>
      </c>
      <c r="BK1492" s="164">
        <f>ROUND(I1492*H1492,2)</f>
        <v>0</v>
      </c>
      <c r="BL1492" s="18" t="s">
        <v>367</v>
      </c>
      <c r="BM1492" s="163" t="s">
        <v>1647</v>
      </c>
    </row>
    <row r="1493" spans="1:47" s="2" customFormat="1" ht="10.2">
      <c r="A1493" s="33"/>
      <c r="B1493" s="34"/>
      <c r="C1493" s="33"/>
      <c r="D1493" s="165" t="s">
        <v>273</v>
      </c>
      <c r="E1493" s="33"/>
      <c r="F1493" s="166" t="s">
        <v>1646</v>
      </c>
      <c r="G1493" s="33"/>
      <c r="H1493" s="33"/>
      <c r="I1493" s="167"/>
      <c r="J1493" s="33"/>
      <c r="K1493" s="33"/>
      <c r="L1493" s="34"/>
      <c r="M1493" s="168"/>
      <c r="N1493" s="169"/>
      <c r="O1493" s="59"/>
      <c r="P1493" s="59"/>
      <c r="Q1493" s="59"/>
      <c r="R1493" s="59"/>
      <c r="S1493" s="59"/>
      <c r="T1493" s="60"/>
      <c r="U1493" s="33"/>
      <c r="V1493" s="33"/>
      <c r="W1493" s="33"/>
      <c r="X1493" s="33"/>
      <c r="Y1493" s="33"/>
      <c r="Z1493" s="33"/>
      <c r="AA1493" s="33"/>
      <c r="AB1493" s="33"/>
      <c r="AC1493" s="33"/>
      <c r="AD1493" s="33"/>
      <c r="AE1493" s="33"/>
      <c r="AT1493" s="18" t="s">
        <v>273</v>
      </c>
      <c r="AU1493" s="18" t="s">
        <v>90</v>
      </c>
    </row>
    <row r="1494" spans="2:51" s="14" customFormat="1" ht="10.2">
      <c r="B1494" s="177"/>
      <c r="D1494" s="165" t="s">
        <v>274</v>
      </c>
      <c r="F1494" s="179" t="s">
        <v>1648</v>
      </c>
      <c r="H1494" s="180">
        <v>64.89</v>
      </c>
      <c r="I1494" s="181"/>
      <c r="L1494" s="177"/>
      <c r="M1494" s="182"/>
      <c r="N1494" s="183"/>
      <c r="O1494" s="183"/>
      <c r="P1494" s="183"/>
      <c r="Q1494" s="183"/>
      <c r="R1494" s="183"/>
      <c r="S1494" s="183"/>
      <c r="T1494" s="184"/>
      <c r="AT1494" s="178" t="s">
        <v>274</v>
      </c>
      <c r="AU1494" s="178" t="s">
        <v>90</v>
      </c>
      <c r="AV1494" s="14" t="s">
        <v>90</v>
      </c>
      <c r="AW1494" s="14" t="s">
        <v>3</v>
      </c>
      <c r="AX1494" s="14" t="s">
        <v>87</v>
      </c>
      <c r="AY1494" s="178" t="s">
        <v>265</v>
      </c>
    </row>
    <row r="1495" spans="1:65" s="2" customFormat="1" ht="33" customHeight="1">
      <c r="A1495" s="33"/>
      <c r="B1495" s="151"/>
      <c r="C1495" s="152" t="s">
        <v>1649</v>
      </c>
      <c r="D1495" s="152" t="s">
        <v>267</v>
      </c>
      <c r="E1495" s="153" t="s">
        <v>1650</v>
      </c>
      <c r="F1495" s="154" t="s">
        <v>1651</v>
      </c>
      <c r="G1495" s="155" t="s">
        <v>270</v>
      </c>
      <c r="H1495" s="156">
        <v>61.528</v>
      </c>
      <c r="I1495" s="157"/>
      <c r="J1495" s="158">
        <f>ROUND(I1495*H1495,2)</f>
        <v>0</v>
      </c>
      <c r="K1495" s="154" t="s">
        <v>271</v>
      </c>
      <c r="L1495" s="34"/>
      <c r="M1495" s="159" t="s">
        <v>1</v>
      </c>
      <c r="N1495" s="160" t="s">
        <v>45</v>
      </c>
      <c r="O1495" s="59"/>
      <c r="P1495" s="161">
        <f>O1495*H1495</f>
        <v>0</v>
      </c>
      <c r="Q1495" s="161">
        <v>0.0002</v>
      </c>
      <c r="R1495" s="161">
        <f>Q1495*H1495</f>
        <v>0.0123056</v>
      </c>
      <c r="S1495" s="161">
        <v>0</v>
      </c>
      <c r="T1495" s="162">
        <f>S1495*H1495</f>
        <v>0</v>
      </c>
      <c r="U1495" s="33"/>
      <c r="V1495" s="33"/>
      <c r="W1495" s="33"/>
      <c r="X1495" s="33"/>
      <c r="Y1495" s="33"/>
      <c r="Z1495" s="33"/>
      <c r="AA1495" s="33"/>
      <c r="AB1495" s="33"/>
      <c r="AC1495" s="33"/>
      <c r="AD1495" s="33"/>
      <c r="AE1495" s="33"/>
      <c r="AR1495" s="163" t="s">
        <v>367</v>
      </c>
      <c r="AT1495" s="163" t="s">
        <v>267</v>
      </c>
      <c r="AU1495" s="163" t="s">
        <v>90</v>
      </c>
      <c r="AY1495" s="18" t="s">
        <v>265</v>
      </c>
      <c r="BE1495" s="164">
        <f>IF(N1495="základní",J1495,0)</f>
        <v>0</v>
      </c>
      <c r="BF1495" s="164">
        <f>IF(N1495="snížená",J1495,0)</f>
        <v>0</v>
      </c>
      <c r="BG1495" s="164">
        <f>IF(N1495="zákl. přenesená",J1495,0)</f>
        <v>0</v>
      </c>
      <c r="BH1495" s="164">
        <f>IF(N1495="sníž. přenesená",J1495,0)</f>
        <v>0</v>
      </c>
      <c r="BI1495" s="164">
        <f>IF(N1495="nulová",J1495,0)</f>
        <v>0</v>
      </c>
      <c r="BJ1495" s="18" t="s">
        <v>87</v>
      </c>
      <c r="BK1495" s="164">
        <f>ROUND(I1495*H1495,2)</f>
        <v>0</v>
      </c>
      <c r="BL1495" s="18" t="s">
        <v>367</v>
      </c>
      <c r="BM1495" s="163" t="s">
        <v>1652</v>
      </c>
    </row>
    <row r="1496" spans="1:47" s="2" customFormat="1" ht="19.2">
      <c r="A1496" s="33"/>
      <c r="B1496" s="34"/>
      <c r="C1496" s="33"/>
      <c r="D1496" s="165" t="s">
        <v>273</v>
      </c>
      <c r="E1496" s="33"/>
      <c r="F1496" s="166" t="s">
        <v>1651</v>
      </c>
      <c r="G1496" s="33"/>
      <c r="H1496" s="33"/>
      <c r="I1496" s="167"/>
      <c r="J1496" s="33"/>
      <c r="K1496" s="33"/>
      <c r="L1496" s="34"/>
      <c r="M1496" s="168"/>
      <c r="N1496" s="169"/>
      <c r="O1496" s="59"/>
      <c r="P1496" s="59"/>
      <c r="Q1496" s="59"/>
      <c r="R1496" s="59"/>
      <c r="S1496" s="59"/>
      <c r="T1496" s="60"/>
      <c r="U1496" s="33"/>
      <c r="V1496" s="33"/>
      <c r="W1496" s="33"/>
      <c r="X1496" s="33"/>
      <c r="Y1496" s="33"/>
      <c r="Z1496" s="33"/>
      <c r="AA1496" s="33"/>
      <c r="AB1496" s="33"/>
      <c r="AC1496" s="33"/>
      <c r="AD1496" s="33"/>
      <c r="AE1496" s="33"/>
      <c r="AT1496" s="18" t="s">
        <v>273</v>
      </c>
      <c r="AU1496" s="18" t="s">
        <v>90</v>
      </c>
    </row>
    <row r="1497" spans="2:51" s="14" customFormat="1" ht="10.2">
      <c r="B1497" s="177"/>
      <c r="D1497" s="165" t="s">
        <v>274</v>
      </c>
      <c r="E1497" s="178" t="s">
        <v>1</v>
      </c>
      <c r="F1497" s="179" t="s">
        <v>147</v>
      </c>
      <c r="H1497" s="180">
        <v>116.43</v>
      </c>
      <c r="I1497" s="181"/>
      <c r="L1497" s="177"/>
      <c r="M1497" s="182"/>
      <c r="N1497" s="183"/>
      <c r="O1497" s="183"/>
      <c r="P1497" s="183"/>
      <c r="Q1497" s="183"/>
      <c r="R1497" s="183"/>
      <c r="S1497" s="183"/>
      <c r="T1497" s="184"/>
      <c r="AT1497" s="178" t="s">
        <v>274</v>
      </c>
      <c r="AU1497" s="178" t="s">
        <v>90</v>
      </c>
      <c r="AV1497" s="14" t="s">
        <v>90</v>
      </c>
      <c r="AW1497" s="14" t="s">
        <v>36</v>
      </c>
      <c r="AX1497" s="14" t="s">
        <v>80</v>
      </c>
      <c r="AY1497" s="178" t="s">
        <v>265</v>
      </c>
    </row>
    <row r="1498" spans="2:51" s="13" customFormat="1" ht="10.2">
      <c r="B1498" s="170"/>
      <c r="D1498" s="165" t="s">
        <v>274</v>
      </c>
      <c r="E1498" s="171" t="s">
        <v>1</v>
      </c>
      <c r="F1498" s="172" t="s">
        <v>1653</v>
      </c>
      <c r="H1498" s="171" t="s">
        <v>1</v>
      </c>
      <c r="I1498" s="173"/>
      <c r="L1498" s="170"/>
      <c r="M1498" s="174"/>
      <c r="N1498" s="175"/>
      <c r="O1498" s="175"/>
      <c r="P1498" s="175"/>
      <c r="Q1498" s="175"/>
      <c r="R1498" s="175"/>
      <c r="S1498" s="175"/>
      <c r="T1498" s="176"/>
      <c r="AT1498" s="171" t="s">
        <v>274</v>
      </c>
      <c r="AU1498" s="171" t="s">
        <v>90</v>
      </c>
      <c r="AV1498" s="13" t="s">
        <v>87</v>
      </c>
      <c r="AW1498" s="13" t="s">
        <v>36</v>
      </c>
      <c r="AX1498" s="13" t="s">
        <v>80</v>
      </c>
      <c r="AY1498" s="171" t="s">
        <v>265</v>
      </c>
    </row>
    <row r="1499" spans="2:51" s="14" customFormat="1" ht="10.2">
      <c r="B1499" s="177"/>
      <c r="D1499" s="165" t="s">
        <v>274</v>
      </c>
      <c r="E1499" s="178" t="s">
        <v>1</v>
      </c>
      <c r="F1499" s="179" t="s">
        <v>1654</v>
      </c>
      <c r="H1499" s="180">
        <v>-23.4</v>
      </c>
      <c r="I1499" s="181"/>
      <c r="L1499" s="177"/>
      <c r="M1499" s="182"/>
      <c r="N1499" s="183"/>
      <c r="O1499" s="183"/>
      <c r="P1499" s="183"/>
      <c r="Q1499" s="183"/>
      <c r="R1499" s="183"/>
      <c r="S1499" s="183"/>
      <c r="T1499" s="184"/>
      <c r="AT1499" s="178" t="s">
        <v>274</v>
      </c>
      <c r="AU1499" s="178" t="s">
        <v>90</v>
      </c>
      <c r="AV1499" s="14" t="s">
        <v>90</v>
      </c>
      <c r="AW1499" s="14" t="s">
        <v>36</v>
      </c>
      <c r="AX1499" s="14" t="s">
        <v>80</v>
      </c>
      <c r="AY1499" s="178" t="s">
        <v>265</v>
      </c>
    </row>
    <row r="1500" spans="2:51" s="14" customFormat="1" ht="10.2">
      <c r="B1500" s="177"/>
      <c r="D1500" s="165" t="s">
        <v>274</v>
      </c>
      <c r="E1500" s="178" t="s">
        <v>1</v>
      </c>
      <c r="F1500" s="179" t="s">
        <v>1655</v>
      </c>
      <c r="H1500" s="180">
        <v>-31.502</v>
      </c>
      <c r="I1500" s="181"/>
      <c r="L1500" s="177"/>
      <c r="M1500" s="182"/>
      <c r="N1500" s="183"/>
      <c r="O1500" s="183"/>
      <c r="P1500" s="183"/>
      <c r="Q1500" s="183"/>
      <c r="R1500" s="183"/>
      <c r="S1500" s="183"/>
      <c r="T1500" s="184"/>
      <c r="AT1500" s="178" t="s">
        <v>274</v>
      </c>
      <c r="AU1500" s="178" t="s">
        <v>90</v>
      </c>
      <c r="AV1500" s="14" t="s">
        <v>90</v>
      </c>
      <c r="AW1500" s="14" t="s">
        <v>36</v>
      </c>
      <c r="AX1500" s="14" t="s">
        <v>80</v>
      </c>
      <c r="AY1500" s="178" t="s">
        <v>265</v>
      </c>
    </row>
    <row r="1501" spans="2:51" s="15" customFormat="1" ht="10.2">
      <c r="B1501" s="185"/>
      <c r="D1501" s="165" t="s">
        <v>274</v>
      </c>
      <c r="E1501" s="186" t="s">
        <v>1</v>
      </c>
      <c r="F1501" s="187" t="s">
        <v>277</v>
      </c>
      <c r="H1501" s="188">
        <v>61.528000000000006</v>
      </c>
      <c r="I1501" s="189"/>
      <c r="L1501" s="185"/>
      <c r="M1501" s="190"/>
      <c r="N1501" s="191"/>
      <c r="O1501" s="191"/>
      <c r="P1501" s="191"/>
      <c r="Q1501" s="191"/>
      <c r="R1501" s="191"/>
      <c r="S1501" s="191"/>
      <c r="T1501" s="192"/>
      <c r="AT1501" s="186" t="s">
        <v>274</v>
      </c>
      <c r="AU1501" s="186" t="s">
        <v>90</v>
      </c>
      <c r="AV1501" s="15" t="s">
        <v>179</v>
      </c>
      <c r="AW1501" s="15" t="s">
        <v>36</v>
      </c>
      <c r="AX1501" s="15" t="s">
        <v>87</v>
      </c>
      <c r="AY1501" s="186" t="s">
        <v>265</v>
      </c>
    </row>
    <row r="1502" spans="1:65" s="2" customFormat="1" ht="37.8" customHeight="1">
      <c r="A1502" s="33"/>
      <c r="B1502" s="151"/>
      <c r="C1502" s="152" t="s">
        <v>1656</v>
      </c>
      <c r="D1502" s="152" t="s">
        <v>267</v>
      </c>
      <c r="E1502" s="153" t="s">
        <v>1657</v>
      </c>
      <c r="F1502" s="154" t="s">
        <v>1658</v>
      </c>
      <c r="G1502" s="155" t="s">
        <v>270</v>
      </c>
      <c r="H1502" s="156">
        <v>116.43</v>
      </c>
      <c r="I1502" s="157"/>
      <c r="J1502" s="158">
        <f>ROUND(I1502*H1502,2)</f>
        <v>0</v>
      </c>
      <c r="K1502" s="154" t="s">
        <v>271</v>
      </c>
      <c r="L1502" s="34"/>
      <c r="M1502" s="159" t="s">
        <v>1</v>
      </c>
      <c r="N1502" s="160" t="s">
        <v>45</v>
      </c>
      <c r="O1502" s="59"/>
      <c r="P1502" s="161">
        <f>O1502*H1502</f>
        <v>0</v>
      </c>
      <c r="Q1502" s="161">
        <v>0.00029</v>
      </c>
      <c r="R1502" s="161">
        <f>Q1502*H1502</f>
        <v>0.0337647</v>
      </c>
      <c r="S1502" s="161">
        <v>0</v>
      </c>
      <c r="T1502" s="162">
        <f>S1502*H1502</f>
        <v>0</v>
      </c>
      <c r="U1502" s="33"/>
      <c r="V1502" s="33"/>
      <c r="W1502" s="33"/>
      <c r="X1502" s="33"/>
      <c r="Y1502" s="33"/>
      <c r="Z1502" s="33"/>
      <c r="AA1502" s="33"/>
      <c r="AB1502" s="33"/>
      <c r="AC1502" s="33"/>
      <c r="AD1502" s="33"/>
      <c r="AE1502" s="33"/>
      <c r="AR1502" s="163" t="s">
        <v>367</v>
      </c>
      <c r="AT1502" s="163" t="s">
        <v>267</v>
      </c>
      <c r="AU1502" s="163" t="s">
        <v>90</v>
      </c>
      <c r="AY1502" s="18" t="s">
        <v>265</v>
      </c>
      <c r="BE1502" s="164">
        <f>IF(N1502="základní",J1502,0)</f>
        <v>0</v>
      </c>
      <c r="BF1502" s="164">
        <f>IF(N1502="snížená",J1502,0)</f>
        <v>0</v>
      </c>
      <c r="BG1502" s="164">
        <f>IF(N1502="zákl. přenesená",J1502,0)</f>
        <v>0</v>
      </c>
      <c r="BH1502" s="164">
        <f>IF(N1502="sníž. přenesená",J1502,0)</f>
        <v>0</v>
      </c>
      <c r="BI1502" s="164">
        <f>IF(N1502="nulová",J1502,0)</f>
        <v>0</v>
      </c>
      <c r="BJ1502" s="18" t="s">
        <v>87</v>
      </c>
      <c r="BK1502" s="164">
        <f>ROUND(I1502*H1502,2)</f>
        <v>0</v>
      </c>
      <c r="BL1502" s="18" t="s">
        <v>367</v>
      </c>
      <c r="BM1502" s="163" t="s">
        <v>1659</v>
      </c>
    </row>
    <row r="1503" spans="1:47" s="2" customFormat="1" ht="28.8">
      <c r="A1503" s="33"/>
      <c r="B1503" s="34"/>
      <c r="C1503" s="33"/>
      <c r="D1503" s="165" t="s">
        <v>273</v>
      </c>
      <c r="E1503" s="33"/>
      <c r="F1503" s="166" t="s">
        <v>1658</v>
      </c>
      <c r="G1503" s="33"/>
      <c r="H1503" s="33"/>
      <c r="I1503" s="167"/>
      <c r="J1503" s="33"/>
      <c r="K1503" s="33"/>
      <c r="L1503" s="34"/>
      <c r="M1503" s="168"/>
      <c r="N1503" s="169"/>
      <c r="O1503" s="59"/>
      <c r="P1503" s="59"/>
      <c r="Q1503" s="59"/>
      <c r="R1503" s="59"/>
      <c r="S1503" s="59"/>
      <c r="T1503" s="60"/>
      <c r="U1503" s="33"/>
      <c r="V1503" s="33"/>
      <c r="W1503" s="33"/>
      <c r="X1503" s="33"/>
      <c r="Y1503" s="33"/>
      <c r="Z1503" s="33"/>
      <c r="AA1503" s="33"/>
      <c r="AB1503" s="33"/>
      <c r="AC1503" s="33"/>
      <c r="AD1503" s="33"/>
      <c r="AE1503" s="33"/>
      <c r="AT1503" s="18" t="s">
        <v>273</v>
      </c>
      <c r="AU1503" s="18" t="s">
        <v>90</v>
      </c>
    </row>
    <row r="1504" spans="2:51" s="13" customFormat="1" ht="10.2">
      <c r="B1504" s="170"/>
      <c r="D1504" s="165" t="s">
        <v>274</v>
      </c>
      <c r="E1504" s="171" t="s">
        <v>1</v>
      </c>
      <c r="F1504" s="172" t="s">
        <v>605</v>
      </c>
      <c r="H1504" s="171" t="s">
        <v>1</v>
      </c>
      <c r="I1504" s="173"/>
      <c r="L1504" s="170"/>
      <c r="M1504" s="174"/>
      <c r="N1504" s="175"/>
      <c r="O1504" s="175"/>
      <c r="P1504" s="175"/>
      <c r="Q1504" s="175"/>
      <c r="R1504" s="175"/>
      <c r="S1504" s="175"/>
      <c r="T1504" s="176"/>
      <c r="AT1504" s="171" t="s">
        <v>274</v>
      </c>
      <c r="AU1504" s="171" t="s">
        <v>90</v>
      </c>
      <c r="AV1504" s="13" t="s">
        <v>87</v>
      </c>
      <c r="AW1504" s="13" t="s">
        <v>36</v>
      </c>
      <c r="AX1504" s="13" t="s">
        <v>80</v>
      </c>
      <c r="AY1504" s="171" t="s">
        <v>265</v>
      </c>
    </row>
    <row r="1505" spans="2:51" s="13" customFormat="1" ht="10.2">
      <c r="B1505" s="170"/>
      <c r="D1505" s="165" t="s">
        <v>274</v>
      </c>
      <c r="E1505" s="171" t="s">
        <v>1</v>
      </c>
      <c r="F1505" s="172" t="s">
        <v>1660</v>
      </c>
      <c r="H1505" s="171" t="s">
        <v>1</v>
      </c>
      <c r="I1505" s="173"/>
      <c r="L1505" s="170"/>
      <c r="M1505" s="174"/>
      <c r="N1505" s="175"/>
      <c r="O1505" s="175"/>
      <c r="P1505" s="175"/>
      <c r="Q1505" s="175"/>
      <c r="R1505" s="175"/>
      <c r="S1505" s="175"/>
      <c r="T1505" s="176"/>
      <c r="AT1505" s="171" t="s">
        <v>274</v>
      </c>
      <c r="AU1505" s="171" t="s">
        <v>90</v>
      </c>
      <c r="AV1505" s="13" t="s">
        <v>87</v>
      </c>
      <c r="AW1505" s="13" t="s">
        <v>36</v>
      </c>
      <c r="AX1505" s="13" t="s">
        <v>80</v>
      </c>
      <c r="AY1505" s="171" t="s">
        <v>265</v>
      </c>
    </row>
    <row r="1506" spans="2:51" s="14" customFormat="1" ht="10.2">
      <c r="B1506" s="177"/>
      <c r="D1506" s="165" t="s">
        <v>274</v>
      </c>
      <c r="E1506" s="178" t="s">
        <v>1</v>
      </c>
      <c r="F1506" s="179" t="s">
        <v>173</v>
      </c>
      <c r="H1506" s="180">
        <v>23.4</v>
      </c>
      <c r="I1506" s="181"/>
      <c r="L1506" s="177"/>
      <c r="M1506" s="182"/>
      <c r="N1506" s="183"/>
      <c r="O1506" s="183"/>
      <c r="P1506" s="183"/>
      <c r="Q1506" s="183"/>
      <c r="R1506" s="183"/>
      <c r="S1506" s="183"/>
      <c r="T1506" s="184"/>
      <c r="AT1506" s="178" t="s">
        <v>274</v>
      </c>
      <c r="AU1506" s="178" t="s">
        <v>90</v>
      </c>
      <c r="AV1506" s="14" t="s">
        <v>90</v>
      </c>
      <c r="AW1506" s="14" t="s">
        <v>36</v>
      </c>
      <c r="AX1506" s="14" t="s">
        <v>80</v>
      </c>
      <c r="AY1506" s="178" t="s">
        <v>265</v>
      </c>
    </row>
    <row r="1507" spans="2:51" s="16" customFormat="1" ht="10.2">
      <c r="B1507" s="193"/>
      <c r="D1507" s="165" t="s">
        <v>274</v>
      </c>
      <c r="E1507" s="194" t="s">
        <v>149</v>
      </c>
      <c r="F1507" s="195" t="s">
        <v>304</v>
      </c>
      <c r="H1507" s="196">
        <v>23.4</v>
      </c>
      <c r="I1507" s="197"/>
      <c r="L1507" s="193"/>
      <c r="M1507" s="198"/>
      <c r="N1507" s="199"/>
      <c r="O1507" s="199"/>
      <c r="P1507" s="199"/>
      <c r="Q1507" s="199"/>
      <c r="R1507" s="199"/>
      <c r="S1507" s="199"/>
      <c r="T1507" s="200"/>
      <c r="AT1507" s="194" t="s">
        <v>274</v>
      </c>
      <c r="AU1507" s="194" t="s">
        <v>90</v>
      </c>
      <c r="AV1507" s="16" t="s">
        <v>95</v>
      </c>
      <c r="AW1507" s="16" t="s">
        <v>36</v>
      </c>
      <c r="AX1507" s="16" t="s">
        <v>80</v>
      </c>
      <c r="AY1507" s="194" t="s">
        <v>265</v>
      </c>
    </row>
    <row r="1508" spans="2:51" s="13" customFormat="1" ht="10.2">
      <c r="B1508" s="170"/>
      <c r="D1508" s="165" t="s">
        <v>274</v>
      </c>
      <c r="E1508" s="171" t="s">
        <v>1</v>
      </c>
      <c r="F1508" s="172" t="s">
        <v>1661</v>
      </c>
      <c r="H1508" s="171" t="s">
        <v>1</v>
      </c>
      <c r="I1508" s="173"/>
      <c r="L1508" s="170"/>
      <c r="M1508" s="174"/>
      <c r="N1508" s="175"/>
      <c r="O1508" s="175"/>
      <c r="P1508" s="175"/>
      <c r="Q1508" s="175"/>
      <c r="R1508" s="175"/>
      <c r="S1508" s="175"/>
      <c r="T1508" s="176"/>
      <c r="AT1508" s="171" t="s">
        <v>274</v>
      </c>
      <c r="AU1508" s="171" t="s">
        <v>90</v>
      </c>
      <c r="AV1508" s="13" t="s">
        <v>87</v>
      </c>
      <c r="AW1508" s="13" t="s">
        <v>36</v>
      </c>
      <c r="AX1508" s="13" t="s">
        <v>80</v>
      </c>
      <c r="AY1508" s="171" t="s">
        <v>265</v>
      </c>
    </row>
    <row r="1509" spans="2:51" s="14" customFormat="1" ht="10.2">
      <c r="B1509" s="177"/>
      <c r="D1509" s="165" t="s">
        <v>274</v>
      </c>
      <c r="E1509" s="178" t="s">
        <v>1</v>
      </c>
      <c r="F1509" s="179" t="s">
        <v>153</v>
      </c>
      <c r="H1509" s="180">
        <v>59.983</v>
      </c>
      <c r="I1509" s="181"/>
      <c r="L1509" s="177"/>
      <c r="M1509" s="182"/>
      <c r="N1509" s="183"/>
      <c r="O1509" s="183"/>
      <c r="P1509" s="183"/>
      <c r="Q1509" s="183"/>
      <c r="R1509" s="183"/>
      <c r="S1509" s="183"/>
      <c r="T1509" s="184"/>
      <c r="AT1509" s="178" t="s">
        <v>274</v>
      </c>
      <c r="AU1509" s="178" t="s">
        <v>90</v>
      </c>
      <c r="AV1509" s="14" t="s">
        <v>90</v>
      </c>
      <c r="AW1509" s="14" t="s">
        <v>36</v>
      </c>
      <c r="AX1509" s="14" t="s">
        <v>80</v>
      </c>
      <c r="AY1509" s="178" t="s">
        <v>265</v>
      </c>
    </row>
    <row r="1510" spans="2:51" s="14" customFormat="1" ht="10.2">
      <c r="B1510" s="177"/>
      <c r="D1510" s="165" t="s">
        <v>274</v>
      </c>
      <c r="E1510" s="178" t="s">
        <v>1</v>
      </c>
      <c r="F1510" s="179" t="s">
        <v>1662</v>
      </c>
      <c r="H1510" s="180">
        <v>31.502</v>
      </c>
      <c r="I1510" s="181"/>
      <c r="L1510" s="177"/>
      <c r="M1510" s="182"/>
      <c r="N1510" s="183"/>
      <c r="O1510" s="183"/>
      <c r="P1510" s="183"/>
      <c r="Q1510" s="183"/>
      <c r="R1510" s="183"/>
      <c r="S1510" s="183"/>
      <c r="T1510" s="184"/>
      <c r="AT1510" s="178" t="s">
        <v>274</v>
      </c>
      <c r="AU1510" s="178" t="s">
        <v>90</v>
      </c>
      <c r="AV1510" s="14" t="s">
        <v>90</v>
      </c>
      <c r="AW1510" s="14" t="s">
        <v>36</v>
      </c>
      <c r="AX1510" s="14" t="s">
        <v>80</v>
      </c>
      <c r="AY1510" s="178" t="s">
        <v>265</v>
      </c>
    </row>
    <row r="1511" spans="2:51" s="13" customFormat="1" ht="10.2">
      <c r="B1511" s="170"/>
      <c r="D1511" s="165" t="s">
        <v>274</v>
      </c>
      <c r="E1511" s="171" t="s">
        <v>1</v>
      </c>
      <c r="F1511" s="172" t="s">
        <v>1663</v>
      </c>
      <c r="H1511" s="171" t="s">
        <v>1</v>
      </c>
      <c r="I1511" s="173"/>
      <c r="L1511" s="170"/>
      <c r="M1511" s="174"/>
      <c r="N1511" s="175"/>
      <c r="O1511" s="175"/>
      <c r="P1511" s="175"/>
      <c r="Q1511" s="175"/>
      <c r="R1511" s="175"/>
      <c r="S1511" s="175"/>
      <c r="T1511" s="176"/>
      <c r="AT1511" s="171" t="s">
        <v>274</v>
      </c>
      <c r="AU1511" s="171" t="s">
        <v>90</v>
      </c>
      <c r="AV1511" s="13" t="s">
        <v>87</v>
      </c>
      <c r="AW1511" s="13" t="s">
        <v>36</v>
      </c>
      <c r="AX1511" s="13" t="s">
        <v>80</v>
      </c>
      <c r="AY1511" s="171" t="s">
        <v>265</v>
      </c>
    </row>
    <row r="1512" spans="2:51" s="14" customFormat="1" ht="10.2">
      <c r="B1512" s="177"/>
      <c r="D1512" s="165" t="s">
        <v>274</v>
      </c>
      <c r="E1512" s="178" t="s">
        <v>1</v>
      </c>
      <c r="F1512" s="179" t="s">
        <v>1664</v>
      </c>
      <c r="H1512" s="180">
        <v>12</v>
      </c>
      <c r="I1512" s="181"/>
      <c r="L1512" s="177"/>
      <c r="M1512" s="182"/>
      <c r="N1512" s="183"/>
      <c r="O1512" s="183"/>
      <c r="P1512" s="183"/>
      <c r="Q1512" s="183"/>
      <c r="R1512" s="183"/>
      <c r="S1512" s="183"/>
      <c r="T1512" s="184"/>
      <c r="AT1512" s="178" t="s">
        <v>274</v>
      </c>
      <c r="AU1512" s="178" t="s">
        <v>90</v>
      </c>
      <c r="AV1512" s="14" t="s">
        <v>90</v>
      </c>
      <c r="AW1512" s="14" t="s">
        <v>36</v>
      </c>
      <c r="AX1512" s="14" t="s">
        <v>80</v>
      </c>
      <c r="AY1512" s="178" t="s">
        <v>265</v>
      </c>
    </row>
    <row r="1513" spans="2:51" s="13" customFormat="1" ht="10.2">
      <c r="B1513" s="170"/>
      <c r="D1513" s="165" t="s">
        <v>274</v>
      </c>
      <c r="E1513" s="171" t="s">
        <v>1</v>
      </c>
      <c r="F1513" s="172" t="s">
        <v>1665</v>
      </c>
      <c r="H1513" s="171" t="s">
        <v>1</v>
      </c>
      <c r="I1513" s="173"/>
      <c r="L1513" s="170"/>
      <c r="M1513" s="174"/>
      <c r="N1513" s="175"/>
      <c r="O1513" s="175"/>
      <c r="P1513" s="175"/>
      <c r="Q1513" s="175"/>
      <c r="R1513" s="175"/>
      <c r="S1513" s="175"/>
      <c r="T1513" s="176"/>
      <c r="AT1513" s="171" t="s">
        <v>274</v>
      </c>
      <c r="AU1513" s="171" t="s">
        <v>90</v>
      </c>
      <c r="AV1513" s="13" t="s">
        <v>87</v>
      </c>
      <c r="AW1513" s="13" t="s">
        <v>36</v>
      </c>
      <c r="AX1513" s="13" t="s">
        <v>80</v>
      </c>
      <c r="AY1513" s="171" t="s">
        <v>265</v>
      </c>
    </row>
    <row r="1514" spans="2:51" s="14" customFormat="1" ht="10.2">
      <c r="B1514" s="177"/>
      <c r="D1514" s="165" t="s">
        <v>274</v>
      </c>
      <c r="E1514" s="178" t="s">
        <v>1</v>
      </c>
      <c r="F1514" s="179" t="s">
        <v>609</v>
      </c>
      <c r="H1514" s="180">
        <v>-3.28</v>
      </c>
      <c r="I1514" s="181"/>
      <c r="L1514" s="177"/>
      <c r="M1514" s="182"/>
      <c r="N1514" s="183"/>
      <c r="O1514" s="183"/>
      <c r="P1514" s="183"/>
      <c r="Q1514" s="183"/>
      <c r="R1514" s="183"/>
      <c r="S1514" s="183"/>
      <c r="T1514" s="184"/>
      <c r="AT1514" s="178" t="s">
        <v>274</v>
      </c>
      <c r="AU1514" s="178" t="s">
        <v>90</v>
      </c>
      <c r="AV1514" s="14" t="s">
        <v>90</v>
      </c>
      <c r="AW1514" s="14" t="s">
        <v>36</v>
      </c>
      <c r="AX1514" s="14" t="s">
        <v>80</v>
      </c>
      <c r="AY1514" s="178" t="s">
        <v>265</v>
      </c>
    </row>
    <row r="1515" spans="2:51" s="14" customFormat="1" ht="10.2">
      <c r="B1515" s="177"/>
      <c r="D1515" s="165" t="s">
        <v>274</v>
      </c>
      <c r="E1515" s="178" t="s">
        <v>1</v>
      </c>
      <c r="F1515" s="179" t="s">
        <v>610</v>
      </c>
      <c r="H1515" s="180">
        <v>-1.125</v>
      </c>
      <c r="I1515" s="181"/>
      <c r="L1515" s="177"/>
      <c r="M1515" s="182"/>
      <c r="N1515" s="183"/>
      <c r="O1515" s="183"/>
      <c r="P1515" s="183"/>
      <c r="Q1515" s="183"/>
      <c r="R1515" s="183"/>
      <c r="S1515" s="183"/>
      <c r="T1515" s="184"/>
      <c r="AT1515" s="178" t="s">
        <v>274</v>
      </c>
      <c r="AU1515" s="178" t="s">
        <v>90</v>
      </c>
      <c r="AV1515" s="14" t="s">
        <v>90</v>
      </c>
      <c r="AW1515" s="14" t="s">
        <v>36</v>
      </c>
      <c r="AX1515" s="14" t="s">
        <v>80</v>
      </c>
      <c r="AY1515" s="178" t="s">
        <v>265</v>
      </c>
    </row>
    <row r="1516" spans="2:51" s="14" customFormat="1" ht="10.2">
      <c r="B1516" s="177"/>
      <c r="D1516" s="165" t="s">
        <v>274</v>
      </c>
      <c r="E1516" s="178" t="s">
        <v>1</v>
      </c>
      <c r="F1516" s="179" t="s">
        <v>611</v>
      </c>
      <c r="H1516" s="180">
        <v>-2.05</v>
      </c>
      <c r="I1516" s="181"/>
      <c r="L1516" s="177"/>
      <c r="M1516" s="182"/>
      <c r="N1516" s="183"/>
      <c r="O1516" s="183"/>
      <c r="P1516" s="183"/>
      <c r="Q1516" s="183"/>
      <c r="R1516" s="183"/>
      <c r="S1516" s="183"/>
      <c r="T1516" s="184"/>
      <c r="AT1516" s="178" t="s">
        <v>274</v>
      </c>
      <c r="AU1516" s="178" t="s">
        <v>90</v>
      </c>
      <c r="AV1516" s="14" t="s">
        <v>90</v>
      </c>
      <c r="AW1516" s="14" t="s">
        <v>36</v>
      </c>
      <c r="AX1516" s="14" t="s">
        <v>80</v>
      </c>
      <c r="AY1516" s="178" t="s">
        <v>265</v>
      </c>
    </row>
    <row r="1517" spans="2:51" s="14" customFormat="1" ht="10.2">
      <c r="B1517" s="177"/>
      <c r="D1517" s="165" t="s">
        <v>274</v>
      </c>
      <c r="E1517" s="178" t="s">
        <v>1</v>
      </c>
      <c r="F1517" s="179" t="s">
        <v>612</v>
      </c>
      <c r="H1517" s="180">
        <v>-1</v>
      </c>
      <c r="I1517" s="181"/>
      <c r="L1517" s="177"/>
      <c r="M1517" s="182"/>
      <c r="N1517" s="183"/>
      <c r="O1517" s="183"/>
      <c r="P1517" s="183"/>
      <c r="Q1517" s="183"/>
      <c r="R1517" s="183"/>
      <c r="S1517" s="183"/>
      <c r="T1517" s="184"/>
      <c r="AT1517" s="178" t="s">
        <v>274</v>
      </c>
      <c r="AU1517" s="178" t="s">
        <v>90</v>
      </c>
      <c r="AV1517" s="14" t="s">
        <v>90</v>
      </c>
      <c r="AW1517" s="14" t="s">
        <v>36</v>
      </c>
      <c r="AX1517" s="14" t="s">
        <v>80</v>
      </c>
      <c r="AY1517" s="178" t="s">
        <v>265</v>
      </c>
    </row>
    <row r="1518" spans="2:51" s="13" customFormat="1" ht="10.2">
      <c r="B1518" s="170"/>
      <c r="D1518" s="165" t="s">
        <v>274</v>
      </c>
      <c r="E1518" s="171" t="s">
        <v>1</v>
      </c>
      <c r="F1518" s="172" t="s">
        <v>1666</v>
      </c>
      <c r="H1518" s="171" t="s">
        <v>1</v>
      </c>
      <c r="I1518" s="173"/>
      <c r="L1518" s="170"/>
      <c r="M1518" s="174"/>
      <c r="N1518" s="175"/>
      <c r="O1518" s="175"/>
      <c r="P1518" s="175"/>
      <c r="Q1518" s="175"/>
      <c r="R1518" s="175"/>
      <c r="S1518" s="175"/>
      <c r="T1518" s="176"/>
      <c r="AT1518" s="171" t="s">
        <v>274</v>
      </c>
      <c r="AU1518" s="171" t="s">
        <v>90</v>
      </c>
      <c r="AV1518" s="13" t="s">
        <v>87</v>
      </c>
      <c r="AW1518" s="13" t="s">
        <v>36</v>
      </c>
      <c r="AX1518" s="13" t="s">
        <v>80</v>
      </c>
      <c r="AY1518" s="171" t="s">
        <v>265</v>
      </c>
    </row>
    <row r="1519" spans="2:51" s="14" customFormat="1" ht="10.2">
      <c r="B1519" s="177"/>
      <c r="D1519" s="165" t="s">
        <v>274</v>
      </c>
      <c r="E1519" s="178" t="s">
        <v>1</v>
      </c>
      <c r="F1519" s="179" t="s">
        <v>1667</v>
      </c>
      <c r="H1519" s="180">
        <v>-3</v>
      </c>
      <c r="I1519" s="181"/>
      <c r="L1519" s="177"/>
      <c r="M1519" s="182"/>
      <c r="N1519" s="183"/>
      <c r="O1519" s="183"/>
      <c r="P1519" s="183"/>
      <c r="Q1519" s="183"/>
      <c r="R1519" s="183"/>
      <c r="S1519" s="183"/>
      <c r="T1519" s="184"/>
      <c r="AT1519" s="178" t="s">
        <v>274</v>
      </c>
      <c r="AU1519" s="178" t="s">
        <v>90</v>
      </c>
      <c r="AV1519" s="14" t="s">
        <v>90</v>
      </c>
      <c r="AW1519" s="14" t="s">
        <v>36</v>
      </c>
      <c r="AX1519" s="14" t="s">
        <v>80</v>
      </c>
      <c r="AY1519" s="178" t="s">
        <v>265</v>
      </c>
    </row>
    <row r="1520" spans="2:51" s="15" customFormat="1" ht="10.2">
      <c r="B1520" s="185"/>
      <c r="D1520" s="165" t="s">
        <v>274</v>
      </c>
      <c r="E1520" s="186" t="s">
        <v>147</v>
      </c>
      <c r="F1520" s="187" t="s">
        <v>277</v>
      </c>
      <c r="H1520" s="188">
        <v>116.42999999999999</v>
      </c>
      <c r="I1520" s="189"/>
      <c r="L1520" s="185"/>
      <c r="M1520" s="190"/>
      <c r="N1520" s="191"/>
      <c r="O1520" s="191"/>
      <c r="P1520" s="191"/>
      <c r="Q1520" s="191"/>
      <c r="R1520" s="191"/>
      <c r="S1520" s="191"/>
      <c r="T1520" s="192"/>
      <c r="AT1520" s="186" t="s">
        <v>274</v>
      </c>
      <c r="AU1520" s="186" t="s">
        <v>90</v>
      </c>
      <c r="AV1520" s="15" t="s">
        <v>179</v>
      </c>
      <c r="AW1520" s="15" t="s">
        <v>36</v>
      </c>
      <c r="AX1520" s="15" t="s">
        <v>87</v>
      </c>
      <c r="AY1520" s="186" t="s">
        <v>265</v>
      </c>
    </row>
    <row r="1521" spans="1:65" s="2" customFormat="1" ht="44.25" customHeight="1">
      <c r="A1521" s="33"/>
      <c r="B1521" s="151"/>
      <c r="C1521" s="152" t="s">
        <v>1668</v>
      </c>
      <c r="D1521" s="152" t="s">
        <v>267</v>
      </c>
      <c r="E1521" s="153" t="s">
        <v>1669</v>
      </c>
      <c r="F1521" s="154" t="s">
        <v>1670</v>
      </c>
      <c r="G1521" s="155" t="s">
        <v>270</v>
      </c>
      <c r="H1521" s="156">
        <v>93.03</v>
      </c>
      <c r="I1521" s="157"/>
      <c r="J1521" s="158">
        <f>ROUND(I1521*H1521,2)</f>
        <v>0</v>
      </c>
      <c r="K1521" s="154" t="s">
        <v>271</v>
      </c>
      <c r="L1521" s="34"/>
      <c r="M1521" s="159" t="s">
        <v>1</v>
      </c>
      <c r="N1521" s="160" t="s">
        <v>45</v>
      </c>
      <c r="O1521" s="59"/>
      <c r="P1521" s="161">
        <f>O1521*H1521</f>
        <v>0</v>
      </c>
      <c r="Q1521" s="161">
        <v>1E-05</v>
      </c>
      <c r="R1521" s="161">
        <f>Q1521*H1521</f>
        <v>0.0009303000000000001</v>
      </c>
      <c r="S1521" s="161">
        <v>0</v>
      </c>
      <c r="T1521" s="162">
        <f>S1521*H1521</f>
        <v>0</v>
      </c>
      <c r="U1521" s="33"/>
      <c r="V1521" s="33"/>
      <c r="W1521" s="33"/>
      <c r="X1521" s="33"/>
      <c r="Y1521" s="33"/>
      <c r="Z1521" s="33"/>
      <c r="AA1521" s="33"/>
      <c r="AB1521" s="33"/>
      <c r="AC1521" s="33"/>
      <c r="AD1521" s="33"/>
      <c r="AE1521" s="33"/>
      <c r="AR1521" s="163" t="s">
        <v>367</v>
      </c>
      <c r="AT1521" s="163" t="s">
        <v>267</v>
      </c>
      <c r="AU1521" s="163" t="s">
        <v>90</v>
      </c>
      <c r="AY1521" s="18" t="s">
        <v>265</v>
      </c>
      <c r="BE1521" s="164">
        <f>IF(N1521="základní",J1521,0)</f>
        <v>0</v>
      </c>
      <c r="BF1521" s="164">
        <f>IF(N1521="snížená",J1521,0)</f>
        <v>0</v>
      </c>
      <c r="BG1521" s="164">
        <f>IF(N1521="zákl. přenesená",J1521,0)</f>
        <v>0</v>
      </c>
      <c r="BH1521" s="164">
        <f>IF(N1521="sníž. přenesená",J1521,0)</f>
        <v>0</v>
      </c>
      <c r="BI1521" s="164">
        <f>IF(N1521="nulová",J1521,0)</f>
        <v>0</v>
      </c>
      <c r="BJ1521" s="18" t="s">
        <v>87</v>
      </c>
      <c r="BK1521" s="164">
        <f>ROUND(I1521*H1521,2)</f>
        <v>0</v>
      </c>
      <c r="BL1521" s="18" t="s">
        <v>367</v>
      </c>
      <c r="BM1521" s="163" t="s">
        <v>1671</v>
      </c>
    </row>
    <row r="1522" spans="1:47" s="2" customFormat="1" ht="28.8">
      <c r="A1522" s="33"/>
      <c r="B1522" s="34"/>
      <c r="C1522" s="33"/>
      <c r="D1522" s="165" t="s">
        <v>273</v>
      </c>
      <c r="E1522" s="33"/>
      <c r="F1522" s="166" t="s">
        <v>1670</v>
      </c>
      <c r="G1522" s="33"/>
      <c r="H1522" s="33"/>
      <c r="I1522" s="167"/>
      <c r="J1522" s="33"/>
      <c r="K1522" s="33"/>
      <c r="L1522" s="34"/>
      <c r="M1522" s="168"/>
      <c r="N1522" s="169"/>
      <c r="O1522" s="59"/>
      <c r="P1522" s="59"/>
      <c r="Q1522" s="59"/>
      <c r="R1522" s="59"/>
      <c r="S1522" s="59"/>
      <c r="T1522" s="60"/>
      <c r="U1522" s="33"/>
      <c r="V1522" s="33"/>
      <c r="W1522" s="33"/>
      <c r="X1522" s="33"/>
      <c r="Y1522" s="33"/>
      <c r="Z1522" s="33"/>
      <c r="AA1522" s="33"/>
      <c r="AB1522" s="33"/>
      <c r="AC1522" s="33"/>
      <c r="AD1522" s="33"/>
      <c r="AE1522" s="33"/>
      <c r="AT1522" s="18" t="s">
        <v>273</v>
      </c>
      <c r="AU1522" s="18" t="s">
        <v>90</v>
      </c>
    </row>
    <row r="1523" spans="2:51" s="14" customFormat="1" ht="10.2">
      <c r="B1523" s="177"/>
      <c r="D1523" s="165" t="s">
        <v>274</v>
      </c>
      <c r="E1523" s="178" t="s">
        <v>1</v>
      </c>
      <c r="F1523" s="179" t="s">
        <v>147</v>
      </c>
      <c r="H1523" s="180">
        <v>116.43</v>
      </c>
      <c r="I1523" s="181"/>
      <c r="L1523" s="177"/>
      <c r="M1523" s="182"/>
      <c r="N1523" s="183"/>
      <c r="O1523" s="183"/>
      <c r="P1523" s="183"/>
      <c r="Q1523" s="183"/>
      <c r="R1523" s="183"/>
      <c r="S1523" s="183"/>
      <c r="T1523" s="184"/>
      <c r="AT1523" s="178" t="s">
        <v>274</v>
      </c>
      <c r="AU1523" s="178" t="s">
        <v>90</v>
      </c>
      <c r="AV1523" s="14" t="s">
        <v>90</v>
      </c>
      <c r="AW1523" s="14" t="s">
        <v>36</v>
      </c>
      <c r="AX1523" s="14" t="s">
        <v>80</v>
      </c>
      <c r="AY1523" s="178" t="s">
        <v>265</v>
      </c>
    </row>
    <row r="1524" spans="2:51" s="14" customFormat="1" ht="10.2">
      <c r="B1524" s="177"/>
      <c r="D1524" s="165" t="s">
        <v>274</v>
      </c>
      <c r="E1524" s="178" t="s">
        <v>1</v>
      </c>
      <c r="F1524" s="179" t="s">
        <v>1672</v>
      </c>
      <c r="H1524" s="180">
        <v>-23.4</v>
      </c>
      <c r="I1524" s="181"/>
      <c r="L1524" s="177"/>
      <c r="M1524" s="182"/>
      <c r="N1524" s="183"/>
      <c r="O1524" s="183"/>
      <c r="P1524" s="183"/>
      <c r="Q1524" s="183"/>
      <c r="R1524" s="183"/>
      <c r="S1524" s="183"/>
      <c r="T1524" s="184"/>
      <c r="AT1524" s="178" t="s">
        <v>274</v>
      </c>
      <c r="AU1524" s="178" t="s">
        <v>90</v>
      </c>
      <c r="AV1524" s="14" t="s">
        <v>90</v>
      </c>
      <c r="AW1524" s="14" t="s">
        <v>36</v>
      </c>
      <c r="AX1524" s="14" t="s">
        <v>80</v>
      </c>
      <c r="AY1524" s="178" t="s">
        <v>265</v>
      </c>
    </row>
    <row r="1525" spans="2:51" s="15" customFormat="1" ht="10.2">
      <c r="B1525" s="185"/>
      <c r="D1525" s="165" t="s">
        <v>274</v>
      </c>
      <c r="E1525" s="186" t="s">
        <v>1</v>
      </c>
      <c r="F1525" s="187" t="s">
        <v>277</v>
      </c>
      <c r="H1525" s="188">
        <v>93.03</v>
      </c>
      <c r="I1525" s="189"/>
      <c r="L1525" s="185"/>
      <c r="M1525" s="190"/>
      <c r="N1525" s="191"/>
      <c r="O1525" s="191"/>
      <c r="P1525" s="191"/>
      <c r="Q1525" s="191"/>
      <c r="R1525" s="191"/>
      <c r="S1525" s="191"/>
      <c r="T1525" s="192"/>
      <c r="AT1525" s="186" t="s">
        <v>274</v>
      </c>
      <c r="AU1525" s="186" t="s">
        <v>90</v>
      </c>
      <c r="AV1525" s="15" t="s">
        <v>179</v>
      </c>
      <c r="AW1525" s="15" t="s">
        <v>36</v>
      </c>
      <c r="AX1525" s="15" t="s">
        <v>87</v>
      </c>
      <c r="AY1525" s="186" t="s">
        <v>265</v>
      </c>
    </row>
    <row r="1526" spans="2:63" s="12" customFormat="1" ht="22.8" customHeight="1">
      <c r="B1526" s="138"/>
      <c r="D1526" s="139" t="s">
        <v>79</v>
      </c>
      <c r="E1526" s="149" t="s">
        <v>1673</v>
      </c>
      <c r="F1526" s="149" t="s">
        <v>1674</v>
      </c>
      <c r="I1526" s="141"/>
      <c r="J1526" s="150">
        <f>BK1526</f>
        <v>0</v>
      </c>
      <c r="L1526" s="138"/>
      <c r="M1526" s="143"/>
      <c r="N1526" s="144"/>
      <c r="O1526" s="144"/>
      <c r="P1526" s="145">
        <f>SUM(P1527:P1562)</f>
        <v>0</v>
      </c>
      <c r="Q1526" s="144"/>
      <c r="R1526" s="145">
        <f>SUM(R1527:R1562)</f>
        <v>0.005125</v>
      </c>
      <c r="S1526" s="144"/>
      <c r="T1526" s="146">
        <f>SUM(T1527:T1562)</f>
        <v>0</v>
      </c>
      <c r="AR1526" s="139" t="s">
        <v>90</v>
      </c>
      <c r="AT1526" s="147" t="s">
        <v>79</v>
      </c>
      <c r="AU1526" s="147" t="s">
        <v>87</v>
      </c>
      <c r="AY1526" s="139" t="s">
        <v>265</v>
      </c>
      <c r="BK1526" s="148">
        <f>SUM(BK1527:BK1562)</f>
        <v>0</v>
      </c>
    </row>
    <row r="1527" spans="1:65" s="2" customFormat="1" ht="44.25" customHeight="1">
      <c r="A1527" s="33"/>
      <c r="B1527" s="151"/>
      <c r="C1527" s="152" t="s">
        <v>1675</v>
      </c>
      <c r="D1527" s="152" t="s">
        <v>267</v>
      </c>
      <c r="E1527" s="153" t="s">
        <v>1676</v>
      </c>
      <c r="F1527" s="154" t="s">
        <v>1677</v>
      </c>
      <c r="G1527" s="155" t="s">
        <v>280</v>
      </c>
      <c r="H1527" s="156">
        <v>3</v>
      </c>
      <c r="I1527" s="157"/>
      <c r="J1527" s="158">
        <f>ROUND(I1527*H1527,2)</f>
        <v>0</v>
      </c>
      <c r="K1527" s="154" t="s">
        <v>271</v>
      </c>
      <c r="L1527" s="34"/>
      <c r="M1527" s="159" t="s">
        <v>1</v>
      </c>
      <c r="N1527" s="160" t="s">
        <v>45</v>
      </c>
      <c r="O1527" s="59"/>
      <c r="P1527" s="161">
        <f>O1527*H1527</f>
        <v>0</v>
      </c>
      <c r="Q1527" s="161">
        <v>0</v>
      </c>
      <c r="R1527" s="161">
        <f>Q1527*H1527</f>
        <v>0</v>
      </c>
      <c r="S1527" s="161">
        <v>0</v>
      </c>
      <c r="T1527" s="162">
        <f>S1527*H1527</f>
        <v>0</v>
      </c>
      <c r="U1527" s="33"/>
      <c r="V1527" s="33"/>
      <c r="W1527" s="33"/>
      <c r="X1527" s="33"/>
      <c r="Y1527" s="33"/>
      <c r="Z1527" s="33"/>
      <c r="AA1527" s="33"/>
      <c r="AB1527" s="33"/>
      <c r="AC1527" s="33"/>
      <c r="AD1527" s="33"/>
      <c r="AE1527" s="33"/>
      <c r="AR1527" s="163" t="s">
        <v>367</v>
      </c>
      <c r="AT1527" s="163" t="s">
        <v>267</v>
      </c>
      <c r="AU1527" s="163" t="s">
        <v>90</v>
      </c>
      <c r="AY1527" s="18" t="s">
        <v>265</v>
      </c>
      <c r="BE1527" s="164">
        <f>IF(N1527="základní",J1527,0)</f>
        <v>0</v>
      </c>
      <c r="BF1527" s="164">
        <f>IF(N1527="snížená",J1527,0)</f>
        <v>0</v>
      </c>
      <c r="BG1527" s="164">
        <f>IF(N1527="zákl. přenesená",J1527,0)</f>
        <v>0</v>
      </c>
      <c r="BH1527" s="164">
        <f>IF(N1527="sníž. přenesená",J1527,0)</f>
        <v>0</v>
      </c>
      <c r="BI1527" s="164">
        <f>IF(N1527="nulová",J1527,0)</f>
        <v>0</v>
      </c>
      <c r="BJ1527" s="18" t="s">
        <v>87</v>
      </c>
      <c r="BK1527" s="164">
        <f>ROUND(I1527*H1527,2)</f>
        <v>0</v>
      </c>
      <c r="BL1527" s="18" t="s">
        <v>367</v>
      </c>
      <c r="BM1527" s="163" t="s">
        <v>1678</v>
      </c>
    </row>
    <row r="1528" spans="1:47" s="2" customFormat="1" ht="28.8">
      <c r="A1528" s="33"/>
      <c r="B1528" s="34"/>
      <c r="C1528" s="33"/>
      <c r="D1528" s="165" t="s">
        <v>273</v>
      </c>
      <c r="E1528" s="33"/>
      <c r="F1528" s="166" t="s">
        <v>1677</v>
      </c>
      <c r="G1528" s="33"/>
      <c r="H1528" s="33"/>
      <c r="I1528" s="167"/>
      <c r="J1528" s="33"/>
      <c r="K1528" s="33"/>
      <c r="L1528" s="34"/>
      <c r="M1528" s="168"/>
      <c r="N1528" s="169"/>
      <c r="O1528" s="59"/>
      <c r="P1528" s="59"/>
      <c r="Q1528" s="59"/>
      <c r="R1528" s="59"/>
      <c r="S1528" s="59"/>
      <c r="T1528" s="60"/>
      <c r="U1528" s="33"/>
      <c r="V1528" s="33"/>
      <c r="W1528" s="33"/>
      <c r="X1528" s="33"/>
      <c r="Y1528" s="33"/>
      <c r="Z1528" s="33"/>
      <c r="AA1528" s="33"/>
      <c r="AB1528" s="33"/>
      <c r="AC1528" s="33"/>
      <c r="AD1528" s="33"/>
      <c r="AE1528" s="33"/>
      <c r="AT1528" s="18" t="s">
        <v>273</v>
      </c>
      <c r="AU1528" s="18" t="s">
        <v>90</v>
      </c>
    </row>
    <row r="1529" spans="2:51" s="13" customFormat="1" ht="10.2">
      <c r="B1529" s="170"/>
      <c r="D1529" s="165" t="s">
        <v>274</v>
      </c>
      <c r="E1529" s="171" t="s">
        <v>1</v>
      </c>
      <c r="F1529" s="172" t="s">
        <v>867</v>
      </c>
      <c r="H1529" s="171" t="s">
        <v>1</v>
      </c>
      <c r="I1529" s="173"/>
      <c r="L1529" s="170"/>
      <c r="M1529" s="174"/>
      <c r="N1529" s="175"/>
      <c r="O1529" s="175"/>
      <c r="P1529" s="175"/>
      <c r="Q1529" s="175"/>
      <c r="R1529" s="175"/>
      <c r="S1529" s="175"/>
      <c r="T1529" s="176"/>
      <c r="AT1529" s="171" t="s">
        <v>274</v>
      </c>
      <c r="AU1529" s="171" t="s">
        <v>90</v>
      </c>
      <c r="AV1529" s="13" t="s">
        <v>87</v>
      </c>
      <c r="AW1529" s="13" t="s">
        <v>36</v>
      </c>
      <c r="AX1529" s="13" t="s">
        <v>80</v>
      </c>
      <c r="AY1529" s="171" t="s">
        <v>265</v>
      </c>
    </row>
    <row r="1530" spans="2:51" s="14" customFormat="1" ht="10.2">
      <c r="B1530" s="177"/>
      <c r="D1530" s="165" t="s">
        <v>274</v>
      </c>
      <c r="E1530" s="178" t="s">
        <v>1</v>
      </c>
      <c r="F1530" s="179" t="s">
        <v>1288</v>
      </c>
      <c r="H1530" s="180">
        <v>1</v>
      </c>
      <c r="I1530" s="181"/>
      <c r="L1530" s="177"/>
      <c r="M1530" s="182"/>
      <c r="N1530" s="183"/>
      <c r="O1530" s="183"/>
      <c r="P1530" s="183"/>
      <c r="Q1530" s="183"/>
      <c r="R1530" s="183"/>
      <c r="S1530" s="183"/>
      <c r="T1530" s="184"/>
      <c r="AT1530" s="178" t="s">
        <v>274</v>
      </c>
      <c r="AU1530" s="178" t="s">
        <v>90</v>
      </c>
      <c r="AV1530" s="14" t="s">
        <v>90</v>
      </c>
      <c r="AW1530" s="14" t="s">
        <v>36</v>
      </c>
      <c r="AX1530" s="14" t="s">
        <v>80</v>
      </c>
      <c r="AY1530" s="178" t="s">
        <v>265</v>
      </c>
    </row>
    <row r="1531" spans="2:51" s="14" customFormat="1" ht="10.2">
      <c r="B1531" s="177"/>
      <c r="D1531" s="165" t="s">
        <v>274</v>
      </c>
      <c r="E1531" s="178" t="s">
        <v>1</v>
      </c>
      <c r="F1531" s="179" t="s">
        <v>1289</v>
      </c>
      <c r="H1531" s="180">
        <v>2</v>
      </c>
      <c r="I1531" s="181"/>
      <c r="L1531" s="177"/>
      <c r="M1531" s="182"/>
      <c r="N1531" s="183"/>
      <c r="O1531" s="183"/>
      <c r="P1531" s="183"/>
      <c r="Q1531" s="183"/>
      <c r="R1531" s="183"/>
      <c r="S1531" s="183"/>
      <c r="T1531" s="184"/>
      <c r="AT1531" s="178" t="s">
        <v>274</v>
      </c>
      <c r="AU1531" s="178" t="s">
        <v>90</v>
      </c>
      <c r="AV1531" s="14" t="s">
        <v>90</v>
      </c>
      <c r="AW1531" s="14" t="s">
        <v>36</v>
      </c>
      <c r="AX1531" s="14" t="s">
        <v>80</v>
      </c>
      <c r="AY1531" s="178" t="s">
        <v>265</v>
      </c>
    </row>
    <row r="1532" spans="2:51" s="15" customFormat="1" ht="10.2">
      <c r="B1532" s="185"/>
      <c r="D1532" s="165" t="s">
        <v>274</v>
      </c>
      <c r="E1532" s="186" t="s">
        <v>1</v>
      </c>
      <c r="F1532" s="187" t="s">
        <v>277</v>
      </c>
      <c r="H1532" s="188">
        <v>3</v>
      </c>
      <c r="I1532" s="189"/>
      <c r="L1532" s="185"/>
      <c r="M1532" s="190"/>
      <c r="N1532" s="191"/>
      <c r="O1532" s="191"/>
      <c r="P1532" s="191"/>
      <c r="Q1532" s="191"/>
      <c r="R1532" s="191"/>
      <c r="S1532" s="191"/>
      <c r="T1532" s="192"/>
      <c r="AT1532" s="186" t="s">
        <v>274</v>
      </c>
      <c r="AU1532" s="186" t="s">
        <v>90</v>
      </c>
      <c r="AV1532" s="15" t="s">
        <v>179</v>
      </c>
      <c r="AW1532" s="15" t="s">
        <v>36</v>
      </c>
      <c r="AX1532" s="15" t="s">
        <v>87</v>
      </c>
      <c r="AY1532" s="186" t="s">
        <v>265</v>
      </c>
    </row>
    <row r="1533" spans="1:65" s="2" customFormat="1" ht="24.15" customHeight="1">
      <c r="A1533" s="33"/>
      <c r="B1533" s="151"/>
      <c r="C1533" s="201" t="s">
        <v>1679</v>
      </c>
      <c r="D1533" s="201" t="s">
        <v>376</v>
      </c>
      <c r="E1533" s="202" t="s">
        <v>1680</v>
      </c>
      <c r="F1533" s="203" t="s">
        <v>1681</v>
      </c>
      <c r="G1533" s="204" t="s">
        <v>270</v>
      </c>
      <c r="H1533" s="205">
        <v>1.125</v>
      </c>
      <c r="I1533" s="206"/>
      <c r="J1533" s="207">
        <f>ROUND(I1533*H1533,2)</f>
        <v>0</v>
      </c>
      <c r="K1533" s="203" t="s">
        <v>271</v>
      </c>
      <c r="L1533" s="208"/>
      <c r="M1533" s="209" t="s">
        <v>1</v>
      </c>
      <c r="N1533" s="210" t="s">
        <v>45</v>
      </c>
      <c r="O1533" s="59"/>
      <c r="P1533" s="161">
        <f>O1533*H1533</f>
        <v>0</v>
      </c>
      <c r="Q1533" s="161">
        <v>0.001</v>
      </c>
      <c r="R1533" s="161">
        <f>Q1533*H1533</f>
        <v>0.0011250000000000001</v>
      </c>
      <c r="S1533" s="161">
        <v>0</v>
      </c>
      <c r="T1533" s="162">
        <f>S1533*H1533</f>
        <v>0</v>
      </c>
      <c r="U1533" s="33"/>
      <c r="V1533" s="33"/>
      <c r="W1533" s="33"/>
      <c r="X1533" s="33"/>
      <c r="Y1533" s="33"/>
      <c r="Z1533" s="33"/>
      <c r="AA1533" s="33"/>
      <c r="AB1533" s="33"/>
      <c r="AC1533" s="33"/>
      <c r="AD1533" s="33"/>
      <c r="AE1533" s="33"/>
      <c r="AR1533" s="163" t="s">
        <v>448</v>
      </c>
      <c r="AT1533" s="163" t="s">
        <v>376</v>
      </c>
      <c r="AU1533" s="163" t="s">
        <v>90</v>
      </c>
      <c r="AY1533" s="18" t="s">
        <v>265</v>
      </c>
      <c r="BE1533" s="164">
        <f>IF(N1533="základní",J1533,0)</f>
        <v>0</v>
      </c>
      <c r="BF1533" s="164">
        <f>IF(N1533="snížená",J1533,0)</f>
        <v>0</v>
      </c>
      <c r="BG1533" s="164">
        <f>IF(N1533="zákl. přenesená",J1533,0)</f>
        <v>0</v>
      </c>
      <c r="BH1533" s="164">
        <f>IF(N1533="sníž. přenesená",J1533,0)</f>
        <v>0</v>
      </c>
      <c r="BI1533" s="164">
        <f>IF(N1533="nulová",J1533,0)</f>
        <v>0</v>
      </c>
      <c r="BJ1533" s="18" t="s">
        <v>87</v>
      </c>
      <c r="BK1533" s="164">
        <f>ROUND(I1533*H1533,2)</f>
        <v>0</v>
      </c>
      <c r="BL1533" s="18" t="s">
        <v>367</v>
      </c>
      <c r="BM1533" s="163" t="s">
        <v>1682</v>
      </c>
    </row>
    <row r="1534" spans="1:47" s="2" customFormat="1" ht="19.2">
      <c r="A1534" s="33"/>
      <c r="B1534" s="34"/>
      <c r="C1534" s="33"/>
      <c r="D1534" s="165" t="s">
        <v>273</v>
      </c>
      <c r="E1534" s="33"/>
      <c r="F1534" s="166" t="s">
        <v>1681</v>
      </c>
      <c r="G1534" s="33"/>
      <c r="H1534" s="33"/>
      <c r="I1534" s="167"/>
      <c r="J1534" s="33"/>
      <c r="K1534" s="33"/>
      <c r="L1534" s="34"/>
      <c r="M1534" s="168"/>
      <c r="N1534" s="169"/>
      <c r="O1534" s="59"/>
      <c r="P1534" s="59"/>
      <c r="Q1534" s="59"/>
      <c r="R1534" s="59"/>
      <c r="S1534" s="59"/>
      <c r="T1534" s="60"/>
      <c r="U1534" s="33"/>
      <c r="V1534" s="33"/>
      <c r="W1534" s="33"/>
      <c r="X1534" s="33"/>
      <c r="Y1534" s="33"/>
      <c r="Z1534" s="33"/>
      <c r="AA1534" s="33"/>
      <c r="AB1534" s="33"/>
      <c r="AC1534" s="33"/>
      <c r="AD1534" s="33"/>
      <c r="AE1534" s="33"/>
      <c r="AT1534" s="18" t="s">
        <v>273</v>
      </c>
      <c r="AU1534" s="18" t="s">
        <v>90</v>
      </c>
    </row>
    <row r="1535" spans="2:51" s="13" customFormat="1" ht="10.2">
      <c r="B1535" s="170"/>
      <c r="D1535" s="165" t="s">
        <v>274</v>
      </c>
      <c r="E1535" s="171" t="s">
        <v>1</v>
      </c>
      <c r="F1535" s="172" t="s">
        <v>867</v>
      </c>
      <c r="H1535" s="171" t="s">
        <v>1</v>
      </c>
      <c r="I1535" s="173"/>
      <c r="L1535" s="170"/>
      <c r="M1535" s="174"/>
      <c r="N1535" s="175"/>
      <c r="O1535" s="175"/>
      <c r="P1535" s="175"/>
      <c r="Q1535" s="175"/>
      <c r="R1535" s="175"/>
      <c r="S1535" s="175"/>
      <c r="T1535" s="176"/>
      <c r="AT1535" s="171" t="s">
        <v>274</v>
      </c>
      <c r="AU1535" s="171" t="s">
        <v>90</v>
      </c>
      <c r="AV1535" s="13" t="s">
        <v>87</v>
      </c>
      <c r="AW1535" s="13" t="s">
        <v>36</v>
      </c>
      <c r="AX1535" s="13" t="s">
        <v>80</v>
      </c>
      <c r="AY1535" s="171" t="s">
        <v>265</v>
      </c>
    </row>
    <row r="1536" spans="2:51" s="14" customFormat="1" ht="10.2">
      <c r="B1536" s="177"/>
      <c r="D1536" s="165" t="s">
        <v>274</v>
      </c>
      <c r="E1536" s="178" t="s">
        <v>1</v>
      </c>
      <c r="F1536" s="179" t="s">
        <v>1287</v>
      </c>
      <c r="H1536" s="180">
        <v>1.125</v>
      </c>
      <c r="I1536" s="181"/>
      <c r="L1536" s="177"/>
      <c r="M1536" s="182"/>
      <c r="N1536" s="183"/>
      <c r="O1536" s="183"/>
      <c r="P1536" s="183"/>
      <c r="Q1536" s="183"/>
      <c r="R1536" s="183"/>
      <c r="S1536" s="183"/>
      <c r="T1536" s="184"/>
      <c r="AT1536" s="178" t="s">
        <v>274</v>
      </c>
      <c r="AU1536" s="178" t="s">
        <v>90</v>
      </c>
      <c r="AV1536" s="14" t="s">
        <v>90</v>
      </c>
      <c r="AW1536" s="14" t="s">
        <v>36</v>
      </c>
      <c r="AX1536" s="14" t="s">
        <v>80</v>
      </c>
      <c r="AY1536" s="178" t="s">
        <v>265</v>
      </c>
    </row>
    <row r="1537" spans="2:51" s="15" customFormat="1" ht="10.2">
      <c r="B1537" s="185"/>
      <c r="D1537" s="165" t="s">
        <v>274</v>
      </c>
      <c r="E1537" s="186" t="s">
        <v>1</v>
      </c>
      <c r="F1537" s="187" t="s">
        <v>277</v>
      </c>
      <c r="H1537" s="188">
        <v>1.125</v>
      </c>
      <c r="I1537" s="189"/>
      <c r="L1537" s="185"/>
      <c r="M1537" s="190"/>
      <c r="N1537" s="191"/>
      <c r="O1537" s="191"/>
      <c r="P1537" s="191"/>
      <c r="Q1537" s="191"/>
      <c r="R1537" s="191"/>
      <c r="S1537" s="191"/>
      <c r="T1537" s="192"/>
      <c r="AT1537" s="186" t="s">
        <v>274</v>
      </c>
      <c r="AU1537" s="186" t="s">
        <v>90</v>
      </c>
      <c r="AV1537" s="15" t="s">
        <v>179</v>
      </c>
      <c r="AW1537" s="15" t="s">
        <v>36</v>
      </c>
      <c r="AX1537" s="15" t="s">
        <v>87</v>
      </c>
      <c r="AY1537" s="186" t="s">
        <v>265</v>
      </c>
    </row>
    <row r="1538" spans="1:65" s="2" customFormat="1" ht="24.15" customHeight="1">
      <c r="A1538" s="33"/>
      <c r="B1538" s="151"/>
      <c r="C1538" s="201" t="s">
        <v>1683</v>
      </c>
      <c r="D1538" s="201" t="s">
        <v>376</v>
      </c>
      <c r="E1538" s="202" t="s">
        <v>1684</v>
      </c>
      <c r="F1538" s="203" t="s">
        <v>1685</v>
      </c>
      <c r="G1538" s="204" t="s">
        <v>270</v>
      </c>
      <c r="H1538" s="205">
        <v>1</v>
      </c>
      <c r="I1538" s="206"/>
      <c r="J1538" s="207">
        <f>ROUND(I1538*H1538,2)</f>
        <v>0</v>
      </c>
      <c r="K1538" s="203" t="s">
        <v>271</v>
      </c>
      <c r="L1538" s="208"/>
      <c r="M1538" s="209" t="s">
        <v>1</v>
      </c>
      <c r="N1538" s="210" t="s">
        <v>45</v>
      </c>
      <c r="O1538" s="59"/>
      <c r="P1538" s="161">
        <f>O1538*H1538</f>
        <v>0</v>
      </c>
      <c r="Q1538" s="161">
        <v>0.001</v>
      </c>
      <c r="R1538" s="161">
        <f>Q1538*H1538</f>
        <v>0.001</v>
      </c>
      <c r="S1538" s="161">
        <v>0</v>
      </c>
      <c r="T1538" s="162">
        <f>S1538*H1538</f>
        <v>0</v>
      </c>
      <c r="U1538" s="33"/>
      <c r="V1538" s="33"/>
      <c r="W1538" s="33"/>
      <c r="X1538" s="33"/>
      <c r="Y1538" s="33"/>
      <c r="Z1538" s="33"/>
      <c r="AA1538" s="33"/>
      <c r="AB1538" s="33"/>
      <c r="AC1538" s="33"/>
      <c r="AD1538" s="33"/>
      <c r="AE1538" s="33"/>
      <c r="AR1538" s="163" t="s">
        <v>448</v>
      </c>
      <c r="AT1538" s="163" t="s">
        <v>376</v>
      </c>
      <c r="AU1538" s="163" t="s">
        <v>90</v>
      </c>
      <c r="AY1538" s="18" t="s">
        <v>265</v>
      </c>
      <c r="BE1538" s="164">
        <f>IF(N1538="základní",J1538,0)</f>
        <v>0</v>
      </c>
      <c r="BF1538" s="164">
        <f>IF(N1538="snížená",J1538,0)</f>
        <v>0</v>
      </c>
      <c r="BG1538" s="164">
        <f>IF(N1538="zákl. přenesená",J1538,0)</f>
        <v>0</v>
      </c>
      <c r="BH1538" s="164">
        <f>IF(N1538="sníž. přenesená",J1538,0)</f>
        <v>0</v>
      </c>
      <c r="BI1538" s="164">
        <f>IF(N1538="nulová",J1538,0)</f>
        <v>0</v>
      </c>
      <c r="BJ1538" s="18" t="s">
        <v>87</v>
      </c>
      <c r="BK1538" s="164">
        <f>ROUND(I1538*H1538,2)</f>
        <v>0</v>
      </c>
      <c r="BL1538" s="18" t="s">
        <v>367</v>
      </c>
      <c r="BM1538" s="163" t="s">
        <v>1686</v>
      </c>
    </row>
    <row r="1539" spans="1:47" s="2" customFormat="1" ht="19.2">
      <c r="A1539" s="33"/>
      <c r="B1539" s="34"/>
      <c r="C1539" s="33"/>
      <c r="D1539" s="165" t="s">
        <v>273</v>
      </c>
      <c r="E1539" s="33"/>
      <c r="F1539" s="166" t="s">
        <v>1685</v>
      </c>
      <c r="G1539" s="33"/>
      <c r="H1539" s="33"/>
      <c r="I1539" s="167"/>
      <c r="J1539" s="33"/>
      <c r="K1539" s="33"/>
      <c r="L1539" s="34"/>
      <c r="M1539" s="168"/>
      <c r="N1539" s="169"/>
      <c r="O1539" s="59"/>
      <c r="P1539" s="59"/>
      <c r="Q1539" s="59"/>
      <c r="R1539" s="59"/>
      <c r="S1539" s="59"/>
      <c r="T1539" s="60"/>
      <c r="U1539" s="33"/>
      <c r="V1539" s="33"/>
      <c r="W1539" s="33"/>
      <c r="X1539" s="33"/>
      <c r="Y1539" s="33"/>
      <c r="Z1539" s="33"/>
      <c r="AA1539" s="33"/>
      <c r="AB1539" s="33"/>
      <c r="AC1539" s="33"/>
      <c r="AD1539" s="33"/>
      <c r="AE1539" s="33"/>
      <c r="AT1539" s="18" t="s">
        <v>273</v>
      </c>
      <c r="AU1539" s="18" t="s">
        <v>90</v>
      </c>
    </row>
    <row r="1540" spans="2:51" s="13" customFormat="1" ht="10.2">
      <c r="B1540" s="170"/>
      <c r="D1540" s="165" t="s">
        <v>274</v>
      </c>
      <c r="E1540" s="171" t="s">
        <v>1</v>
      </c>
      <c r="F1540" s="172" t="s">
        <v>867</v>
      </c>
      <c r="H1540" s="171" t="s">
        <v>1</v>
      </c>
      <c r="I1540" s="173"/>
      <c r="L1540" s="170"/>
      <c r="M1540" s="174"/>
      <c r="N1540" s="175"/>
      <c r="O1540" s="175"/>
      <c r="P1540" s="175"/>
      <c r="Q1540" s="175"/>
      <c r="R1540" s="175"/>
      <c r="S1540" s="175"/>
      <c r="T1540" s="176"/>
      <c r="AT1540" s="171" t="s">
        <v>274</v>
      </c>
      <c r="AU1540" s="171" t="s">
        <v>90</v>
      </c>
      <c r="AV1540" s="13" t="s">
        <v>87</v>
      </c>
      <c r="AW1540" s="13" t="s">
        <v>36</v>
      </c>
      <c r="AX1540" s="13" t="s">
        <v>80</v>
      </c>
      <c r="AY1540" s="171" t="s">
        <v>265</v>
      </c>
    </row>
    <row r="1541" spans="2:51" s="14" customFormat="1" ht="10.2">
      <c r="B1541" s="177"/>
      <c r="D1541" s="165" t="s">
        <v>274</v>
      </c>
      <c r="E1541" s="178" t="s">
        <v>1</v>
      </c>
      <c r="F1541" s="179" t="s">
        <v>1286</v>
      </c>
      <c r="H1541" s="180">
        <v>1</v>
      </c>
      <c r="I1541" s="181"/>
      <c r="L1541" s="177"/>
      <c r="M1541" s="182"/>
      <c r="N1541" s="183"/>
      <c r="O1541" s="183"/>
      <c r="P1541" s="183"/>
      <c r="Q1541" s="183"/>
      <c r="R1541" s="183"/>
      <c r="S1541" s="183"/>
      <c r="T1541" s="184"/>
      <c r="AT1541" s="178" t="s">
        <v>274</v>
      </c>
      <c r="AU1541" s="178" t="s">
        <v>90</v>
      </c>
      <c r="AV1541" s="14" t="s">
        <v>90</v>
      </c>
      <c r="AW1541" s="14" t="s">
        <v>36</v>
      </c>
      <c r="AX1541" s="14" t="s">
        <v>80</v>
      </c>
      <c r="AY1541" s="178" t="s">
        <v>265</v>
      </c>
    </row>
    <row r="1542" spans="2:51" s="15" customFormat="1" ht="10.2">
      <c r="B1542" s="185"/>
      <c r="D1542" s="165" t="s">
        <v>274</v>
      </c>
      <c r="E1542" s="186" t="s">
        <v>1</v>
      </c>
      <c r="F1542" s="187" t="s">
        <v>277</v>
      </c>
      <c r="H1542" s="188">
        <v>1</v>
      </c>
      <c r="I1542" s="189"/>
      <c r="L1542" s="185"/>
      <c r="M1542" s="190"/>
      <c r="N1542" s="191"/>
      <c r="O1542" s="191"/>
      <c r="P1542" s="191"/>
      <c r="Q1542" s="191"/>
      <c r="R1542" s="191"/>
      <c r="S1542" s="191"/>
      <c r="T1542" s="192"/>
      <c r="AT1542" s="186" t="s">
        <v>274</v>
      </c>
      <c r="AU1542" s="186" t="s">
        <v>90</v>
      </c>
      <c r="AV1542" s="15" t="s">
        <v>179</v>
      </c>
      <c r="AW1542" s="15" t="s">
        <v>36</v>
      </c>
      <c r="AX1542" s="15" t="s">
        <v>87</v>
      </c>
      <c r="AY1542" s="186" t="s">
        <v>265</v>
      </c>
    </row>
    <row r="1543" spans="1:65" s="2" customFormat="1" ht="21.75" customHeight="1">
      <c r="A1543" s="33"/>
      <c r="B1543" s="151"/>
      <c r="C1543" s="152" t="s">
        <v>1687</v>
      </c>
      <c r="D1543" s="152" t="s">
        <v>267</v>
      </c>
      <c r="E1543" s="153" t="s">
        <v>1688</v>
      </c>
      <c r="F1543" s="154" t="s">
        <v>1689</v>
      </c>
      <c r="G1543" s="155" t="s">
        <v>280</v>
      </c>
      <c r="H1543" s="156">
        <v>3</v>
      </c>
      <c r="I1543" s="157"/>
      <c r="J1543" s="158">
        <f>ROUND(I1543*H1543,2)</f>
        <v>0</v>
      </c>
      <c r="K1543" s="154" t="s">
        <v>271</v>
      </c>
      <c r="L1543" s="34"/>
      <c r="M1543" s="159" t="s">
        <v>1</v>
      </c>
      <c r="N1543" s="160" t="s">
        <v>45</v>
      </c>
      <c r="O1543" s="59"/>
      <c r="P1543" s="161">
        <f>O1543*H1543</f>
        <v>0</v>
      </c>
      <c r="Q1543" s="161">
        <v>0</v>
      </c>
      <c r="R1543" s="161">
        <f>Q1543*H1543</f>
        <v>0</v>
      </c>
      <c r="S1543" s="161">
        <v>0</v>
      </c>
      <c r="T1543" s="162">
        <f>S1543*H1543</f>
        <v>0</v>
      </c>
      <c r="U1543" s="33"/>
      <c r="V1543" s="33"/>
      <c r="W1543" s="33"/>
      <c r="X1543" s="33"/>
      <c r="Y1543" s="33"/>
      <c r="Z1543" s="33"/>
      <c r="AA1543" s="33"/>
      <c r="AB1543" s="33"/>
      <c r="AC1543" s="33"/>
      <c r="AD1543" s="33"/>
      <c r="AE1543" s="33"/>
      <c r="AR1543" s="163" t="s">
        <v>367</v>
      </c>
      <c r="AT1543" s="163" t="s">
        <v>267</v>
      </c>
      <c r="AU1543" s="163" t="s">
        <v>90</v>
      </c>
      <c r="AY1543" s="18" t="s">
        <v>265</v>
      </c>
      <c r="BE1543" s="164">
        <f>IF(N1543="základní",J1543,0)</f>
        <v>0</v>
      </c>
      <c r="BF1543" s="164">
        <f>IF(N1543="snížená",J1543,0)</f>
        <v>0</v>
      </c>
      <c r="BG1543" s="164">
        <f>IF(N1543="zákl. přenesená",J1543,0)</f>
        <v>0</v>
      </c>
      <c r="BH1543" s="164">
        <f>IF(N1543="sníž. přenesená",J1543,0)</f>
        <v>0</v>
      </c>
      <c r="BI1543" s="164">
        <f>IF(N1543="nulová",J1543,0)</f>
        <v>0</v>
      </c>
      <c r="BJ1543" s="18" t="s">
        <v>87</v>
      </c>
      <c r="BK1543" s="164">
        <f>ROUND(I1543*H1543,2)</f>
        <v>0</v>
      </c>
      <c r="BL1543" s="18" t="s">
        <v>367</v>
      </c>
      <c r="BM1543" s="163" t="s">
        <v>1690</v>
      </c>
    </row>
    <row r="1544" spans="1:47" s="2" customFormat="1" ht="10.2">
      <c r="A1544" s="33"/>
      <c r="B1544" s="34"/>
      <c r="C1544" s="33"/>
      <c r="D1544" s="165" t="s">
        <v>273</v>
      </c>
      <c r="E1544" s="33"/>
      <c r="F1544" s="166" t="s">
        <v>1689</v>
      </c>
      <c r="G1544" s="33"/>
      <c r="H1544" s="33"/>
      <c r="I1544" s="167"/>
      <c r="J1544" s="33"/>
      <c r="K1544" s="33"/>
      <c r="L1544" s="34"/>
      <c r="M1544" s="168"/>
      <c r="N1544" s="169"/>
      <c r="O1544" s="59"/>
      <c r="P1544" s="59"/>
      <c r="Q1544" s="59"/>
      <c r="R1544" s="59"/>
      <c r="S1544" s="59"/>
      <c r="T1544" s="60"/>
      <c r="U1544" s="33"/>
      <c r="V1544" s="33"/>
      <c r="W1544" s="33"/>
      <c r="X1544" s="33"/>
      <c r="Y1544" s="33"/>
      <c r="Z1544" s="33"/>
      <c r="AA1544" s="33"/>
      <c r="AB1544" s="33"/>
      <c r="AC1544" s="33"/>
      <c r="AD1544" s="33"/>
      <c r="AE1544" s="33"/>
      <c r="AT1544" s="18" t="s">
        <v>273</v>
      </c>
      <c r="AU1544" s="18" t="s">
        <v>90</v>
      </c>
    </row>
    <row r="1545" spans="2:51" s="13" customFormat="1" ht="10.2">
      <c r="B1545" s="170"/>
      <c r="D1545" s="165" t="s">
        <v>274</v>
      </c>
      <c r="E1545" s="171" t="s">
        <v>1</v>
      </c>
      <c r="F1545" s="172" t="s">
        <v>867</v>
      </c>
      <c r="H1545" s="171" t="s">
        <v>1</v>
      </c>
      <c r="I1545" s="173"/>
      <c r="L1545" s="170"/>
      <c r="M1545" s="174"/>
      <c r="N1545" s="175"/>
      <c r="O1545" s="175"/>
      <c r="P1545" s="175"/>
      <c r="Q1545" s="175"/>
      <c r="R1545" s="175"/>
      <c r="S1545" s="175"/>
      <c r="T1545" s="176"/>
      <c r="AT1545" s="171" t="s">
        <v>274</v>
      </c>
      <c r="AU1545" s="171" t="s">
        <v>90</v>
      </c>
      <c r="AV1545" s="13" t="s">
        <v>87</v>
      </c>
      <c r="AW1545" s="13" t="s">
        <v>36</v>
      </c>
      <c r="AX1545" s="13" t="s">
        <v>80</v>
      </c>
      <c r="AY1545" s="171" t="s">
        <v>265</v>
      </c>
    </row>
    <row r="1546" spans="2:51" s="14" customFormat="1" ht="10.2">
      <c r="B1546" s="177"/>
      <c r="D1546" s="165" t="s">
        <v>274</v>
      </c>
      <c r="E1546" s="178" t="s">
        <v>1</v>
      </c>
      <c r="F1546" s="179" t="s">
        <v>1288</v>
      </c>
      <c r="H1546" s="180">
        <v>1</v>
      </c>
      <c r="I1546" s="181"/>
      <c r="L1546" s="177"/>
      <c r="M1546" s="182"/>
      <c r="N1546" s="183"/>
      <c r="O1546" s="183"/>
      <c r="P1546" s="183"/>
      <c r="Q1546" s="183"/>
      <c r="R1546" s="183"/>
      <c r="S1546" s="183"/>
      <c r="T1546" s="184"/>
      <c r="AT1546" s="178" t="s">
        <v>274</v>
      </c>
      <c r="AU1546" s="178" t="s">
        <v>90</v>
      </c>
      <c r="AV1546" s="14" t="s">
        <v>90</v>
      </c>
      <c r="AW1546" s="14" t="s">
        <v>36</v>
      </c>
      <c r="AX1546" s="14" t="s">
        <v>80</v>
      </c>
      <c r="AY1546" s="178" t="s">
        <v>265</v>
      </c>
    </row>
    <row r="1547" spans="2:51" s="14" customFormat="1" ht="10.2">
      <c r="B1547" s="177"/>
      <c r="D1547" s="165" t="s">
        <v>274</v>
      </c>
      <c r="E1547" s="178" t="s">
        <v>1</v>
      </c>
      <c r="F1547" s="179" t="s">
        <v>1289</v>
      </c>
      <c r="H1547" s="180">
        <v>2</v>
      </c>
      <c r="I1547" s="181"/>
      <c r="L1547" s="177"/>
      <c r="M1547" s="182"/>
      <c r="N1547" s="183"/>
      <c r="O1547" s="183"/>
      <c r="P1547" s="183"/>
      <c r="Q1547" s="183"/>
      <c r="R1547" s="183"/>
      <c r="S1547" s="183"/>
      <c r="T1547" s="184"/>
      <c r="AT1547" s="178" t="s">
        <v>274</v>
      </c>
      <c r="AU1547" s="178" t="s">
        <v>90</v>
      </c>
      <c r="AV1547" s="14" t="s">
        <v>90</v>
      </c>
      <c r="AW1547" s="14" t="s">
        <v>36</v>
      </c>
      <c r="AX1547" s="14" t="s">
        <v>80</v>
      </c>
      <c r="AY1547" s="178" t="s">
        <v>265</v>
      </c>
    </row>
    <row r="1548" spans="2:51" s="15" customFormat="1" ht="10.2">
      <c r="B1548" s="185"/>
      <c r="D1548" s="165" t="s">
        <v>274</v>
      </c>
      <c r="E1548" s="186" t="s">
        <v>1</v>
      </c>
      <c r="F1548" s="187" t="s">
        <v>277</v>
      </c>
      <c r="H1548" s="188">
        <v>3</v>
      </c>
      <c r="I1548" s="189"/>
      <c r="L1548" s="185"/>
      <c r="M1548" s="190"/>
      <c r="N1548" s="191"/>
      <c r="O1548" s="191"/>
      <c r="P1548" s="191"/>
      <c r="Q1548" s="191"/>
      <c r="R1548" s="191"/>
      <c r="S1548" s="191"/>
      <c r="T1548" s="192"/>
      <c r="AT1548" s="186" t="s">
        <v>274</v>
      </c>
      <c r="AU1548" s="186" t="s">
        <v>90</v>
      </c>
      <c r="AV1548" s="15" t="s">
        <v>179</v>
      </c>
      <c r="AW1548" s="15" t="s">
        <v>36</v>
      </c>
      <c r="AX1548" s="15" t="s">
        <v>87</v>
      </c>
      <c r="AY1548" s="186" t="s">
        <v>265</v>
      </c>
    </row>
    <row r="1549" spans="1:65" s="2" customFormat="1" ht="33" customHeight="1">
      <c r="A1549" s="33"/>
      <c r="B1549" s="151"/>
      <c r="C1549" s="201" t="s">
        <v>1691</v>
      </c>
      <c r="D1549" s="201" t="s">
        <v>376</v>
      </c>
      <c r="E1549" s="202" t="s">
        <v>1692</v>
      </c>
      <c r="F1549" s="203" t="s">
        <v>1693</v>
      </c>
      <c r="G1549" s="204" t="s">
        <v>280</v>
      </c>
      <c r="H1549" s="205">
        <v>2</v>
      </c>
      <c r="I1549" s="206"/>
      <c r="J1549" s="207">
        <f>ROUND(I1549*H1549,2)</f>
        <v>0</v>
      </c>
      <c r="K1549" s="203" t="s">
        <v>271</v>
      </c>
      <c r="L1549" s="208"/>
      <c r="M1549" s="209" t="s">
        <v>1</v>
      </c>
      <c r="N1549" s="210" t="s">
        <v>45</v>
      </c>
      <c r="O1549" s="59"/>
      <c r="P1549" s="161">
        <f>O1549*H1549</f>
        <v>0</v>
      </c>
      <c r="Q1549" s="161">
        <v>0.001</v>
      </c>
      <c r="R1549" s="161">
        <f>Q1549*H1549</f>
        <v>0.002</v>
      </c>
      <c r="S1549" s="161">
        <v>0</v>
      </c>
      <c r="T1549" s="162">
        <f>S1549*H1549</f>
        <v>0</v>
      </c>
      <c r="U1549" s="33"/>
      <c r="V1549" s="33"/>
      <c r="W1549" s="33"/>
      <c r="X1549" s="33"/>
      <c r="Y1549" s="33"/>
      <c r="Z1549" s="33"/>
      <c r="AA1549" s="33"/>
      <c r="AB1549" s="33"/>
      <c r="AC1549" s="33"/>
      <c r="AD1549" s="33"/>
      <c r="AE1549" s="33"/>
      <c r="AR1549" s="163" t="s">
        <v>448</v>
      </c>
      <c r="AT1549" s="163" t="s">
        <v>376</v>
      </c>
      <c r="AU1549" s="163" t="s">
        <v>90</v>
      </c>
      <c r="AY1549" s="18" t="s">
        <v>265</v>
      </c>
      <c r="BE1549" s="164">
        <f>IF(N1549="základní",J1549,0)</f>
        <v>0</v>
      </c>
      <c r="BF1549" s="164">
        <f>IF(N1549="snížená",J1549,0)</f>
        <v>0</v>
      </c>
      <c r="BG1549" s="164">
        <f>IF(N1549="zákl. přenesená",J1549,0)</f>
        <v>0</v>
      </c>
      <c r="BH1549" s="164">
        <f>IF(N1549="sníž. přenesená",J1549,0)</f>
        <v>0</v>
      </c>
      <c r="BI1549" s="164">
        <f>IF(N1549="nulová",J1549,0)</f>
        <v>0</v>
      </c>
      <c r="BJ1549" s="18" t="s">
        <v>87</v>
      </c>
      <c r="BK1549" s="164">
        <f>ROUND(I1549*H1549,2)</f>
        <v>0</v>
      </c>
      <c r="BL1549" s="18" t="s">
        <v>367</v>
      </c>
      <c r="BM1549" s="163" t="s">
        <v>1694</v>
      </c>
    </row>
    <row r="1550" spans="1:47" s="2" customFormat="1" ht="19.2">
      <c r="A1550" s="33"/>
      <c r="B1550" s="34"/>
      <c r="C1550" s="33"/>
      <c r="D1550" s="165" t="s">
        <v>273</v>
      </c>
      <c r="E1550" s="33"/>
      <c r="F1550" s="166" t="s">
        <v>1693</v>
      </c>
      <c r="G1550" s="33"/>
      <c r="H1550" s="33"/>
      <c r="I1550" s="167"/>
      <c r="J1550" s="33"/>
      <c r="K1550" s="33"/>
      <c r="L1550" s="34"/>
      <c r="M1550" s="168"/>
      <c r="N1550" s="169"/>
      <c r="O1550" s="59"/>
      <c r="P1550" s="59"/>
      <c r="Q1550" s="59"/>
      <c r="R1550" s="59"/>
      <c r="S1550" s="59"/>
      <c r="T1550" s="60"/>
      <c r="U1550" s="33"/>
      <c r="V1550" s="33"/>
      <c r="W1550" s="33"/>
      <c r="X1550" s="33"/>
      <c r="Y1550" s="33"/>
      <c r="Z1550" s="33"/>
      <c r="AA1550" s="33"/>
      <c r="AB1550" s="33"/>
      <c r="AC1550" s="33"/>
      <c r="AD1550" s="33"/>
      <c r="AE1550" s="33"/>
      <c r="AT1550" s="18" t="s">
        <v>273</v>
      </c>
      <c r="AU1550" s="18" t="s">
        <v>90</v>
      </c>
    </row>
    <row r="1551" spans="2:51" s="13" customFormat="1" ht="10.2">
      <c r="B1551" s="170"/>
      <c r="D1551" s="165" t="s">
        <v>274</v>
      </c>
      <c r="E1551" s="171" t="s">
        <v>1</v>
      </c>
      <c r="F1551" s="172" t="s">
        <v>867</v>
      </c>
      <c r="H1551" s="171" t="s">
        <v>1</v>
      </c>
      <c r="I1551" s="173"/>
      <c r="L1551" s="170"/>
      <c r="M1551" s="174"/>
      <c r="N1551" s="175"/>
      <c r="O1551" s="175"/>
      <c r="P1551" s="175"/>
      <c r="Q1551" s="175"/>
      <c r="R1551" s="175"/>
      <c r="S1551" s="175"/>
      <c r="T1551" s="176"/>
      <c r="AT1551" s="171" t="s">
        <v>274</v>
      </c>
      <c r="AU1551" s="171" t="s">
        <v>90</v>
      </c>
      <c r="AV1551" s="13" t="s">
        <v>87</v>
      </c>
      <c r="AW1551" s="13" t="s">
        <v>36</v>
      </c>
      <c r="AX1551" s="13" t="s">
        <v>80</v>
      </c>
      <c r="AY1551" s="171" t="s">
        <v>265</v>
      </c>
    </row>
    <row r="1552" spans="2:51" s="14" customFormat="1" ht="10.2">
      <c r="B1552" s="177"/>
      <c r="D1552" s="165" t="s">
        <v>274</v>
      </c>
      <c r="E1552" s="178" t="s">
        <v>1</v>
      </c>
      <c r="F1552" s="179" t="s">
        <v>1289</v>
      </c>
      <c r="H1552" s="180">
        <v>2</v>
      </c>
      <c r="I1552" s="181"/>
      <c r="L1552" s="177"/>
      <c r="M1552" s="182"/>
      <c r="N1552" s="183"/>
      <c r="O1552" s="183"/>
      <c r="P1552" s="183"/>
      <c r="Q1552" s="183"/>
      <c r="R1552" s="183"/>
      <c r="S1552" s="183"/>
      <c r="T1552" s="184"/>
      <c r="AT1552" s="178" t="s">
        <v>274</v>
      </c>
      <c r="AU1552" s="178" t="s">
        <v>90</v>
      </c>
      <c r="AV1552" s="14" t="s">
        <v>90</v>
      </c>
      <c r="AW1552" s="14" t="s">
        <v>36</v>
      </c>
      <c r="AX1552" s="14" t="s">
        <v>80</v>
      </c>
      <c r="AY1552" s="178" t="s">
        <v>265</v>
      </c>
    </row>
    <row r="1553" spans="2:51" s="15" customFormat="1" ht="10.2">
      <c r="B1553" s="185"/>
      <c r="D1553" s="165" t="s">
        <v>274</v>
      </c>
      <c r="E1553" s="186" t="s">
        <v>1</v>
      </c>
      <c r="F1553" s="187" t="s">
        <v>277</v>
      </c>
      <c r="H1553" s="188">
        <v>2</v>
      </c>
      <c r="I1553" s="189"/>
      <c r="L1553" s="185"/>
      <c r="M1553" s="190"/>
      <c r="N1553" s="191"/>
      <c r="O1553" s="191"/>
      <c r="P1553" s="191"/>
      <c r="Q1553" s="191"/>
      <c r="R1553" s="191"/>
      <c r="S1553" s="191"/>
      <c r="T1553" s="192"/>
      <c r="AT1553" s="186" t="s">
        <v>274</v>
      </c>
      <c r="AU1553" s="186" t="s">
        <v>90</v>
      </c>
      <c r="AV1553" s="15" t="s">
        <v>179</v>
      </c>
      <c r="AW1553" s="15" t="s">
        <v>36</v>
      </c>
      <c r="AX1553" s="15" t="s">
        <v>87</v>
      </c>
      <c r="AY1553" s="186" t="s">
        <v>265</v>
      </c>
    </row>
    <row r="1554" spans="1:65" s="2" customFormat="1" ht="33" customHeight="1">
      <c r="A1554" s="33"/>
      <c r="B1554" s="151"/>
      <c r="C1554" s="201" t="s">
        <v>1695</v>
      </c>
      <c r="D1554" s="201" t="s">
        <v>376</v>
      </c>
      <c r="E1554" s="202" t="s">
        <v>1696</v>
      </c>
      <c r="F1554" s="203" t="s">
        <v>1697</v>
      </c>
      <c r="G1554" s="204" t="s">
        <v>280</v>
      </c>
      <c r="H1554" s="205">
        <v>1</v>
      </c>
      <c r="I1554" s="206"/>
      <c r="J1554" s="207">
        <f>ROUND(I1554*H1554,2)</f>
        <v>0</v>
      </c>
      <c r="K1554" s="203" t="s">
        <v>271</v>
      </c>
      <c r="L1554" s="208"/>
      <c r="M1554" s="209" t="s">
        <v>1</v>
      </c>
      <c r="N1554" s="210" t="s">
        <v>45</v>
      </c>
      <c r="O1554" s="59"/>
      <c r="P1554" s="161">
        <f>O1554*H1554</f>
        <v>0</v>
      </c>
      <c r="Q1554" s="161">
        <v>0.001</v>
      </c>
      <c r="R1554" s="161">
        <f>Q1554*H1554</f>
        <v>0.001</v>
      </c>
      <c r="S1554" s="161">
        <v>0</v>
      </c>
      <c r="T1554" s="162">
        <f>S1554*H1554</f>
        <v>0</v>
      </c>
      <c r="U1554" s="33"/>
      <c r="V1554" s="33"/>
      <c r="W1554" s="33"/>
      <c r="X1554" s="33"/>
      <c r="Y1554" s="33"/>
      <c r="Z1554" s="33"/>
      <c r="AA1554" s="33"/>
      <c r="AB1554" s="33"/>
      <c r="AC1554" s="33"/>
      <c r="AD1554" s="33"/>
      <c r="AE1554" s="33"/>
      <c r="AR1554" s="163" t="s">
        <v>448</v>
      </c>
      <c r="AT1554" s="163" t="s">
        <v>376</v>
      </c>
      <c r="AU1554" s="163" t="s">
        <v>90</v>
      </c>
      <c r="AY1554" s="18" t="s">
        <v>265</v>
      </c>
      <c r="BE1554" s="164">
        <f>IF(N1554="základní",J1554,0)</f>
        <v>0</v>
      </c>
      <c r="BF1554" s="164">
        <f>IF(N1554="snížená",J1554,0)</f>
        <v>0</v>
      </c>
      <c r="BG1554" s="164">
        <f>IF(N1554="zákl. přenesená",J1554,0)</f>
        <v>0</v>
      </c>
      <c r="BH1554" s="164">
        <f>IF(N1554="sníž. přenesená",J1554,0)</f>
        <v>0</v>
      </c>
      <c r="BI1554" s="164">
        <f>IF(N1554="nulová",J1554,0)</f>
        <v>0</v>
      </c>
      <c r="BJ1554" s="18" t="s">
        <v>87</v>
      </c>
      <c r="BK1554" s="164">
        <f>ROUND(I1554*H1554,2)</f>
        <v>0</v>
      </c>
      <c r="BL1554" s="18" t="s">
        <v>367</v>
      </c>
      <c r="BM1554" s="163" t="s">
        <v>1698</v>
      </c>
    </row>
    <row r="1555" spans="1:47" s="2" customFormat="1" ht="19.2">
      <c r="A1555" s="33"/>
      <c r="B1555" s="34"/>
      <c r="C1555" s="33"/>
      <c r="D1555" s="165" t="s">
        <v>273</v>
      </c>
      <c r="E1555" s="33"/>
      <c r="F1555" s="166" t="s">
        <v>1697</v>
      </c>
      <c r="G1555" s="33"/>
      <c r="H1555" s="33"/>
      <c r="I1555" s="167"/>
      <c r="J1555" s="33"/>
      <c r="K1555" s="33"/>
      <c r="L1555" s="34"/>
      <c r="M1555" s="168"/>
      <c r="N1555" s="169"/>
      <c r="O1555" s="59"/>
      <c r="P1555" s="59"/>
      <c r="Q1555" s="59"/>
      <c r="R1555" s="59"/>
      <c r="S1555" s="59"/>
      <c r="T1555" s="60"/>
      <c r="U1555" s="33"/>
      <c r="V1555" s="33"/>
      <c r="W1555" s="33"/>
      <c r="X1555" s="33"/>
      <c r="Y1555" s="33"/>
      <c r="Z1555" s="33"/>
      <c r="AA1555" s="33"/>
      <c r="AB1555" s="33"/>
      <c r="AC1555" s="33"/>
      <c r="AD1555" s="33"/>
      <c r="AE1555" s="33"/>
      <c r="AT1555" s="18" t="s">
        <v>273</v>
      </c>
      <c r="AU1555" s="18" t="s">
        <v>90</v>
      </c>
    </row>
    <row r="1556" spans="2:51" s="13" customFormat="1" ht="10.2">
      <c r="B1556" s="170"/>
      <c r="D1556" s="165" t="s">
        <v>274</v>
      </c>
      <c r="E1556" s="171" t="s">
        <v>1</v>
      </c>
      <c r="F1556" s="172" t="s">
        <v>867</v>
      </c>
      <c r="H1556" s="171" t="s">
        <v>1</v>
      </c>
      <c r="I1556" s="173"/>
      <c r="L1556" s="170"/>
      <c r="M1556" s="174"/>
      <c r="N1556" s="175"/>
      <c r="O1556" s="175"/>
      <c r="P1556" s="175"/>
      <c r="Q1556" s="175"/>
      <c r="R1556" s="175"/>
      <c r="S1556" s="175"/>
      <c r="T1556" s="176"/>
      <c r="AT1556" s="171" t="s">
        <v>274</v>
      </c>
      <c r="AU1556" s="171" t="s">
        <v>90</v>
      </c>
      <c r="AV1556" s="13" t="s">
        <v>87</v>
      </c>
      <c r="AW1556" s="13" t="s">
        <v>36</v>
      </c>
      <c r="AX1556" s="13" t="s">
        <v>80</v>
      </c>
      <c r="AY1556" s="171" t="s">
        <v>265</v>
      </c>
    </row>
    <row r="1557" spans="2:51" s="14" customFormat="1" ht="10.2">
      <c r="B1557" s="177"/>
      <c r="D1557" s="165" t="s">
        <v>274</v>
      </c>
      <c r="E1557" s="178" t="s">
        <v>1</v>
      </c>
      <c r="F1557" s="179" t="s">
        <v>1288</v>
      </c>
      <c r="H1557" s="180">
        <v>1</v>
      </c>
      <c r="I1557" s="181"/>
      <c r="L1557" s="177"/>
      <c r="M1557" s="182"/>
      <c r="N1557" s="183"/>
      <c r="O1557" s="183"/>
      <c r="P1557" s="183"/>
      <c r="Q1557" s="183"/>
      <c r="R1557" s="183"/>
      <c r="S1557" s="183"/>
      <c r="T1557" s="184"/>
      <c r="AT1557" s="178" t="s">
        <v>274</v>
      </c>
      <c r="AU1557" s="178" t="s">
        <v>90</v>
      </c>
      <c r="AV1557" s="14" t="s">
        <v>90</v>
      </c>
      <c r="AW1557" s="14" t="s">
        <v>36</v>
      </c>
      <c r="AX1557" s="14" t="s">
        <v>80</v>
      </c>
      <c r="AY1557" s="178" t="s">
        <v>265</v>
      </c>
    </row>
    <row r="1558" spans="2:51" s="15" customFormat="1" ht="10.2">
      <c r="B1558" s="185"/>
      <c r="D1558" s="165" t="s">
        <v>274</v>
      </c>
      <c r="E1558" s="186" t="s">
        <v>1</v>
      </c>
      <c r="F1558" s="187" t="s">
        <v>277</v>
      </c>
      <c r="H1558" s="188">
        <v>1</v>
      </c>
      <c r="I1558" s="189"/>
      <c r="L1558" s="185"/>
      <c r="M1558" s="190"/>
      <c r="N1558" s="191"/>
      <c r="O1558" s="191"/>
      <c r="P1558" s="191"/>
      <c r="Q1558" s="191"/>
      <c r="R1558" s="191"/>
      <c r="S1558" s="191"/>
      <c r="T1558" s="192"/>
      <c r="AT1558" s="186" t="s">
        <v>274</v>
      </c>
      <c r="AU1558" s="186" t="s">
        <v>90</v>
      </c>
      <c r="AV1558" s="15" t="s">
        <v>179</v>
      </c>
      <c r="AW1558" s="15" t="s">
        <v>36</v>
      </c>
      <c r="AX1558" s="15" t="s">
        <v>87</v>
      </c>
      <c r="AY1558" s="186" t="s">
        <v>265</v>
      </c>
    </row>
    <row r="1559" spans="1:65" s="2" customFormat="1" ht="44.25" customHeight="1">
      <c r="A1559" s="33"/>
      <c r="B1559" s="151"/>
      <c r="C1559" s="152" t="s">
        <v>1699</v>
      </c>
      <c r="D1559" s="152" t="s">
        <v>267</v>
      </c>
      <c r="E1559" s="153" t="s">
        <v>1700</v>
      </c>
      <c r="F1559" s="154" t="s">
        <v>1701</v>
      </c>
      <c r="G1559" s="155" t="s">
        <v>1106</v>
      </c>
      <c r="H1559" s="211"/>
      <c r="I1559" s="157"/>
      <c r="J1559" s="158">
        <f>ROUND(I1559*H1559,2)</f>
        <v>0</v>
      </c>
      <c r="K1559" s="154" t="s">
        <v>271</v>
      </c>
      <c r="L1559" s="34"/>
      <c r="M1559" s="159" t="s">
        <v>1</v>
      </c>
      <c r="N1559" s="160" t="s">
        <v>45</v>
      </c>
      <c r="O1559" s="59"/>
      <c r="P1559" s="161">
        <f>O1559*H1559</f>
        <v>0</v>
      </c>
      <c r="Q1559" s="161">
        <v>0</v>
      </c>
      <c r="R1559" s="161">
        <f>Q1559*H1559</f>
        <v>0</v>
      </c>
      <c r="S1559" s="161">
        <v>0</v>
      </c>
      <c r="T1559" s="162">
        <f>S1559*H1559</f>
        <v>0</v>
      </c>
      <c r="U1559" s="33"/>
      <c r="V1559" s="33"/>
      <c r="W1559" s="33"/>
      <c r="X1559" s="33"/>
      <c r="Y1559" s="33"/>
      <c r="Z1559" s="33"/>
      <c r="AA1559" s="33"/>
      <c r="AB1559" s="33"/>
      <c r="AC1559" s="33"/>
      <c r="AD1559" s="33"/>
      <c r="AE1559" s="33"/>
      <c r="AR1559" s="163" t="s">
        <v>367</v>
      </c>
      <c r="AT1559" s="163" t="s">
        <v>267</v>
      </c>
      <c r="AU1559" s="163" t="s">
        <v>90</v>
      </c>
      <c r="AY1559" s="18" t="s">
        <v>265</v>
      </c>
      <c r="BE1559" s="164">
        <f>IF(N1559="základní",J1559,0)</f>
        <v>0</v>
      </c>
      <c r="BF1559" s="164">
        <f>IF(N1559="snížená",J1559,0)</f>
        <v>0</v>
      </c>
      <c r="BG1559" s="164">
        <f>IF(N1559="zákl. přenesená",J1559,0)</f>
        <v>0</v>
      </c>
      <c r="BH1559" s="164">
        <f>IF(N1559="sníž. přenesená",J1559,0)</f>
        <v>0</v>
      </c>
      <c r="BI1559" s="164">
        <f>IF(N1559="nulová",J1559,0)</f>
        <v>0</v>
      </c>
      <c r="BJ1559" s="18" t="s">
        <v>87</v>
      </c>
      <c r="BK1559" s="164">
        <f>ROUND(I1559*H1559,2)</f>
        <v>0</v>
      </c>
      <c r="BL1559" s="18" t="s">
        <v>367</v>
      </c>
      <c r="BM1559" s="163" t="s">
        <v>1702</v>
      </c>
    </row>
    <row r="1560" spans="1:47" s="2" customFormat="1" ht="28.8">
      <c r="A1560" s="33"/>
      <c r="B1560" s="34"/>
      <c r="C1560" s="33"/>
      <c r="D1560" s="165" t="s">
        <v>273</v>
      </c>
      <c r="E1560" s="33"/>
      <c r="F1560" s="166" t="s">
        <v>1701</v>
      </c>
      <c r="G1560" s="33"/>
      <c r="H1560" s="33"/>
      <c r="I1560" s="167"/>
      <c r="J1560" s="33"/>
      <c r="K1560" s="33"/>
      <c r="L1560" s="34"/>
      <c r="M1560" s="168"/>
      <c r="N1560" s="169"/>
      <c r="O1560" s="59"/>
      <c r="P1560" s="59"/>
      <c r="Q1560" s="59"/>
      <c r="R1560" s="59"/>
      <c r="S1560" s="59"/>
      <c r="T1560" s="60"/>
      <c r="U1560" s="33"/>
      <c r="V1560" s="33"/>
      <c r="W1560" s="33"/>
      <c r="X1560" s="33"/>
      <c r="Y1560" s="33"/>
      <c r="Z1560" s="33"/>
      <c r="AA1560" s="33"/>
      <c r="AB1560" s="33"/>
      <c r="AC1560" s="33"/>
      <c r="AD1560" s="33"/>
      <c r="AE1560" s="33"/>
      <c r="AT1560" s="18" t="s">
        <v>273</v>
      </c>
      <c r="AU1560" s="18" t="s">
        <v>90</v>
      </c>
    </row>
    <row r="1561" spans="1:65" s="2" customFormat="1" ht="24.15" customHeight="1">
      <c r="A1561" s="33"/>
      <c r="B1561" s="151"/>
      <c r="C1561" s="152" t="s">
        <v>1703</v>
      </c>
      <c r="D1561" s="152" t="s">
        <v>267</v>
      </c>
      <c r="E1561" s="153" t="s">
        <v>1704</v>
      </c>
      <c r="F1561" s="154" t="s">
        <v>1705</v>
      </c>
      <c r="G1561" s="155" t="s">
        <v>1106</v>
      </c>
      <c r="H1561" s="211"/>
      <c r="I1561" s="157"/>
      <c r="J1561" s="158">
        <f>ROUND(I1561*H1561,2)</f>
        <v>0</v>
      </c>
      <c r="K1561" s="154" t="s">
        <v>271</v>
      </c>
      <c r="L1561" s="34"/>
      <c r="M1561" s="159" t="s">
        <v>1</v>
      </c>
      <c r="N1561" s="160" t="s">
        <v>45</v>
      </c>
      <c r="O1561" s="59"/>
      <c r="P1561" s="161">
        <f>O1561*H1561</f>
        <v>0</v>
      </c>
      <c r="Q1561" s="161">
        <v>0</v>
      </c>
      <c r="R1561" s="161">
        <f>Q1561*H1561</f>
        <v>0</v>
      </c>
      <c r="S1561" s="161">
        <v>0</v>
      </c>
      <c r="T1561" s="162">
        <f>S1561*H1561</f>
        <v>0</v>
      </c>
      <c r="U1561" s="33"/>
      <c r="V1561" s="33"/>
      <c r="W1561" s="33"/>
      <c r="X1561" s="33"/>
      <c r="Y1561" s="33"/>
      <c r="Z1561" s="33"/>
      <c r="AA1561" s="33"/>
      <c r="AB1561" s="33"/>
      <c r="AC1561" s="33"/>
      <c r="AD1561" s="33"/>
      <c r="AE1561" s="33"/>
      <c r="AR1561" s="163" t="s">
        <v>367</v>
      </c>
      <c r="AT1561" s="163" t="s">
        <v>267</v>
      </c>
      <c r="AU1561" s="163" t="s">
        <v>90</v>
      </c>
      <c r="AY1561" s="18" t="s">
        <v>265</v>
      </c>
      <c r="BE1561" s="164">
        <f>IF(N1561="základní",J1561,0)</f>
        <v>0</v>
      </c>
      <c r="BF1561" s="164">
        <f>IF(N1561="snížená",J1561,0)</f>
        <v>0</v>
      </c>
      <c r="BG1561" s="164">
        <f>IF(N1561="zákl. přenesená",J1561,0)</f>
        <v>0</v>
      </c>
      <c r="BH1561" s="164">
        <f>IF(N1561="sníž. přenesená",J1561,0)</f>
        <v>0</v>
      </c>
      <c r="BI1561" s="164">
        <f>IF(N1561="nulová",J1561,0)</f>
        <v>0</v>
      </c>
      <c r="BJ1561" s="18" t="s">
        <v>87</v>
      </c>
      <c r="BK1561" s="164">
        <f>ROUND(I1561*H1561,2)</f>
        <v>0</v>
      </c>
      <c r="BL1561" s="18" t="s">
        <v>367</v>
      </c>
      <c r="BM1561" s="163" t="s">
        <v>1706</v>
      </c>
    </row>
    <row r="1562" spans="1:47" s="2" customFormat="1" ht="38.4">
      <c r="A1562" s="33"/>
      <c r="B1562" s="34"/>
      <c r="C1562" s="33"/>
      <c r="D1562" s="165" t="s">
        <v>273</v>
      </c>
      <c r="E1562" s="33"/>
      <c r="F1562" s="166" t="s">
        <v>1707</v>
      </c>
      <c r="G1562" s="33"/>
      <c r="H1562" s="33"/>
      <c r="I1562" s="167"/>
      <c r="J1562" s="33"/>
      <c r="K1562" s="33"/>
      <c r="L1562" s="34"/>
      <c r="M1562" s="168"/>
      <c r="N1562" s="169"/>
      <c r="O1562" s="59"/>
      <c r="P1562" s="59"/>
      <c r="Q1562" s="59"/>
      <c r="R1562" s="59"/>
      <c r="S1562" s="59"/>
      <c r="T1562" s="60"/>
      <c r="U1562" s="33"/>
      <c r="V1562" s="33"/>
      <c r="W1562" s="33"/>
      <c r="X1562" s="33"/>
      <c r="Y1562" s="33"/>
      <c r="Z1562" s="33"/>
      <c r="AA1562" s="33"/>
      <c r="AB1562" s="33"/>
      <c r="AC1562" s="33"/>
      <c r="AD1562" s="33"/>
      <c r="AE1562" s="33"/>
      <c r="AT1562" s="18" t="s">
        <v>273</v>
      </c>
      <c r="AU1562" s="18" t="s">
        <v>90</v>
      </c>
    </row>
    <row r="1563" spans="2:63" s="12" customFormat="1" ht="25.95" customHeight="1">
      <c r="B1563" s="138"/>
      <c r="D1563" s="139" t="s">
        <v>79</v>
      </c>
      <c r="E1563" s="140" t="s">
        <v>376</v>
      </c>
      <c r="F1563" s="140" t="s">
        <v>376</v>
      </c>
      <c r="I1563" s="141"/>
      <c r="J1563" s="142">
        <f>BK1563</f>
        <v>0</v>
      </c>
      <c r="L1563" s="138"/>
      <c r="M1563" s="143"/>
      <c r="N1563" s="144"/>
      <c r="O1563" s="144"/>
      <c r="P1563" s="145">
        <f>P1564</f>
        <v>0</v>
      </c>
      <c r="Q1563" s="144"/>
      <c r="R1563" s="145">
        <f>R1564</f>
        <v>0</v>
      </c>
      <c r="S1563" s="144"/>
      <c r="T1563" s="146">
        <f>T1564</f>
        <v>0</v>
      </c>
      <c r="AR1563" s="139" t="s">
        <v>95</v>
      </c>
      <c r="AT1563" s="147" t="s">
        <v>79</v>
      </c>
      <c r="AU1563" s="147" t="s">
        <v>80</v>
      </c>
      <c r="AY1563" s="139" t="s">
        <v>265</v>
      </c>
      <c r="BK1563" s="148">
        <f>BK1564</f>
        <v>0</v>
      </c>
    </row>
    <row r="1564" spans="2:63" s="12" customFormat="1" ht="22.8" customHeight="1">
      <c r="B1564" s="138"/>
      <c r="D1564" s="139" t="s">
        <v>79</v>
      </c>
      <c r="E1564" s="149" t="s">
        <v>1708</v>
      </c>
      <c r="F1564" s="149" t="s">
        <v>1709</v>
      </c>
      <c r="I1564" s="141"/>
      <c r="J1564" s="150">
        <f>BK1564</f>
        <v>0</v>
      </c>
      <c r="L1564" s="138"/>
      <c r="M1564" s="143"/>
      <c r="N1564" s="144"/>
      <c r="O1564" s="144"/>
      <c r="P1564" s="145">
        <f>SUM(P1565:P1576)</f>
        <v>0</v>
      </c>
      <c r="Q1564" s="144"/>
      <c r="R1564" s="145">
        <f>SUM(R1565:R1576)</f>
        <v>0</v>
      </c>
      <c r="S1564" s="144"/>
      <c r="T1564" s="146">
        <f>SUM(T1565:T1576)</f>
        <v>0</v>
      </c>
      <c r="AR1564" s="139" t="s">
        <v>95</v>
      </c>
      <c r="AT1564" s="147" t="s">
        <v>79</v>
      </c>
      <c r="AU1564" s="147" t="s">
        <v>87</v>
      </c>
      <c r="AY1564" s="139" t="s">
        <v>265</v>
      </c>
      <c r="BK1564" s="148">
        <f>SUM(BK1565:BK1576)</f>
        <v>0</v>
      </c>
    </row>
    <row r="1565" spans="1:65" s="2" customFormat="1" ht="37.8" customHeight="1">
      <c r="A1565" s="33"/>
      <c r="B1565" s="151"/>
      <c r="C1565" s="152" t="s">
        <v>1710</v>
      </c>
      <c r="D1565" s="152" t="s">
        <v>267</v>
      </c>
      <c r="E1565" s="153" t="s">
        <v>1711</v>
      </c>
      <c r="F1565" s="154" t="s">
        <v>1712</v>
      </c>
      <c r="G1565" s="155" t="s">
        <v>393</v>
      </c>
      <c r="H1565" s="156">
        <v>6476.472</v>
      </c>
      <c r="I1565" s="157"/>
      <c r="J1565" s="158">
        <f>ROUND(I1565*H1565,2)</f>
        <v>0</v>
      </c>
      <c r="K1565" s="154" t="s">
        <v>413</v>
      </c>
      <c r="L1565" s="34"/>
      <c r="M1565" s="159" t="s">
        <v>1</v>
      </c>
      <c r="N1565" s="160" t="s">
        <v>45</v>
      </c>
      <c r="O1565" s="59"/>
      <c r="P1565" s="161">
        <f>O1565*H1565</f>
        <v>0</v>
      </c>
      <c r="Q1565" s="161">
        <v>0</v>
      </c>
      <c r="R1565" s="161">
        <f>Q1565*H1565</f>
        <v>0</v>
      </c>
      <c r="S1565" s="161">
        <v>0</v>
      </c>
      <c r="T1565" s="162">
        <f>S1565*H1565</f>
        <v>0</v>
      </c>
      <c r="U1565" s="33"/>
      <c r="V1565" s="33"/>
      <c r="W1565" s="33"/>
      <c r="X1565" s="33"/>
      <c r="Y1565" s="33"/>
      <c r="Z1565" s="33"/>
      <c r="AA1565" s="33"/>
      <c r="AB1565" s="33"/>
      <c r="AC1565" s="33"/>
      <c r="AD1565" s="33"/>
      <c r="AE1565" s="33"/>
      <c r="AR1565" s="163" t="s">
        <v>629</v>
      </c>
      <c r="AT1565" s="163" t="s">
        <v>267</v>
      </c>
      <c r="AU1565" s="163" t="s">
        <v>90</v>
      </c>
      <c r="AY1565" s="18" t="s">
        <v>265</v>
      </c>
      <c r="BE1565" s="164">
        <f>IF(N1565="základní",J1565,0)</f>
        <v>0</v>
      </c>
      <c r="BF1565" s="164">
        <f>IF(N1565="snížená",J1565,0)</f>
        <v>0</v>
      </c>
      <c r="BG1565" s="164">
        <f>IF(N1565="zákl. přenesená",J1565,0)</f>
        <v>0</v>
      </c>
      <c r="BH1565" s="164">
        <f>IF(N1565="sníž. přenesená",J1565,0)</f>
        <v>0</v>
      </c>
      <c r="BI1565" s="164">
        <f>IF(N1565="nulová",J1565,0)</f>
        <v>0</v>
      </c>
      <c r="BJ1565" s="18" t="s">
        <v>87</v>
      </c>
      <c r="BK1565" s="164">
        <f>ROUND(I1565*H1565,2)</f>
        <v>0</v>
      </c>
      <c r="BL1565" s="18" t="s">
        <v>629</v>
      </c>
      <c r="BM1565" s="163" t="s">
        <v>1713</v>
      </c>
    </row>
    <row r="1566" spans="1:47" s="2" customFormat="1" ht="19.2">
      <c r="A1566" s="33"/>
      <c r="B1566" s="34"/>
      <c r="C1566" s="33"/>
      <c r="D1566" s="165" t="s">
        <v>273</v>
      </c>
      <c r="E1566" s="33"/>
      <c r="F1566" s="166" t="s">
        <v>1712</v>
      </c>
      <c r="G1566" s="33"/>
      <c r="H1566" s="33"/>
      <c r="I1566" s="167"/>
      <c r="J1566" s="33"/>
      <c r="K1566" s="33"/>
      <c r="L1566" s="34"/>
      <c r="M1566" s="168"/>
      <c r="N1566" s="169"/>
      <c r="O1566" s="59"/>
      <c r="P1566" s="59"/>
      <c r="Q1566" s="59"/>
      <c r="R1566" s="59"/>
      <c r="S1566" s="59"/>
      <c r="T1566" s="60"/>
      <c r="U1566" s="33"/>
      <c r="V1566" s="33"/>
      <c r="W1566" s="33"/>
      <c r="X1566" s="33"/>
      <c r="Y1566" s="33"/>
      <c r="Z1566" s="33"/>
      <c r="AA1566" s="33"/>
      <c r="AB1566" s="33"/>
      <c r="AC1566" s="33"/>
      <c r="AD1566" s="33"/>
      <c r="AE1566" s="33"/>
      <c r="AT1566" s="18" t="s">
        <v>273</v>
      </c>
      <c r="AU1566" s="18" t="s">
        <v>90</v>
      </c>
    </row>
    <row r="1567" spans="2:51" s="13" customFormat="1" ht="10.2">
      <c r="B1567" s="170"/>
      <c r="D1567" s="165" t="s">
        <v>274</v>
      </c>
      <c r="E1567" s="171" t="s">
        <v>1</v>
      </c>
      <c r="F1567" s="172" t="s">
        <v>1714</v>
      </c>
      <c r="H1567" s="171" t="s">
        <v>1</v>
      </c>
      <c r="I1567" s="173"/>
      <c r="L1567" s="170"/>
      <c r="M1567" s="174"/>
      <c r="N1567" s="175"/>
      <c r="O1567" s="175"/>
      <c r="P1567" s="175"/>
      <c r="Q1567" s="175"/>
      <c r="R1567" s="175"/>
      <c r="S1567" s="175"/>
      <c r="T1567" s="176"/>
      <c r="AT1567" s="171" t="s">
        <v>274</v>
      </c>
      <c r="AU1567" s="171" t="s">
        <v>90</v>
      </c>
      <c r="AV1567" s="13" t="s">
        <v>87</v>
      </c>
      <c r="AW1567" s="13" t="s">
        <v>36</v>
      </c>
      <c r="AX1567" s="13" t="s">
        <v>80</v>
      </c>
      <c r="AY1567" s="171" t="s">
        <v>265</v>
      </c>
    </row>
    <row r="1568" spans="2:51" s="13" customFormat="1" ht="10.2">
      <c r="B1568" s="170"/>
      <c r="D1568" s="165" t="s">
        <v>274</v>
      </c>
      <c r="E1568" s="171" t="s">
        <v>1</v>
      </c>
      <c r="F1568" s="172" t="s">
        <v>1715</v>
      </c>
      <c r="H1568" s="171" t="s">
        <v>1</v>
      </c>
      <c r="I1568" s="173"/>
      <c r="L1568" s="170"/>
      <c r="M1568" s="174"/>
      <c r="N1568" s="175"/>
      <c r="O1568" s="175"/>
      <c r="P1568" s="175"/>
      <c r="Q1568" s="175"/>
      <c r="R1568" s="175"/>
      <c r="S1568" s="175"/>
      <c r="T1568" s="176"/>
      <c r="AT1568" s="171" t="s">
        <v>274</v>
      </c>
      <c r="AU1568" s="171" t="s">
        <v>90</v>
      </c>
      <c r="AV1568" s="13" t="s">
        <v>87</v>
      </c>
      <c r="AW1568" s="13" t="s">
        <v>36</v>
      </c>
      <c r="AX1568" s="13" t="s">
        <v>80</v>
      </c>
      <c r="AY1568" s="171" t="s">
        <v>265</v>
      </c>
    </row>
    <row r="1569" spans="2:51" s="14" customFormat="1" ht="10.2">
      <c r="B1569" s="177"/>
      <c r="D1569" s="165" t="s">
        <v>274</v>
      </c>
      <c r="E1569" s="178" t="s">
        <v>1</v>
      </c>
      <c r="F1569" s="179" t="s">
        <v>1716</v>
      </c>
      <c r="H1569" s="180">
        <v>6476.472</v>
      </c>
      <c r="I1569" s="181"/>
      <c r="L1569" s="177"/>
      <c r="M1569" s="182"/>
      <c r="N1569" s="183"/>
      <c r="O1569" s="183"/>
      <c r="P1569" s="183"/>
      <c r="Q1569" s="183"/>
      <c r="R1569" s="183"/>
      <c r="S1569" s="183"/>
      <c r="T1569" s="184"/>
      <c r="AT1569" s="178" t="s">
        <v>274</v>
      </c>
      <c r="AU1569" s="178" t="s">
        <v>90</v>
      </c>
      <c r="AV1569" s="14" t="s">
        <v>90</v>
      </c>
      <c r="AW1569" s="14" t="s">
        <v>36</v>
      </c>
      <c r="AX1569" s="14" t="s">
        <v>80</v>
      </c>
      <c r="AY1569" s="178" t="s">
        <v>265</v>
      </c>
    </row>
    <row r="1570" spans="2:51" s="15" customFormat="1" ht="10.2">
      <c r="B1570" s="185"/>
      <c r="D1570" s="165" t="s">
        <v>274</v>
      </c>
      <c r="E1570" s="186" t="s">
        <v>1</v>
      </c>
      <c r="F1570" s="187" t="s">
        <v>277</v>
      </c>
      <c r="H1570" s="188">
        <v>6476.472</v>
      </c>
      <c r="I1570" s="189"/>
      <c r="L1570" s="185"/>
      <c r="M1570" s="190"/>
      <c r="N1570" s="191"/>
      <c r="O1570" s="191"/>
      <c r="P1570" s="191"/>
      <c r="Q1570" s="191"/>
      <c r="R1570" s="191"/>
      <c r="S1570" s="191"/>
      <c r="T1570" s="192"/>
      <c r="AT1570" s="186" t="s">
        <v>274</v>
      </c>
      <c r="AU1570" s="186" t="s">
        <v>90</v>
      </c>
      <c r="AV1570" s="15" t="s">
        <v>179</v>
      </c>
      <c r="AW1570" s="15" t="s">
        <v>36</v>
      </c>
      <c r="AX1570" s="15" t="s">
        <v>87</v>
      </c>
      <c r="AY1570" s="186" t="s">
        <v>265</v>
      </c>
    </row>
    <row r="1571" spans="1:65" s="2" customFormat="1" ht="37.8" customHeight="1">
      <c r="A1571" s="33"/>
      <c r="B1571" s="151"/>
      <c r="C1571" s="152" t="s">
        <v>1717</v>
      </c>
      <c r="D1571" s="152" t="s">
        <v>267</v>
      </c>
      <c r="E1571" s="153" t="s">
        <v>1718</v>
      </c>
      <c r="F1571" s="154" t="s">
        <v>1719</v>
      </c>
      <c r="G1571" s="155" t="s">
        <v>393</v>
      </c>
      <c r="H1571" s="156">
        <v>3021.612</v>
      </c>
      <c r="I1571" s="157"/>
      <c r="J1571" s="158">
        <f>ROUND(I1571*H1571,2)</f>
        <v>0</v>
      </c>
      <c r="K1571" s="154" t="s">
        <v>413</v>
      </c>
      <c r="L1571" s="34"/>
      <c r="M1571" s="159" t="s">
        <v>1</v>
      </c>
      <c r="N1571" s="160" t="s">
        <v>45</v>
      </c>
      <c r="O1571" s="59"/>
      <c r="P1571" s="161">
        <f>O1571*H1571</f>
        <v>0</v>
      </c>
      <c r="Q1571" s="161">
        <v>0</v>
      </c>
      <c r="R1571" s="161">
        <f>Q1571*H1571</f>
        <v>0</v>
      </c>
      <c r="S1571" s="161">
        <v>0</v>
      </c>
      <c r="T1571" s="162">
        <f>S1571*H1571</f>
        <v>0</v>
      </c>
      <c r="U1571" s="33"/>
      <c r="V1571" s="33"/>
      <c r="W1571" s="33"/>
      <c r="X1571" s="33"/>
      <c r="Y1571" s="33"/>
      <c r="Z1571" s="33"/>
      <c r="AA1571" s="33"/>
      <c r="AB1571" s="33"/>
      <c r="AC1571" s="33"/>
      <c r="AD1571" s="33"/>
      <c r="AE1571" s="33"/>
      <c r="AR1571" s="163" t="s">
        <v>629</v>
      </c>
      <c r="AT1571" s="163" t="s">
        <v>267</v>
      </c>
      <c r="AU1571" s="163" t="s">
        <v>90</v>
      </c>
      <c r="AY1571" s="18" t="s">
        <v>265</v>
      </c>
      <c r="BE1571" s="164">
        <f>IF(N1571="základní",J1571,0)</f>
        <v>0</v>
      </c>
      <c r="BF1571" s="164">
        <f>IF(N1571="snížená",J1571,0)</f>
        <v>0</v>
      </c>
      <c r="BG1571" s="164">
        <f>IF(N1571="zákl. přenesená",J1571,0)</f>
        <v>0</v>
      </c>
      <c r="BH1571" s="164">
        <f>IF(N1571="sníž. přenesená",J1571,0)</f>
        <v>0</v>
      </c>
      <c r="BI1571" s="164">
        <f>IF(N1571="nulová",J1571,0)</f>
        <v>0</v>
      </c>
      <c r="BJ1571" s="18" t="s">
        <v>87</v>
      </c>
      <c r="BK1571" s="164">
        <f>ROUND(I1571*H1571,2)</f>
        <v>0</v>
      </c>
      <c r="BL1571" s="18" t="s">
        <v>629</v>
      </c>
      <c r="BM1571" s="163" t="s">
        <v>1720</v>
      </c>
    </row>
    <row r="1572" spans="1:47" s="2" customFormat="1" ht="19.2">
      <c r="A1572" s="33"/>
      <c r="B1572" s="34"/>
      <c r="C1572" s="33"/>
      <c r="D1572" s="165" t="s">
        <v>273</v>
      </c>
      <c r="E1572" s="33"/>
      <c r="F1572" s="166" t="s">
        <v>1719</v>
      </c>
      <c r="G1572" s="33"/>
      <c r="H1572" s="33"/>
      <c r="I1572" s="167"/>
      <c r="J1572" s="33"/>
      <c r="K1572" s="33"/>
      <c r="L1572" s="34"/>
      <c r="M1572" s="168"/>
      <c r="N1572" s="169"/>
      <c r="O1572" s="59"/>
      <c r="P1572" s="59"/>
      <c r="Q1572" s="59"/>
      <c r="R1572" s="59"/>
      <c r="S1572" s="59"/>
      <c r="T1572" s="60"/>
      <c r="U1572" s="33"/>
      <c r="V1572" s="33"/>
      <c r="W1572" s="33"/>
      <c r="X1572" s="33"/>
      <c r="Y1572" s="33"/>
      <c r="Z1572" s="33"/>
      <c r="AA1572" s="33"/>
      <c r="AB1572" s="33"/>
      <c r="AC1572" s="33"/>
      <c r="AD1572" s="33"/>
      <c r="AE1572" s="33"/>
      <c r="AT1572" s="18" t="s">
        <v>273</v>
      </c>
      <c r="AU1572" s="18" t="s">
        <v>90</v>
      </c>
    </row>
    <row r="1573" spans="2:51" s="13" customFormat="1" ht="10.2">
      <c r="B1573" s="170"/>
      <c r="D1573" s="165" t="s">
        <v>274</v>
      </c>
      <c r="E1573" s="171" t="s">
        <v>1</v>
      </c>
      <c r="F1573" s="172" t="s">
        <v>1714</v>
      </c>
      <c r="H1573" s="171" t="s">
        <v>1</v>
      </c>
      <c r="I1573" s="173"/>
      <c r="L1573" s="170"/>
      <c r="M1573" s="174"/>
      <c r="N1573" s="175"/>
      <c r="O1573" s="175"/>
      <c r="P1573" s="175"/>
      <c r="Q1573" s="175"/>
      <c r="R1573" s="175"/>
      <c r="S1573" s="175"/>
      <c r="T1573" s="176"/>
      <c r="AT1573" s="171" t="s">
        <v>274</v>
      </c>
      <c r="AU1573" s="171" t="s">
        <v>90</v>
      </c>
      <c r="AV1573" s="13" t="s">
        <v>87</v>
      </c>
      <c r="AW1573" s="13" t="s">
        <v>36</v>
      </c>
      <c r="AX1573" s="13" t="s">
        <v>80</v>
      </c>
      <c r="AY1573" s="171" t="s">
        <v>265</v>
      </c>
    </row>
    <row r="1574" spans="2:51" s="13" customFormat="1" ht="10.2">
      <c r="B1574" s="170"/>
      <c r="D1574" s="165" t="s">
        <v>274</v>
      </c>
      <c r="E1574" s="171" t="s">
        <v>1</v>
      </c>
      <c r="F1574" s="172" t="s">
        <v>1715</v>
      </c>
      <c r="H1574" s="171" t="s">
        <v>1</v>
      </c>
      <c r="I1574" s="173"/>
      <c r="L1574" s="170"/>
      <c r="M1574" s="174"/>
      <c r="N1574" s="175"/>
      <c r="O1574" s="175"/>
      <c r="P1574" s="175"/>
      <c r="Q1574" s="175"/>
      <c r="R1574" s="175"/>
      <c r="S1574" s="175"/>
      <c r="T1574" s="176"/>
      <c r="AT1574" s="171" t="s">
        <v>274</v>
      </c>
      <c r="AU1574" s="171" t="s">
        <v>90</v>
      </c>
      <c r="AV1574" s="13" t="s">
        <v>87</v>
      </c>
      <c r="AW1574" s="13" t="s">
        <v>36</v>
      </c>
      <c r="AX1574" s="13" t="s">
        <v>80</v>
      </c>
      <c r="AY1574" s="171" t="s">
        <v>265</v>
      </c>
    </row>
    <row r="1575" spans="2:51" s="14" customFormat="1" ht="10.2">
      <c r="B1575" s="177"/>
      <c r="D1575" s="165" t="s">
        <v>274</v>
      </c>
      <c r="E1575" s="178" t="s">
        <v>1</v>
      </c>
      <c r="F1575" s="179" t="s">
        <v>1721</v>
      </c>
      <c r="H1575" s="180">
        <v>3021.612</v>
      </c>
      <c r="I1575" s="181"/>
      <c r="L1575" s="177"/>
      <c r="M1575" s="182"/>
      <c r="N1575" s="183"/>
      <c r="O1575" s="183"/>
      <c r="P1575" s="183"/>
      <c r="Q1575" s="183"/>
      <c r="R1575" s="183"/>
      <c r="S1575" s="183"/>
      <c r="T1575" s="184"/>
      <c r="AT1575" s="178" t="s">
        <v>274</v>
      </c>
      <c r="AU1575" s="178" t="s">
        <v>90</v>
      </c>
      <c r="AV1575" s="14" t="s">
        <v>90</v>
      </c>
      <c r="AW1575" s="14" t="s">
        <v>36</v>
      </c>
      <c r="AX1575" s="14" t="s">
        <v>80</v>
      </c>
      <c r="AY1575" s="178" t="s">
        <v>265</v>
      </c>
    </row>
    <row r="1576" spans="2:51" s="15" customFormat="1" ht="10.2">
      <c r="B1576" s="185"/>
      <c r="D1576" s="165" t="s">
        <v>274</v>
      </c>
      <c r="E1576" s="186" t="s">
        <v>1</v>
      </c>
      <c r="F1576" s="187" t="s">
        <v>277</v>
      </c>
      <c r="H1576" s="188">
        <v>3021.612</v>
      </c>
      <c r="I1576" s="189"/>
      <c r="L1576" s="185"/>
      <c r="M1576" s="190"/>
      <c r="N1576" s="191"/>
      <c r="O1576" s="191"/>
      <c r="P1576" s="191"/>
      <c r="Q1576" s="191"/>
      <c r="R1576" s="191"/>
      <c r="S1576" s="191"/>
      <c r="T1576" s="192"/>
      <c r="AT1576" s="186" t="s">
        <v>274</v>
      </c>
      <c r="AU1576" s="186" t="s">
        <v>90</v>
      </c>
      <c r="AV1576" s="15" t="s">
        <v>179</v>
      </c>
      <c r="AW1576" s="15" t="s">
        <v>36</v>
      </c>
      <c r="AX1576" s="15" t="s">
        <v>87</v>
      </c>
      <c r="AY1576" s="186" t="s">
        <v>265</v>
      </c>
    </row>
    <row r="1577" spans="2:63" s="12" customFormat="1" ht="25.95" customHeight="1">
      <c r="B1577" s="138"/>
      <c r="D1577" s="139" t="s">
        <v>79</v>
      </c>
      <c r="E1577" s="140" t="s">
        <v>1722</v>
      </c>
      <c r="F1577" s="140" t="s">
        <v>1723</v>
      </c>
      <c r="I1577" s="141"/>
      <c r="J1577" s="142">
        <f>BK1577</f>
        <v>0</v>
      </c>
      <c r="L1577" s="138"/>
      <c r="M1577" s="143"/>
      <c r="N1577" s="144"/>
      <c r="O1577" s="144"/>
      <c r="P1577" s="145">
        <f>SUM(P1578:P1595)</f>
        <v>0</v>
      </c>
      <c r="Q1577" s="144"/>
      <c r="R1577" s="145">
        <f>SUM(R1578:R1595)</f>
        <v>0</v>
      </c>
      <c r="S1577" s="144"/>
      <c r="T1577" s="146">
        <f>SUM(T1578:T1595)</f>
        <v>0</v>
      </c>
      <c r="AR1577" s="139" t="s">
        <v>179</v>
      </c>
      <c r="AT1577" s="147" t="s">
        <v>79</v>
      </c>
      <c r="AU1577" s="147" t="s">
        <v>80</v>
      </c>
      <c r="AY1577" s="139" t="s">
        <v>265</v>
      </c>
      <c r="BK1577" s="148">
        <f>SUM(BK1578:BK1595)</f>
        <v>0</v>
      </c>
    </row>
    <row r="1578" spans="1:65" s="2" customFormat="1" ht="24.15" customHeight="1">
      <c r="A1578" s="33"/>
      <c r="B1578" s="151"/>
      <c r="C1578" s="152" t="s">
        <v>1724</v>
      </c>
      <c r="D1578" s="152" t="s">
        <v>267</v>
      </c>
      <c r="E1578" s="153" t="s">
        <v>1725</v>
      </c>
      <c r="F1578" s="154" t="s">
        <v>1726</v>
      </c>
      <c r="G1578" s="155" t="s">
        <v>562</v>
      </c>
      <c r="H1578" s="156">
        <v>80</v>
      </c>
      <c r="I1578" s="157"/>
      <c r="J1578" s="158">
        <f>ROUND(I1578*H1578,2)</f>
        <v>0</v>
      </c>
      <c r="K1578" s="154" t="s">
        <v>271</v>
      </c>
      <c r="L1578" s="34"/>
      <c r="M1578" s="159" t="s">
        <v>1</v>
      </c>
      <c r="N1578" s="160" t="s">
        <v>45</v>
      </c>
      <c r="O1578" s="59"/>
      <c r="P1578" s="161">
        <f>O1578*H1578</f>
        <v>0</v>
      </c>
      <c r="Q1578" s="161">
        <v>0</v>
      </c>
      <c r="R1578" s="161">
        <f>Q1578*H1578</f>
        <v>0</v>
      </c>
      <c r="S1578" s="161">
        <v>0</v>
      </c>
      <c r="T1578" s="162">
        <f>S1578*H1578</f>
        <v>0</v>
      </c>
      <c r="U1578" s="33"/>
      <c r="V1578" s="33"/>
      <c r="W1578" s="33"/>
      <c r="X1578" s="33"/>
      <c r="Y1578" s="33"/>
      <c r="Z1578" s="33"/>
      <c r="AA1578" s="33"/>
      <c r="AB1578" s="33"/>
      <c r="AC1578" s="33"/>
      <c r="AD1578" s="33"/>
      <c r="AE1578" s="33"/>
      <c r="AR1578" s="163" t="s">
        <v>1727</v>
      </c>
      <c r="AT1578" s="163" t="s">
        <v>267</v>
      </c>
      <c r="AU1578" s="163" t="s">
        <v>87</v>
      </c>
      <c r="AY1578" s="18" t="s">
        <v>265</v>
      </c>
      <c r="BE1578" s="164">
        <f>IF(N1578="základní",J1578,0)</f>
        <v>0</v>
      </c>
      <c r="BF1578" s="164">
        <f>IF(N1578="snížená",J1578,0)</f>
        <v>0</v>
      </c>
      <c r="BG1578" s="164">
        <f>IF(N1578="zákl. přenesená",J1578,0)</f>
        <v>0</v>
      </c>
      <c r="BH1578" s="164">
        <f>IF(N1578="sníž. přenesená",J1578,0)</f>
        <v>0</v>
      </c>
      <c r="BI1578" s="164">
        <f>IF(N1578="nulová",J1578,0)</f>
        <v>0</v>
      </c>
      <c r="BJ1578" s="18" t="s">
        <v>87</v>
      </c>
      <c r="BK1578" s="164">
        <f>ROUND(I1578*H1578,2)</f>
        <v>0</v>
      </c>
      <c r="BL1578" s="18" t="s">
        <v>1727</v>
      </c>
      <c r="BM1578" s="163" t="s">
        <v>1728</v>
      </c>
    </row>
    <row r="1579" spans="1:47" s="2" customFormat="1" ht="19.2">
      <c r="A1579" s="33"/>
      <c r="B1579" s="34"/>
      <c r="C1579" s="33"/>
      <c r="D1579" s="165" t="s">
        <v>273</v>
      </c>
      <c r="E1579" s="33"/>
      <c r="F1579" s="166" t="s">
        <v>1726</v>
      </c>
      <c r="G1579" s="33"/>
      <c r="H1579" s="33"/>
      <c r="I1579" s="167"/>
      <c r="J1579" s="33"/>
      <c r="K1579" s="33"/>
      <c r="L1579" s="34"/>
      <c r="M1579" s="168"/>
      <c r="N1579" s="169"/>
      <c r="O1579" s="59"/>
      <c r="P1579" s="59"/>
      <c r="Q1579" s="59"/>
      <c r="R1579" s="59"/>
      <c r="S1579" s="59"/>
      <c r="T1579" s="60"/>
      <c r="U1579" s="33"/>
      <c r="V1579" s="33"/>
      <c r="W1579" s="33"/>
      <c r="X1579" s="33"/>
      <c r="Y1579" s="33"/>
      <c r="Z1579" s="33"/>
      <c r="AA1579" s="33"/>
      <c r="AB1579" s="33"/>
      <c r="AC1579" s="33"/>
      <c r="AD1579" s="33"/>
      <c r="AE1579" s="33"/>
      <c r="AT1579" s="18" t="s">
        <v>273</v>
      </c>
      <c r="AU1579" s="18" t="s">
        <v>87</v>
      </c>
    </row>
    <row r="1580" spans="2:51" s="13" customFormat="1" ht="30.6">
      <c r="B1580" s="170"/>
      <c r="D1580" s="165" t="s">
        <v>274</v>
      </c>
      <c r="E1580" s="171" t="s">
        <v>1</v>
      </c>
      <c r="F1580" s="172" t="s">
        <v>1729</v>
      </c>
      <c r="H1580" s="171" t="s">
        <v>1</v>
      </c>
      <c r="I1580" s="173"/>
      <c r="L1580" s="170"/>
      <c r="M1580" s="174"/>
      <c r="N1580" s="175"/>
      <c r="O1580" s="175"/>
      <c r="P1580" s="175"/>
      <c r="Q1580" s="175"/>
      <c r="R1580" s="175"/>
      <c r="S1580" s="175"/>
      <c r="T1580" s="176"/>
      <c r="AT1580" s="171" t="s">
        <v>274</v>
      </c>
      <c r="AU1580" s="171" t="s">
        <v>87</v>
      </c>
      <c r="AV1580" s="13" t="s">
        <v>87</v>
      </c>
      <c r="AW1580" s="13" t="s">
        <v>36</v>
      </c>
      <c r="AX1580" s="13" t="s">
        <v>80</v>
      </c>
      <c r="AY1580" s="171" t="s">
        <v>265</v>
      </c>
    </row>
    <row r="1581" spans="2:51" s="13" customFormat="1" ht="10.2">
      <c r="B1581" s="170"/>
      <c r="D1581" s="165" t="s">
        <v>274</v>
      </c>
      <c r="E1581" s="171" t="s">
        <v>1</v>
      </c>
      <c r="F1581" s="172" t="s">
        <v>1460</v>
      </c>
      <c r="H1581" s="171" t="s">
        <v>1</v>
      </c>
      <c r="I1581" s="173"/>
      <c r="L1581" s="170"/>
      <c r="M1581" s="174"/>
      <c r="N1581" s="175"/>
      <c r="O1581" s="175"/>
      <c r="P1581" s="175"/>
      <c r="Q1581" s="175"/>
      <c r="R1581" s="175"/>
      <c r="S1581" s="175"/>
      <c r="T1581" s="176"/>
      <c r="AT1581" s="171" t="s">
        <v>274</v>
      </c>
      <c r="AU1581" s="171" t="s">
        <v>87</v>
      </c>
      <c r="AV1581" s="13" t="s">
        <v>87</v>
      </c>
      <c r="AW1581" s="13" t="s">
        <v>36</v>
      </c>
      <c r="AX1581" s="13" t="s">
        <v>80</v>
      </c>
      <c r="AY1581" s="171" t="s">
        <v>265</v>
      </c>
    </row>
    <row r="1582" spans="2:51" s="14" customFormat="1" ht="10.2">
      <c r="B1582" s="177"/>
      <c r="D1582" s="165" t="s">
        <v>274</v>
      </c>
      <c r="E1582" s="178" t="s">
        <v>1</v>
      </c>
      <c r="F1582" s="179" t="s">
        <v>1730</v>
      </c>
      <c r="H1582" s="180">
        <v>80</v>
      </c>
      <c r="I1582" s="181"/>
      <c r="L1582" s="177"/>
      <c r="M1582" s="182"/>
      <c r="N1582" s="183"/>
      <c r="O1582" s="183"/>
      <c r="P1582" s="183"/>
      <c r="Q1582" s="183"/>
      <c r="R1582" s="183"/>
      <c r="S1582" s="183"/>
      <c r="T1582" s="184"/>
      <c r="AT1582" s="178" t="s">
        <v>274</v>
      </c>
      <c r="AU1582" s="178" t="s">
        <v>87</v>
      </c>
      <c r="AV1582" s="14" t="s">
        <v>90</v>
      </c>
      <c r="AW1582" s="14" t="s">
        <v>36</v>
      </c>
      <c r="AX1582" s="14" t="s">
        <v>80</v>
      </c>
      <c r="AY1582" s="178" t="s">
        <v>265</v>
      </c>
    </row>
    <row r="1583" spans="2:51" s="15" customFormat="1" ht="10.2">
      <c r="B1583" s="185"/>
      <c r="D1583" s="165" t="s">
        <v>274</v>
      </c>
      <c r="E1583" s="186" t="s">
        <v>1</v>
      </c>
      <c r="F1583" s="187" t="s">
        <v>277</v>
      </c>
      <c r="H1583" s="188">
        <v>80</v>
      </c>
      <c r="I1583" s="189"/>
      <c r="L1583" s="185"/>
      <c r="M1583" s="190"/>
      <c r="N1583" s="191"/>
      <c r="O1583" s="191"/>
      <c r="P1583" s="191"/>
      <c r="Q1583" s="191"/>
      <c r="R1583" s="191"/>
      <c r="S1583" s="191"/>
      <c r="T1583" s="192"/>
      <c r="AT1583" s="186" t="s">
        <v>274</v>
      </c>
      <c r="AU1583" s="186" t="s">
        <v>87</v>
      </c>
      <c r="AV1583" s="15" t="s">
        <v>179</v>
      </c>
      <c r="AW1583" s="15" t="s">
        <v>36</v>
      </c>
      <c r="AX1583" s="15" t="s">
        <v>87</v>
      </c>
      <c r="AY1583" s="186" t="s">
        <v>265</v>
      </c>
    </row>
    <row r="1584" spans="1:65" s="2" customFormat="1" ht="24.15" customHeight="1">
      <c r="A1584" s="33"/>
      <c r="B1584" s="151"/>
      <c r="C1584" s="152" t="s">
        <v>1731</v>
      </c>
      <c r="D1584" s="152" t="s">
        <v>267</v>
      </c>
      <c r="E1584" s="153" t="s">
        <v>1732</v>
      </c>
      <c r="F1584" s="154" t="s">
        <v>1733</v>
      </c>
      <c r="G1584" s="155" t="s">
        <v>562</v>
      </c>
      <c r="H1584" s="156">
        <v>0</v>
      </c>
      <c r="I1584" s="157"/>
      <c r="J1584" s="158">
        <f>ROUND(I1584*H1584,2)</f>
        <v>0</v>
      </c>
      <c r="K1584" s="276" t="s">
        <v>2613</v>
      </c>
      <c r="L1584" s="34"/>
      <c r="M1584" s="159" t="s">
        <v>1</v>
      </c>
      <c r="N1584" s="160" t="s">
        <v>45</v>
      </c>
      <c r="O1584" s="59"/>
      <c r="P1584" s="161">
        <f>O1584*H1584</f>
        <v>0</v>
      </c>
      <c r="Q1584" s="161">
        <v>0</v>
      </c>
      <c r="R1584" s="161">
        <f>Q1584*H1584</f>
        <v>0</v>
      </c>
      <c r="S1584" s="161">
        <v>0</v>
      </c>
      <c r="T1584" s="162">
        <f>S1584*H1584</f>
        <v>0</v>
      </c>
      <c r="U1584" s="33"/>
      <c r="V1584" s="33"/>
      <c r="W1584" s="33"/>
      <c r="X1584" s="33"/>
      <c r="Y1584" s="33"/>
      <c r="Z1584" s="33"/>
      <c r="AA1584" s="33"/>
      <c r="AB1584" s="33"/>
      <c r="AC1584" s="33"/>
      <c r="AD1584" s="33"/>
      <c r="AE1584" s="33"/>
      <c r="AR1584" s="163" t="s">
        <v>1727</v>
      </c>
      <c r="AT1584" s="163" t="s">
        <v>267</v>
      </c>
      <c r="AU1584" s="163" t="s">
        <v>87</v>
      </c>
      <c r="AY1584" s="18" t="s">
        <v>265</v>
      </c>
      <c r="BE1584" s="164">
        <f>IF(N1584="základní",J1584,0)</f>
        <v>0</v>
      </c>
      <c r="BF1584" s="164">
        <f>IF(N1584="snížená",J1584,0)</f>
        <v>0</v>
      </c>
      <c r="BG1584" s="164">
        <f>IF(N1584="zákl. přenesená",J1584,0)</f>
        <v>0</v>
      </c>
      <c r="BH1584" s="164">
        <f>IF(N1584="sníž. přenesená",J1584,0)</f>
        <v>0</v>
      </c>
      <c r="BI1584" s="164">
        <f>IF(N1584="nulová",J1584,0)</f>
        <v>0</v>
      </c>
      <c r="BJ1584" s="18" t="s">
        <v>87</v>
      </c>
      <c r="BK1584" s="164">
        <f>ROUND(I1584*H1584,2)</f>
        <v>0</v>
      </c>
      <c r="BL1584" s="18" t="s">
        <v>1727</v>
      </c>
      <c r="BM1584" s="163" t="s">
        <v>1734</v>
      </c>
    </row>
    <row r="1585" spans="1:47" s="2" customFormat="1" ht="19.2">
      <c r="A1585" s="33"/>
      <c r="B1585" s="34"/>
      <c r="C1585" s="33"/>
      <c r="D1585" s="165" t="s">
        <v>273</v>
      </c>
      <c r="E1585" s="33"/>
      <c r="F1585" s="166" t="s">
        <v>1733</v>
      </c>
      <c r="G1585" s="33"/>
      <c r="H1585" s="33"/>
      <c r="I1585" s="167"/>
      <c r="J1585" s="33"/>
      <c r="K1585" s="33"/>
      <c r="L1585" s="34"/>
      <c r="M1585" s="168"/>
      <c r="N1585" s="169"/>
      <c r="O1585" s="59"/>
      <c r="P1585" s="59"/>
      <c r="Q1585" s="59"/>
      <c r="R1585" s="59"/>
      <c r="S1585" s="59"/>
      <c r="T1585" s="60"/>
      <c r="U1585" s="33"/>
      <c r="V1585" s="33"/>
      <c r="W1585" s="33"/>
      <c r="X1585" s="33"/>
      <c r="Y1585" s="33"/>
      <c r="Z1585" s="33"/>
      <c r="AA1585" s="33"/>
      <c r="AB1585" s="33"/>
      <c r="AC1585" s="33"/>
      <c r="AD1585" s="33"/>
      <c r="AE1585" s="33"/>
      <c r="AT1585" s="18" t="s">
        <v>273</v>
      </c>
      <c r="AU1585" s="18" t="s">
        <v>87</v>
      </c>
    </row>
    <row r="1586" spans="2:51" s="13" customFormat="1" ht="20.4">
      <c r="B1586" s="170"/>
      <c r="D1586" s="165" t="s">
        <v>274</v>
      </c>
      <c r="E1586" s="171" t="s">
        <v>1</v>
      </c>
      <c r="F1586" s="172" t="s">
        <v>1735</v>
      </c>
      <c r="H1586" s="171" t="s">
        <v>1</v>
      </c>
      <c r="I1586" s="173"/>
      <c r="L1586" s="170"/>
      <c r="M1586" s="174"/>
      <c r="N1586" s="175"/>
      <c r="O1586" s="175"/>
      <c r="P1586" s="175"/>
      <c r="Q1586" s="175"/>
      <c r="R1586" s="175"/>
      <c r="S1586" s="175"/>
      <c r="T1586" s="176"/>
      <c r="AT1586" s="171" t="s">
        <v>274</v>
      </c>
      <c r="AU1586" s="171" t="s">
        <v>87</v>
      </c>
      <c r="AV1586" s="13" t="s">
        <v>87</v>
      </c>
      <c r="AW1586" s="13" t="s">
        <v>36</v>
      </c>
      <c r="AX1586" s="13" t="s">
        <v>80</v>
      </c>
      <c r="AY1586" s="171" t="s">
        <v>265</v>
      </c>
    </row>
    <row r="1587" spans="2:51" s="14" customFormat="1" ht="10.2">
      <c r="B1587" s="177"/>
      <c r="D1587" s="165" t="s">
        <v>274</v>
      </c>
      <c r="E1587" s="178" t="s">
        <v>1</v>
      </c>
      <c r="F1587" s="179" t="s">
        <v>1736</v>
      </c>
      <c r="H1587" s="180">
        <v>30</v>
      </c>
      <c r="I1587" s="181"/>
      <c r="L1587" s="177"/>
      <c r="M1587" s="182"/>
      <c r="N1587" s="183"/>
      <c r="O1587" s="183"/>
      <c r="P1587" s="183"/>
      <c r="Q1587" s="183"/>
      <c r="R1587" s="183"/>
      <c r="S1587" s="183"/>
      <c r="T1587" s="184"/>
      <c r="AT1587" s="178" t="s">
        <v>274</v>
      </c>
      <c r="AU1587" s="178" t="s">
        <v>87</v>
      </c>
      <c r="AV1587" s="14" t="s">
        <v>90</v>
      </c>
      <c r="AW1587" s="14" t="s">
        <v>36</v>
      </c>
      <c r="AX1587" s="14" t="s">
        <v>80</v>
      </c>
      <c r="AY1587" s="178" t="s">
        <v>265</v>
      </c>
    </row>
    <row r="1588" spans="2:51" s="15" customFormat="1" ht="10.2">
      <c r="B1588" s="185"/>
      <c r="D1588" s="165" t="s">
        <v>274</v>
      </c>
      <c r="E1588" s="186" t="s">
        <v>1</v>
      </c>
      <c r="F1588" s="187" t="s">
        <v>277</v>
      </c>
      <c r="H1588" s="188">
        <v>30</v>
      </c>
      <c r="I1588" s="189"/>
      <c r="L1588" s="185"/>
      <c r="M1588" s="190"/>
      <c r="N1588" s="191"/>
      <c r="O1588" s="191"/>
      <c r="P1588" s="191"/>
      <c r="Q1588" s="191"/>
      <c r="R1588" s="191"/>
      <c r="S1588" s="191"/>
      <c r="T1588" s="192"/>
      <c r="AT1588" s="186" t="s">
        <v>274</v>
      </c>
      <c r="AU1588" s="186" t="s">
        <v>87</v>
      </c>
      <c r="AV1588" s="15" t="s">
        <v>179</v>
      </c>
      <c r="AW1588" s="15" t="s">
        <v>36</v>
      </c>
      <c r="AX1588" s="15" t="s">
        <v>87</v>
      </c>
      <c r="AY1588" s="186" t="s">
        <v>265</v>
      </c>
    </row>
    <row r="1589" spans="1:65" s="2" customFormat="1" ht="33" customHeight="1">
      <c r="A1589" s="33"/>
      <c r="B1589" s="151"/>
      <c r="C1589" s="152" t="s">
        <v>1737</v>
      </c>
      <c r="D1589" s="152" t="s">
        <v>267</v>
      </c>
      <c r="E1589" s="153" t="s">
        <v>1738</v>
      </c>
      <c r="F1589" s="154" t="s">
        <v>1739</v>
      </c>
      <c r="G1589" s="155" t="s">
        <v>562</v>
      </c>
      <c r="H1589" s="156">
        <v>0</v>
      </c>
      <c r="I1589" s="157"/>
      <c r="J1589" s="158">
        <f>ROUND(I1589*H1589,2)</f>
        <v>0</v>
      </c>
      <c r="K1589" s="276" t="s">
        <v>2613</v>
      </c>
      <c r="L1589" s="34"/>
      <c r="M1589" s="159" t="s">
        <v>1</v>
      </c>
      <c r="N1589" s="160" t="s">
        <v>45</v>
      </c>
      <c r="O1589" s="59"/>
      <c r="P1589" s="161">
        <f>O1589*H1589</f>
        <v>0</v>
      </c>
      <c r="Q1589" s="161">
        <v>0</v>
      </c>
      <c r="R1589" s="161">
        <f>Q1589*H1589</f>
        <v>0</v>
      </c>
      <c r="S1589" s="161">
        <v>0</v>
      </c>
      <c r="T1589" s="162">
        <f>S1589*H1589</f>
        <v>0</v>
      </c>
      <c r="U1589" s="33"/>
      <c r="V1589" s="33"/>
      <c r="W1589" s="33"/>
      <c r="X1589" s="33"/>
      <c r="Y1589" s="33"/>
      <c r="Z1589" s="33"/>
      <c r="AA1589" s="33"/>
      <c r="AB1589" s="33"/>
      <c r="AC1589" s="33"/>
      <c r="AD1589" s="33"/>
      <c r="AE1589" s="33"/>
      <c r="AR1589" s="163" t="s">
        <v>1727</v>
      </c>
      <c r="AT1589" s="163" t="s">
        <v>267</v>
      </c>
      <c r="AU1589" s="163" t="s">
        <v>87</v>
      </c>
      <c r="AY1589" s="18" t="s">
        <v>265</v>
      </c>
      <c r="BE1589" s="164">
        <f>IF(N1589="základní",J1589,0)</f>
        <v>0</v>
      </c>
      <c r="BF1589" s="164">
        <f>IF(N1589="snížená",J1589,0)</f>
        <v>0</v>
      </c>
      <c r="BG1589" s="164">
        <f>IF(N1589="zákl. přenesená",J1589,0)</f>
        <v>0</v>
      </c>
      <c r="BH1589" s="164">
        <f>IF(N1589="sníž. přenesená",J1589,0)</f>
        <v>0</v>
      </c>
      <c r="BI1589" s="164">
        <f>IF(N1589="nulová",J1589,0)</f>
        <v>0</v>
      </c>
      <c r="BJ1589" s="18" t="s">
        <v>87</v>
      </c>
      <c r="BK1589" s="164">
        <f>ROUND(I1589*H1589,2)</f>
        <v>0</v>
      </c>
      <c r="BL1589" s="18" t="s">
        <v>1727</v>
      </c>
      <c r="BM1589" s="163" t="s">
        <v>1740</v>
      </c>
    </row>
    <row r="1590" spans="1:47" s="2" customFormat="1" ht="19.2">
      <c r="A1590" s="33"/>
      <c r="B1590" s="34"/>
      <c r="C1590" s="33"/>
      <c r="D1590" s="165" t="s">
        <v>273</v>
      </c>
      <c r="E1590" s="33"/>
      <c r="F1590" s="166" t="s">
        <v>1739</v>
      </c>
      <c r="G1590" s="33"/>
      <c r="H1590" s="33"/>
      <c r="I1590" s="167"/>
      <c r="J1590" s="33"/>
      <c r="K1590" s="33"/>
      <c r="L1590" s="34"/>
      <c r="M1590" s="168"/>
      <c r="N1590" s="169"/>
      <c r="O1590" s="59"/>
      <c r="P1590" s="59"/>
      <c r="Q1590" s="59"/>
      <c r="R1590" s="59"/>
      <c r="S1590" s="59"/>
      <c r="T1590" s="60"/>
      <c r="U1590" s="33"/>
      <c r="V1590" s="33"/>
      <c r="W1590" s="33"/>
      <c r="X1590" s="33"/>
      <c r="Y1590" s="33"/>
      <c r="Z1590" s="33"/>
      <c r="AA1590" s="33"/>
      <c r="AB1590" s="33"/>
      <c r="AC1590" s="33"/>
      <c r="AD1590" s="33"/>
      <c r="AE1590" s="33"/>
      <c r="AT1590" s="18" t="s">
        <v>273</v>
      </c>
      <c r="AU1590" s="18" t="s">
        <v>87</v>
      </c>
    </row>
    <row r="1591" spans="2:51" s="13" customFormat="1" ht="10.2">
      <c r="B1591" s="170"/>
      <c r="D1591" s="165" t="s">
        <v>274</v>
      </c>
      <c r="E1591" s="171" t="s">
        <v>1</v>
      </c>
      <c r="F1591" s="172" t="s">
        <v>933</v>
      </c>
      <c r="H1591" s="171" t="s">
        <v>1</v>
      </c>
      <c r="I1591" s="173"/>
      <c r="L1591" s="170"/>
      <c r="M1591" s="174"/>
      <c r="N1591" s="175"/>
      <c r="O1591" s="175"/>
      <c r="P1591" s="175"/>
      <c r="Q1591" s="175"/>
      <c r="R1591" s="175"/>
      <c r="S1591" s="175"/>
      <c r="T1591" s="176"/>
      <c r="AT1591" s="171" t="s">
        <v>274</v>
      </c>
      <c r="AU1591" s="171" t="s">
        <v>87</v>
      </c>
      <c r="AV1591" s="13" t="s">
        <v>87</v>
      </c>
      <c r="AW1591" s="13" t="s">
        <v>36</v>
      </c>
      <c r="AX1591" s="13" t="s">
        <v>80</v>
      </c>
      <c r="AY1591" s="171" t="s">
        <v>265</v>
      </c>
    </row>
    <row r="1592" spans="2:51" s="13" customFormat="1" ht="10.2">
      <c r="B1592" s="170"/>
      <c r="D1592" s="165" t="s">
        <v>274</v>
      </c>
      <c r="E1592" s="171" t="s">
        <v>1</v>
      </c>
      <c r="F1592" s="172" t="s">
        <v>1741</v>
      </c>
      <c r="H1592" s="171" t="s">
        <v>1</v>
      </c>
      <c r="I1592" s="173"/>
      <c r="L1592" s="170"/>
      <c r="M1592" s="174"/>
      <c r="N1592" s="175"/>
      <c r="O1592" s="175"/>
      <c r="P1592" s="175"/>
      <c r="Q1592" s="175"/>
      <c r="R1592" s="175"/>
      <c r="S1592" s="175"/>
      <c r="T1592" s="176"/>
      <c r="AT1592" s="171" t="s">
        <v>274</v>
      </c>
      <c r="AU1592" s="171" t="s">
        <v>87</v>
      </c>
      <c r="AV1592" s="13" t="s">
        <v>87</v>
      </c>
      <c r="AW1592" s="13" t="s">
        <v>36</v>
      </c>
      <c r="AX1592" s="13" t="s">
        <v>80</v>
      </c>
      <c r="AY1592" s="171" t="s">
        <v>265</v>
      </c>
    </row>
    <row r="1593" spans="2:51" s="13" customFormat="1" ht="10.2">
      <c r="B1593" s="170"/>
      <c r="D1593" s="165" t="s">
        <v>274</v>
      </c>
      <c r="E1593" s="171" t="s">
        <v>1</v>
      </c>
      <c r="F1593" s="172" t="s">
        <v>1742</v>
      </c>
      <c r="H1593" s="171" t="s">
        <v>1</v>
      </c>
      <c r="I1593" s="173"/>
      <c r="L1593" s="170"/>
      <c r="M1593" s="174"/>
      <c r="N1593" s="175"/>
      <c r="O1593" s="175"/>
      <c r="P1593" s="175"/>
      <c r="Q1593" s="175"/>
      <c r="R1593" s="175"/>
      <c r="S1593" s="175"/>
      <c r="T1593" s="176"/>
      <c r="AT1593" s="171" t="s">
        <v>274</v>
      </c>
      <c r="AU1593" s="171" t="s">
        <v>87</v>
      </c>
      <c r="AV1593" s="13" t="s">
        <v>87</v>
      </c>
      <c r="AW1593" s="13" t="s">
        <v>36</v>
      </c>
      <c r="AX1593" s="13" t="s">
        <v>80</v>
      </c>
      <c r="AY1593" s="171" t="s">
        <v>265</v>
      </c>
    </row>
    <row r="1594" spans="2:51" s="14" customFormat="1" ht="10.2">
      <c r="B1594" s="177"/>
      <c r="D1594" s="165" t="s">
        <v>274</v>
      </c>
      <c r="E1594" s="178" t="s">
        <v>1</v>
      </c>
      <c r="F1594" s="179" t="s">
        <v>1736</v>
      </c>
      <c r="H1594" s="180">
        <v>30</v>
      </c>
      <c r="I1594" s="181"/>
      <c r="L1594" s="177"/>
      <c r="M1594" s="182"/>
      <c r="N1594" s="183"/>
      <c r="O1594" s="183"/>
      <c r="P1594" s="183"/>
      <c r="Q1594" s="183"/>
      <c r="R1594" s="183"/>
      <c r="S1594" s="183"/>
      <c r="T1594" s="184"/>
      <c r="AT1594" s="178" t="s">
        <v>274</v>
      </c>
      <c r="AU1594" s="178" t="s">
        <v>87</v>
      </c>
      <c r="AV1594" s="14" t="s">
        <v>90</v>
      </c>
      <c r="AW1594" s="14" t="s">
        <v>36</v>
      </c>
      <c r="AX1594" s="14" t="s">
        <v>80</v>
      </c>
      <c r="AY1594" s="178" t="s">
        <v>265</v>
      </c>
    </row>
    <row r="1595" spans="2:51" s="15" customFormat="1" ht="10.2">
      <c r="B1595" s="185"/>
      <c r="D1595" s="165" t="s">
        <v>274</v>
      </c>
      <c r="E1595" s="186" t="s">
        <v>1</v>
      </c>
      <c r="F1595" s="187" t="s">
        <v>277</v>
      </c>
      <c r="H1595" s="188">
        <v>30</v>
      </c>
      <c r="I1595" s="189"/>
      <c r="L1595" s="185"/>
      <c r="M1595" s="212"/>
      <c r="N1595" s="213"/>
      <c r="O1595" s="213"/>
      <c r="P1595" s="213"/>
      <c r="Q1595" s="213"/>
      <c r="R1595" s="213"/>
      <c r="S1595" s="213"/>
      <c r="T1595" s="214"/>
      <c r="AT1595" s="186" t="s">
        <v>274</v>
      </c>
      <c r="AU1595" s="186" t="s">
        <v>87</v>
      </c>
      <c r="AV1595" s="15" t="s">
        <v>179</v>
      </c>
      <c r="AW1595" s="15" t="s">
        <v>36</v>
      </c>
      <c r="AX1595" s="15" t="s">
        <v>87</v>
      </c>
      <c r="AY1595" s="186" t="s">
        <v>265</v>
      </c>
    </row>
    <row r="1596" spans="1:31" s="2" customFormat="1" ht="6.9" customHeight="1">
      <c r="A1596" s="33"/>
      <c r="B1596" s="48"/>
      <c r="C1596" s="49"/>
      <c r="D1596" s="49"/>
      <c r="E1596" s="49"/>
      <c r="F1596" s="49"/>
      <c r="G1596" s="49"/>
      <c r="H1596" s="49"/>
      <c r="I1596" s="49"/>
      <c r="J1596" s="49"/>
      <c r="K1596" s="49"/>
      <c r="L1596" s="34"/>
      <c r="M1596" s="33"/>
      <c r="O1596" s="33"/>
      <c r="P1596" s="33"/>
      <c r="Q1596" s="33"/>
      <c r="R1596" s="33"/>
      <c r="S1596" s="33"/>
      <c r="T1596" s="33"/>
      <c r="U1596" s="33"/>
      <c r="V1596" s="33"/>
      <c r="W1596" s="33"/>
      <c r="X1596" s="33"/>
      <c r="Y1596" s="33"/>
      <c r="Z1596" s="33"/>
      <c r="AA1596" s="33"/>
      <c r="AB1596" s="33"/>
      <c r="AC1596" s="33"/>
      <c r="AD1596" s="33"/>
      <c r="AE1596" s="33"/>
    </row>
  </sheetData>
  <autoFilter ref="C150:K1595"/>
  <mergeCells count="15">
    <mergeCell ref="E137:H137"/>
    <mergeCell ref="E141:H141"/>
    <mergeCell ref="E139:H139"/>
    <mergeCell ref="E143:H143"/>
    <mergeCell ref="L2:V2"/>
    <mergeCell ref="E31:H31"/>
    <mergeCell ref="E85:H85"/>
    <mergeCell ref="E89:H89"/>
    <mergeCell ref="E87:H87"/>
    <mergeCell ref="E91:H91"/>
    <mergeCell ref="E7:H7"/>
    <mergeCell ref="E11:H11"/>
    <mergeCell ref="E9:H9"/>
    <mergeCell ref="E13:H13"/>
    <mergeCell ref="E22:H22"/>
  </mergeCells>
  <printOptions/>
  <pageMargins left="0.39375" right="0.39375" top="0.39375" bottom="0.39375" header="0" footer="0"/>
  <pageSetup blackAndWhite="1" fitToHeight="100" fitToWidth="1" horizontalDpi="600" verticalDpi="600" orientation="portrait" paperSize="9" r:id="rId2"/>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2:BM354"/>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 customHeight="1">
      <c r="L2" s="270" t="s">
        <v>5</v>
      </c>
      <c r="M2" s="255"/>
      <c r="N2" s="255"/>
      <c r="O2" s="255"/>
      <c r="P2" s="255"/>
      <c r="Q2" s="255"/>
      <c r="R2" s="255"/>
      <c r="S2" s="255"/>
      <c r="T2" s="255"/>
      <c r="U2" s="255"/>
      <c r="V2" s="255"/>
      <c r="AT2" s="18" t="s">
        <v>99</v>
      </c>
    </row>
    <row r="3" spans="2:46" s="1" customFormat="1" ht="6.9" customHeight="1">
      <c r="B3" s="19"/>
      <c r="C3" s="20"/>
      <c r="D3" s="20"/>
      <c r="E3" s="20"/>
      <c r="F3" s="20"/>
      <c r="G3" s="20"/>
      <c r="H3" s="20"/>
      <c r="I3" s="20"/>
      <c r="J3" s="20"/>
      <c r="K3" s="20"/>
      <c r="L3" s="21"/>
      <c r="AT3" s="18" t="s">
        <v>90</v>
      </c>
    </row>
    <row r="4" spans="2:46" s="1" customFormat="1" ht="24.9" customHeight="1">
      <c r="B4" s="21"/>
      <c r="D4" s="22" t="s">
        <v>116</v>
      </c>
      <c r="L4" s="21"/>
      <c r="M4" s="100" t="s">
        <v>10</v>
      </c>
      <c r="AT4" s="18" t="s">
        <v>3</v>
      </c>
    </row>
    <row r="5" spans="2:12" s="1" customFormat="1" ht="6.9" customHeight="1">
      <c r="B5" s="21"/>
      <c r="L5" s="21"/>
    </row>
    <row r="6" spans="2:12" s="1" customFormat="1" ht="12" customHeight="1">
      <c r="B6" s="21"/>
      <c r="D6" s="28" t="s">
        <v>16</v>
      </c>
      <c r="L6" s="21"/>
    </row>
    <row r="7" spans="2:12" s="1" customFormat="1" ht="16.5" customHeight="1">
      <c r="B7" s="21"/>
      <c r="E7" s="271" t="str">
        <f>'Rekapitulace stavby'!K6</f>
        <v>Hvězdárna a planetárium Hradec Králové,pozorovací domek</v>
      </c>
      <c r="F7" s="272"/>
      <c r="G7" s="272"/>
      <c r="H7" s="272"/>
      <c r="L7" s="21"/>
    </row>
    <row r="8" spans="2:12" ht="13.2">
      <c r="B8" s="21"/>
      <c r="D8" s="28" t="s">
        <v>125</v>
      </c>
      <c r="L8" s="21"/>
    </row>
    <row r="9" spans="2:12" s="1" customFormat="1" ht="23.25" customHeight="1">
      <c r="B9" s="21"/>
      <c r="E9" s="271" t="s">
        <v>128</v>
      </c>
      <c r="F9" s="255"/>
      <c r="G9" s="255"/>
      <c r="H9" s="255"/>
      <c r="L9" s="21"/>
    </row>
    <row r="10" spans="2:12" s="1" customFormat="1" ht="12" customHeight="1">
      <c r="B10" s="21"/>
      <c r="D10" s="28" t="s">
        <v>131</v>
      </c>
      <c r="L10" s="21"/>
    </row>
    <row r="11" spans="1:31" s="2" customFormat="1" ht="16.5" customHeight="1">
      <c r="A11" s="33"/>
      <c r="B11" s="34"/>
      <c r="C11" s="33"/>
      <c r="D11" s="33"/>
      <c r="E11" s="273" t="s">
        <v>134</v>
      </c>
      <c r="F11" s="274"/>
      <c r="G11" s="274"/>
      <c r="H11" s="274"/>
      <c r="I11" s="33"/>
      <c r="J11" s="33"/>
      <c r="K11" s="33"/>
      <c r="L11" s="43"/>
      <c r="S11" s="33"/>
      <c r="T11" s="33"/>
      <c r="U11" s="33"/>
      <c r="V11" s="33"/>
      <c r="W11" s="33"/>
      <c r="X11" s="33"/>
      <c r="Y11" s="33"/>
      <c r="Z11" s="33"/>
      <c r="AA11" s="33"/>
      <c r="AB11" s="33"/>
      <c r="AC11" s="33"/>
      <c r="AD11" s="33"/>
      <c r="AE11" s="33"/>
    </row>
    <row r="12" spans="1:31" s="2" customFormat="1" ht="12" customHeight="1">
      <c r="A12" s="33"/>
      <c r="B12" s="34"/>
      <c r="C12" s="33"/>
      <c r="D12" s="28" t="s">
        <v>137</v>
      </c>
      <c r="E12" s="33"/>
      <c r="F12" s="33"/>
      <c r="G12" s="33"/>
      <c r="H12" s="33"/>
      <c r="I12" s="33"/>
      <c r="J12" s="33"/>
      <c r="K12" s="33"/>
      <c r="L12" s="43"/>
      <c r="S12" s="33"/>
      <c r="T12" s="33"/>
      <c r="U12" s="33"/>
      <c r="V12" s="33"/>
      <c r="W12" s="33"/>
      <c r="X12" s="33"/>
      <c r="Y12" s="33"/>
      <c r="Z12" s="33"/>
      <c r="AA12" s="33"/>
      <c r="AB12" s="33"/>
      <c r="AC12" s="33"/>
      <c r="AD12" s="33"/>
      <c r="AE12" s="33"/>
    </row>
    <row r="13" spans="1:31" s="2" customFormat="1" ht="16.5" customHeight="1">
      <c r="A13" s="33"/>
      <c r="B13" s="34"/>
      <c r="C13" s="33"/>
      <c r="D13" s="33"/>
      <c r="E13" s="227" t="s">
        <v>1743</v>
      </c>
      <c r="F13" s="274"/>
      <c r="G13" s="274"/>
      <c r="H13" s="274"/>
      <c r="I13" s="33"/>
      <c r="J13" s="33"/>
      <c r="K13" s="33"/>
      <c r="L13" s="43"/>
      <c r="S13" s="33"/>
      <c r="T13" s="33"/>
      <c r="U13" s="33"/>
      <c r="V13" s="33"/>
      <c r="W13" s="33"/>
      <c r="X13" s="33"/>
      <c r="Y13" s="33"/>
      <c r="Z13" s="33"/>
      <c r="AA13" s="33"/>
      <c r="AB13" s="33"/>
      <c r="AC13" s="33"/>
      <c r="AD13" s="33"/>
      <c r="AE13" s="33"/>
    </row>
    <row r="14" spans="1:31" s="2" customFormat="1" ht="10.2">
      <c r="A14" s="33"/>
      <c r="B14" s="34"/>
      <c r="C14" s="33"/>
      <c r="D14" s="33"/>
      <c r="E14" s="33"/>
      <c r="F14" s="33"/>
      <c r="G14" s="33"/>
      <c r="H14" s="33"/>
      <c r="I14" s="33"/>
      <c r="J14" s="33"/>
      <c r="K14" s="33"/>
      <c r="L14" s="43"/>
      <c r="S14" s="33"/>
      <c r="T14" s="33"/>
      <c r="U14" s="33"/>
      <c r="V14" s="33"/>
      <c r="W14" s="33"/>
      <c r="X14" s="33"/>
      <c r="Y14" s="33"/>
      <c r="Z14" s="33"/>
      <c r="AA14" s="33"/>
      <c r="AB14" s="33"/>
      <c r="AC14" s="33"/>
      <c r="AD14" s="33"/>
      <c r="AE14" s="33"/>
    </row>
    <row r="15" spans="1:31" s="2" customFormat="1" ht="12" customHeight="1">
      <c r="A15" s="33"/>
      <c r="B15" s="34"/>
      <c r="C15" s="33"/>
      <c r="D15" s="28" t="s">
        <v>18</v>
      </c>
      <c r="E15" s="33"/>
      <c r="F15" s="26" t="s">
        <v>1</v>
      </c>
      <c r="G15" s="33"/>
      <c r="H15" s="33"/>
      <c r="I15" s="28" t="s">
        <v>19</v>
      </c>
      <c r="J15" s="26" t="s">
        <v>1</v>
      </c>
      <c r="K15" s="33"/>
      <c r="L15" s="43"/>
      <c r="S15" s="33"/>
      <c r="T15" s="33"/>
      <c r="U15" s="33"/>
      <c r="V15" s="33"/>
      <c r="W15" s="33"/>
      <c r="X15" s="33"/>
      <c r="Y15" s="33"/>
      <c r="Z15" s="33"/>
      <c r="AA15" s="33"/>
      <c r="AB15" s="33"/>
      <c r="AC15" s="33"/>
      <c r="AD15" s="33"/>
      <c r="AE15" s="33"/>
    </row>
    <row r="16" spans="1:31" s="2" customFormat="1" ht="12" customHeight="1">
      <c r="A16" s="33"/>
      <c r="B16" s="34"/>
      <c r="C16" s="33"/>
      <c r="D16" s="28" t="s">
        <v>20</v>
      </c>
      <c r="E16" s="33"/>
      <c r="F16" s="26" t="s">
        <v>21</v>
      </c>
      <c r="G16" s="33"/>
      <c r="H16" s="33"/>
      <c r="I16" s="28" t="s">
        <v>22</v>
      </c>
      <c r="J16" s="56" t="str">
        <f>'Rekapitulace stavby'!AN8</f>
        <v>21. 3. 2023</v>
      </c>
      <c r="K16" s="33"/>
      <c r="L16" s="43"/>
      <c r="S16" s="33"/>
      <c r="T16" s="33"/>
      <c r="U16" s="33"/>
      <c r="V16" s="33"/>
      <c r="W16" s="33"/>
      <c r="X16" s="33"/>
      <c r="Y16" s="33"/>
      <c r="Z16" s="33"/>
      <c r="AA16" s="33"/>
      <c r="AB16" s="33"/>
      <c r="AC16" s="33"/>
      <c r="AD16" s="33"/>
      <c r="AE16" s="33"/>
    </row>
    <row r="17" spans="1:31" s="2" customFormat="1" ht="10.8" customHeight="1">
      <c r="A17" s="33"/>
      <c r="B17" s="34"/>
      <c r="C17" s="33"/>
      <c r="D17" s="33"/>
      <c r="E17" s="33"/>
      <c r="F17" s="33"/>
      <c r="G17" s="33"/>
      <c r="H17" s="33"/>
      <c r="I17" s="33"/>
      <c r="J17" s="33"/>
      <c r="K17" s="33"/>
      <c r="L17" s="43"/>
      <c r="S17" s="33"/>
      <c r="T17" s="33"/>
      <c r="U17" s="33"/>
      <c r="V17" s="33"/>
      <c r="W17" s="33"/>
      <c r="X17" s="33"/>
      <c r="Y17" s="33"/>
      <c r="Z17" s="33"/>
      <c r="AA17" s="33"/>
      <c r="AB17" s="33"/>
      <c r="AC17" s="33"/>
      <c r="AD17" s="33"/>
      <c r="AE17" s="33"/>
    </row>
    <row r="18" spans="1:31" s="2" customFormat="1" ht="12" customHeight="1">
      <c r="A18" s="33"/>
      <c r="B18" s="34"/>
      <c r="C18" s="33"/>
      <c r="D18" s="28" t="s">
        <v>24</v>
      </c>
      <c r="E18" s="33"/>
      <c r="F18" s="33"/>
      <c r="G18" s="33"/>
      <c r="H18" s="33"/>
      <c r="I18" s="28" t="s">
        <v>25</v>
      </c>
      <c r="J18" s="26" t="s">
        <v>1</v>
      </c>
      <c r="K18" s="33"/>
      <c r="L18" s="43"/>
      <c r="S18" s="33"/>
      <c r="T18" s="33"/>
      <c r="U18" s="33"/>
      <c r="V18" s="33"/>
      <c r="W18" s="33"/>
      <c r="X18" s="33"/>
      <c r="Y18" s="33"/>
      <c r="Z18" s="33"/>
      <c r="AA18" s="33"/>
      <c r="AB18" s="33"/>
      <c r="AC18" s="33"/>
      <c r="AD18" s="33"/>
      <c r="AE18" s="33"/>
    </row>
    <row r="19" spans="1:31" s="2" customFormat="1" ht="18" customHeight="1">
      <c r="A19" s="33"/>
      <c r="B19" s="34"/>
      <c r="C19" s="33"/>
      <c r="D19" s="33"/>
      <c r="E19" s="26" t="s">
        <v>1744</v>
      </c>
      <c r="F19" s="33"/>
      <c r="G19" s="33"/>
      <c r="H19" s="33"/>
      <c r="I19" s="28" t="s">
        <v>28</v>
      </c>
      <c r="J19" s="26" t="s">
        <v>1</v>
      </c>
      <c r="K19" s="33"/>
      <c r="L19" s="43"/>
      <c r="S19" s="33"/>
      <c r="T19" s="33"/>
      <c r="U19" s="33"/>
      <c r="V19" s="33"/>
      <c r="W19" s="33"/>
      <c r="X19" s="33"/>
      <c r="Y19" s="33"/>
      <c r="Z19" s="33"/>
      <c r="AA19" s="33"/>
      <c r="AB19" s="33"/>
      <c r="AC19" s="33"/>
      <c r="AD19" s="33"/>
      <c r="AE19" s="33"/>
    </row>
    <row r="20" spans="1:31" s="2" customFormat="1" ht="6.9" customHeight="1">
      <c r="A20" s="33"/>
      <c r="B20" s="34"/>
      <c r="C20" s="33"/>
      <c r="D20" s="33"/>
      <c r="E20" s="33"/>
      <c r="F20" s="33"/>
      <c r="G20" s="33"/>
      <c r="H20" s="33"/>
      <c r="I20" s="33"/>
      <c r="J20" s="33"/>
      <c r="K20" s="33"/>
      <c r="L20" s="43"/>
      <c r="S20" s="33"/>
      <c r="T20" s="33"/>
      <c r="U20" s="33"/>
      <c r="V20" s="33"/>
      <c r="W20" s="33"/>
      <c r="X20" s="33"/>
      <c r="Y20" s="33"/>
      <c r="Z20" s="33"/>
      <c r="AA20" s="33"/>
      <c r="AB20" s="33"/>
      <c r="AC20" s="33"/>
      <c r="AD20" s="33"/>
      <c r="AE20" s="33"/>
    </row>
    <row r="21" spans="1:31" s="2" customFormat="1" ht="12" customHeight="1">
      <c r="A21" s="33"/>
      <c r="B21" s="34"/>
      <c r="C21" s="33"/>
      <c r="D21" s="28" t="s">
        <v>30</v>
      </c>
      <c r="E21" s="33"/>
      <c r="F21" s="33"/>
      <c r="G21" s="33"/>
      <c r="H21" s="33"/>
      <c r="I21" s="28" t="s">
        <v>25</v>
      </c>
      <c r="J21" s="29" t="str">
        <f>'Rekapitulace stavby'!AN13</f>
        <v>Vyplň údaj</v>
      </c>
      <c r="K21" s="33"/>
      <c r="L21" s="43"/>
      <c r="S21" s="33"/>
      <c r="T21" s="33"/>
      <c r="U21" s="33"/>
      <c r="V21" s="33"/>
      <c r="W21" s="33"/>
      <c r="X21" s="33"/>
      <c r="Y21" s="33"/>
      <c r="Z21" s="33"/>
      <c r="AA21" s="33"/>
      <c r="AB21" s="33"/>
      <c r="AC21" s="33"/>
      <c r="AD21" s="33"/>
      <c r="AE21" s="33"/>
    </row>
    <row r="22" spans="1:31" s="2" customFormat="1" ht="18" customHeight="1">
      <c r="A22" s="33"/>
      <c r="B22" s="34"/>
      <c r="C22" s="33"/>
      <c r="D22" s="33"/>
      <c r="E22" s="275" t="str">
        <f>'Rekapitulace stavby'!E14</f>
        <v>Vyplň údaj</v>
      </c>
      <c r="F22" s="254"/>
      <c r="G22" s="254"/>
      <c r="H22" s="254"/>
      <c r="I22" s="28" t="s">
        <v>28</v>
      </c>
      <c r="J22" s="29" t="str">
        <f>'Rekapitulace stavby'!AN14</f>
        <v>Vyplň údaj</v>
      </c>
      <c r="K22" s="33"/>
      <c r="L22" s="43"/>
      <c r="S22" s="33"/>
      <c r="T22" s="33"/>
      <c r="U22" s="33"/>
      <c r="V22" s="33"/>
      <c r="W22" s="33"/>
      <c r="X22" s="33"/>
      <c r="Y22" s="33"/>
      <c r="Z22" s="33"/>
      <c r="AA22" s="33"/>
      <c r="AB22" s="33"/>
      <c r="AC22" s="33"/>
      <c r="AD22" s="33"/>
      <c r="AE22" s="33"/>
    </row>
    <row r="23" spans="1:31" s="2" customFormat="1" ht="6.9" customHeight="1">
      <c r="A23" s="33"/>
      <c r="B23" s="34"/>
      <c r="C23" s="33"/>
      <c r="D23" s="33"/>
      <c r="E23" s="33"/>
      <c r="F23" s="33"/>
      <c r="G23" s="33"/>
      <c r="H23" s="33"/>
      <c r="I23" s="33"/>
      <c r="J23" s="33"/>
      <c r="K23" s="33"/>
      <c r="L23" s="43"/>
      <c r="S23" s="33"/>
      <c r="T23" s="33"/>
      <c r="U23" s="33"/>
      <c r="V23" s="33"/>
      <c r="W23" s="33"/>
      <c r="X23" s="33"/>
      <c r="Y23" s="33"/>
      <c r="Z23" s="33"/>
      <c r="AA23" s="33"/>
      <c r="AB23" s="33"/>
      <c r="AC23" s="33"/>
      <c r="AD23" s="33"/>
      <c r="AE23" s="33"/>
    </row>
    <row r="24" spans="1:31" s="2" customFormat="1" ht="12" customHeight="1">
      <c r="A24" s="33"/>
      <c r="B24" s="34"/>
      <c r="C24" s="33"/>
      <c r="D24" s="28" t="s">
        <v>32</v>
      </c>
      <c r="E24" s="33"/>
      <c r="F24" s="33"/>
      <c r="G24" s="33"/>
      <c r="H24" s="33"/>
      <c r="I24" s="28" t="s">
        <v>25</v>
      </c>
      <c r="J24" s="26" t="s">
        <v>1</v>
      </c>
      <c r="K24" s="33"/>
      <c r="L24" s="43"/>
      <c r="S24" s="33"/>
      <c r="T24" s="33"/>
      <c r="U24" s="33"/>
      <c r="V24" s="33"/>
      <c r="W24" s="33"/>
      <c r="X24" s="33"/>
      <c r="Y24" s="33"/>
      <c r="Z24" s="33"/>
      <c r="AA24" s="33"/>
      <c r="AB24" s="33"/>
      <c r="AC24" s="33"/>
      <c r="AD24" s="33"/>
      <c r="AE24" s="33"/>
    </row>
    <row r="25" spans="1:31" s="2" customFormat="1" ht="18" customHeight="1">
      <c r="A25" s="33"/>
      <c r="B25" s="34"/>
      <c r="C25" s="33"/>
      <c r="D25" s="33"/>
      <c r="E25" s="26" t="s">
        <v>1745</v>
      </c>
      <c r="F25" s="33"/>
      <c r="G25" s="33"/>
      <c r="H25" s="33"/>
      <c r="I25" s="28" t="s">
        <v>28</v>
      </c>
      <c r="J25" s="26" t="s">
        <v>1</v>
      </c>
      <c r="K25" s="33"/>
      <c r="L25" s="43"/>
      <c r="S25" s="33"/>
      <c r="T25" s="33"/>
      <c r="U25" s="33"/>
      <c r="V25" s="33"/>
      <c r="W25" s="33"/>
      <c r="X25" s="33"/>
      <c r="Y25" s="33"/>
      <c r="Z25" s="33"/>
      <c r="AA25" s="33"/>
      <c r="AB25" s="33"/>
      <c r="AC25" s="33"/>
      <c r="AD25" s="33"/>
      <c r="AE25" s="33"/>
    </row>
    <row r="26" spans="1:31" s="2" customFormat="1" ht="6.9" customHeight="1">
      <c r="A26" s="33"/>
      <c r="B26" s="34"/>
      <c r="C26" s="33"/>
      <c r="D26" s="33"/>
      <c r="E26" s="33"/>
      <c r="F26" s="33"/>
      <c r="G26" s="33"/>
      <c r="H26" s="33"/>
      <c r="I26" s="33"/>
      <c r="J26" s="33"/>
      <c r="K26" s="33"/>
      <c r="L26" s="43"/>
      <c r="S26" s="33"/>
      <c r="T26" s="33"/>
      <c r="U26" s="33"/>
      <c r="V26" s="33"/>
      <c r="W26" s="33"/>
      <c r="X26" s="33"/>
      <c r="Y26" s="33"/>
      <c r="Z26" s="33"/>
      <c r="AA26" s="33"/>
      <c r="AB26" s="33"/>
      <c r="AC26" s="33"/>
      <c r="AD26" s="33"/>
      <c r="AE26" s="33"/>
    </row>
    <row r="27" spans="1:31" s="2" customFormat="1" ht="12" customHeight="1">
      <c r="A27" s="33"/>
      <c r="B27" s="34"/>
      <c r="C27" s="33"/>
      <c r="D27" s="28" t="s">
        <v>37</v>
      </c>
      <c r="E27" s="33"/>
      <c r="F27" s="33"/>
      <c r="G27" s="33"/>
      <c r="H27" s="33"/>
      <c r="I27" s="28" t="s">
        <v>25</v>
      </c>
      <c r="J27" s="26" t="s">
        <v>1</v>
      </c>
      <c r="K27" s="33"/>
      <c r="L27" s="43"/>
      <c r="S27" s="33"/>
      <c r="T27" s="33"/>
      <c r="U27" s="33"/>
      <c r="V27" s="33"/>
      <c r="W27" s="33"/>
      <c r="X27" s="33"/>
      <c r="Y27" s="33"/>
      <c r="Z27" s="33"/>
      <c r="AA27" s="33"/>
      <c r="AB27" s="33"/>
      <c r="AC27" s="33"/>
      <c r="AD27" s="33"/>
      <c r="AE27" s="33"/>
    </row>
    <row r="28" spans="1:31" s="2" customFormat="1" ht="18" customHeight="1">
      <c r="A28" s="33"/>
      <c r="B28" s="34"/>
      <c r="C28" s="33"/>
      <c r="D28" s="33"/>
      <c r="E28" s="26" t="s">
        <v>1746</v>
      </c>
      <c r="F28" s="33"/>
      <c r="G28" s="33"/>
      <c r="H28" s="33"/>
      <c r="I28" s="28" t="s">
        <v>28</v>
      </c>
      <c r="J28" s="26" t="s">
        <v>1</v>
      </c>
      <c r="K28" s="33"/>
      <c r="L28" s="43"/>
      <c r="S28" s="33"/>
      <c r="T28" s="33"/>
      <c r="U28" s="33"/>
      <c r="V28" s="33"/>
      <c r="W28" s="33"/>
      <c r="X28" s="33"/>
      <c r="Y28" s="33"/>
      <c r="Z28" s="33"/>
      <c r="AA28" s="33"/>
      <c r="AB28" s="33"/>
      <c r="AC28" s="33"/>
      <c r="AD28" s="33"/>
      <c r="AE28" s="33"/>
    </row>
    <row r="29" spans="1:31" s="2" customFormat="1" ht="6.9" customHeight="1">
      <c r="A29" s="33"/>
      <c r="B29" s="34"/>
      <c r="C29" s="33"/>
      <c r="D29" s="33"/>
      <c r="E29" s="33"/>
      <c r="F29" s="33"/>
      <c r="G29" s="33"/>
      <c r="H29" s="33"/>
      <c r="I29" s="33"/>
      <c r="J29" s="33"/>
      <c r="K29" s="33"/>
      <c r="L29" s="43"/>
      <c r="S29" s="33"/>
      <c r="T29" s="33"/>
      <c r="U29" s="33"/>
      <c r="V29" s="33"/>
      <c r="W29" s="33"/>
      <c r="X29" s="33"/>
      <c r="Y29" s="33"/>
      <c r="Z29" s="33"/>
      <c r="AA29" s="33"/>
      <c r="AB29" s="33"/>
      <c r="AC29" s="33"/>
      <c r="AD29" s="33"/>
      <c r="AE29" s="33"/>
    </row>
    <row r="30" spans="1:31" s="2" customFormat="1" ht="12" customHeight="1">
      <c r="A30" s="33"/>
      <c r="B30" s="34"/>
      <c r="C30" s="33"/>
      <c r="D30" s="28" t="s">
        <v>39</v>
      </c>
      <c r="E30" s="33"/>
      <c r="F30" s="33"/>
      <c r="G30" s="33"/>
      <c r="H30" s="33"/>
      <c r="I30" s="33"/>
      <c r="J30" s="33"/>
      <c r="K30" s="33"/>
      <c r="L30" s="43"/>
      <c r="S30" s="33"/>
      <c r="T30" s="33"/>
      <c r="U30" s="33"/>
      <c r="V30" s="33"/>
      <c r="W30" s="33"/>
      <c r="X30" s="33"/>
      <c r="Y30" s="33"/>
      <c r="Z30" s="33"/>
      <c r="AA30" s="33"/>
      <c r="AB30" s="33"/>
      <c r="AC30" s="33"/>
      <c r="AD30" s="33"/>
      <c r="AE30" s="33"/>
    </row>
    <row r="31" spans="1:31" s="8" customFormat="1" ht="71.25" customHeight="1">
      <c r="A31" s="102"/>
      <c r="B31" s="103"/>
      <c r="C31" s="102"/>
      <c r="D31" s="102"/>
      <c r="E31" s="259" t="s">
        <v>1747</v>
      </c>
      <c r="F31" s="259"/>
      <c r="G31" s="259"/>
      <c r="H31" s="259"/>
      <c r="I31" s="102"/>
      <c r="J31" s="102"/>
      <c r="K31" s="102"/>
      <c r="L31" s="104"/>
      <c r="S31" s="102"/>
      <c r="T31" s="102"/>
      <c r="U31" s="102"/>
      <c r="V31" s="102"/>
      <c r="W31" s="102"/>
      <c r="X31" s="102"/>
      <c r="Y31" s="102"/>
      <c r="Z31" s="102"/>
      <c r="AA31" s="102"/>
      <c r="AB31" s="102"/>
      <c r="AC31" s="102"/>
      <c r="AD31" s="102"/>
      <c r="AE31" s="102"/>
    </row>
    <row r="32" spans="1:31" s="2" customFormat="1" ht="6.9" customHeight="1">
      <c r="A32" s="33"/>
      <c r="B32" s="34"/>
      <c r="C32" s="33"/>
      <c r="D32" s="33"/>
      <c r="E32" s="33"/>
      <c r="F32" s="33"/>
      <c r="G32" s="33"/>
      <c r="H32" s="33"/>
      <c r="I32" s="33"/>
      <c r="J32" s="33"/>
      <c r="K32" s="33"/>
      <c r="L32" s="43"/>
      <c r="S32" s="33"/>
      <c r="T32" s="33"/>
      <c r="U32" s="33"/>
      <c r="V32" s="33"/>
      <c r="W32" s="33"/>
      <c r="X32" s="33"/>
      <c r="Y32" s="33"/>
      <c r="Z32" s="33"/>
      <c r="AA32" s="33"/>
      <c r="AB32" s="33"/>
      <c r="AC32" s="33"/>
      <c r="AD32" s="33"/>
      <c r="AE32" s="33"/>
    </row>
    <row r="33" spans="1:31" s="2" customFormat="1" ht="6.9" customHeight="1">
      <c r="A33" s="33"/>
      <c r="B33" s="34"/>
      <c r="C33" s="33"/>
      <c r="D33" s="67"/>
      <c r="E33" s="67"/>
      <c r="F33" s="67"/>
      <c r="G33" s="67"/>
      <c r="H33" s="67"/>
      <c r="I33" s="67"/>
      <c r="J33" s="67"/>
      <c r="K33" s="67"/>
      <c r="L33" s="43"/>
      <c r="S33" s="33"/>
      <c r="T33" s="33"/>
      <c r="U33" s="33"/>
      <c r="V33" s="33"/>
      <c r="W33" s="33"/>
      <c r="X33" s="33"/>
      <c r="Y33" s="33"/>
      <c r="Z33" s="33"/>
      <c r="AA33" s="33"/>
      <c r="AB33" s="33"/>
      <c r="AC33" s="33"/>
      <c r="AD33" s="33"/>
      <c r="AE33" s="33"/>
    </row>
    <row r="34" spans="1:31" s="2" customFormat="1" ht="25.35" customHeight="1">
      <c r="A34" s="33"/>
      <c r="B34" s="34"/>
      <c r="C34" s="33"/>
      <c r="D34" s="106" t="s">
        <v>40</v>
      </c>
      <c r="E34" s="33"/>
      <c r="F34" s="33"/>
      <c r="G34" s="33"/>
      <c r="H34" s="33"/>
      <c r="I34" s="33"/>
      <c r="J34" s="72">
        <f>ROUND(J133,2)</f>
        <v>0</v>
      </c>
      <c r="K34" s="33"/>
      <c r="L34" s="43"/>
      <c r="S34" s="33"/>
      <c r="T34" s="33"/>
      <c r="U34" s="33"/>
      <c r="V34" s="33"/>
      <c r="W34" s="33"/>
      <c r="X34" s="33"/>
      <c r="Y34" s="33"/>
      <c r="Z34" s="33"/>
      <c r="AA34" s="33"/>
      <c r="AB34" s="33"/>
      <c r="AC34" s="33"/>
      <c r="AD34" s="33"/>
      <c r="AE34" s="33"/>
    </row>
    <row r="35" spans="1:31" s="2" customFormat="1" ht="6.9" customHeight="1">
      <c r="A35" s="33"/>
      <c r="B35" s="34"/>
      <c r="C35" s="33"/>
      <c r="D35" s="67"/>
      <c r="E35" s="67"/>
      <c r="F35" s="67"/>
      <c r="G35" s="67"/>
      <c r="H35" s="67"/>
      <c r="I35" s="67"/>
      <c r="J35" s="67"/>
      <c r="K35" s="67"/>
      <c r="L35" s="43"/>
      <c r="S35" s="33"/>
      <c r="T35" s="33"/>
      <c r="U35" s="33"/>
      <c r="V35" s="33"/>
      <c r="W35" s="33"/>
      <c r="X35" s="33"/>
      <c r="Y35" s="33"/>
      <c r="Z35" s="33"/>
      <c r="AA35" s="33"/>
      <c r="AB35" s="33"/>
      <c r="AC35" s="33"/>
      <c r="AD35" s="33"/>
      <c r="AE35" s="33"/>
    </row>
    <row r="36" spans="1:31" s="2" customFormat="1" ht="14.4" customHeight="1">
      <c r="A36" s="33"/>
      <c r="B36" s="34"/>
      <c r="C36" s="33"/>
      <c r="D36" s="33"/>
      <c r="E36" s="33"/>
      <c r="F36" s="37" t="s">
        <v>42</v>
      </c>
      <c r="G36" s="33"/>
      <c r="H36" s="33"/>
      <c r="I36" s="37" t="s">
        <v>41</v>
      </c>
      <c r="J36" s="37" t="s">
        <v>43</v>
      </c>
      <c r="K36" s="33"/>
      <c r="L36" s="43"/>
      <c r="S36" s="33"/>
      <c r="T36" s="33"/>
      <c r="U36" s="33"/>
      <c r="V36" s="33"/>
      <c r="W36" s="33"/>
      <c r="X36" s="33"/>
      <c r="Y36" s="33"/>
      <c r="Z36" s="33"/>
      <c r="AA36" s="33"/>
      <c r="AB36" s="33"/>
      <c r="AC36" s="33"/>
      <c r="AD36" s="33"/>
      <c r="AE36" s="33"/>
    </row>
    <row r="37" spans="1:31" s="2" customFormat="1" ht="14.4" customHeight="1">
      <c r="A37" s="33"/>
      <c r="B37" s="34"/>
      <c r="C37" s="33"/>
      <c r="D37" s="101" t="s">
        <v>44</v>
      </c>
      <c r="E37" s="28" t="s">
        <v>45</v>
      </c>
      <c r="F37" s="107">
        <f>ROUND((SUM(BE133:BE353)),2)</f>
        <v>0</v>
      </c>
      <c r="G37" s="33"/>
      <c r="H37" s="33"/>
      <c r="I37" s="108">
        <v>0.21</v>
      </c>
      <c r="J37" s="107">
        <f>ROUND(((SUM(BE133:BE353))*I37),2)</f>
        <v>0</v>
      </c>
      <c r="K37" s="33"/>
      <c r="L37" s="43"/>
      <c r="S37" s="33"/>
      <c r="T37" s="33"/>
      <c r="U37" s="33"/>
      <c r="V37" s="33"/>
      <c r="W37" s="33"/>
      <c r="X37" s="33"/>
      <c r="Y37" s="33"/>
      <c r="Z37" s="33"/>
      <c r="AA37" s="33"/>
      <c r="AB37" s="33"/>
      <c r="AC37" s="33"/>
      <c r="AD37" s="33"/>
      <c r="AE37" s="33"/>
    </row>
    <row r="38" spans="1:31" s="2" customFormat="1" ht="14.4" customHeight="1">
      <c r="A38" s="33"/>
      <c r="B38" s="34"/>
      <c r="C38" s="33"/>
      <c r="D38" s="33"/>
      <c r="E38" s="28" t="s">
        <v>46</v>
      </c>
      <c r="F38" s="107">
        <f>ROUND((SUM(BF133:BF353)),2)</f>
        <v>0</v>
      </c>
      <c r="G38" s="33"/>
      <c r="H38" s="33"/>
      <c r="I38" s="108">
        <v>0.15</v>
      </c>
      <c r="J38" s="107">
        <f>ROUND(((SUM(BF133:BF353))*I38),2)</f>
        <v>0</v>
      </c>
      <c r="K38" s="33"/>
      <c r="L38" s="43"/>
      <c r="S38" s="33"/>
      <c r="T38" s="33"/>
      <c r="U38" s="33"/>
      <c r="V38" s="33"/>
      <c r="W38" s="33"/>
      <c r="X38" s="33"/>
      <c r="Y38" s="33"/>
      <c r="Z38" s="33"/>
      <c r="AA38" s="33"/>
      <c r="AB38" s="33"/>
      <c r="AC38" s="33"/>
      <c r="AD38" s="33"/>
      <c r="AE38" s="33"/>
    </row>
    <row r="39" spans="1:31" s="2" customFormat="1" ht="14.4" customHeight="1" hidden="1">
      <c r="A39" s="33"/>
      <c r="B39" s="34"/>
      <c r="C39" s="33"/>
      <c r="D39" s="33"/>
      <c r="E39" s="28" t="s">
        <v>47</v>
      </c>
      <c r="F39" s="107">
        <f>ROUND((SUM(BG133:BG353)),2)</f>
        <v>0</v>
      </c>
      <c r="G39" s="33"/>
      <c r="H39" s="33"/>
      <c r="I39" s="108">
        <v>0.21</v>
      </c>
      <c r="J39" s="107">
        <f>0</f>
        <v>0</v>
      </c>
      <c r="K39" s="33"/>
      <c r="L39" s="43"/>
      <c r="S39" s="33"/>
      <c r="T39" s="33"/>
      <c r="U39" s="33"/>
      <c r="V39" s="33"/>
      <c r="W39" s="33"/>
      <c r="X39" s="33"/>
      <c r="Y39" s="33"/>
      <c r="Z39" s="33"/>
      <c r="AA39" s="33"/>
      <c r="AB39" s="33"/>
      <c r="AC39" s="33"/>
      <c r="AD39" s="33"/>
      <c r="AE39" s="33"/>
    </row>
    <row r="40" spans="1:31" s="2" customFormat="1" ht="14.4" customHeight="1" hidden="1">
      <c r="A40" s="33"/>
      <c r="B40" s="34"/>
      <c r="C40" s="33"/>
      <c r="D40" s="33"/>
      <c r="E40" s="28" t="s">
        <v>48</v>
      </c>
      <c r="F40" s="107">
        <f>ROUND((SUM(BH133:BH353)),2)</f>
        <v>0</v>
      </c>
      <c r="G40" s="33"/>
      <c r="H40" s="33"/>
      <c r="I40" s="108">
        <v>0.15</v>
      </c>
      <c r="J40" s="107">
        <f>0</f>
        <v>0</v>
      </c>
      <c r="K40" s="33"/>
      <c r="L40" s="43"/>
      <c r="S40" s="33"/>
      <c r="T40" s="33"/>
      <c r="U40" s="33"/>
      <c r="V40" s="33"/>
      <c r="W40" s="33"/>
      <c r="X40" s="33"/>
      <c r="Y40" s="33"/>
      <c r="Z40" s="33"/>
      <c r="AA40" s="33"/>
      <c r="AB40" s="33"/>
      <c r="AC40" s="33"/>
      <c r="AD40" s="33"/>
      <c r="AE40" s="33"/>
    </row>
    <row r="41" spans="1:31" s="2" customFormat="1" ht="14.4" customHeight="1" hidden="1">
      <c r="A41" s="33"/>
      <c r="B41" s="34"/>
      <c r="C41" s="33"/>
      <c r="D41" s="33"/>
      <c r="E41" s="28" t="s">
        <v>49</v>
      </c>
      <c r="F41" s="107">
        <f>ROUND((SUM(BI133:BI353)),2)</f>
        <v>0</v>
      </c>
      <c r="G41" s="33"/>
      <c r="H41" s="33"/>
      <c r="I41" s="108">
        <v>0</v>
      </c>
      <c r="J41" s="107">
        <f>0</f>
        <v>0</v>
      </c>
      <c r="K41" s="33"/>
      <c r="L41" s="43"/>
      <c r="S41" s="33"/>
      <c r="T41" s="33"/>
      <c r="U41" s="33"/>
      <c r="V41" s="33"/>
      <c r="W41" s="33"/>
      <c r="X41" s="33"/>
      <c r="Y41" s="33"/>
      <c r="Z41" s="33"/>
      <c r="AA41" s="33"/>
      <c r="AB41" s="33"/>
      <c r="AC41" s="33"/>
      <c r="AD41" s="33"/>
      <c r="AE41" s="33"/>
    </row>
    <row r="42" spans="1:31" s="2" customFormat="1" ht="6.9" customHeight="1">
      <c r="A42" s="33"/>
      <c r="B42" s="34"/>
      <c r="C42" s="33"/>
      <c r="D42" s="33"/>
      <c r="E42" s="33"/>
      <c r="F42" s="33"/>
      <c r="G42" s="33"/>
      <c r="H42" s="33"/>
      <c r="I42" s="33"/>
      <c r="J42" s="33"/>
      <c r="K42" s="33"/>
      <c r="L42" s="43"/>
      <c r="S42" s="33"/>
      <c r="T42" s="33"/>
      <c r="U42" s="33"/>
      <c r="V42" s="33"/>
      <c r="W42" s="33"/>
      <c r="X42" s="33"/>
      <c r="Y42" s="33"/>
      <c r="Z42" s="33"/>
      <c r="AA42" s="33"/>
      <c r="AB42" s="33"/>
      <c r="AC42" s="33"/>
      <c r="AD42" s="33"/>
      <c r="AE42" s="33"/>
    </row>
    <row r="43" spans="1:31" s="2" customFormat="1" ht="25.35" customHeight="1">
      <c r="A43" s="33"/>
      <c r="B43" s="34"/>
      <c r="C43" s="109"/>
      <c r="D43" s="110" t="s">
        <v>50</v>
      </c>
      <c r="E43" s="61"/>
      <c r="F43" s="61"/>
      <c r="G43" s="111" t="s">
        <v>51</v>
      </c>
      <c r="H43" s="112" t="s">
        <v>52</v>
      </c>
      <c r="I43" s="61"/>
      <c r="J43" s="113">
        <f>SUM(J34:J41)</f>
        <v>0</v>
      </c>
      <c r="K43" s="114"/>
      <c r="L43" s="43"/>
      <c r="S43" s="33"/>
      <c r="T43" s="33"/>
      <c r="U43" s="33"/>
      <c r="V43" s="33"/>
      <c r="W43" s="33"/>
      <c r="X43" s="33"/>
      <c r="Y43" s="33"/>
      <c r="Z43" s="33"/>
      <c r="AA43" s="33"/>
      <c r="AB43" s="33"/>
      <c r="AC43" s="33"/>
      <c r="AD43" s="33"/>
      <c r="AE43" s="33"/>
    </row>
    <row r="44" spans="1:31" s="2" customFormat="1" ht="14.4" customHeight="1">
      <c r="A44" s="33"/>
      <c r="B44" s="34"/>
      <c r="C44" s="33"/>
      <c r="D44" s="33"/>
      <c r="E44" s="33"/>
      <c r="F44" s="33"/>
      <c r="G44" s="33"/>
      <c r="H44" s="33"/>
      <c r="I44" s="33"/>
      <c r="J44" s="33"/>
      <c r="K44" s="33"/>
      <c r="L44" s="43"/>
      <c r="S44" s="33"/>
      <c r="T44" s="33"/>
      <c r="U44" s="33"/>
      <c r="V44" s="33"/>
      <c r="W44" s="33"/>
      <c r="X44" s="33"/>
      <c r="Y44" s="33"/>
      <c r="Z44" s="33"/>
      <c r="AA44" s="33"/>
      <c r="AB44" s="33"/>
      <c r="AC44" s="33"/>
      <c r="AD44" s="33"/>
      <c r="AE44" s="33"/>
    </row>
    <row r="45" spans="2:12" s="1" customFormat="1" ht="14.4" customHeight="1">
      <c r="B45" s="21"/>
      <c r="L45" s="21"/>
    </row>
    <row r="46" spans="2:12" s="1" customFormat="1" ht="14.4" customHeight="1">
      <c r="B46" s="21"/>
      <c r="L46" s="21"/>
    </row>
    <row r="47" spans="2:12" s="1" customFormat="1" ht="14.4" customHeight="1">
      <c r="B47" s="21"/>
      <c r="L47" s="21"/>
    </row>
    <row r="48" spans="2:12" s="1" customFormat="1" ht="14.4" customHeight="1">
      <c r="B48" s="21"/>
      <c r="L48" s="21"/>
    </row>
    <row r="49" spans="2:12" s="1" customFormat="1" ht="14.4" customHeight="1">
      <c r="B49" s="21"/>
      <c r="L49" s="21"/>
    </row>
    <row r="50" spans="2:12" s="2" customFormat="1" ht="14.4" customHeight="1">
      <c r="B50" s="43"/>
      <c r="D50" s="44" t="s">
        <v>53</v>
      </c>
      <c r="E50" s="45"/>
      <c r="F50" s="45"/>
      <c r="G50" s="44" t="s">
        <v>54</v>
      </c>
      <c r="H50" s="45"/>
      <c r="I50" s="45"/>
      <c r="J50" s="45"/>
      <c r="K50" s="45"/>
      <c r="L50" s="43"/>
    </row>
    <row r="51" spans="2:12" ht="10.2">
      <c r="B51" s="21"/>
      <c r="L51" s="21"/>
    </row>
    <row r="52" spans="2:12" ht="10.2">
      <c r="B52" s="21"/>
      <c r="L52" s="21"/>
    </row>
    <row r="53" spans="2:12" ht="10.2">
      <c r="B53" s="21"/>
      <c r="L53" s="21"/>
    </row>
    <row r="54" spans="2:12" ht="10.2">
      <c r="B54" s="21"/>
      <c r="L54" s="21"/>
    </row>
    <row r="55" spans="2:12" ht="10.2">
      <c r="B55" s="21"/>
      <c r="L55" s="21"/>
    </row>
    <row r="56" spans="2:12" ht="10.2">
      <c r="B56" s="21"/>
      <c r="L56" s="21"/>
    </row>
    <row r="57" spans="2:12" ht="10.2">
      <c r="B57" s="21"/>
      <c r="L57" s="21"/>
    </row>
    <row r="58" spans="2:12" ht="10.2">
      <c r="B58" s="21"/>
      <c r="L58" s="21"/>
    </row>
    <row r="59" spans="2:12" ht="10.2">
      <c r="B59" s="21"/>
      <c r="L59" s="21"/>
    </row>
    <row r="60" spans="2:12" ht="10.2">
      <c r="B60" s="21"/>
      <c r="L60" s="21"/>
    </row>
    <row r="61" spans="1:31" s="2" customFormat="1" ht="13.2">
      <c r="A61" s="33"/>
      <c r="B61" s="34"/>
      <c r="C61" s="33"/>
      <c r="D61" s="46" t="s">
        <v>55</v>
      </c>
      <c r="E61" s="36"/>
      <c r="F61" s="115" t="s">
        <v>56</v>
      </c>
      <c r="G61" s="46" t="s">
        <v>55</v>
      </c>
      <c r="H61" s="36"/>
      <c r="I61" s="36"/>
      <c r="J61" s="116" t="s">
        <v>56</v>
      </c>
      <c r="K61" s="36"/>
      <c r="L61" s="43"/>
      <c r="S61" s="33"/>
      <c r="T61" s="33"/>
      <c r="U61" s="33"/>
      <c r="V61" s="33"/>
      <c r="W61" s="33"/>
      <c r="X61" s="33"/>
      <c r="Y61" s="33"/>
      <c r="Z61" s="33"/>
      <c r="AA61" s="33"/>
      <c r="AB61" s="33"/>
      <c r="AC61" s="33"/>
      <c r="AD61" s="33"/>
      <c r="AE61" s="33"/>
    </row>
    <row r="62" spans="2:12" ht="10.2">
      <c r="B62" s="21"/>
      <c r="L62" s="21"/>
    </row>
    <row r="63" spans="2:12" ht="10.2">
      <c r="B63" s="21"/>
      <c r="L63" s="21"/>
    </row>
    <row r="64" spans="2:12" ht="10.2">
      <c r="B64" s="21"/>
      <c r="L64" s="21"/>
    </row>
    <row r="65" spans="1:31" s="2" customFormat="1" ht="13.2">
      <c r="A65" s="33"/>
      <c r="B65" s="34"/>
      <c r="C65" s="33"/>
      <c r="D65" s="44" t="s">
        <v>57</v>
      </c>
      <c r="E65" s="47"/>
      <c r="F65" s="47"/>
      <c r="G65" s="44" t="s">
        <v>58</v>
      </c>
      <c r="H65" s="47"/>
      <c r="I65" s="47"/>
      <c r="J65" s="47"/>
      <c r="K65" s="47"/>
      <c r="L65" s="43"/>
      <c r="S65" s="33"/>
      <c r="T65" s="33"/>
      <c r="U65" s="33"/>
      <c r="V65" s="33"/>
      <c r="W65" s="33"/>
      <c r="X65" s="33"/>
      <c r="Y65" s="33"/>
      <c r="Z65" s="33"/>
      <c r="AA65" s="33"/>
      <c r="AB65" s="33"/>
      <c r="AC65" s="33"/>
      <c r="AD65" s="33"/>
      <c r="AE65" s="33"/>
    </row>
    <row r="66" spans="2:12" ht="10.2">
      <c r="B66" s="21"/>
      <c r="L66" s="21"/>
    </row>
    <row r="67" spans="2:12" ht="10.2">
      <c r="B67" s="21"/>
      <c r="L67" s="21"/>
    </row>
    <row r="68" spans="2:12" ht="10.2">
      <c r="B68" s="21"/>
      <c r="L68" s="21"/>
    </row>
    <row r="69" spans="2:12" ht="10.2">
      <c r="B69" s="21"/>
      <c r="L69" s="21"/>
    </row>
    <row r="70" spans="2:12" ht="10.2">
      <c r="B70" s="21"/>
      <c r="L70" s="21"/>
    </row>
    <row r="71" spans="2:12" ht="10.2">
      <c r="B71" s="21"/>
      <c r="L71" s="21"/>
    </row>
    <row r="72" spans="2:12" ht="10.2">
      <c r="B72" s="21"/>
      <c r="L72" s="21"/>
    </row>
    <row r="73" spans="2:12" ht="10.2">
      <c r="B73" s="21"/>
      <c r="L73" s="21"/>
    </row>
    <row r="74" spans="2:12" ht="10.2">
      <c r="B74" s="21"/>
      <c r="L74" s="21"/>
    </row>
    <row r="75" spans="2:12" ht="10.2">
      <c r="B75" s="21"/>
      <c r="L75" s="21"/>
    </row>
    <row r="76" spans="1:31" s="2" customFormat="1" ht="13.2">
      <c r="A76" s="33"/>
      <c r="B76" s="34"/>
      <c r="C76" s="33"/>
      <c r="D76" s="46" t="s">
        <v>55</v>
      </c>
      <c r="E76" s="36"/>
      <c r="F76" s="115" t="s">
        <v>56</v>
      </c>
      <c r="G76" s="46" t="s">
        <v>55</v>
      </c>
      <c r="H76" s="36"/>
      <c r="I76" s="36"/>
      <c r="J76" s="116" t="s">
        <v>56</v>
      </c>
      <c r="K76" s="36"/>
      <c r="L76" s="43"/>
      <c r="S76" s="33"/>
      <c r="T76" s="33"/>
      <c r="U76" s="33"/>
      <c r="V76" s="33"/>
      <c r="W76" s="33"/>
      <c r="X76" s="33"/>
      <c r="Y76" s="33"/>
      <c r="Z76" s="33"/>
      <c r="AA76" s="33"/>
      <c r="AB76" s="33"/>
      <c r="AC76" s="33"/>
      <c r="AD76" s="33"/>
      <c r="AE76" s="33"/>
    </row>
    <row r="77" spans="1:31" s="2" customFormat="1" ht="14.4" customHeight="1">
      <c r="A77" s="33"/>
      <c r="B77" s="48"/>
      <c r="C77" s="49"/>
      <c r="D77" s="49"/>
      <c r="E77" s="49"/>
      <c r="F77" s="49"/>
      <c r="G77" s="49"/>
      <c r="H77" s="49"/>
      <c r="I77" s="49"/>
      <c r="J77" s="49"/>
      <c r="K77" s="49"/>
      <c r="L77" s="43"/>
      <c r="S77" s="33"/>
      <c r="T77" s="33"/>
      <c r="U77" s="33"/>
      <c r="V77" s="33"/>
      <c r="W77" s="33"/>
      <c r="X77" s="33"/>
      <c r="Y77" s="33"/>
      <c r="Z77" s="33"/>
      <c r="AA77" s="33"/>
      <c r="AB77" s="33"/>
      <c r="AC77" s="33"/>
      <c r="AD77" s="33"/>
      <c r="AE77" s="33"/>
    </row>
    <row r="81" spans="1:31" s="2" customFormat="1" ht="6.9" customHeight="1">
      <c r="A81" s="33"/>
      <c r="B81" s="50"/>
      <c r="C81" s="51"/>
      <c r="D81" s="51"/>
      <c r="E81" s="51"/>
      <c r="F81" s="51"/>
      <c r="G81" s="51"/>
      <c r="H81" s="51"/>
      <c r="I81" s="51"/>
      <c r="J81" s="51"/>
      <c r="K81" s="51"/>
      <c r="L81" s="43"/>
      <c r="S81" s="33"/>
      <c r="T81" s="33"/>
      <c r="U81" s="33"/>
      <c r="V81" s="33"/>
      <c r="W81" s="33"/>
      <c r="X81" s="33"/>
      <c r="Y81" s="33"/>
      <c r="Z81" s="33"/>
      <c r="AA81" s="33"/>
      <c r="AB81" s="33"/>
      <c r="AC81" s="33"/>
      <c r="AD81" s="33"/>
      <c r="AE81" s="33"/>
    </row>
    <row r="82" spans="1:31" s="2" customFormat="1" ht="24.9" customHeight="1">
      <c r="A82" s="33"/>
      <c r="B82" s="34"/>
      <c r="C82" s="22" t="s">
        <v>218</v>
      </c>
      <c r="D82" s="33"/>
      <c r="E82" s="33"/>
      <c r="F82" s="33"/>
      <c r="G82" s="33"/>
      <c r="H82" s="33"/>
      <c r="I82" s="33"/>
      <c r="J82" s="33"/>
      <c r="K82" s="33"/>
      <c r="L82" s="43"/>
      <c r="S82" s="33"/>
      <c r="T82" s="33"/>
      <c r="U82" s="33"/>
      <c r="V82" s="33"/>
      <c r="W82" s="33"/>
      <c r="X82" s="33"/>
      <c r="Y82" s="33"/>
      <c r="Z82" s="33"/>
      <c r="AA82" s="33"/>
      <c r="AB82" s="33"/>
      <c r="AC82" s="33"/>
      <c r="AD82" s="33"/>
      <c r="AE82" s="33"/>
    </row>
    <row r="83" spans="1:31" s="2" customFormat="1" ht="6.9" customHeight="1">
      <c r="A83" s="33"/>
      <c r="B83" s="34"/>
      <c r="C83" s="33"/>
      <c r="D83" s="33"/>
      <c r="E83" s="33"/>
      <c r="F83" s="33"/>
      <c r="G83" s="33"/>
      <c r="H83" s="33"/>
      <c r="I83" s="33"/>
      <c r="J83" s="33"/>
      <c r="K83" s="33"/>
      <c r="L83" s="43"/>
      <c r="S83" s="33"/>
      <c r="T83" s="33"/>
      <c r="U83" s="33"/>
      <c r="V83" s="33"/>
      <c r="W83" s="33"/>
      <c r="X83" s="33"/>
      <c r="Y83" s="33"/>
      <c r="Z83" s="33"/>
      <c r="AA83" s="33"/>
      <c r="AB83" s="33"/>
      <c r="AC83" s="33"/>
      <c r="AD83" s="33"/>
      <c r="AE83" s="33"/>
    </row>
    <row r="84" spans="1:31" s="2" customFormat="1" ht="12" customHeight="1">
      <c r="A84" s="33"/>
      <c r="B84" s="34"/>
      <c r="C84" s="28" t="s">
        <v>16</v>
      </c>
      <c r="D84" s="33"/>
      <c r="E84" s="33"/>
      <c r="F84" s="33"/>
      <c r="G84" s="33"/>
      <c r="H84" s="33"/>
      <c r="I84" s="33"/>
      <c r="J84" s="33"/>
      <c r="K84" s="33"/>
      <c r="L84" s="43"/>
      <c r="S84" s="33"/>
      <c r="T84" s="33"/>
      <c r="U84" s="33"/>
      <c r="V84" s="33"/>
      <c r="W84" s="33"/>
      <c r="X84" s="33"/>
      <c r="Y84" s="33"/>
      <c r="Z84" s="33"/>
      <c r="AA84" s="33"/>
      <c r="AB84" s="33"/>
      <c r="AC84" s="33"/>
      <c r="AD84" s="33"/>
      <c r="AE84" s="33"/>
    </row>
    <row r="85" spans="1:31" s="2" customFormat="1" ht="16.5" customHeight="1">
      <c r="A85" s="33"/>
      <c r="B85" s="34"/>
      <c r="C85" s="33"/>
      <c r="D85" s="33"/>
      <c r="E85" s="271" t="str">
        <f>E7</f>
        <v>Hvězdárna a planetárium Hradec Králové,pozorovací domek</v>
      </c>
      <c r="F85" s="272"/>
      <c r="G85" s="272"/>
      <c r="H85" s="272"/>
      <c r="I85" s="33"/>
      <c r="J85" s="33"/>
      <c r="K85" s="33"/>
      <c r="L85" s="43"/>
      <c r="S85" s="33"/>
      <c r="T85" s="33"/>
      <c r="U85" s="33"/>
      <c r="V85" s="33"/>
      <c r="W85" s="33"/>
      <c r="X85" s="33"/>
      <c r="Y85" s="33"/>
      <c r="Z85" s="33"/>
      <c r="AA85" s="33"/>
      <c r="AB85" s="33"/>
      <c r="AC85" s="33"/>
      <c r="AD85" s="33"/>
      <c r="AE85" s="33"/>
    </row>
    <row r="86" spans="2:12" s="1" customFormat="1" ht="12" customHeight="1">
      <c r="B86" s="21"/>
      <c r="C86" s="28" t="s">
        <v>125</v>
      </c>
      <c r="L86" s="21"/>
    </row>
    <row r="87" spans="2:12" s="1" customFormat="1" ht="23.25" customHeight="1">
      <c r="B87" s="21"/>
      <c r="E87" s="271" t="s">
        <v>128</v>
      </c>
      <c r="F87" s="255"/>
      <c r="G87" s="255"/>
      <c r="H87" s="255"/>
      <c r="L87" s="21"/>
    </row>
    <row r="88" spans="2:12" s="1" customFormat="1" ht="12" customHeight="1">
      <c r="B88" s="21"/>
      <c r="C88" s="28" t="s">
        <v>131</v>
      </c>
      <c r="L88" s="21"/>
    </row>
    <row r="89" spans="1:31" s="2" customFormat="1" ht="16.5" customHeight="1">
      <c r="A89" s="33"/>
      <c r="B89" s="34"/>
      <c r="C89" s="33"/>
      <c r="D89" s="33"/>
      <c r="E89" s="273" t="s">
        <v>134</v>
      </c>
      <c r="F89" s="274"/>
      <c r="G89" s="274"/>
      <c r="H89" s="274"/>
      <c r="I89" s="33"/>
      <c r="J89" s="33"/>
      <c r="K89" s="33"/>
      <c r="L89" s="43"/>
      <c r="S89" s="33"/>
      <c r="T89" s="33"/>
      <c r="U89" s="33"/>
      <c r="V89" s="33"/>
      <c r="W89" s="33"/>
      <c r="X89" s="33"/>
      <c r="Y89" s="33"/>
      <c r="Z89" s="33"/>
      <c r="AA89" s="33"/>
      <c r="AB89" s="33"/>
      <c r="AC89" s="33"/>
      <c r="AD89" s="33"/>
      <c r="AE89" s="33"/>
    </row>
    <row r="90" spans="1:31" s="2" customFormat="1" ht="12" customHeight="1">
      <c r="A90" s="33"/>
      <c r="B90" s="34"/>
      <c r="C90" s="28" t="s">
        <v>137</v>
      </c>
      <c r="D90" s="33"/>
      <c r="E90" s="33"/>
      <c r="F90" s="33"/>
      <c r="G90" s="33"/>
      <c r="H90" s="33"/>
      <c r="I90" s="33"/>
      <c r="J90" s="33"/>
      <c r="K90" s="33"/>
      <c r="L90" s="43"/>
      <c r="S90" s="33"/>
      <c r="T90" s="33"/>
      <c r="U90" s="33"/>
      <c r="V90" s="33"/>
      <c r="W90" s="33"/>
      <c r="X90" s="33"/>
      <c r="Y90" s="33"/>
      <c r="Z90" s="33"/>
      <c r="AA90" s="33"/>
      <c r="AB90" s="33"/>
      <c r="AC90" s="33"/>
      <c r="AD90" s="33"/>
      <c r="AE90" s="33"/>
    </row>
    <row r="91" spans="1:31" s="2" customFormat="1" ht="16.5" customHeight="1">
      <c r="A91" s="33"/>
      <c r="B91" s="34"/>
      <c r="C91" s="33"/>
      <c r="D91" s="33"/>
      <c r="E91" s="227" t="str">
        <f>E13</f>
        <v>D.1.4.a - VP domovní</v>
      </c>
      <c r="F91" s="274"/>
      <c r="G91" s="274"/>
      <c r="H91" s="274"/>
      <c r="I91" s="33"/>
      <c r="J91" s="33"/>
      <c r="K91" s="33"/>
      <c r="L91" s="43"/>
      <c r="S91" s="33"/>
      <c r="T91" s="33"/>
      <c r="U91" s="33"/>
      <c r="V91" s="33"/>
      <c r="W91" s="33"/>
      <c r="X91" s="33"/>
      <c r="Y91" s="33"/>
      <c r="Z91" s="33"/>
      <c r="AA91" s="33"/>
      <c r="AB91" s="33"/>
      <c r="AC91" s="33"/>
      <c r="AD91" s="33"/>
      <c r="AE91" s="33"/>
    </row>
    <row r="92" spans="1:31" s="2" customFormat="1" ht="6.9" customHeight="1">
      <c r="A92" s="33"/>
      <c r="B92" s="34"/>
      <c r="C92" s="33"/>
      <c r="D92" s="33"/>
      <c r="E92" s="33"/>
      <c r="F92" s="33"/>
      <c r="G92" s="33"/>
      <c r="H92" s="33"/>
      <c r="I92" s="33"/>
      <c r="J92" s="33"/>
      <c r="K92" s="33"/>
      <c r="L92" s="43"/>
      <c r="S92" s="33"/>
      <c r="T92" s="33"/>
      <c r="U92" s="33"/>
      <c r="V92" s="33"/>
      <c r="W92" s="33"/>
      <c r="X92" s="33"/>
      <c r="Y92" s="33"/>
      <c r="Z92" s="33"/>
      <c r="AA92" s="33"/>
      <c r="AB92" s="33"/>
      <c r="AC92" s="33"/>
      <c r="AD92" s="33"/>
      <c r="AE92" s="33"/>
    </row>
    <row r="93" spans="1:31" s="2" customFormat="1" ht="12" customHeight="1">
      <c r="A93" s="33"/>
      <c r="B93" s="34"/>
      <c r="C93" s="28" t="s">
        <v>20</v>
      </c>
      <c r="D93" s="33"/>
      <c r="E93" s="33"/>
      <c r="F93" s="26" t="str">
        <f>F16</f>
        <v>Hradec Králové,Kluky,p.č.st. 245</v>
      </c>
      <c r="G93" s="33"/>
      <c r="H93" s="33"/>
      <c r="I93" s="28" t="s">
        <v>22</v>
      </c>
      <c r="J93" s="56" t="str">
        <f>IF(J16="","",J16)</f>
        <v>21. 3. 2023</v>
      </c>
      <c r="K93" s="33"/>
      <c r="L93" s="43"/>
      <c r="S93" s="33"/>
      <c r="T93" s="33"/>
      <c r="U93" s="33"/>
      <c r="V93" s="33"/>
      <c r="W93" s="33"/>
      <c r="X93" s="33"/>
      <c r="Y93" s="33"/>
      <c r="Z93" s="33"/>
      <c r="AA93" s="33"/>
      <c r="AB93" s="33"/>
      <c r="AC93" s="33"/>
      <c r="AD93" s="33"/>
      <c r="AE93" s="33"/>
    </row>
    <row r="94" spans="1:31" s="2" customFormat="1" ht="6.9" customHeight="1">
      <c r="A94" s="33"/>
      <c r="B94" s="34"/>
      <c r="C94" s="33"/>
      <c r="D94" s="33"/>
      <c r="E94" s="33"/>
      <c r="F94" s="33"/>
      <c r="G94" s="33"/>
      <c r="H94" s="33"/>
      <c r="I94" s="33"/>
      <c r="J94" s="33"/>
      <c r="K94" s="33"/>
      <c r="L94" s="43"/>
      <c r="S94" s="33"/>
      <c r="T94" s="33"/>
      <c r="U94" s="33"/>
      <c r="V94" s="33"/>
      <c r="W94" s="33"/>
      <c r="X94" s="33"/>
      <c r="Y94" s="33"/>
      <c r="Z94" s="33"/>
      <c r="AA94" s="33"/>
      <c r="AB94" s="33"/>
      <c r="AC94" s="33"/>
      <c r="AD94" s="33"/>
      <c r="AE94" s="33"/>
    </row>
    <row r="95" spans="1:31" s="2" customFormat="1" ht="25.65" customHeight="1">
      <c r="A95" s="33"/>
      <c r="B95" s="34"/>
      <c r="C95" s="28" t="s">
        <v>24</v>
      </c>
      <c r="D95" s="33"/>
      <c r="E95" s="33"/>
      <c r="F95" s="26" t="str">
        <f>E19</f>
        <v>Královéhradecký kraj, Pivovarské nám. 1254, HK</v>
      </c>
      <c r="G95" s="33"/>
      <c r="H95" s="33"/>
      <c r="I95" s="28" t="s">
        <v>32</v>
      </c>
      <c r="J95" s="31" t="str">
        <f>E25</f>
        <v>PROINSTAL - Zahradník</v>
      </c>
      <c r="K95" s="33"/>
      <c r="L95" s="43"/>
      <c r="S95" s="33"/>
      <c r="T95" s="33"/>
      <c r="U95" s="33"/>
      <c r="V95" s="33"/>
      <c r="W95" s="33"/>
      <c r="X95" s="33"/>
      <c r="Y95" s="33"/>
      <c r="Z95" s="33"/>
      <c r="AA95" s="33"/>
      <c r="AB95" s="33"/>
      <c r="AC95" s="33"/>
      <c r="AD95" s="33"/>
      <c r="AE95" s="33"/>
    </row>
    <row r="96" spans="1:31" s="2" customFormat="1" ht="15.15" customHeight="1">
      <c r="A96" s="33"/>
      <c r="B96" s="34"/>
      <c r="C96" s="28" t="s">
        <v>30</v>
      </c>
      <c r="D96" s="33"/>
      <c r="E96" s="33"/>
      <c r="F96" s="26" t="str">
        <f>IF(E22="","",E22)</f>
        <v>Vyplň údaj</v>
      </c>
      <c r="G96" s="33"/>
      <c r="H96" s="33"/>
      <c r="I96" s="28" t="s">
        <v>37</v>
      </c>
      <c r="J96" s="31" t="str">
        <f>E28</f>
        <v>Ing.Zahradník</v>
      </c>
      <c r="K96" s="33"/>
      <c r="L96" s="43"/>
      <c r="S96" s="33"/>
      <c r="T96" s="33"/>
      <c r="U96" s="33"/>
      <c r="V96" s="33"/>
      <c r="W96" s="33"/>
      <c r="X96" s="33"/>
      <c r="Y96" s="33"/>
      <c r="Z96" s="33"/>
      <c r="AA96" s="33"/>
      <c r="AB96" s="33"/>
      <c r="AC96" s="33"/>
      <c r="AD96" s="33"/>
      <c r="AE96" s="33"/>
    </row>
    <row r="97" spans="1:31" s="2" customFormat="1" ht="10.35" customHeight="1">
      <c r="A97" s="33"/>
      <c r="B97" s="34"/>
      <c r="C97" s="33"/>
      <c r="D97" s="33"/>
      <c r="E97" s="33"/>
      <c r="F97" s="33"/>
      <c r="G97" s="33"/>
      <c r="H97" s="33"/>
      <c r="I97" s="33"/>
      <c r="J97" s="33"/>
      <c r="K97" s="33"/>
      <c r="L97" s="43"/>
      <c r="S97" s="33"/>
      <c r="T97" s="33"/>
      <c r="U97" s="33"/>
      <c r="V97" s="33"/>
      <c r="W97" s="33"/>
      <c r="X97" s="33"/>
      <c r="Y97" s="33"/>
      <c r="Z97" s="33"/>
      <c r="AA97" s="33"/>
      <c r="AB97" s="33"/>
      <c r="AC97" s="33"/>
      <c r="AD97" s="33"/>
      <c r="AE97" s="33"/>
    </row>
    <row r="98" spans="1:31" s="2" customFormat="1" ht="29.25" customHeight="1">
      <c r="A98" s="33"/>
      <c r="B98" s="34"/>
      <c r="C98" s="117" t="s">
        <v>219</v>
      </c>
      <c r="D98" s="109"/>
      <c r="E98" s="109"/>
      <c r="F98" s="109"/>
      <c r="G98" s="109"/>
      <c r="H98" s="109"/>
      <c r="I98" s="109"/>
      <c r="J98" s="118" t="s">
        <v>220</v>
      </c>
      <c r="K98" s="109"/>
      <c r="L98" s="43"/>
      <c r="S98" s="33"/>
      <c r="T98" s="33"/>
      <c r="U98" s="33"/>
      <c r="V98" s="33"/>
      <c r="W98" s="33"/>
      <c r="X98" s="33"/>
      <c r="Y98" s="33"/>
      <c r="Z98" s="33"/>
      <c r="AA98" s="33"/>
      <c r="AB98" s="33"/>
      <c r="AC98" s="33"/>
      <c r="AD98" s="33"/>
      <c r="AE98" s="33"/>
    </row>
    <row r="99" spans="1:31" s="2" customFormat="1" ht="10.35" customHeight="1">
      <c r="A99" s="33"/>
      <c r="B99" s="34"/>
      <c r="C99" s="33"/>
      <c r="D99" s="33"/>
      <c r="E99" s="33"/>
      <c r="F99" s="33"/>
      <c r="G99" s="33"/>
      <c r="H99" s="33"/>
      <c r="I99" s="33"/>
      <c r="J99" s="33"/>
      <c r="K99" s="33"/>
      <c r="L99" s="43"/>
      <c r="S99" s="33"/>
      <c r="T99" s="33"/>
      <c r="U99" s="33"/>
      <c r="V99" s="33"/>
      <c r="W99" s="33"/>
      <c r="X99" s="33"/>
      <c r="Y99" s="33"/>
      <c r="Z99" s="33"/>
      <c r="AA99" s="33"/>
      <c r="AB99" s="33"/>
      <c r="AC99" s="33"/>
      <c r="AD99" s="33"/>
      <c r="AE99" s="33"/>
    </row>
    <row r="100" spans="1:47" s="2" customFormat="1" ht="22.8" customHeight="1">
      <c r="A100" s="33"/>
      <c r="B100" s="34"/>
      <c r="C100" s="119" t="s">
        <v>221</v>
      </c>
      <c r="D100" s="33"/>
      <c r="E100" s="33"/>
      <c r="F100" s="33"/>
      <c r="G100" s="33"/>
      <c r="H100" s="33"/>
      <c r="I100" s="33"/>
      <c r="J100" s="72">
        <f>J133</f>
        <v>0</v>
      </c>
      <c r="K100" s="33"/>
      <c r="L100" s="43"/>
      <c r="S100" s="33"/>
      <c r="T100" s="33"/>
      <c r="U100" s="33"/>
      <c r="V100" s="33"/>
      <c r="W100" s="33"/>
      <c r="X100" s="33"/>
      <c r="Y100" s="33"/>
      <c r="Z100" s="33"/>
      <c r="AA100" s="33"/>
      <c r="AB100" s="33"/>
      <c r="AC100" s="33"/>
      <c r="AD100" s="33"/>
      <c r="AE100" s="33"/>
      <c r="AU100" s="18" t="s">
        <v>222</v>
      </c>
    </row>
    <row r="101" spans="2:12" s="9" customFormat="1" ht="24.9" customHeight="1">
      <c r="B101" s="120"/>
      <c r="D101" s="121" t="s">
        <v>1748</v>
      </c>
      <c r="E101" s="122"/>
      <c r="F101" s="122"/>
      <c r="G101" s="122"/>
      <c r="H101" s="122"/>
      <c r="I101" s="122"/>
      <c r="J101" s="123">
        <f>J134</f>
        <v>0</v>
      </c>
      <c r="L101" s="120"/>
    </row>
    <row r="102" spans="2:12" s="10" customFormat="1" ht="19.95" customHeight="1">
      <c r="B102" s="124"/>
      <c r="D102" s="125" t="s">
        <v>224</v>
      </c>
      <c r="E102" s="126"/>
      <c r="F102" s="126"/>
      <c r="G102" s="126"/>
      <c r="H102" s="126"/>
      <c r="I102" s="126"/>
      <c r="J102" s="127">
        <f>J135</f>
        <v>0</v>
      </c>
      <c r="L102" s="124"/>
    </row>
    <row r="103" spans="2:12" s="10" customFormat="1" ht="19.95" customHeight="1">
      <c r="B103" s="124"/>
      <c r="D103" s="125" t="s">
        <v>227</v>
      </c>
      <c r="E103" s="126"/>
      <c r="F103" s="126"/>
      <c r="G103" s="126"/>
      <c r="H103" s="126"/>
      <c r="I103" s="126"/>
      <c r="J103" s="127">
        <f>J213</f>
        <v>0</v>
      </c>
      <c r="L103" s="124"/>
    </row>
    <row r="104" spans="2:12" s="10" customFormat="1" ht="19.95" customHeight="1">
      <c r="B104" s="124"/>
      <c r="D104" s="125" t="s">
        <v>230</v>
      </c>
      <c r="E104" s="126"/>
      <c r="F104" s="126"/>
      <c r="G104" s="126"/>
      <c r="H104" s="126"/>
      <c r="I104" s="126"/>
      <c r="J104" s="127">
        <f>J219</f>
        <v>0</v>
      </c>
      <c r="L104" s="124"/>
    </row>
    <row r="105" spans="2:12" s="10" customFormat="1" ht="19.95" customHeight="1">
      <c r="B105" s="124"/>
      <c r="D105" s="125" t="s">
        <v>1749</v>
      </c>
      <c r="E105" s="126"/>
      <c r="F105" s="126"/>
      <c r="G105" s="126"/>
      <c r="H105" s="126"/>
      <c r="I105" s="126"/>
      <c r="J105" s="127">
        <f>J258</f>
        <v>0</v>
      </c>
      <c r="L105" s="124"/>
    </row>
    <row r="106" spans="2:12" s="9" customFormat="1" ht="24.9" customHeight="1">
      <c r="B106" s="120"/>
      <c r="D106" s="121" t="s">
        <v>1750</v>
      </c>
      <c r="E106" s="122"/>
      <c r="F106" s="122"/>
      <c r="G106" s="122"/>
      <c r="H106" s="122"/>
      <c r="I106" s="122"/>
      <c r="J106" s="123">
        <f>J261</f>
        <v>0</v>
      </c>
      <c r="L106" s="120"/>
    </row>
    <row r="107" spans="2:12" s="9" customFormat="1" ht="24.9" customHeight="1">
      <c r="B107" s="120"/>
      <c r="D107" s="121" t="s">
        <v>234</v>
      </c>
      <c r="E107" s="122"/>
      <c r="F107" s="122"/>
      <c r="G107" s="122"/>
      <c r="H107" s="122"/>
      <c r="I107" s="122"/>
      <c r="J107" s="123">
        <f>J341</f>
        <v>0</v>
      </c>
      <c r="L107" s="120"/>
    </row>
    <row r="108" spans="2:12" s="10" customFormat="1" ht="19.95" customHeight="1">
      <c r="B108" s="124"/>
      <c r="D108" s="125" t="s">
        <v>1751</v>
      </c>
      <c r="E108" s="126"/>
      <c r="F108" s="126"/>
      <c r="G108" s="126"/>
      <c r="H108" s="126"/>
      <c r="I108" s="126"/>
      <c r="J108" s="127">
        <f>J342</f>
        <v>0</v>
      </c>
      <c r="L108" s="124"/>
    </row>
    <row r="109" spans="2:12" s="9" customFormat="1" ht="24.9" customHeight="1">
      <c r="B109" s="120"/>
      <c r="D109" s="121" t="s">
        <v>1752</v>
      </c>
      <c r="E109" s="122"/>
      <c r="F109" s="122"/>
      <c r="G109" s="122"/>
      <c r="H109" s="122"/>
      <c r="I109" s="122"/>
      <c r="J109" s="123">
        <f>J349</f>
        <v>0</v>
      </c>
      <c r="L109" s="120"/>
    </row>
    <row r="110" spans="1:31" s="2" customFormat="1" ht="21.75" customHeight="1">
      <c r="A110" s="33"/>
      <c r="B110" s="34"/>
      <c r="C110" s="33"/>
      <c r="D110" s="33"/>
      <c r="E110" s="33"/>
      <c r="F110" s="33"/>
      <c r="G110" s="33"/>
      <c r="H110" s="33"/>
      <c r="I110" s="33"/>
      <c r="J110" s="33"/>
      <c r="K110" s="33"/>
      <c r="L110" s="43"/>
      <c r="S110" s="33"/>
      <c r="T110" s="33"/>
      <c r="U110" s="33"/>
      <c r="V110" s="33"/>
      <c r="W110" s="33"/>
      <c r="X110" s="33"/>
      <c r="Y110" s="33"/>
      <c r="Z110" s="33"/>
      <c r="AA110" s="33"/>
      <c r="AB110" s="33"/>
      <c r="AC110" s="33"/>
      <c r="AD110" s="33"/>
      <c r="AE110" s="33"/>
    </row>
    <row r="111" spans="1:31" s="2" customFormat="1" ht="6.9" customHeight="1">
      <c r="A111" s="33"/>
      <c r="B111" s="48"/>
      <c r="C111" s="49"/>
      <c r="D111" s="49"/>
      <c r="E111" s="49"/>
      <c r="F111" s="49"/>
      <c r="G111" s="49"/>
      <c r="H111" s="49"/>
      <c r="I111" s="49"/>
      <c r="J111" s="49"/>
      <c r="K111" s="49"/>
      <c r="L111" s="43"/>
      <c r="S111" s="33"/>
      <c r="T111" s="33"/>
      <c r="U111" s="33"/>
      <c r="V111" s="33"/>
      <c r="W111" s="33"/>
      <c r="X111" s="33"/>
      <c r="Y111" s="33"/>
      <c r="Z111" s="33"/>
      <c r="AA111" s="33"/>
      <c r="AB111" s="33"/>
      <c r="AC111" s="33"/>
      <c r="AD111" s="33"/>
      <c r="AE111" s="33"/>
    </row>
    <row r="115" spans="1:31" s="2" customFormat="1" ht="6.9" customHeight="1">
      <c r="A115" s="33"/>
      <c r="B115" s="50"/>
      <c r="C115" s="51"/>
      <c r="D115" s="51"/>
      <c r="E115" s="51"/>
      <c r="F115" s="51"/>
      <c r="G115" s="51"/>
      <c r="H115" s="51"/>
      <c r="I115" s="51"/>
      <c r="J115" s="51"/>
      <c r="K115" s="51"/>
      <c r="L115" s="43"/>
      <c r="S115" s="33"/>
      <c r="T115" s="33"/>
      <c r="U115" s="33"/>
      <c r="V115" s="33"/>
      <c r="W115" s="33"/>
      <c r="X115" s="33"/>
      <c r="Y115" s="33"/>
      <c r="Z115" s="33"/>
      <c r="AA115" s="33"/>
      <c r="AB115" s="33"/>
      <c r="AC115" s="33"/>
      <c r="AD115" s="33"/>
      <c r="AE115" s="33"/>
    </row>
    <row r="116" spans="1:31" s="2" customFormat="1" ht="24.9" customHeight="1">
      <c r="A116" s="33"/>
      <c r="B116" s="34"/>
      <c r="C116" s="22" t="s">
        <v>250</v>
      </c>
      <c r="D116" s="33"/>
      <c r="E116" s="33"/>
      <c r="F116" s="33"/>
      <c r="G116" s="33"/>
      <c r="H116" s="33"/>
      <c r="I116" s="33"/>
      <c r="J116" s="33"/>
      <c r="K116" s="33"/>
      <c r="L116" s="43"/>
      <c r="S116" s="33"/>
      <c r="T116" s="33"/>
      <c r="U116" s="33"/>
      <c r="V116" s="33"/>
      <c r="W116" s="33"/>
      <c r="X116" s="33"/>
      <c r="Y116" s="33"/>
      <c r="Z116" s="33"/>
      <c r="AA116" s="33"/>
      <c r="AB116" s="33"/>
      <c r="AC116" s="33"/>
      <c r="AD116" s="33"/>
      <c r="AE116" s="33"/>
    </row>
    <row r="117" spans="1:31" s="2" customFormat="1" ht="6.9" customHeight="1">
      <c r="A117" s="33"/>
      <c r="B117" s="34"/>
      <c r="C117" s="33"/>
      <c r="D117" s="33"/>
      <c r="E117" s="33"/>
      <c r="F117" s="33"/>
      <c r="G117" s="33"/>
      <c r="H117" s="33"/>
      <c r="I117" s="33"/>
      <c r="J117" s="33"/>
      <c r="K117" s="33"/>
      <c r="L117" s="43"/>
      <c r="S117" s="33"/>
      <c r="T117" s="33"/>
      <c r="U117" s="33"/>
      <c r="V117" s="33"/>
      <c r="W117" s="33"/>
      <c r="X117" s="33"/>
      <c r="Y117" s="33"/>
      <c r="Z117" s="33"/>
      <c r="AA117" s="33"/>
      <c r="AB117" s="33"/>
      <c r="AC117" s="33"/>
      <c r="AD117" s="33"/>
      <c r="AE117" s="33"/>
    </row>
    <row r="118" spans="1:31" s="2" customFormat="1" ht="12" customHeight="1">
      <c r="A118" s="33"/>
      <c r="B118" s="34"/>
      <c r="C118" s="28" t="s">
        <v>16</v>
      </c>
      <c r="D118" s="33"/>
      <c r="E118" s="33"/>
      <c r="F118" s="33"/>
      <c r="G118" s="33"/>
      <c r="H118" s="33"/>
      <c r="I118" s="33"/>
      <c r="J118" s="33"/>
      <c r="K118" s="33"/>
      <c r="L118" s="43"/>
      <c r="S118" s="33"/>
      <c r="T118" s="33"/>
      <c r="U118" s="33"/>
      <c r="V118" s="33"/>
      <c r="W118" s="33"/>
      <c r="X118" s="33"/>
      <c r="Y118" s="33"/>
      <c r="Z118" s="33"/>
      <c r="AA118" s="33"/>
      <c r="AB118" s="33"/>
      <c r="AC118" s="33"/>
      <c r="AD118" s="33"/>
      <c r="AE118" s="33"/>
    </row>
    <row r="119" spans="1:31" s="2" customFormat="1" ht="16.5" customHeight="1">
      <c r="A119" s="33"/>
      <c r="B119" s="34"/>
      <c r="C119" s="33"/>
      <c r="D119" s="33"/>
      <c r="E119" s="271" t="str">
        <f>E7</f>
        <v>Hvězdárna a planetárium Hradec Králové,pozorovací domek</v>
      </c>
      <c r="F119" s="272"/>
      <c r="G119" s="272"/>
      <c r="H119" s="272"/>
      <c r="I119" s="33"/>
      <c r="J119" s="33"/>
      <c r="K119" s="33"/>
      <c r="L119" s="43"/>
      <c r="S119" s="33"/>
      <c r="T119" s="33"/>
      <c r="U119" s="33"/>
      <c r="V119" s="33"/>
      <c r="W119" s="33"/>
      <c r="X119" s="33"/>
      <c r="Y119" s="33"/>
      <c r="Z119" s="33"/>
      <c r="AA119" s="33"/>
      <c r="AB119" s="33"/>
      <c r="AC119" s="33"/>
      <c r="AD119" s="33"/>
      <c r="AE119" s="33"/>
    </row>
    <row r="120" spans="2:12" s="1" customFormat="1" ht="12" customHeight="1">
      <c r="B120" s="21"/>
      <c r="C120" s="28" t="s">
        <v>125</v>
      </c>
      <c r="L120" s="21"/>
    </row>
    <row r="121" spans="2:12" s="1" customFormat="1" ht="23.25" customHeight="1">
      <c r="B121" s="21"/>
      <c r="E121" s="271" t="s">
        <v>128</v>
      </c>
      <c r="F121" s="255"/>
      <c r="G121" s="255"/>
      <c r="H121" s="255"/>
      <c r="L121" s="21"/>
    </row>
    <row r="122" spans="2:12" s="1" customFormat="1" ht="12" customHeight="1">
      <c r="B122" s="21"/>
      <c r="C122" s="28" t="s">
        <v>131</v>
      </c>
      <c r="L122" s="21"/>
    </row>
    <row r="123" spans="1:31" s="2" customFormat="1" ht="16.5" customHeight="1">
      <c r="A123" s="33"/>
      <c r="B123" s="34"/>
      <c r="C123" s="33"/>
      <c r="D123" s="33"/>
      <c r="E123" s="273" t="s">
        <v>134</v>
      </c>
      <c r="F123" s="274"/>
      <c r="G123" s="274"/>
      <c r="H123" s="274"/>
      <c r="I123" s="33"/>
      <c r="J123" s="33"/>
      <c r="K123" s="33"/>
      <c r="L123" s="43"/>
      <c r="S123" s="33"/>
      <c r="T123" s="33"/>
      <c r="U123" s="33"/>
      <c r="V123" s="33"/>
      <c r="W123" s="33"/>
      <c r="X123" s="33"/>
      <c r="Y123" s="33"/>
      <c r="Z123" s="33"/>
      <c r="AA123" s="33"/>
      <c r="AB123" s="33"/>
      <c r="AC123" s="33"/>
      <c r="AD123" s="33"/>
      <c r="AE123" s="33"/>
    </row>
    <row r="124" spans="1:31" s="2" customFormat="1" ht="12" customHeight="1">
      <c r="A124" s="33"/>
      <c r="B124" s="34"/>
      <c r="C124" s="28" t="s">
        <v>137</v>
      </c>
      <c r="D124" s="33"/>
      <c r="E124" s="33"/>
      <c r="F124" s="33"/>
      <c r="G124" s="33"/>
      <c r="H124" s="33"/>
      <c r="I124" s="33"/>
      <c r="J124" s="33"/>
      <c r="K124" s="33"/>
      <c r="L124" s="43"/>
      <c r="S124" s="33"/>
      <c r="T124" s="33"/>
      <c r="U124" s="33"/>
      <c r="V124" s="33"/>
      <c r="W124" s="33"/>
      <c r="X124" s="33"/>
      <c r="Y124" s="33"/>
      <c r="Z124" s="33"/>
      <c r="AA124" s="33"/>
      <c r="AB124" s="33"/>
      <c r="AC124" s="33"/>
      <c r="AD124" s="33"/>
      <c r="AE124" s="33"/>
    </row>
    <row r="125" spans="1:31" s="2" customFormat="1" ht="16.5" customHeight="1">
      <c r="A125" s="33"/>
      <c r="B125" s="34"/>
      <c r="C125" s="33"/>
      <c r="D125" s="33"/>
      <c r="E125" s="227" t="str">
        <f>E13</f>
        <v>D.1.4.a - VP domovní</v>
      </c>
      <c r="F125" s="274"/>
      <c r="G125" s="274"/>
      <c r="H125" s="274"/>
      <c r="I125" s="33"/>
      <c r="J125" s="33"/>
      <c r="K125" s="33"/>
      <c r="L125" s="43"/>
      <c r="S125" s="33"/>
      <c r="T125" s="33"/>
      <c r="U125" s="33"/>
      <c r="V125" s="33"/>
      <c r="W125" s="33"/>
      <c r="X125" s="33"/>
      <c r="Y125" s="33"/>
      <c r="Z125" s="33"/>
      <c r="AA125" s="33"/>
      <c r="AB125" s="33"/>
      <c r="AC125" s="33"/>
      <c r="AD125" s="33"/>
      <c r="AE125" s="33"/>
    </row>
    <row r="126" spans="1:31" s="2" customFormat="1" ht="6.9" customHeight="1">
      <c r="A126" s="33"/>
      <c r="B126" s="34"/>
      <c r="C126" s="33"/>
      <c r="D126" s="33"/>
      <c r="E126" s="33"/>
      <c r="F126" s="33"/>
      <c r="G126" s="33"/>
      <c r="H126" s="33"/>
      <c r="I126" s="33"/>
      <c r="J126" s="33"/>
      <c r="K126" s="33"/>
      <c r="L126" s="43"/>
      <c r="S126" s="33"/>
      <c r="T126" s="33"/>
      <c r="U126" s="33"/>
      <c r="V126" s="33"/>
      <c r="W126" s="33"/>
      <c r="X126" s="33"/>
      <c r="Y126" s="33"/>
      <c r="Z126" s="33"/>
      <c r="AA126" s="33"/>
      <c r="AB126" s="33"/>
      <c r="AC126" s="33"/>
      <c r="AD126" s="33"/>
      <c r="AE126" s="33"/>
    </row>
    <row r="127" spans="1:31" s="2" customFormat="1" ht="12" customHeight="1">
      <c r="A127" s="33"/>
      <c r="B127" s="34"/>
      <c r="C127" s="28" t="s">
        <v>20</v>
      </c>
      <c r="D127" s="33"/>
      <c r="E127" s="33"/>
      <c r="F127" s="26" t="str">
        <f>F16</f>
        <v>Hradec Králové,Kluky,p.č.st. 245</v>
      </c>
      <c r="G127" s="33"/>
      <c r="H127" s="33"/>
      <c r="I127" s="28" t="s">
        <v>22</v>
      </c>
      <c r="J127" s="56" t="str">
        <f>IF(J16="","",J16)</f>
        <v>21. 3. 2023</v>
      </c>
      <c r="K127" s="33"/>
      <c r="L127" s="43"/>
      <c r="S127" s="33"/>
      <c r="T127" s="33"/>
      <c r="U127" s="33"/>
      <c r="V127" s="33"/>
      <c r="W127" s="33"/>
      <c r="X127" s="33"/>
      <c r="Y127" s="33"/>
      <c r="Z127" s="33"/>
      <c r="AA127" s="33"/>
      <c r="AB127" s="33"/>
      <c r="AC127" s="33"/>
      <c r="AD127" s="33"/>
      <c r="AE127" s="33"/>
    </row>
    <row r="128" spans="1:31" s="2" customFormat="1" ht="6.9" customHeight="1">
      <c r="A128" s="33"/>
      <c r="B128" s="34"/>
      <c r="C128" s="33"/>
      <c r="D128" s="33"/>
      <c r="E128" s="33"/>
      <c r="F128" s="33"/>
      <c r="G128" s="33"/>
      <c r="H128" s="33"/>
      <c r="I128" s="33"/>
      <c r="J128" s="33"/>
      <c r="K128" s="33"/>
      <c r="L128" s="43"/>
      <c r="S128" s="33"/>
      <c r="T128" s="33"/>
      <c r="U128" s="33"/>
      <c r="V128" s="33"/>
      <c r="W128" s="33"/>
      <c r="X128" s="33"/>
      <c r="Y128" s="33"/>
      <c r="Z128" s="33"/>
      <c r="AA128" s="33"/>
      <c r="AB128" s="33"/>
      <c r="AC128" s="33"/>
      <c r="AD128" s="33"/>
      <c r="AE128" s="33"/>
    </row>
    <row r="129" spans="1:31" s="2" customFormat="1" ht="25.65" customHeight="1">
      <c r="A129" s="33"/>
      <c r="B129" s="34"/>
      <c r="C129" s="28" t="s">
        <v>24</v>
      </c>
      <c r="D129" s="33"/>
      <c r="E129" s="33"/>
      <c r="F129" s="26" t="str">
        <f>E19</f>
        <v>Královéhradecký kraj, Pivovarské nám. 1254, HK</v>
      </c>
      <c r="G129" s="33"/>
      <c r="H129" s="33"/>
      <c r="I129" s="28" t="s">
        <v>32</v>
      </c>
      <c r="J129" s="31" t="str">
        <f>E25</f>
        <v>PROINSTAL - Zahradník</v>
      </c>
      <c r="K129" s="33"/>
      <c r="L129" s="43"/>
      <c r="S129" s="33"/>
      <c r="T129" s="33"/>
      <c r="U129" s="33"/>
      <c r="V129" s="33"/>
      <c r="W129" s="33"/>
      <c r="X129" s="33"/>
      <c r="Y129" s="33"/>
      <c r="Z129" s="33"/>
      <c r="AA129" s="33"/>
      <c r="AB129" s="33"/>
      <c r="AC129" s="33"/>
      <c r="AD129" s="33"/>
      <c r="AE129" s="33"/>
    </row>
    <row r="130" spans="1:31" s="2" customFormat="1" ht="15.15" customHeight="1">
      <c r="A130" s="33"/>
      <c r="B130" s="34"/>
      <c r="C130" s="28" t="s">
        <v>30</v>
      </c>
      <c r="D130" s="33"/>
      <c r="E130" s="33"/>
      <c r="F130" s="26" t="str">
        <f>IF(E22="","",E22)</f>
        <v>Vyplň údaj</v>
      </c>
      <c r="G130" s="33"/>
      <c r="H130" s="33"/>
      <c r="I130" s="28" t="s">
        <v>37</v>
      </c>
      <c r="J130" s="31" t="str">
        <f>E28</f>
        <v>Ing.Zahradník</v>
      </c>
      <c r="K130" s="33"/>
      <c r="L130" s="43"/>
      <c r="S130" s="33"/>
      <c r="T130" s="33"/>
      <c r="U130" s="33"/>
      <c r="V130" s="33"/>
      <c r="W130" s="33"/>
      <c r="X130" s="33"/>
      <c r="Y130" s="33"/>
      <c r="Z130" s="33"/>
      <c r="AA130" s="33"/>
      <c r="AB130" s="33"/>
      <c r="AC130" s="33"/>
      <c r="AD130" s="33"/>
      <c r="AE130" s="33"/>
    </row>
    <row r="131" spans="1:31" s="2" customFormat="1" ht="10.35" customHeight="1">
      <c r="A131" s="33"/>
      <c r="B131" s="34"/>
      <c r="C131" s="33"/>
      <c r="D131" s="33"/>
      <c r="E131" s="33"/>
      <c r="F131" s="33"/>
      <c r="G131" s="33"/>
      <c r="H131" s="33"/>
      <c r="I131" s="33"/>
      <c r="J131" s="33"/>
      <c r="K131" s="33"/>
      <c r="L131" s="43"/>
      <c r="S131" s="33"/>
      <c r="T131" s="33"/>
      <c r="U131" s="33"/>
      <c r="V131" s="33"/>
      <c r="W131" s="33"/>
      <c r="X131" s="33"/>
      <c r="Y131" s="33"/>
      <c r="Z131" s="33"/>
      <c r="AA131" s="33"/>
      <c r="AB131" s="33"/>
      <c r="AC131" s="33"/>
      <c r="AD131" s="33"/>
      <c r="AE131" s="33"/>
    </row>
    <row r="132" spans="1:31" s="11" customFormat="1" ht="29.25" customHeight="1">
      <c r="A132" s="128"/>
      <c r="B132" s="129"/>
      <c r="C132" s="130" t="s">
        <v>251</v>
      </c>
      <c r="D132" s="131" t="s">
        <v>65</v>
      </c>
      <c r="E132" s="131" t="s">
        <v>61</v>
      </c>
      <c r="F132" s="131" t="s">
        <v>62</v>
      </c>
      <c r="G132" s="131" t="s">
        <v>252</v>
      </c>
      <c r="H132" s="131" t="s">
        <v>253</v>
      </c>
      <c r="I132" s="131" t="s">
        <v>254</v>
      </c>
      <c r="J132" s="131" t="s">
        <v>220</v>
      </c>
      <c r="K132" s="132" t="s">
        <v>255</v>
      </c>
      <c r="L132" s="133"/>
      <c r="M132" s="63" t="s">
        <v>1</v>
      </c>
      <c r="N132" s="64" t="s">
        <v>44</v>
      </c>
      <c r="O132" s="64" t="s">
        <v>256</v>
      </c>
      <c r="P132" s="64" t="s">
        <v>257</v>
      </c>
      <c r="Q132" s="64" t="s">
        <v>258</v>
      </c>
      <c r="R132" s="64" t="s">
        <v>259</v>
      </c>
      <c r="S132" s="64" t="s">
        <v>260</v>
      </c>
      <c r="T132" s="65" t="s">
        <v>261</v>
      </c>
      <c r="U132" s="128"/>
      <c r="V132" s="128"/>
      <c r="W132" s="128"/>
      <c r="X132" s="128"/>
      <c r="Y132" s="128"/>
      <c r="Z132" s="128"/>
      <c r="AA132" s="128"/>
      <c r="AB132" s="128"/>
      <c r="AC132" s="128"/>
      <c r="AD132" s="128"/>
      <c r="AE132" s="128"/>
    </row>
    <row r="133" spans="1:63" s="2" customFormat="1" ht="22.8" customHeight="1">
      <c r="A133" s="33"/>
      <c r="B133" s="34"/>
      <c r="C133" s="70" t="s">
        <v>262</v>
      </c>
      <c r="D133" s="33"/>
      <c r="E133" s="33"/>
      <c r="F133" s="33"/>
      <c r="G133" s="33"/>
      <c r="H133" s="33"/>
      <c r="I133" s="33"/>
      <c r="J133" s="134">
        <f>BK133</f>
        <v>0</v>
      </c>
      <c r="K133" s="33"/>
      <c r="L133" s="34"/>
      <c r="M133" s="66"/>
      <c r="N133" s="57"/>
      <c r="O133" s="67"/>
      <c r="P133" s="135">
        <f>P134+P261+P341+P349</f>
        <v>0</v>
      </c>
      <c r="Q133" s="67"/>
      <c r="R133" s="135">
        <f>R134+R261+R341+R349</f>
        <v>38.012889736</v>
      </c>
      <c r="S133" s="67"/>
      <c r="T133" s="136">
        <f>T134+T261+T341+T349</f>
        <v>0</v>
      </c>
      <c r="U133" s="33"/>
      <c r="V133" s="33"/>
      <c r="W133" s="33"/>
      <c r="X133" s="33"/>
      <c r="Y133" s="33"/>
      <c r="Z133" s="33"/>
      <c r="AA133" s="33"/>
      <c r="AB133" s="33"/>
      <c r="AC133" s="33"/>
      <c r="AD133" s="33"/>
      <c r="AE133" s="33"/>
      <c r="AT133" s="18" t="s">
        <v>79</v>
      </c>
      <c r="AU133" s="18" t="s">
        <v>222</v>
      </c>
      <c r="BK133" s="137">
        <f>BK134+BK261+BK341+BK349</f>
        <v>0</v>
      </c>
    </row>
    <row r="134" spans="2:63" s="12" customFormat="1" ht="25.95" customHeight="1">
      <c r="B134" s="138"/>
      <c r="D134" s="139" t="s">
        <v>79</v>
      </c>
      <c r="E134" s="140" t="s">
        <v>263</v>
      </c>
      <c r="F134" s="140" t="s">
        <v>263</v>
      </c>
      <c r="I134" s="141"/>
      <c r="J134" s="142">
        <f>BK134</f>
        <v>0</v>
      </c>
      <c r="L134" s="138"/>
      <c r="M134" s="143"/>
      <c r="N134" s="144"/>
      <c r="O134" s="144"/>
      <c r="P134" s="145">
        <f>P135+P213+P219+P258</f>
        <v>0</v>
      </c>
      <c r="Q134" s="144"/>
      <c r="R134" s="145">
        <f>R135+R213+R219+R258</f>
        <v>37.99661756</v>
      </c>
      <c r="S134" s="144"/>
      <c r="T134" s="146">
        <f>T135+T213+T219+T258</f>
        <v>0</v>
      </c>
      <c r="AR134" s="139" t="s">
        <v>87</v>
      </c>
      <c r="AT134" s="147" t="s">
        <v>79</v>
      </c>
      <c r="AU134" s="147" t="s">
        <v>80</v>
      </c>
      <c r="AY134" s="139" t="s">
        <v>265</v>
      </c>
      <c r="BK134" s="148">
        <f>BK135+BK213+BK219+BK258</f>
        <v>0</v>
      </c>
    </row>
    <row r="135" spans="2:63" s="12" customFormat="1" ht="22.8" customHeight="1">
      <c r="B135" s="138"/>
      <c r="D135" s="139" t="s">
        <v>79</v>
      </c>
      <c r="E135" s="149" t="s">
        <v>87</v>
      </c>
      <c r="F135" s="149" t="s">
        <v>266</v>
      </c>
      <c r="I135" s="141"/>
      <c r="J135" s="150">
        <f>BK135</f>
        <v>0</v>
      </c>
      <c r="L135" s="138"/>
      <c r="M135" s="143"/>
      <c r="N135" s="144"/>
      <c r="O135" s="144"/>
      <c r="P135" s="145">
        <f>SUM(P136:P212)</f>
        <v>0</v>
      </c>
      <c r="Q135" s="144"/>
      <c r="R135" s="145">
        <f>SUM(R136:R212)</f>
        <v>29.298147479999997</v>
      </c>
      <c r="S135" s="144"/>
      <c r="T135" s="146">
        <f>SUM(T136:T212)</f>
        <v>0</v>
      </c>
      <c r="AR135" s="139" t="s">
        <v>87</v>
      </c>
      <c r="AT135" s="147" t="s">
        <v>79</v>
      </c>
      <c r="AU135" s="147" t="s">
        <v>87</v>
      </c>
      <c r="AY135" s="139" t="s">
        <v>265</v>
      </c>
      <c r="BK135" s="148">
        <f>SUM(BK136:BK212)</f>
        <v>0</v>
      </c>
    </row>
    <row r="136" spans="1:65" s="2" customFormat="1" ht="66.75" customHeight="1">
      <c r="A136" s="33"/>
      <c r="B136" s="151"/>
      <c r="C136" s="152" t="s">
        <v>87</v>
      </c>
      <c r="D136" s="152" t="s">
        <v>267</v>
      </c>
      <c r="E136" s="153" t="s">
        <v>1753</v>
      </c>
      <c r="F136" s="154" t="s">
        <v>1754</v>
      </c>
      <c r="G136" s="155" t="s">
        <v>294</v>
      </c>
      <c r="H136" s="156">
        <v>1</v>
      </c>
      <c r="I136" s="157"/>
      <c r="J136" s="158">
        <f>ROUND(I136*H136,2)</f>
        <v>0</v>
      </c>
      <c r="K136" s="154" t="s">
        <v>271</v>
      </c>
      <c r="L136" s="34"/>
      <c r="M136" s="159" t="s">
        <v>1</v>
      </c>
      <c r="N136" s="160" t="s">
        <v>45</v>
      </c>
      <c r="O136" s="59"/>
      <c r="P136" s="161">
        <f>O136*H136</f>
        <v>0</v>
      </c>
      <c r="Q136" s="161">
        <v>0.0369</v>
      </c>
      <c r="R136" s="161">
        <f>Q136*H136</f>
        <v>0.0369</v>
      </c>
      <c r="S136" s="161">
        <v>0</v>
      </c>
      <c r="T136" s="162">
        <f>S136*H136</f>
        <v>0</v>
      </c>
      <c r="U136" s="33"/>
      <c r="V136" s="33"/>
      <c r="W136" s="33"/>
      <c r="X136" s="33"/>
      <c r="Y136" s="33"/>
      <c r="Z136" s="33"/>
      <c r="AA136" s="33"/>
      <c r="AB136" s="33"/>
      <c r="AC136" s="33"/>
      <c r="AD136" s="33"/>
      <c r="AE136" s="33"/>
      <c r="AR136" s="163" t="s">
        <v>179</v>
      </c>
      <c r="AT136" s="163" t="s">
        <v>267</v>
      </c>
      <c r="AU136" s="163" t="s">
        <v>90</v>
      </c>
      <c r="AY136" s="18" t="s">
        <v>265</v>
      </c>
      <c r="BE136" s="164">
        <f>IF(N136="základní",J136,0)</f>
        <v>0</v>
      </c>
      <c r="BF136" s="164">
        <f>IF(N136="snížená",J136,0)</f>
        <v>0</v>
      </c>
      <c r="BG136" s="164">
        <f>IF(N136="zákl. přenesená",J136,0)</f>
        <v>0</v>
      </c>
      <c r="BH136" s="164">
        <f>IF(N136="sníž. přenesená",J136,0)</f>
        <v>0</v>
      </c>
      <c r="BI136" s="164">
        <f>IF(N136="nulová",J136,0)</f>
        <v>0</v>
      </c>
      <c r="BJ136" s="18" t="s">
        <v>87</v>
      </c>
      <c r="BK136" s="164">
        <f>ROUND(I136*H136,2)</f>
        <v>0</v>
      </c>
      <c r="BL136" s="18" t="s">
        <v>179</v>
      </c>
      <c r="BM136" s="163" t="s">
        <v>1755</v>
      </c>
    </row>
    <row r="137" spans="1:47" s="2" customFormat="1" ht="57.6">
      <c r="A137" s="33"/>
      <c r="B137" s="34"/>
      <c r="C137" s="33"/>
      <c r="D137" s="165" t="s">
        <v>273</v>
      </c>
      <c r="E137" s="33"/>
      <c r="F137" s="166" t="s">
        <v>1756</v>
      </c>
      <c r="G137" s="33"/>
      <c r="H137" s="33"/>
      <c r="I137" s="167"/>
      <c r="J137" s="33"/>
      <c r="K137" s="33"/>
      <c r="L137" s="34"/>
      <c r="M137" s="168"/>
      <c r="N137" s="169"/>
      <c r="O137" s="59"/>
      <c r="P137" s="59"/>
      <c r="Q137" s="59"/>
      <c r="R137" s="59"/>
      <c r="S137" s="59"/>
      <c r="T137" s="60"/>
      <c r="U137" s="33"/>
      <c r="V137" s="33"/>
      <c r="W137" s="33"/>
      <c r="X137" s="33"/>
      <c r="Y137" s="33"/>
      <c r="Z137" s="33"/>
      <c r="AA137" s="33"/>
      <c r="AB137" s="33"/>
      <c r="AC137" s="33"/>
      <c r="AD137" s="33"/>
      <c r="AE137" s="33"/>
      <c r="AT137" s="18" t="s">
        <v>273</v>
      </c>
      <c r="AU137" s="18" t="s">
        <v>90</v>
      </c>
    </row>
    <row r="138" spans="2:51" s="14" customFormat="1" ht="10.2">
      <c r="B138" s="177"/>
      <c r="D138" s="165" t="s">
        <v>274</v>
      </c>
      <c r="E138" s="178" t="s">
        <v>1</v>
      </c>
      <c r="F138" s="179" t="s">
        <v>1757</v>
      </c>
      <c r="H138" s="180">
        <v>1</v>
      </c>
      <c r="I138" s="181"/>
      <c r="L138" s="177"/>
      <c r="M138" s="182"/>
      <c r="N138" s="183"/>
      <c r="O138" s="183"/>
      <c r="P138" s="183"/>
      <c r="Q138" s="183"/>
      <c r="R138" s="183"/>
      <c r="S138" s="183"/>
      <c r="T138" s="184"/>
      <c r="AT138" s="178" t="s">
        <v>274</v>
      </c>
      <c r="AU138" s="178" t="s">
        <v>90</v>
      </c>
      <c r="AV138" s="14" t="s">
        <v>90</v>
      </c>
      <c r="AW138" s="14" t="s">
        <v>36</v>
      </c>
      <c r="AX138" s="14" t="s">
        <v>80</v>
      </c>
      <c r="AY138" s="178" t="s">
        <v>265</v>
      </c>
    </row>
    <row r="139" spans="2:51" s="15" customFormat="1" ht="10.2">
      <c r="B139" s="185"/>
      <c r="D139" s="165" t="s">
        <v>274</v>
      </c>
      <c r="E139" s="186" t="s">
        <v>1</v>
      </c>
      <c r="F139" s="187" t="s">
        <v>277</v>
      </c>
      <c r="H139" s="188">
        <v>1</v>
      </c>
      <c r="I139" s="189"/>
      <c r="L139" s="185"/>
      <c r="M139" s="190"/>
      <c r="N139" s="191"/>
      <c r="O139" s="191"/>
      <c r="P139" s="191"/>
      <c r="Q139" s="191"/>
      <c r="R139" s="191"/>
      <c r="S139" s="191"/>
      <c r="T139" s="192"/>
      <c r="AT139" s="186" t="s">
        <v>274</v>
      </c>
      <c r="AU139" s="186" t="s">
        <v>90</v>
      </c>
      <c r="AV139" s="15" t="s">
        <v>179</v>
      </c>
      <c r="AW139" s="15" t="s">
        <v>36</v>
      </c>
      <c r="AX139" s="15" t="s">
        <v>87</v>
      </c>
      <c r="AY139" s="186" t="s">
        <v>265</v>
      </c>
    </row>
    <row r="140" spans="1:65" s="2" customFormat="1" ht="49.05" customHeight="1">
      <c r="A140" s="33"/>
      <c r="B140" s="151"/>
      <c r="C140" s="152" t="s">
        <v>90</v>
      </c>
      <c r="D140" s="152" t="s">
        <v>267</v>
      </c>
      <c r="E140" s="153" t="s">
        <v>1758</v>
      </c>
      <c r="F140" s="154" t="s">
        <v>1759</v>
      </c>
      <c r="G140" s="155" t="s">
        <v>312</v>
      </c>
      <c r="H140" s="156">
        <v>45.903</v>
      </c>
      <c r="I140" s="157"/>
      <c r="J140" s="158">
        <f>ROUND(I140*H140,2)</f>
        <v>0</v>
      </c>
      <c r="K140" s="154" t="s">
        <v>271</v>
      </c>
      <c r="L140" s="34"/>
      <c r="M140" s="159" t="s">
        <v>1</v>
      </c>
      <c r="N140" s="160" t="s">
        <v>45</v>
      </c>
      <c r="O140" s="59"/>
      <c r="P140" s="161">
        <f>O140*H140</f>
        <v>0</v>
      </c>
      <c r="Q140" s="161">
        <v>0</v>
      </c>
      <c r="R140" s="161">
        <f>Q140*H140</f>
        <v>0</v>
      </c>
      <c r="S140" s="161">
        <v>0</v>
      </c>
      <c r="T140" s="162">
        <f>S140*H140</f>
        <v>0</v>
      </c>
      <c r="U140" s="33"/>
      <c r="V140" s="33"/>
      <c r="W140" s="33"/>
      <c r="X140" s="33"/>
      <c r="Y140" s="33"/>
      <c r="Z140" s="33"/>
      <c r="AA140" s="33"/>
      <c r="AB140" s="33"/>
      <c r="AC140" s="33"/>
      <c r="AD140" s="33"/>
      <c r="AE140" s="33"/>
      <c r="AR140" s="163" t="s">
        <v>179</v>
      </c>
      <c r="AT140" s="163" t="s">
        <v>267</v>
      </c>
      <c r="AU140" s="163" t="s">
        <v>90</v>
      </c>
      <c r="AY140" s="18" t="s">
        <v>265</v>
      </c>
      <c r="BE140" s="164">
        <f>IF(N140="základní",J140,0)</f>
        <v>0</v>
      </c>
      <c r="BF140" s="164">
        <f>IF(N140="snížená",J140,0)</f>
        <v>0</v>
      </c>
      <c r="BG140" s="164">
        <f>IF(N140="zákl. přenesená",J140,0)</f>
        <v>0</v>
      </c>
      <c r="BH140" s="164">
        <f>IF(N140="sníž. přenesená",J140,0)</f>
        <v>0</v>
      </c>
      <c r="BI140" s="164">
        <f>IF(N140="nulová",J140,0)</f>
        <v>0</v>
      </c>
      <c r="BJ140" s="18" t="s">
        <v>87</v>
      </c>
      <c r="BK140" s="164">
        <f>ROUND(I140*H140,2)</f>
        <v>0</v>
      </c>
      <c r="BL140" s="18" t="s">
        <v>179</v>
      </c>
      <c r="BM140" s="163" t="s">
        <v>1760</v>
      </c>
    </row>
    <row r="141" spans="1:47" s="2" customFormat="1" ht="28.8">
      <c r="A141" s="33"/>
      <c r="B141" s="34"/>
      <c r="C141" s="33"/>
      <c r="D141" s="165" t="s">
        <v>273</v>
      </c>
      <c r="E141" s="33"/>
      <c r="F141" s="166" t="s">
        <v>1759</v>
      </c>
      <c r="G141" s="33"/>
      <c r="H141" s="33"/>
      <c r="I141" s="167"/>
      <c r="J141" s="33"/>
      <c r="K141" s="33"/>
      <c r="L141" s="34"/>
      <c r="M141" s="168"/>
      <c r="N141" s="169"/>
      <c r="O141" s="59"/>
      <c r="P141" s="59"/>
      <c r="Q141" s="59"/>
      <c r="R141" s="59"/>
      <c r="S141" s="59"/>
      <c r="T141" s="60"/>
      <c r="U141" s="33"/>
      <c r="V141" s="33"/>
      <c r="W141" s="33"/>
      <c r="X141" s="33"/>
      <c r="Y141" s="33"/>
      <c r="Z141" s="33"/>
      <c r="AA141" s="33"/>
      <c r="AB141" s="33"/>
      <c r="AC141" s="33"/>
      <c r="AD141" s="33"/>
      <c r="AE141" s="33"/>
      <c r="AT141" s="18" t="s">
        <v>273</v>
      </c>
      <c r="AU141" s="18" t="s">
        <v>90</v>
      </c>
    </row>
    <row r="142" spans="2:51" s="13" customFormat="1" ht="10.2">
      <c r="B142" s="170"/>
      <c r="D142" s="165" t="s">
        <v>274</v>
      </c>
      <c r="E142" s="171" t="s">
        <v>1</v>
      </c>
      <c r="F142" s="172" t="s">
        <v>1761</v>
      </c>
      <c r="H142" s="171" t="s">
        <v>1</v>
      </c>
      <c r="I142" s="173"/>
      <c r="L142" s="170"/>
      <c r="M142" s="174"/>
      <c r="N142" s="175"/>
      <c r="O142" s="175"/>
      <c r="P142" s="175"/>
      <c r="Q142" s="175"/>
      <c r="R142" s="175"/>
      <c r="S142" s="175"/>
      <c r="T142" s="176"/>
      <c r="AT142" s="171" t="s">
        <v>274</v>
      </c>
      <c r="AU142" s="171" t="s">
        <v>90</v>
      </c>
      <c r="AV142" s="13" t="s">
        <v>87</v>
      </c>
      <c r="AW142" s="13" t="s">
        <v>36</v>
      </c>
      <c r="AX142" s="13" t="s">
        <v>80</v>
      </c>
      <c r="AY142" s="171" t="s">
        <v>265</v>
      </c>
    </row>
    <row r="143" spans="2:51" s="13" customFormat="1" ht="10.2">
      <c r="B143" s="170"/>
      <c r="D143" s="165" t="s">
        <v>274</v>
      </c>
      <c r="E143" s="171" t="s">
        <v>1</v>
      </c>
      <c r="F143" s="172" t="s">
        <v>1762</v>
      </c>
      <c r="H143" s="171" t="s">
        <v>1</v>
      </c>
      <c r="I143" s="173"/>
      <c r="L143" s="170"/>
      <c r="M143" s="174"/>
      <c r="N143" s="175"/>
      <c r="O143" s="175"/>
      <c r="P143" s="175"/>
      <c r="Q143" s="175"/>
      <c r="R143" s="175"/>
      <c r="S143" s="175"/>
      <c r="T143" s="176"/>
      <c r="AT143" s="171" t="s">
        <v>274</v>
      </c>
      <c r="AU143" s="171" t="s">
        <v>90</v>
      </c>
      <c r="AV143" s="13" t="s">
        <v>87</v>
      </c>
      <c r="AW143" s="13" t="s">
        <v>36</v>
      </c>
      <c r="AX143" s="13" t="s">
        <v>80</v>
      </c>
      <c r="AY143" s="171" t="s">
        <v>265</v>
      </c>
    </row>
    <row r="144" spans="2:51" s="14" customFormat="1" ht="10.2">
      <c r="B144" s="177"/>
      <c r="D144" s="165" t="s">
        <v>274</v>
      </c>
      <c r="E144" s="178" t="s">
        <v>1</v>
      </c>
      <c r="F144" s="179" t="s">
        <v>1763</v>
      </c>
      <c r="H144" s="180">
        <v>45.903</v>
      </c>
      <c r="I144" s="181"/>
      <c r="L144" s="177"/>
      <c r="M144" s="182"/>
      <c r="N144" s="183"/>
      <c r="O144" s="183"/>
      <c r="P144" s="183"/>
      <c r="Q144" s="183"/>
      <c r="R144" s="183"/>
      <c r="S144" s="183"/>
      <c r="T144" s="184"/>
      <c r="AT144" s="178" t="s">
        <v>274</v>
      </c>
      <c r="AU144" s="178" t="s">
        <v>90</v>
      </c>
      <c r="AV144" s="14" t="s">
        <v>90</v>
      </c>
      <c r="AW144" s="14" t="s">
        <v>36</v>
      </c>
      <c r="AX144" s="14" t="s">
        <v>80</v>
      </c>
      <c r="AY144" s="178" t="s">
        <v>265</v>
      </c>
    </row>
    <row r="145" spans="2:51" s="15" customFormat="1" ht="10.2">
      <c r="B145" s="185"/>
      <c r="D145" s="165" t="s">
        <v>274</v>
      </c>
      <c r="E145" s="186" t="s">
        <v>1</v>
      </c>
      <c r="F145" s="187" t="s">
        <v>277</v>
      </c>
      <c r="H145" s="188">
        <v>45.903</v>
      </c>
      <c r="I145" s="189"/>
      <c r="L145" s="185"/>
      <c r="M145" s="190"/>
      <c r="N145" s="191"/>
      <c r="O145" s="191"/>
      <c r="P145" s="191"/>
      <c r="Q145" s="191"/>
      <c r="R145" s="191"/>
      <c r="S145" s="191"/>
      <c r="T145" s="192"/>
      <c r="AT145" s="186" t="s">
        <v>274</v>
      </c>
      <c r="AU145" s="186" t="s">
        <v>90</v>
      </c>
      <c r="AV145" s="15" t="s">
        <v>179</v>
      </c>
      <c r="AW145" s="15" t="s">
        <v>36</v>
      </c>
      <c r="AX145" s="15" t="s">
        <v>87</v>
      </c>
      <c r="AY145" s="186" t="s">
        <v>265</v>
      </c>
    </row>
    <row r="146" spans="1:65" s="2" customFormat="1" ht="37.8" customHeight="1">
      <c r="A146" s="33"/>
      <c r="B146" s="151"/>
      <c r="C146" s="152" t="s">
        <v>95</v>
      </c>
      <c r="D146" s="152" t="s">
        <v>267</v>
      </c>
      <c r="E146" s="153" t="s">
        <v>1764</v>
      </c>
      <c r="F146" s="154" t="s">
        <v>1765</v>
      </c>
      <c r="G146" s="155" t="s">
        <v>312</v>
      </c>
      <c r="H146" s="156">
        <v>1.5</v>
      </c>
      <c r="I146" s="157"/>
      <c r="J146" s="158">
        <f>ROUND(I146*H146,2)</f>
        <v>0</v>
      </c>
      <c r="K146" s="154" t="s">
        <v>271</v>
      </c>
      <c r="L146" s="34"/>
      <c r="M146" s="159" t="s">
        <v>1</v>
      </c>
      <c r="N146" s="160" t="s">
        <v>45</v>
      </c>
      <c r="O146" s="59"/>
      <c r="P146" s="161">
        <f>O146*H146</f>
        <v>0</v>
      </c>
      <c r="Q146" s="161">
        <v>0</v>
      </c>
      <c r="R146" s="161">
        <f>Q146*H146</f>
        <v>0</v>
      </c>
      <c r="S146" s="161">
        <v>0</v>
      </c>
      <c r="T146" s="162">
        <f>S146*H146</f>
        <v>0</v>
      </c>
      <c r="U146" s="33"/>
      <c r="V146" s="33"/>
      <c r="W146" s="33"/>
      <c r="X146" s="33"/>
      <c r="Y146" s="33"/>
      <c r="Z146" s="33"/>
      <c r="AA146" s="33"/>
      <c r="AB146" s="33"/>
      <c r="AC146" s="33"/>
      <c r="AD146" s="33"/>
      <c r="AE146" s="33"/>
      <c r="AR146" s="163" t="s">
        <v>179</v>
      </c>
      <c r="AT146" s="163" t="s">
        <v>267</v>
      </c>
      <c r="AU146" s="163" t="s">
        <v>90</v>
      </c>
      <c r="AY146" s="18" t="s">
        <v>265</v>
      </c>
      <c r="BE146" s="164">
        <f>IF(N146="základní",J146,0)</f>
        <v>0</v>
      </c>
      <c r="BF146" s="164">
        <f>IF(N146="snížená",J146,0)</f>
        <v>0</v>
      </c>
      <c r="BG146" s="164">
        <f>IF(N146="zákl. přenesená",J146,0)</f>
        <v>0</v>
      </c>
      <c r="BH146" s="164">
        <f>IF(N146="sníž. přenesená",J146,0)</f>
        <v>0</v>
      </c>
      <c r="BI146" s="164">
        <f>IF(N146="nulová",J146,0)</f>
        <v>0</v>
      </c>
      <c r="BJ146" s="18" t="s">
        <v>87</v>
      </c>
      <c r="BK146" s="164">
        <f>ROUND(I146*H146,2)</f>
        <v>0</v>
      </c>
      <c r="BL146" s="18" t="s">
        <v>179</v>
      </c>
      <c r="BM146" s="163" t="s">
        <v>1766</v>
      </c>
    </row>
    <row r="147" spans="1:47" s="2" customFormat="1" ht="28.8">
      <c r="A147" s="33"/>
      <c r="B147" s="34"/>
      <c r="C147" s="33"/>
      <c r="D147" s="165" t="s">
        <v>273</v>
      </c>
      <c r="E147" s="33"/>
      <c r="F147" s="166" t="s">
        <v>1765</v>
      </c>
      <c r="G147" s="33"/>
      <c r="H147" s="33"/>
      <c r="I147" s="167"/>
      <c r="J147" s="33"/>
      <c r="K147" s="33"/>
      <c r="L147" s="34"/>
      <c r="M147" s="168"/>
      <c r="N147" s="169"/>
      <c r="O147" s="59"/>
      <c r="P147" s="59"/>
      <c r="Q147" s="59"/>
      <c r="R147" s="59"/>
      <c r="S147" s="59"/>
      <c r="T147" s="60"/>
      <c r="U147" s="33"/>
      <c r="V147" s="33"/>
      <c r="W147" s="33"/>
      <c r="X147" s="33"/>
      <c r="Y147" s="33"/>
      <c r="Z147" s="33"/>
      <c r="AA147" s="33"/>
      <c r="AB147" s="33"/>
      <c r="AC147" s="33"/>
      <c r="AD147" s="33"/>
      <c r="AE147" s="33"/>
      <c r="AT147" s="18" t="s">
        <v>273</v>
      </c>
      <c r="AU147" s="18" t="s">
        <v>90</v>
      </c>
    </row>
    <row r="148" spans="2:51" s="14" customFormat="1" ht="10.2">
      <c r="B148" s="177"/>
      <c r="D148" s="165" t="s">
        <v>274</v>
      </c>
      <c r="E148" s="178" t="s">
        <v>1</v>
      </c>
      <c r="F148" s="179" t="s">
        <v>1767</v>
      </c>
      <c r="H148" s="180">
        <v>1.5</v>
      </c>
      <c r="I148" s="181"/>
      <c r="L148" s="177"/>
      <c r="M148" s="182"/>
      <c r="N148" s="183"/>
      <c r="O148" s="183"/>
      <c r="P148" s="183"/>
      <c r="Q148" s="183"/>
      <c r="R148" s="183"/>
      <c r="S148" s="183"/>
      <c r="T148" s="184"/>
      <c r="AT148" s="178" t="s">
        <v>274</v>
      </c>
      <c r="AU148" s="178" t="s">
        <v>90</v>
      </c>
      <c r="AV148" s="14" t="s">
        <v>90</v>
      </c>
      <c r="AW148" s="14" t="s">
        <v>36</v>
      </c>
      <c r="AX148" s="14" t="s">
        <v>80</v>
      </c>
      <c r="AY148" s="178" t="s">
        <v>265</v>
      </c>
    </row>
    <row r="149" spans="2:51" s="15" customFormat="1" ht="10.2">
      <c r="B149" s="185"/>
      <c r="D149" s="165" t="s">
        <v>274</v>
      </c>
      <c r="E149" s="186" t="s">
        <v>1</v>
      </c>
      <c r="F149" s="187" t="s">
        <v>277</v>
      </c>
      <c r="H149" s="188">
        <v>1.5</v>
      </c>
      <c r="I149" s="189"/>
      <c r="L149" s="185"/>
      <c r="M149" s="190"/>
      <c r="N149" s="191"/>
      <c r="O149" s="191"/>
      <c r="P149" s="191"/>
      <c r="Q149" s="191"/>
      <c r="R149" s="191"/>
      <c r="S149" s="191"/>
      <c r="T149" s="192"/>
      <c r="AT149" s="186" t="s">
        <v>274</v>
      </c>
      <c r="AU149" s="186" t="s">
        <v>90</v>
      </c>
      <c r="AV149" s="15" t="s">
        <v>179</v>
      </c>
      <c r="AW149" s="15" t="s">
        <v>36</v>
      </c>
      <c r="AX149" s="15" t="s">
        <v>87</v>
      </c>
      <c r="AY149" s="186" t="s">
        <v>265</v>
      </c>
    </row>
    <row r="150" spans="1:65" s="2" customFormat="1" ht="37.8" customHeight="1">
      <c r="A150" s="33"/>
      <c r="B150" s="151"/>
      <c r="C150" s="152" t="s">
        <v>179</v>
      </c>
      <c r="D150" s="152" t="s">
        <v>267</v>
      </c>
      <c r="E150" s="153" t="s">
        <v>1768</v>
      </c>
      <c r="F150" s="154" t="s">
        <v>1769</v>
      </c>
      <c r="G150" s="155" t="s">
        <v>270</v>
      </c>
      <c r="H150" s="156">
        <v>91.806</v>
      </c>
      <c r="I150" s="157"/>
      <c r="J150" s="158">
        <f>ROUND(I150*H150,2)</f>
        <v>0</v>
      </c>
      <c r="K150" s="154" t="s">
        <v>271</v>
      </c>
      <c r="L150" s="34"/>
      <c r="M150" s="159" t="s">
        <v>1</v>
      </c>
      <c r="N150" s="160" t="s">
        <v>45</v>
      </c>
      <c r="O150" s="59"/>
      <c r="P150" s="161">
        <f>O150*H150</f>
        <v>0</v>
      </c>
      <c r="Q150" s="161">
        <v>0.00058</v>
      </c>
      <c r="R150" s="161">
        <f>Q150*H150</f>
        <v>0.05324748</v>
      </c>
      <c r="S150" s="161">
        <v>0</v>
      </c>
      <c r="T150" s="162">
        <f>S150*H150</f>
        <v>0</v>
      </c>
      <c r="U150" s="33"/>
      <c r="V150" s="33"/>
      <c r="W150" s="33"/>
      <c r="X150" s="33"/>
      <c r="Y150" s="33"/>
      <c r="Z150" s="33"/>
      <c r="AA150" s="33"/>
      <c r="AB150" s="33"/>
      <c r="AC150" s="33"/>
      <c r="AD150" s="33"/>
      <c r="AE150" s="33"/>
      <c r="AR150" s="163" t="s">
        <v>179</v>
      </c>
      <c r="AT150" s="163" t="s">
        <v>267</v>
      </c>
      <c r="AU150" s="163" t="s">
        <v>90</v>
      </c>
      <c r="AY150" s="18" t="s">
        <v>265</v>
      </c>
      <c r="BE150" s="164">
        <f>IF(N150="základní",J150,0)</f>
        <v>0</v>
      </c>
      <c r="BF150" s="164">
        <f>IF(N150="snížená",J150,0)</f>
        <v>0</v>
      </c>
      <c r="BG150" s="164">
        <f>IF(N150="zákl. přenesená",J150,0)</f>
        <v>0</v>
      </c>
      <c r="BH150" s="164">
        <f>IF(N150="sníž. přenesená",J150,0)</f>
        <v>0</v>
      </c>
      <c r="BI150" s="164">
        <f>IF(N150="nulová",J150,0)</f>
        <v>0</v>
      </c>
      <c r="BJ150" s="18" t="s">
        <v>87</v>
      </c>
      <c r="BK150" s="164">
        <f>ROUND(I150*H150,2)</f>
        <v>0</v>
      </c>
      <c r="BL150" s="18" t="s">
        <v>179</v>
      </c>
      <c r="BM150" s="163" t="s">
        <v>1770</v>
      </c>
    </row>
    <row r="151" spans="1:47" s="2" customFormat="1" ht="19.2">
      <c r="A151" s="33"/>
      <c r="B151" s="34"/>
      <c r="C151" s="33"/>
      <c r="D151" s="165" t="s">
        <v>273</v>
      </c>
      <c r="E151" s="33"/>
      <c r="F151" s="166" t="s">
        <v>1769</v>
      </c>
      <c r="G151" s="33"/>
      <c r="H151" s="33"/>
      <c r="I151" s="167"/>
      <c r="J151" s="33"/>
      <c r="K151" s="33"/>
      <c r="L151" s="34"/>
      <c r="M151" s="168"/>
      <c r="N151" s="169"/>
      <c r="O151" s="59"/>
      <c r="P151" s="59"/>
      <c r="Q151" s="59"/>
      <c r="R151" s="59"/>
      <c r="S151" s="59"/>
      <c r="T151" s="60"/>
      <c r="U151" s="33"/>
      <c r="V151" s="33"/>
      <c r="W151" s="33"/>
      <c r="X151" s="33"/>
      <c r="Y151" s="33"/>
      <c r="Z151" s="33"/>
      <c r="AA151" s="33"/>
      <c r="AB151" s="33"/>
      <c r="AC151" s="33"/>
      <c r="AD151" s="33"/>
      <c r="AE151" s="33"/>
      <c r="AT151" s="18" t="s">
        <v>273</v>
      </c>
      <c r="AU151" s="18" t="s">
        <v>90</v>
      </c>
    </row>
    <row r="152" spans="2:51" s="13" customFormat="1" ht="10.2">
      <c r="B152" s="170"/>
      <c r="D152" s="165" t="s">
        <v>274</v>
      </c>
      <c r="E152" s="171" t="s">
        <v>1</v>
      </c>
      <c r="F152" s="172" t="s">
        <v>1761</v>
      </c>
      <c r="H152" s="171" t="s">
        <v>1</v>
      </c>
      <c r="I152" s="173"/>
      <c r="L152" s="170"/>
      <c r="M152" s="174"/>
      <c r="N152" s="175"/>
      <c r="O152" s="175"/>
      <c r="P152" s="175"/>
      <c r="Q152" s="175"/>
      <c r="R152" s="175"/>
      <c r="S152" s="175"/>
      <c r="T152" s="176"/>
      <c r="AT152" s="171" t="s">
        <v>274</v>
      </c>
      <c r="AU152" s="171" t="s">
        <v>90</v>
      </c>
      <c r="AV152" s="13" t="s">
        <v>87</v>
      </c>
      <c r="AW152" s="13" t="s">
        <v>36</v>
      </c>
      <c r="AX152" s="13" t="s">
        <v>80</v>
      </c>
      <c r="AY152" s="171" t="s">
        <v>265</v>
      </c>
    </row>
    <row r="153" spans="2:51" s="14" customFormat="1" ht="10.2">
      <c r="B153" s="177"/>
      <c r="D153" s="165" t="s">
        <v>274</v>
      </c>
      <c r="E153" s="178" t="s">
        <v>1</v>
      </c>
      <c r="F153" s="179" t="s">
        <v>1771</v>
      </c>
      <c r="H153" s="180">
        <v>91.806</v>
      </c>
      <c r="I153" s="181"/>
      <c r="L153" s="177"/>
      <c r="M153" s="182"/>
      <c r="N153" s="183"/>
      <c r="O153" s="183"/>
      <c r="P153" s="183"/>
      <c r="Q153" s="183"/>
      <c r="R153" s="183"/>
      <c r="S153" s="183"/>
      <c r="T153" s="184"/>
      <c r="AT153" s="178" t="s">
        <v>274</v>
      </c>
      <c r="AU153" s="178" t="s">
        <v>90</v>
      </c>
      <c r="AV153" s="14" t="s">
        <v>90</v>
      </c>
      <c r="AW153" s="14" t="s">
        <v>36</v>
      </c>
      <c r="AX153" s="14" t="s">
        <v>80</v>
      </c>
      <c r="AY153" s="178" t="s">
        <v>265</v>
      </c>
    </row>
    <row r="154" spans="2:51" s="15" customFormat="1" ht="10.2">
      <c r="B154" s="185"/>
      <c r="D154" s="165" t="s">
        <v>274</v>
      </c>
      <c r="E154" s="186" t="s">
        <v>1</v>
      </c>
      <c r="F154" s="187" t="s">
        <v>277</v>
      </c>
      <c r="H154" s="188">
        <v>91.806</v>
      </c>
      <c r="I154" s="189"/>
      <c r="L154" s="185"/>
      <c r="M154" s="190"/>
      <c r="N154" s="191"/>
      <c r="O154" s="191"/>
      <c r="P154" s="191"/>
      <c r="Q154" s="191"/>
      <c r="R154" s="191"/>
      <c r="S154" s="191"/>
      <c r="T154" s="192"/>
      <c r="AT154" s="186" t="s">
        <v>274</v>
      </c>
      <c r="AU154" s="186" t="s">
        <v>90</v>
      </c>
      <c r="AV154" s="15" t="s">
        <v>179</v>
      </c>
      <c r="AW154" s="15" t="s">
        <v>36</v>
      </c>
      <c r="AX154" s="15" t="s">
        <v>87</v>
      </c>
      <c r="AY154" s="186" t="s">
        <v>265</v>
      </c>
    </row>
    <row r="155" spans="1:65" s="2" customFormat="1" ht="37.8" customHeight="1">
      <c r="A155" s="33"/>
      <c r="B155" s="151"/>
      <c r="C155" s="152" t="s">
        <v>291</v>
      </c>
      <c r="D155" s="152" t="s">
        <v>267</v>
      </c>
      <c r="E155" s="153" t="s">
        <v>1772</v>
      </c>
      <c r="F155" s="154" t="s">
        <v>1773</v>
      </c>
      <c r="G155" s="155" t="s">
        <v>270</v>
      </c>
      <c r="H155" s="156">
        <v>91.806</v>
      </c>
      <c r="I155" s="157"/>
      <c r="J155" s="158">
        <f>ROUND(I155*H155,2)</f>
        <v>0</v>
      </c>
      <c r="K155" s="154" t="s">
        <v>271</v>
      </c>
      <c r="L155" s="34"/>
      <c r="M155" s="159" t="s">
        <v>1</v>
      </c>
      <c r="N155" s="160" t="s">
        <v>45</v>
      </c>
      <c r="O155" s="59"/>
      <c r="P155" s="161">
        <f>O155*H155</f>
        <v>0</v>
      </c>
      <c r="Q155" s="161">
        <v>0</v>
      </c>
      <c r="R155" s="161">
        <f>Q155*H155</f>
        <v>0</v>
      </c>
      <c r="S155" s="161">
        <v>0</v>
      </c>
      <c r="T155" s="162">
        <f>S155*H155</f>
        <v>0</v>
      </c>
      <c r="U155" s="33"/>
      <c r="V155" s="33"/>
      <c r="W155" s="33"/>
      <c r="X155" s="33"/>
      <c r="Y155" s="33"/>
      <c r="Z155" s="33"/>
      <c r="AA155" s="33"/>
      <c r="AB155" s="33"/>
      <c r="AC155" s="33"/>
      <c r="AD155" s="33"/>
      <c r="AE155" s="33"/>
      <c r="AR155" s="163" t="s">
        <v>179</v>
      </c>
      <c r="AT155" s="163" t="s">
        <v>267</v>
      </c>
      <c r="AU155" s="163" t="s">
        <v>90</v>
      </c>
      <c r="AY155" s="18" t="s">
        <v>265</v>
      </c>
      <c r="BE155" s="164">
        <f>IF(N155="základní",J155,0)</f>
        <v>0</v>
      </c>
      <c r="BF155" s="164">
        <f>IF(N155="snížená",J155,0)</f>
        <v>0</v>
      </c>
      <c r="BG155" s="164">
        <f>IF(N155="zákl. přenesená",J155,0)</f>
        <v>0</v>
      </c>
      <c r="BH155" s="164">
        <f>IF(N155="sníž. přenesená",J155,0)</f>
        <v>0</v>
      </c>
      <c r="BI155" s="164">
        <f>IF(N155="nulová",J155,0)</f>
        <v>0</v>
      </c>
      <c r="BJ155" s="18" t="s">
        <v>87</v>
      </c>
      <c r="BK155" s="164">
        <f>ROUND(I155*H155,2)</f>
        <v>0</v>
      </c>
      <c r="BL155" s="18" t="s">
        <v>179</v>
      </c>
      <c r="BM155" s="163" t="s">
        <v>1774</v>
      </c>
    </row>
    <row r="156" spans="1:47" s="2" customFormat="1" ht="19.2">
      <c r="A156" s="33"/>
      <c r="B156" s="34"/>
      <c r="C156" s="33"/>
      <c r="D156" s="165" t="s">
        <v>273</v>
      </c>
      <c r="E156" s="33"/>
      <c r="F156" s="166" t="s">
        <v>1773</v>
      </c>
      <c r="G156" s="33"/>
      <c r="H156" s="33"/>
      <c r="I156" s="167"/>
      <c r="J156" s="33"/>
      <c r="K156" s="33"/>
      <c r="L156" s="34"/>
      <c r="M156" s="168"/>
      <c r="N156" s="169"/>
      <c r="O156" s="59"/>
      <c r="P156" s="59"/>
      <c r="Q156" s="59"/>
      <c r="R156" s="59"/>
      <c r="S156" s="59"/>
      <c r="T156" s="60"/>
      <c r="U156" s="33"/>
      <c r="V156" s="33"/>
      <c r="W156" s="33"/>
      <c r="X156" s="33"/>
      <c r="Y156" s="33"/>
      <c r="Z156" s="33"/>
      <c r="AA156" s="33"/>
      <c r="AB156" s="33"/>
      <c r="AC156" s="33"/>
      <c r="AD156" s="33"/>
      <c r="AE156" s="33"/>
      <c r="AT156" s="18" t="s">
        <v>273</v>
      </c>
      <c r="AU156" s="18" t="s">
        <v>90</v>
      </c>
    </row>
    <row r="157" spans="2:51" s="13" customFormat="1" ht="10.2">
      <c r="B157" s="170"/>
      <c r="D157" s="165" t="s">
        <v>274</v>
      </c>
      <c r="E157" s="171" t="s">
        <v>1</v>
      </c>
      <c r="F157" s="172" t="s">
        <v>1761</v>
      </c>
      <c r="H157" s="171" t="s">
        <v>1</v>
      </c>
      <c r="I157" s="173"/>
      <c r="L157" s="170"/>
      <c r="M157" s="174"/>
      <c r="N157" s="175"/>
      <c r="O157" s="175"/>
      <c r="P157" s="175"/>
      <c r="Q157" s="175"/>
      <c r="R157" s="175"/>
      <c r="S157" s="175"/>
      <c r="T157" s="176"/>
      <c r="AT157" s="171" t="s">
        <v>274</v>
      </c>
      <c r="AU157" s="171" t="s">
        <v>90</v>
      </c>
      <c r="AV157" s="13" t="s">
        <v>87</v>
      </c>
      <c r="AW157" s="13" t="s">
        <v>36</v>
      </c>
      <c r="AX157" s="13" t="s">
        <v>80</v>
      </c>
      <c r="AY157" s="171" t="s">
        <v>265</v>
      </c>
    </row>
    <row r="158" spans="2:51" s="14" customFormat="1" ht="10.2">
      <c r="B158" s="177"/>
      <c r="D158" s="165" t="s">
        <v>274</v>
      </c>
      <c r="E158" s="178" t="s">
        <v>1</v>
      </c>
      <c r="F158" s="179" t="s">
        <v>1771</v>
      </c>
      <c r="H158" s="180">
        <v>91.806</v>
      </c>
      <c r="I158" s="181"/>
      <c r="L158" s="177"/>
      <c r="M158" s="182"/>
      <c r="N158" s="183"/>
      <c r="O158" s="183"/>
      <c r="P158" s="183"/>
      <c r="Q158" s="183"/>
      <c r="R158" s="183"/>
      <c r="S158" s="183"/>
      <c r="T158" s="184"/>
      <c r="AT158" s="178" t="s">
        <v>274</v>
      </c>
      <c r="AU158" s="178" t="s">
        <v>90</v>
      </c>
      <c r="AV158" s="14" t="s">
        <v>90</v>
      </c>
      <c r="AW158" s="14" t="s">
        <v>36</v>
      </c>
      <c r="AX158" s="14" t="s">
        <v>80</v>
      </c>
      <c r="AY158" s="178" t="s">
        <v>265</v>
      </c>
    </row>
    <row r="159" spans="2:51" s="15" customFormat="1" ht="10.2">
      <c r="B159" s="185"/>
      <c r="D159" s="165" t="s">
        <v>274</v>
      </c>
      <c r="E159" s="186" t="s">
        <v>1</v>
      </c>
      <c r="F159" s="187" t="s">
        <v>277</v>
      </c>
      <c r="H159" s="188">
        <v>91.806</v>
      </c>
      <c r="I159" s="189"/>
      <c r="L159" s="185"/>
      <c r="M159" s="190"/>
      <c r="N159" s="191"/>
      <c r="O159" s="191"/>
      <c r="P159" s="191"/>
      <c r="Q159" s="191"/>
      <c r="R159" s="191"/>
      <c r="S159" s="191"/>
      <c r="T159" s="192"/>
      <c r="AT159" s="186" t="s">
        <v>274</v>
      </c>
      <c r="AU159" s="186" t="s">
        <v>90</v>
      </c>
      <c r="AV159" s="15" t="s">
        <v>179</v>
      </c>
      <c r="AW159" s="15" t="s">
        <v>36</v>
      </c>
      <c r="AX159" s="15" t="s">
        <v>87</v>
      </c>
      <c r="AY159" s="186" t="s">
        <v>265</v>
      </c>
    </row>
    <row r="160" spans="1:65" s="2" customFormat="1" ht="66.75" customHeight="1">
      <c r="A160" s="33"/>
      <c r="B160" s="151"/>
      <c r="C160" s="152" t="s">
        <v>305</v>
      </c>
      <c r="D160" s="152" t="s">
        <v>267</v>
      </c>
      <c r="E160" s="153" t="s">
        <v>1775</v>
      </c>
      <c r="F160" s="154" t="s">
        <v>1776</v>
      </c>
      <c r="G160" s="155" t="s">
        <v>312</v>
      </c>
      <c r="H160" s="156">
        <v>45.903</v>
      </c>
      <c r="I160" s="157"/>
      <c r="J160" s="158">
        <f>ROUND(I160*H160,2)</f>
        <v>0</v>
      </c>
      <c r="K160" s="154" t="s">
        <v>271</v>
      </c>
      <c r="L160" s="34"/>
      <c r="M160" s="159" t="s">
        <v>1</v>
      </c>
      <c r="N160" s="160" t="s">
        <v>45</v>
      </c>
      <c r="O160" s="59"/>
      <c r="P160" s="161">
        <f>O160*H160</f>
        <v>0</v>
      </c>
      <c r="Q160" s="161">
        <v>0</v>
      </c>
      <c r="R160" s="161">
        <f>Q160*H160</f>
        <v>0</v>
      </c>
      <c r="S160" s="161">
        <v>0</v>
      </c>
      <c r="T160" s="162">
        <f>S160*H160</f>
        <v>0</v>
      </c>
      <c r="U160" s="33"/>
      <c r="V160" s="33"/>
      <c r="W160" s="33"/>
      <c r="X160" s="33"/>
      <c r="Y160" s="33"/>
      <c r="Z160" s="33"/>
      <c r="AA160" s="33"/>
      <c r="AB160" s="33"/>
      <c r="AC160" s="33"/>
      <c r="AD160" s="33"/>
      <c r="AE160" s="33"/>
      <c r="AR160" s="163" t="s">
        <v>179</v>
      </c>
      <c r="AT160" s="163" t="s">
        <v>267</v>
      </c>
      <c r="AU160" s="163" t="s">
        <v>90</v>
      </c>
      <c r="AY160" s="18" t="s">
        <v>265</v>
      </c>
      <c r="BE160" s="164">
        <f>IF(N160="základní",J160,0)</f>
        <v>0</v>
      </c>
      <c r="BF160" s="164">
        <f>IF(N160="snížená",J160,0)</f>
        <v>0</v>
      </c>
      <c r="BG160" s="164">
        <f>IF(N160="zákl. přenesená",J160,0)</f>
        <v>0</v>
      </c>
      <c r="BH160" s="164">
        <f>IF(N160="sníž. přenesená",J160,0)</f>
        <v>0</v>
      </c>
      <c r="BI160" s="164">
        <f>IF(N160="nulová",J160,0)</f>
        <v>0</v>
      </c>
      <c r="BJ160" s="18" t="s">
        <v>87</v>
      </c>
      <c r="BK160" s="164">
        <f>ROUND(I160*H160,2)</f>
        <v>0</v>
      </c>
      <c r="BL160" s="18" t="s">
        <v>179</v>
      </c>
      <c r="BM160" s="163" t="s">
        <v>1777</v>
      </c>
    </row>
    <row r="161" spans="1:47" s="2" customFormat="1" ht="38.4">
      <c r="A161" s="33"/>
      <c r="B161" s="34"/>
      <c r="C161" s="33"/>
      <c r="D161" s="165" t="s">
        <v>273</v>
      </c>
      <c r="E161" s="33"/>
      <c r="F161" s="166" t="s">
        <v>1776</v>
      </c>
      <c r="G161" s="33"/>
      <c r="H161" s="33"/>
      <c r="I161" s="167"/>
      <c r="J161" s="33"/>
      <c r="K161" s="33"/>
      <c r="L161" s="34"/>
      <c r="M161" s="168"/>
      <c r="N161" s="169"/>
      <c r="O161" s="59"/>
      <c r="P161" s="59"/>
      <c r="Q161" s="59"/>
      <c r="R161" s="59"/>
      <c r="S161" s="59"/>
      <c r="T161" s="60"/>
      <c r="U161" s="33"/>
      <c r="V161" s="33"/>
      <c r="W161" s="33"/>
      <c r="X161" s="33"/>
      <c r="Y161" s="33"/>
      <c r="Z161" s="33"/>
      <c r="AA161" s="33"/>
      <c r="AB161" s="33"/>
      <c r="AC161" s="33"/>
      <c r="AD161" s="33"/>
      <c r="AE161" s="33"/>
      <c r="AT161" s="18" t="s">
        <v>273</v>
      </c>
      <c r="AU161" s="18" t="s">
        <v>90</v>
      </c>
    </row>
    <row r="162" spans="2:51" s="13" customFormat="1" ht="10.2">
      <c r="B162" s="170"/>
      <c r="D162" s="165" t="s">
        <v>274</v>
      </c>
      <c r="E162" s="171" t="s">
        <v>1</v>
      </c>
      <c r="F162" s="172" t="s">
        <v>1761</v>
      </c>
      <c r="H162" s="171" t="s">
        <v>1</v>
      </c>
      <c r="I162" s="173"/>
      <c r="L162" s="170"/>
      <c r="M162" s="174"/>
      <c r="N162" s="175"/>
      <c r="O162" s="175"/>
      <c r="P162" s="175"/>
      <c r="Q162" s="175"/>
      <c r="R162" s="175"/>
      <c r="S162" s="175"/>
      <c r="T162" s="176"/>
      <c r="AT162" s="171" t="s">
        <v>274</v>
      </c>
      <c r="AU162" s="171" t="s">
        <v>90</v>
      </c>
      <c r="AV162" s="13" t="s">
        <v>87</v>
      </c>
      <c r="AW162" s="13" t="s">
        <v>36</v>
      </c>
      <c r="AX162" s="13" t="s">
        <v>80</v>
      </c>
      <c r="AY162" s="171" t="s">
        <v>265</v>
      </c>
    </row>
    <row r="163" spans="2:51" s="14" customFormat="1" ht="10.2">
      <c r="B163" s="177"/>
      <c r="D163" s="165" t="s">
        <v>274</v>
      </c>
      <c r="E163" s="178" t="s">
        <v>1</v>
      </c>
      <c r="F163" s="179" t="s">
        <v>1763</v>
      </c>
      <c r="H163" s="180">
        <v>45.903</v>
      </c>
      <c r="I163" s="181"/>
      <c r="L163" s="177"/>
      <c r="M163" s="182"/>
      <c r="N163" s="183"/>
      <c r="O163" s="183"/>
      <c r="P163" s="183"/>
      <c r="Q163" s="183"/>
      <c r="R163" s="183"/>
      <c r="S163" s="183"/>
      <c r="T163" s="184"/>
      <c r="AT163" s="178" t="s">
        <v>274</v>
      </c>
      <c r="AU163" s="178" t="s">
        <v>90</v>
      </c>
      <c r="AV163" s="14" t="s">
        <v>90</v>
      </c>
      <c r="AW163" s="14" t="s">
        <v>36</v>
      </c>
      <c r="AX163" s="14" t="s">
        <v>80</v>
      </c>
      <c r="AY163" s="178" t="s">
        <v>265</v>
      </c>
    </row>
    <row r="164" spans="2:51" s="15" customFormat="1" ht="10.2">
      <c r="B164" s="185"/>
      <c r="D164" s="165" t="s">
        <v>274</v>
      </c>
      <c r="E164" s="186" t="s">
        <v>1</v>
      </c>
      <c r="F164" s="187" t="s">
        <v>277</v>
      </c>
      <c r="H164" s="188">
        <v>45.903</v>
      </c>
      <c r="I164" s="189"/>
      <c r="L164" s="185"/>
      <c r="M164" s="190"/>
      <c r="N164" s="191"/>
      <c r="O164" s="191"/>
      <c r="P164" s="191"/>
      <c r="Q164" s="191"/>
      <c r="R164" s="191"/>
      <c r="S164" s="191"/>
      <c r="T164" s="192"/>
      <c r="AT164" s="186" t="s">
        <v>274</v>
      </c>
      <c r="AU164" s="186" t="s">
        <v>90</v>
      </c>
      <c r="AV164" s="15" t="s">
        <v>179</v>
      </c>
      <c r="AW164" s="15" t="s">
        <v>36</v>
      </c>
      <c r="AX164" s="15" t="s">
        <v>87</v>
      </c>
      <c r="AY164" s="186" t="s">
        <v>265</v>
      </c>
    </row>
    <row r="165" spans="1:65" s="2" customFormat="1" ht="62.7" customHeight="1">
      <c r="A165" s="33"/>
      <c r="B165" s="151"/>
      <c r="C165" s="152" t="s">
        <v>309</v>
      </c>
      <c r="D165" s="152" t="s">
        <v>267</v>
      </c>
      <c r="E165" s="153" t="s">
        <v>341</v>
      </c>
      <c r="F165" s="154" t="s">
        <v>342</v>
      </c>
      <c r="G165" s="155" t="s">
        <v>312</v>
      </c>
      <c r="H165" s="156">
        <v>45.903</v>
      </c>
      <c r="I165" s="157"/>
      <c r="J165" s="158">
        <f>ROUND(I165*H165,2)</f>
        <v>0</v>
      </c>
      <c r="K165" s="154" t="s">
        <v>271</v>
      </c>
      <c r="L165" s="34"/>
      <c r="M165" s="159" t="s">
        <v>1</v>
      </c>
      <c r="N165" s="160" t="s">
        <v>45</v>
      </c>
      <c r="O165" s="59"/>
      <c r="P165" s="161">
        <f>O165*H165</f>
        <v>0</v>
      </c>
      <c r="Q165" s="161">
        <v>0</v>
      </c>
      <c r="R165" s="161">
        <f>Q165*H165</f>
        <v>0</v>
      </c>
      <c r="S165" s="161">
        <v>0</v>
      </c>
      <c r="T165" s="162">
        <f>S165*H165</f>
        <v>0</v>
      </c>
      <c r="U165" s="33"/>
      <c r="V165" s="33"/>
      <c r="W165" s="33"/>
      <c r="X165" s="33"/>
      <c r="Y165" s="33"/>
      <c r="Z165" s="33"/>
      <c r="AA165" s="33"/>
      <c r="AB165" s="33"/>
      <c r="AC165" s="33"/>
      <c r="AD165" s="33"/>
      <c r="AE165" s="33"/>
      <c r="AR165" s="163" t="s">
        <v>179</v>
      </c>
      <c r="AT165" s="163" t="s">
        <v>267</v>
      </c>
      <c r="AU165" s="163" t="s">
        <v>90</v>
      </c>
      <c r="AY165" s="18" t="s">
        <v>265</v>
      </c>
      <c r="BE165" s="164">
        <f>IF(N165="základní",J165,0)</f>
        <v>0</v>
      </c>
      <c r="BF165" s="164">
        <f>IF(N165="snížená",J165,0)</f>
        <v>0</v>
      </c>
      <c r="BG165" s="164">
        <f>IF(N165="zákl. přenesená",J165,0)</f>
        <v>0</v>
      </c>
      <c r="BH165" s="164">
        <f>IF(N165="sníž. přenesená",J165,0)</f>
        <v>0</v>
      </c>
      <c r="BI165" s="164">
        <f>IF(N165="nulová",J165,0)</f>
        <v>0</v>
      </c>
      <c r="BJ165" s="18" t="s">
        <v>87</v>
      </c>
      <c r="BK165" s="164">
        <f>ROUND(I165*H165,2)</f>
        <v>0</v>
      </c>
      <c r="BL165" s="18" t="s">
        <v>179</v>
      </c>
      <c r="BM165" s="163" t="s">
        <v>1778</v>
      </c>
    </row>
    <row r="166" spans="1:47" s="2" customFormat="1" ht="38.4">
      <c r="A166" s="33"/>
      <c r="B166" s="34"/>
      <c r="C166" s="33"/>
      <c r="D166" s="165" t="s">
        <v>273</v>
      </c>
      <c r="E166" s="33"/>
      <c r="F166" s="166" t="s">
        <v>342</v>
      </c>
      <c r="G166" s="33"/>
      <c r="H166" s="33"/>
      <c r="I166" s="167"/>
      <c r="J166" s="33"/>
      <c r="K166" s="33"/>
      <c r="L166" s="34"/>
      <c r="M166" s="168"/>
      <c r="N166" s="169"/>
      <c r="O166" s="59"/>
      <c r="P166" s="59"/>
      <c r="Q166" s="59"/>
      <c r="R166" s="59"/>
      <c r="S166" s="59"/>
      <c r="T166" s="60"/>
      <c r="U166" s="33"/>
      <c r="V166" s="33"/>
      <c r="W166" s="33"/>
      <c r="X166" s="33"/>
      <c r="Y166" s="33"/>
      <c r="Z166" s="33"/>
      <c r="AA166" s="33"/>
      <c r="AB166" s="33"/>
      <c r="AC166" s="33"/>
      <c r="AD166" s="33"/>
      <c r="AE166" s="33"/>
      <c r="AT166" s="18" t="s">
        <v>273</v>
      </c>
      <c r="AU166" s="18" t="s">
        <v>90</v>
      </c>
    </row>
    <row r="167" spans="2:51" s="13" customFormat="1" ht="10.2">
      <c r="B167" s="170"/>
      <c r="D167" s="165" t="s">
        <v>274</v>
      </c>
      <c r="E167" s="171" t="s">
        <v>1</v>
      </c>
      <c r="F167" s="172" t="s">
        <v>1761</v>
      </c>
      <c r="H167" s="171" t="s">
        <v>1</v>
      </c>
      <c r="I167" s="173"/>
      <c r="L167" s="170"/>
      <c r="M167" s="174"/>
      <c r="N167" s="175"/>
      <c r="O167" s="175"/>
      <c r="P167" s="175"/>
      <c r="Q167" s="175"/>
      <c r="R167" s="175"/>
      <c r="S167" s="175"/>
      <c r="T167" s="176"/>
      <c r="AT167" s="171" t="s">
        <v>274</v>
      </c>
      <c r="AU167" s="171" t="s">
        <v>90</v>
      </c>
      <c r="AV167" s="13" t="s">
        <v>87</v>
      </c>
      <c r="AW167" s="13" t="s">
        <v>36</v>
      </c>
      <c r="AX167" s="13" t="s">
        <v>80</v>
      </c>
      <c r="AY167" s="171" t="s">
        <v>265</v>
      </c>
    </row>
    <row r="168" spans="2:51" s="14" customFormat="1" ht="10.2">
      <c r="B168" s="177"/>
      <c r="D168" s="165" t="s">
        <v>274</v>
      </c>
      <c r="E168" s="178" t="s">
        <v>1</v>
      </c>
      <c r="F168" s="179" t="s">
        <v>1779</v>
      </c>
      <c r="H168" s="180">
        <v>45.903</v>
      </c>
      <c r="I168" s="181"/>
      <c r="L168" s="177"/>
      <c r="M168" s="182"/>
      <c r="N168" s="183"/>
      <c r="O168" s="183"/>
      <c r="P168" s="183"/>
      <c r="Q168" s="183"/>
      <c r="R168" s="183"/>
      <c r="S168" s="183"/>
      <c r="T168" s="184"/>
      <c r="AT168" s="178" t="s">
        <v>274</v>
      </c>
      <c r="AU168" s="178" t="s">
        <v>90</v>
      </c>
      <c r="AV168" s="14" t="s">
        <v>90</v>
      </c>
      <c r="AW168" s="14" t="s">
        <v>36</v>
      </c>
      <c r="AX168" s="14" t="s">
        <v>80</v>
      </c>
      <c r="AY168" s="178" t="s">
        <v>265</v>
      </c>
    </row>
    <row r="169" spans="2:51" s="15" customFormat="1" ht="10.2">
      <c r="B169" s="185"/>
      <c r="D169" s="165" t="s">
        <v>274</v>
      </c>
      <c r="E169" s="186" t="s">
        <v>1</v>
      </c>
      <c r="F169" s="187" t="s">
        <v>277</v>
      </c>
      <c r="H169" s="188">
        <v>45.903</v>
      </c>
      <c r="I169" s="189"/>
      <c r="L169" s="185"/>
      <c r="M169" s="190"/>
      <c r="N169" s="191"/>
      <c r="O169" s="191"/>
      <c r="P169" s="191"/>
      <c r="Q169" s="191"/>
      <c r="R169" s="191"/>
      <c r="S169" s="191"/>
      <c r="T169" s="192"/>
      <c r="AT169" s="186" t="s">
        <v>274</v>
      </c>
      <c r="AU169" s="186" t="s">
        <v>90</v>
      </c>
      <c r="AV169" s="15" t="s">
        <v>179</v>
      </c>
      <c r="AW169" s="15" t="s">
        <v>36</v>
      </c>
      <c r="AX169" s="15" t="s">
        <v>87</v>
      </c>
      <c r="AY169" s="186" t="s">
        <v>265</v>
      </c>
    </row>
    <row r="170" spans="1:65" s="2" customFormat="1" ht="62.7" customHeight="1">
      <c r="A170" s="33"/>
      <c r="B170" s="151"/>
      <c r="C170" s="152" t="s">
        <v>321</v>
      </c>
      <c r="D170" s="152" t="s">
        <v>267</v>
      </c>
      <c r="E170" s="153" t="s">
        <v>1780</v>
      </c>
      <c r="F170" s="154" t="s">
        <v>1781</v>
      </c>
      <c r="G170" s="155" t="s">
        <v>312</v>
      </c>
      <c r="H170" s="156">
        <v>20.575</v>
      </c>
      <c r="I170" s="157"/>
      <c r="J170" s="158">
        <f>ROUND(I170*H170,2)</f>
        <v>0</v>
      </c>
      <c r="K170" s="154" t="s">
        <v>271</v>
      </c>
      <c r="L170" s="34"/>
      <c r="M170" s="159" t="s">
        <v>1</v>
      </c>
      <c r="N170" s="160" t="s">
        <v>45</v>
      </c>
      <c r="O170" s="59"/>
      <c r="P170" s="161">
        <f>O170*H170</f>
        <v>0</v>
      </c>
      <c r="Q170" s="161">
        <v>0</v>
      </c>
      <c r="R170" s="161">
        <f>Q170*H170</f>
        <v>0</v>
      </c>
      <c r="S170" s="161">
        <v>0</v>
      </c>
      <c r="T170" s="162">
        <f>S170*H170</f>
        <v>0</v>
      </c>
      <c r="U170" s="33"/>
      <c r="V170" s="33"/>
      <c r="W170" s="33"/>
      <c r="X170" s="33"/>
      <c r="Y170" s="33"/>
      <c r="Z170" s="33"/>
      <c r="AA170" s="33"/>
      <c r="AB170" s="33"/>
      <c r="AC170" s="33"/>
      <c r="AD170" s="33"/>
      <c r="AE170" s="33"/>
      <c r="AR170" s="163" t="s">
        <v>179</v>
      </c>
      <c r="AT170" s="163" t="s">
        <v>267</v>
      </c>
      <c r="AU170" s="163" t="s">
        <v>90</v>
      </c>
      <c r="AY170" s="18" t="s">
        <v>265</v>
      </c>
      <c r="BE170" s="164">
        <f>IF(N170="základní",J170,0)</f>
        <v>0</v>
      </c>
      <c r="BF170" s="164">
        <f>IF(N170="snížená",J170,0)</f>
        <v>0</v>
      </c>
      <c r="BG170" s="164">
        <f>IF(N170="zákl. přenesená",J170,0)</f>
        <v>0</v>
      </c>
      <c r="BH170" s="164">
        <f>IF(N170="sníž. přenesená",J170,0)</f>
        <v>0</v>
      </c>
      <c r="BI170" s="164">
        <f>IF(N170="nulová",J170,0)</f>
        <v>0</v>
      </c>
      <c r="BJ170" s="18" t="s">
        <v>87</v>
      </c>
      <c r="BK170" s="164">
        <f>ROUND(I170*H170,2)</f>
        <v>0</v>
      </c>
      <c r="BL170" s="18" t="s">
        <v>179</v>
      </c>
      <c r="BM170" s="163" t="s">
        <v>1782</v>
      </c>
    </row>
    <row r="171" spans="1:47" s="2" customFormat="1" ht="38.4">
      <c r="A171" s="33"/>
      <c r="B171" s="34"/>
      <c r="C171" s="33"/>
      <c r="D171" s="165" t="s">
        <v>273</v>
      </c>
      <c r="E171" s="33"/>
      <c r="F171" s="166" t="s">
        <v>1781</v>
      </c>
      <c r="G171" s="33"/>
      <c r="H171" s="33"/>
      <c r="I171" s="167"/>
      <c r="J171" s="33"/>
      <c r="K171" s="33"/>
      <c r="L171" s="34"/>
      <c r="M171" s="168"/>
      <c r="N171" s="169"/>
      <c r="O171" s="59"/>
      <c r="P171" s="59"/>
      <c r="Q171" s="59"/>
      <c r="R171" s="59"/>
      <c r="S171" s="59"/>
      <c r="T171" s="60"/>
      <c r="U171" s="33"/>
      <c r="V171" s="33"/>
      <c r="W171" s="33"/>
      <c r="X171" s="33"/>
      <c r="Y171" s="33"/>
      <c r="Z171" s="33"/>
      <c r="AA171" s="33"/>
      <c r="AB171" s="33"/>
      <c r="AC171" s="33"/>
      <c r="AD171" s="33"/>
      <c r="AE171" s="33"/>
      <c r="AT171" s="18" t="s">
        <v>273</v>
      </c>
      <c r="AU171" s="18" t="s">
        <v>90</v>
      </c>
    </row>
    <row r="172" spans="2:51" s="13" customFormat="1" ht="10.2">
      <c r="B172" s="170"/>
      <c r="D172" s="165" t="s">
        <v>274</v>
      </c>
      <c r="E172" s="171" t="s">
        <v>1</v>
      </c>
      <c r="F172" s="172" t="s">
        <v>1761</v>
      </c>
      <c r="H172" s="171" t="s">
        <v>1</v>
      </c>
      <c r="I172" s="173"/>
      <c r="L172" s="170"/>
      <c r="M172" s="174"/>
      <c r="N172" s="175"/>
      <c r="O172" s="175"/>
      <c r="P172" s="175"/>
      <c r="Q172" s="175"/>
      <c r="R172" s="175"/>
      <c r="S172" s="175"/>
      <c r="T172" s="176"/>
      <c r="AT172" s="171" t="s">
        <v>274</v>
      </c>
      <c r="AU172" s="171" t="s">
        <v>90</v>
      </c>
      <c r="AV172" s="13" t="s">
        <v>87</v>
      </c>
      <c r="AW172" s="13" t="s">
        <v>36</v>
      </c>
      <c r="AX172" s="13" t="s">
        <v>80</v>
      </c>
      <c r="AY172" s="171" t="s">
        <v>265</v>
      </c>
    </row>
    <row r="173" spans="2:51" s="14" customFormat="1" ht="10.2">
      <c r="B173" s="177"/>
      <c r="D173" s="165" t="s">
        <v>274</v>
      </c>
      <c r="E173" s="178" t="s">
        <v>1</v>
      </c>
      <c r="F173" s="179" t="s">
        <v>1783</v>
      </c>
      <c r="H173" s="180">
        <v>4.509</v>
      </c>
      <c r="I173" s="181"/>
      <c r="L173" s="177"/>
      <c r="M173" s="182"/>
      <c r="N173" s="183"/>
      <c r="O173" s="183"/>
      <c r="P173" s="183"/>
      <c r="Q173" s="183"/>
      <c r="R173" s="183"/>
      <c r="S173" s="183"/>
      <c r="T173" s="184"/>
      <c r="AT173" s="178" t="s">
        <v>274</v>
      </c>
      <c r="AU173" s="178" t="s">
        <v>90</v>
      </c>
      <c r="AV173" s="14" t="s">
        <v>90</v>
      </c>
      <c r="AW173" s="14" t="s">
        <v>36</v>
      </c>
      <c r="AX173" s="14" t="s">
        <v>80</v>
      </c>
      <c r="AY173" s="178" t="s">
        <v>265</v>
      </c>
    </row>
    <row r="174" spans="2:51" s="14" customFormat="1" ht="10.2">
      <c r="B174" s="177"/>
      <c r="D174" s="165" t="s">
        <v>274</v>
      </c>
      <c r="E174" s="178" t="s">
        <v>1</v>
      </c>
      <c r="F174" s="179" t="s">
        <v>1784</v>
      </c>
      <c r="H174" s="180">
        <v>16.066</v>
      </c>
      <c r="I174" s="181"/>
      <c r="L174" s="177"/>
      <c r="M174" s="182"/>
      <c r="N174" s="183"/>
      <c r="O174" s="183"/>
      <c r="P174" s="183"/>
      <c r="Q174" s="183"/>
      <c r="R174" s="183"/>
      <c r="S174" s="183"/>
      <c r="T174" s="184"/>
      <c r="AT174" s="178" t="s">
        <v>274</v>
      </c>
      <c r="AU174" s="178" t="s">
        <v>90</v>
      </c>
      <c r="AV174" s="14" t="s">
        <v>90</v>
      </c>
      <c r="AW174" s="14" t="s">
        <v>36</v>
      </c>
      <c r="AX174" s="14" t="s">
        <v>80</v>
      </c>
      <c r="AY174" s="178" t="s">
        <v>265</v>
      </c>
    </row>
    <row r="175" spans="2:51" s="15" customFormat="1" ht="10.2">
      <c r="B175" s="185"/>
      <c r="D175" s="165" t="s">
        <v>274</v>
      </c>
      <c r="E175" s="186" t="s">
        <v>1</v>
      </c>
      <c r="F175" s="187" t="s">
        <v>277</v>
      </c>
      <c r="H175" s="188">
        <v>20.575</v>
      </c>
      <c r="I175" s="189"/>
      <c r="L175" s="185"/>
      <c r="M175" s="190"/>
      <c r="N175" s="191"/>
      <c r="O175" s="191"/>
      <c r="P175" s="191"/>
      <c r="Q175" s="191"/>
      <c r="R175" s="191"/>
      <c r="S175" s="191"/>
      <c r="T175" s="192"/>
      <c r="AT175" s="186" t="s">
        <v>274</v>
      </c>
      <c r="AU175" s="186" t="s">
        <v>90</v>
      </c>
      <c r="AV175" s="15" t="s">
        <v>179</v>
      </c>
      <c r="AW175" s="15" t="s">
        <v>36</v>
      </c>
      <c r="AX175" s="15" t="s">
        <v>87</v>
      </c>
      <c r="AY175" s="186" t="s">
        <v>265</v>
      </c>
    </row>
    <row r="176" spans="1:65" s="2" customFormat="1" ht="44.25" customHeight="1">
      <c r="A176" s="33"/>
      <c r="B176" s="151"/>
      <c r="C176" s="152" t="s">
        <v>326</v>
      </c>
      <c r="D176" s="152" t="s">
        <v>267</v>
      </c>
      <c r="E176" s="153" t="s">
        <v>348</v>
      </c>
      <c r="F176" s="154" t="s">
        <v>349</v>
      </c>
      <c r="G176" s="155" t="s">
        <v>312</v>
      </c>
      <c r="H176" s="156">
        <v>20.575</v>
      </c>
      <c r="I176" s="157"/>
      <c r="J176" s="158">
        <f>ROUND(I176*H176,2)</f>
        <v>0</v>
      </c>
      <c r="K176" s="154" t="s">
        <v>271</v>
      </c>
      <c r="L176" s="34"/>
      <c r="M176" s="159" t="s">
        <v>1</v>
      </c>
      <c r="N176" s="160" t="s">
        <v>45</v>
      </c>
      <c r="O176" s="59"/>
      <c r="P176" s="161">
        <f>O176*H176</f>
        <v>0</v>
      </c>
      <c r="Q176" s="161">
        <v>0</v>
      </c>
      <c r="R176" s="161">
        <f>Q176*H176</f>
        <v>0</v>
      </c>
      <c r="S176" s="161">
        <v>0</v>
      </c>
      <c r="T176" s="162">
        <f>S176*H176</f>
        <v>0</v>
      </c>
      <c r="U176" s="33"/>
      <c r="V176" s="33"/>
      <c r="W176" s="33"/>
      <c r="X176" s="33"/>
      <c r="Y176" s="33"/>
      <c r="Z176" s="33"/>
      <c r="AA176" s="33"/>
      <c r="AB176" s="33"/>
      <c r="AC176" s="33"/>
      <c r="AD176" s="33"/>
      <c r="AE176" s="33"/>
      <c r="AR176" s="163" t="s">
        <v>179</v>
      </c>
      <c r="AT176" s="163" t="s">
        <v>267</v>
      </c>
      <c r="AU176" s="163" t="s">
        <v>90</v>
      </c>
      <c r="AY176" s="18" t="s">
        <v>265</v>
      </c>
      <c r="BE176" s="164">
        <f>IF(N176="základní",J176,0)</f>
        <v>0</v>
      </c>
      <c r="BF176" s="164">
        <f>IF(N176="snížená",J176,0)</f>
        <v>0</v>
      </c>
      <c r="BG176" s="164">
        <f>IF(N176="zákl. přenesená",J176,0)</f>
        <v>0</v>
      </c>
      <c r="BH176" s="164">
        <f>IF(N176="sníž. přenesená",J176,0)</f>
        <v>0</v>
      </c>
      <c r="BI176" s="164">
        <f>IF(N176="nulová",J176,0)</f>
        <v>0</v>
      </c>
      <c r="BJ176" s="18" t="s">
        <v>87</v>
      </c>
      <c r="BK176" s="164">
        <f>ROUND(I176*H176,2)</f>
        <v>0</v>
      </c>
      <c r="BL176" s="18" t="s">
        <v>179</v>
      </c>
      <c r="BM176" s="163" t="s">
        <v>1785</v>
      </c>
    </row>
    <row r="177" spans="1:47" s="2" customFormat="1" ht="28.8">
      <c r="A177" s="33"/>
      <c r="B177" s="34"/>
      <c r="C177" s="33"/>
      <c r="D177" s="165" t="s">
        <v>273</v>
      </c>
      <c r="E177" s="33"/>
      <c r="F177" s="166" t="s">
        <v>349</v>
      </c>
      <c r="G177" s="33"/>
      <c r="H177" s="33"/>
      <c r="I177" s="167"/>
      <c r="J177" s="33"/>
      <c r="K177" s="33"/>
      <c r="L177" s="34"/>
      <c r="M177" s="168"/>
      <c r="N177" s="169"/>
      <c r="O177" s="59"/>
      <c r="P177" s="59"/>
      <c r="Q177" s="59"/>
      <c r="R177" s="59"/>
      <c r="S177" s="59"/>
      <c r="T177" s="60"/>
      <c r="U177" s="33"/>
      <c r="V177" s="33"/>
      <c r="W177" s="33"/>
      <c r="X177" s="33"/>
      <c r="Y177" s="33"/>
      <c r="Z177" s="33"/>
      <c r="AA177" s="33"/>
      <c r="AB177" s="33"/>
      <c r="AC177" s="33"/>
      <c r="AD177" s="33"/>
      <c r="AE177" s="33"/>
      <c r="AT177" s="18" t="s">
        <v>273</v>
      </c>
      <c r="AU177" s="18" t="s">
        <v>90</v>
      </c>
    </row>
    <row r="178" spans="2:51" s="13" customFormat="1" ht="10.2">
      <c r="B178" s="170"/>
      <c r="D178" s="165" t="s">
        <v>274</v>
      </c>
      <c r="E178" s="171" t="s">
        <v>1</v>
      </c>
      <c r="F178" s="172" t="s">
        <v>1761</v>
      </c>
      <c r="H178" s="171" t="s">
        <v>1</v>
      </c>
      <c r="I178" s="173"/>
      <c r="L178" s="170"/>
      <c r="M178" s="174"/>
      <c r="N178" s="175"/>
      <c r="O178" s="175"/>
      <c r="P178" s="175"/>
      <c r="Q178" s="175"/>
      <c r="R178" s="175"/>
      <c r="S178" s="175"/>
      <c r="T178" s="176"/>
      <c r="AT178" s="171" t="s">
        <v>274</v>
      </c>
      <c r="AU178" s="171" t="s">
        <v>90</v>
      </c>
      <c r="AV178" s="13" t="s">
        <v>87</v>
      </c>
      <c r="AW178" s="13" t="s">
        <v>36</v>
      </c>
      <c r="AX178" s="13" t="s">
        <v>80</v>
      </c>
      <c r="AY178" s="171" t="s">
        <v>265</v>
      </c>
    </row>
    <row r="179" spans="2:51" s="14" customFormat="1" ht="10.2">
      <c r="B179" s="177"/>
      <c r="D179" s="165" t="s">
        <v>274</v>
      </c>
      <c r="E179" s="178" t="s">
        <v>1</v>
      </c>
      <c r="F179" s="179" t="s">
        <v>1783</v>
      </c>
      <c r="H179" s="180">
        <v>4.509</v>
      </c>
      <c r="I179" s="181"/>
      <c r="L179" s="177"/>
      <c r="M179" s="182"/>
      <c r="N179" s="183"/>
      <c r="O179" s="183"/>
      <c r="P179" s="183"/>
      <c r="Q179" s="183"/>
      <c r="R179" s="183"/>
      <c r="S179" s="183"/>
      <c r="T179" s="184"/>
      <c r="AT179" s="178" t="s">
        <v>274</v>
      </c>
      <c r="AU179" s="178" t="s">
        <v>90</v>
      </c>
      <c r="AV179" s="14" t="s">
        <v>90</v>
      </c>
      <c r="AW179" s="14" t="s">
        <v>36</v>
      </c>
      <c r="AX179" s="14" t="s">
        <v>80</v>
      </c>
      <c r="AY179" s="178" t="s">
        <v>265</v>
      </c>
    </row>
    <row r="180" spans="2:51" s="14" customFormat="1" ht="10.2">
      <c r="B180" s="177"/>
      <c r="D180" s="165" t="s">
        <v>274</v>
      </c>
      <c r="E180" s="178" t="s">
        <v>1</v>
      </c>
      <c r="F180" s="179" t="s">
        <v>1784</v>
      </c>
      <c r="H180" s="180">
        <v>16.066</v>
      </c>
      <c r="I180" s="181"/>
      <c r="L180" s="177"/>
      <c r="M180" s="182"/>
      <c r="N180" s="183"/>
      <c r="O180" s="183"/>
      <c r="P180" s="183"/>
      <c r="Q180" s="183"/>
      <c r="R180" s="183"/>
      <c r="S180" s="183"/>
      <c r="T180" s="184"/>
      <c r="AT180" s="178" t="s">
        <v>274</v>
      </c>
      <c r="AU180" s="178" t="s">
        <v>90</v>
      </c>
      <c r="AV180" s="14" t="s">
        <v>90</v>
      </c>
      <c r="AW180" s="14" t="s">
        <v>36</v>
      </c>
      <c r="AX180" s="14" t="s">
        <v>80</v>
      </c>
      <c r="AY180" s="178" t="s">
        <v>265</v>
      </c>
    </row>
    <row r="181" spans="2:51" s="15" customFormat="1" ht="10.2">
      <c r="B181" s="185"/>
      <c r="D181" s="165" t="s">
        <v>274</v>
      </c>
      <c r="E181" s="186" t="s">
        <v>1</v>
      </c>
      <c r="F181" s="187" t="s">
        <v>277</v>
      </c>
      <c r="H181" s="188">
        <v>20.575</v>
      </c>
      <c r="I181" s="189"/>
      <c r="L181" s="185"/>
      <c r="M181" s="190"/>
      <c r="N181" s="191"/>
      <c r="O181" s="191"/>
      <c r="P181" s="191"/>
      <c r="Q181" s="191"/>
      <c r="R181" s="191"/>
      <c r="S181" s="191"/>
      <c r="T181" s="192"/>
      <c r="AT181" s="186" t="s">
        <v>274</v>
      </c>
      <c r="AU181" s="186" t="s">
        <v>90</v>
      </c>
      <c r="AV181" s="15" t="s">
        <v>179</v>
      </c>
      <c r="AW181" s="15" t="s">
        <v>36</v>
      </c>
      <c r="AX181" s="15" t="s">
        <v>87</v>
      </c>
      <c r="AY181" s="186" t="s">
        <v>265</v>
      </c>
    </row>
    <row r="182" spans="1:65" s="2" customFormat="1" ht="44.25" customHeight="1">
      <c r="A182" s="33"/>
      <c r="B182" s="151"/>
      <c r="C182" s="152" t="s">
        <v>333</v>
      </c>
      <c r="D182" s="152" t="s">
        <v>267</v>
      </c>
      <c r="E182" s="153" t="s">
        <v>1786</v>
      </c>
      <c r="F182" s="154" t="s">
        <v>1787</v>
      </c>
      <c r="G182" s="155" t="s">
        <v>379</v>
      </c>
      <c r="H182" s="156">
        <v>37.035</v>
      </c>
      <c r="I182" s="157"/>
      <c r="J182" s="158">
        <f>ROUND(I182*H182,2)</f>
        <v>0</v>
      </c>
      <c r="K182" s="154" t="s">
        <v>271</v>
      </c>
      <c r="L182" s="34"/>
      <c r="M182" s="159" t="s">
        <v>1</v>
      </c>
      <c r="N182" s="160" t="s">
        <v>45</v>
      </c>
      <c r="O182" s="59"/>
      <c r="P182" s="161">
        <f>O182*H182</f>
        <v>0</v>
      </c>
      <c r="Q182" s="161">
        <v>0</v>
      </c>
      <c r="R182" s="161">
        <f>Q182*H182</f>
        <v>0</v>
      </c>
      <c r="S182" s="161">
        <v>0</v>
      </c>
      <c r="T182" s="162">
        <f>S182*H182</f>
        <v>0</v>
      </c>
      <c r="U182" s="33"/>
      <c r="V182" s="33"/>
      <c r="W182" s="33"/>
      <c r="X182" s="33"/>
      <c r="Y182" s="33"/>
      <c r="Z182" s="33"/>
      <c r="AA182" s="33"/>
      <c r="AB182" s="33"/>
      <c r="AC182" s="33"/>
      <c r="AD182" s="33"/>
      <c r="AE182" s="33"/>
      <c r="AR182" s="163" t="s">
        <v>179</v>
      </c>
      <c r="AT182" s="163" t="s">
        <v>267</v>
      </c>
      <c r="AU182" s="163" t="s">
        <v>90</v>
      </c>
      <c r="AY182" s="18" t="s">
        <v>265</v>
      </c>
      <c r="BE182" s="164">
        <f>IF(N182="základní",J182,0)</f>
        <v>0</v>
      </c>
      <c r="BF182" s="164">
        <f>IF(N182="snížená",J182,0)</f>
        <v>0</v>
      </c>
      <c r="BG182" s="164">
        <f>IF(N182="zákl. přenesená",J182,0)</f>
        <v>0</v>
      </c>
      <c r="BH182" s="164">
        <f>IF(N182="sníž. přenesená",J182,0)</f>
        <v>0</v>
      </c>
      <c r="BI182" s="164">
        <f>IF(N182="nulová",J182,0)</f>
        <v>0</v>
      </c>
      <c r="BJ182" s="18" t="s">
        <v>87</v>
      </c>
      <c r="BK182" s="164">
        <f>ROUND(I182*H182,2)</f>
        <v>0</v>
      </c>
      <c r="BL182" s="18" t="s">
        <v>179</v>
      </c>
      <c r="BM182" s="163" t="s">
        <v>1788</v>
      </c>
    </row>
    <row r="183" spans="1:47" s="2" customFormat="1" ht="28.8">
      <c r="A183" s="33"/>
      <c r="B183" s="34"/>
      <c r="C183" s="33"/>
      <c r="D183" s="165" t="s">
        <v>273</v>
      </c>
      <c r="E183" s="33"/>
      <c r="F183" s="166" t="s">
        <v>1787</v>
      </c>
      <c r="G183" s="33"/>
      <c r="H183" s="33"/>
      <c r="I183" s="167"/>
      <c r="J183" s="33"/>
      <c r="K183" s="33"/>
      <c r="L183" s="34"/>
      <c r="M183" s="168"/>
      <c r="N183" s="169"/>
      <c r="O183" s="59"/>
      <c r="P183" s="59"/>
      <c r="Q183" s="59"/>
      <c r="R183" s="59"/>
      <c r="S183" s="59"/>
      <c r="T183" s="60"/>
      <c r="U183" s="33"/>
      <c r="V183" s="33"/>
      <c r="W183" s="33"/>
      <c r="X183" s="33"/>
      <c r="Y183" s="33"/>
      <c r="Z183" s="33"/>
      <c r="AA183" s="33"/>
      <c r="AB183" s="33"/>
      <c r="AC183" s="33"/>
      <c r="AD183" s="33"/>
      <c r="AE183" s="33"/>
      <c r="AT183" s="18" t="s">
        <v>273</v>
      </c>
      <c r="AU183" s="18" t="s">
        <v>90</v>
      </c>
    </row>
    <row r="184" spans="2:51" s="13" customFormat="1" ht="10.2">
      <c r="B184" s="170"/>
      <c r="D184" s="165" t="s">
        <v>274</v>
      </c>
      <c r="E184" s="171" t="s">
        <v>1</v>
      </c>
      <c r="F184" s="172" t="s">
        <v>1761</v>
      </c>
      <c r="H184" s="171" t="s">
        <v>1</v>
      </c>
      <c r="I184" s="173"/>
      <c r="L184" s="170"/>
      <c r="M184" s="174"/>
      <c r="N184" s="175"/>
      <c r="O184" s="175"/>
      <c r="P184" s="175"/>
      <c r="Q184" s="175"/>
      <c r="R184" s="175"/>
      <c r="S184" s="175"/>
      <c r="T184" s="176"/>
      <c r="AT184" s="171" t="s">
        <v>274</v>
      </c>
      <c r="AU184" s="171" t="s">
        <v>90</v>
      </c>
      <c r="AV184" s="13" t="s">
        <v>87</v>
      </c>
      <c r="AW184" s="13" t="s">
        <v>36</v>
      </c>
      <c r="AX184" s="13" t="s">
        <v>80</v>
      </c>
      <c r="AY184" s="171" t="s">
        <v>265</v>
      </c>
    </row>
    <row r="185" spans="2:51" s="14" customFormat="1" ht="10.2">
      <c r="B185" s="177"/>
      <c r="D185" s="165" t="s">
        <v>274</v>
      </c>
      <c r="E185" s="178" t="s">
        <v>1</v>
      </c>
      <c r="F185" s="179" t="s">
        <v>1789</v>
      </c>
      <c r="H185" s="180">
        <v>8.116</v>
      </c>
      <c r="I185" s="181"/>
      <c r="L185" s="177"/>
      <c r="M185" s="182"/>
      <c r="N185" s="183"/>
      <c r="O185" s="183"/>
      <c r="P185" s="183"/>
      <c r="Q185" s="183"/>
      <c r="R185" s="183"/>
      <c r="S185" s="183"/>
      <c r="T185" s="184"/>
      <c r="AT185" s="178" t="s">
        <v>274</v>
      </c>
      <c r="AU185" s="178" t="s">
        <v>90</v>
      </c>
      <c r="AV185" s="14" t="s">
        <v>90</v>
      </c>
      <c r="AW185" s="14" t="s">
        <v>36</v>
      </c>
      <c r="AX185" s="14" t="s">
        <v>80</v>
      </c>
      <c r="AY185" s="178" t="s">
        <v>265</v>
      </c>
    </row>
    <row r="186" spans="2:51" s="14" customFormat="1" ht="10.2">
      <c r="B186" s="177"/>
      <c r="D186" s="165" t="s">
        <v>274</v>
      </c>
      <c r="E186" s="178" t="s">
        <v>1</v>
      </c>
      <c r="F186" s="179" t="s">
        <v>1790</v>
      </c>
      <c r="H186" s="180">
        <v>28.919</v>
      </c>
      <c r="I186" s="181"/>
      <c r="L186" s="177"/>
      <c r="M186" s="182"/>
      <c r="N186" s="183"/>
      <c r="O186" s="183"/>
      <c r="P186" s="183"/>
      <c r="Q186" s="183"/>
      <c r="R186" s="183"/>
      <c r="S186" s="183"/>
      <c r="T186" s="184"/>
      <c r="AT186" s="178" t="s">
        <v>274</v>
      </c>
      <c r="AU186" s="178" t="s">
        <v>90</v>
      </c>
      <c r="AV186" s="14" t="s">
        <v>90</v>
      </c>
      <c r="AW186" s="14" t="s">
        <v>36</v>
      </c>
      <c r="AX186" s="14" t="s">
        <v>80</v>
      </c>
      <c r="AY186" s="178" t="s">
        <v>265</v>
      </c>
    </row>
    <row r="187" spans="2:51" s="15" customFormat="1" ht="10.2">
      <c r="B187" s="185"/>
      <c r="D187" s="165" t="s">
        <v>274</v>
      </c>
      <c r="E187" s="186" t="s">
        <v>1</v>
      </c>
      <c r="F187" s="187" t="s">
        <v>277</v>
      </c>
      <c r="H187" s="188">
        <v>37.035</v>
      </c>
      <c r="I187" s="189"/>
      <c r="L187" s="185"/>
      <c r="M187" s="190"/>
      <c r="N187" s="191"/>
      <c r="O187" s="191"/>
      <c r="P187" s="191"/>
      <c r="Q187" s="191"/>
      <c r="R187" s="191"/>
      <c r="S187" s="191"/>
      <c r="T187" s="192"/>
      <c r="AT187" s="186" t="s">
        <v>274</v>
      </c>
      <c r="AU187" s="186" t="s">
        <v>90</v>
      </c>
      <c r="AV187" s="15" t="s">
        <v>179</v>
      </c>
      <c r="AW187" s="15" t="s">
        <v>36</v>
      </c>
      <c r="AX187" s="15" t="s">
        <v>87</v>
      </c>
      <c r="AY187" s="186" t="s">
        <v>265</v>
      </c>
    </row>
    <row r="188" spans="1:65" s="2" customFormat="1" ht="37.8" customHeight="1">
      <c r="A188" s="33"/>
      <c r="B188" s="151"/>
      <c r="C188" s="152" t="s">
        <v>340</v>
      </c>
      <c r="D188" s="152" t="s">
        <v>267</v>
      </c>
      <c r="E188" s="153" t="s">
        <v>1791</v>
      </c>
      <c r="F188" s="154" t="s">
        <v>1792</v>
      </c>
      <c r="G188" s="155" t="s">
        <v>312</v>
      </c>
      <c r="H188" s="156">
        <v>20.575</v>
      </c>
      <c r="I188" s="157"/>
      <c r="J188" s="158">
        <f>ROUND(I188*H188,2)</f>
        <v>0</v>
      </c>
      <c r="K188" s="154" t="s">
        <v>271</v>
      </c>
      <c r="L188" s="34"/>
      <c r="M188" s="159" t="s">
        <v>1</v>
      </c>
      <c r="N188" s="160" t="s">
        <v>45</v>
      </c>
      <c r="O188" s="59"/>
      <c r="P188" s="161">
        <f>O188*H188</f>
        <v>0</v>
      </c>
      <c r="Q188" s="161">
        <v>0</v>
      </c>
      <c r="R188" s="161">
        <f>Q188*H188</f>
        <v>0</v>
      </c>
      <c r="S188" s="161">
        <v>0</v>
      </c>
      <c r="T188" s="162">
        <f>S188*H188</f>
        <v>0</v>
      </c>
      <c r="U188" s="33"/>
      <c r="V188" s="33"/>
      <c r="W188" s="33"/>
      <c r="X188" s="33"/>
      <c r="Y188" s="33"/>
      <c r="Z188" s="33"/>
      <c r="AA188" s="33"/>
      <c r="AB188" s="33"/>
      <c r="AC188" s="33"/>
      <c r="AD188" s="33"/>
      <c r="AE188" s="33"/>
      <c r="AR188" s="163" t="s">
        <v>179</v>
      </c>
      <c r="AT188" s="163" t="s">
        <v>267</v>
      </c>
      <c r="AU188" s="163" t="s">
        <v>90</v>
      </c>
      <c r="AY188" s="18" t="s">
        <v>265</v>
      </c>
      <c r="BE188" s="164">
        <f>IF(N188="základní",J188,0)</f>
        <v>0</v>
      </c>
      <c r="BF188" s="164">
        <f>IF(N188="snížená",J188,0)</f>
        <v>0</v>
      </c>
      <c r="BG188" s="164">
        <f>IF(N188="zákl. přenesená",J188,0)</f>
        <v>0</v>
      </c>
      <c r="BH188" s="164">
        <f>IF(N188="sníž. přenesená",J188,0)</f>
        <v>0</v>
      </c>
      <c r="BI188" s="164">
        <f>IF(N188="nulová",J188,0)</f>
        <v>0</v>
      </c>
      <c r="BJ188" s="18" t="s">
        <v>87</v>
      </c>
      <c r="BK188" s="164">
        <f>ROUND(I188*H188,2)</f>
        <v>0</v>
      </c>
      <c r="BL188" s="18" t="s">
        <v>179</v>
      </c>
      <c r="BM188" s="163" t="s">
        <v>1793</v>
      </c>
    </row>
    <row r="189" spans="1:47" s="2" customFormat="1" ht="19.2">
      <c r="A189" s="33"/>
      <c r="B189" s="34"/>
      <c r="C189" s="33"/>
      <c r="D189" s="165" t="s">
        <v>273</v>
      </c>
      <c r="E189" s="33"/>
      <c r="F189" s="166" t="s">
        <v>1792</v>
      </c>
      <c r="G189" s="33"/>
      <c r="H189" s="33"/>
      <c r="I189" s="167"/>
      <c r="J189" s="33"/>
      <c r="K189" s="33"/>
      <c r="L189" s="34"/>
      <c r="M189" s="168"/>
      <c r="N189" s="169"/>
      <c r="O189" s="59"/>
      <c r="P189" s="59"/>
      <c r="Q189" s="59"/>
      <c r="R189" s="59"/>
      <c r="S189" s="59"/>
      <c r="T189" s="60"/>
      <c r="U189" s="33"/>
      <c r="V189" s="33"/>
      <c r="W189" s="33"/>
      <c r="X189" s="33"/>
      <c r="Y189" s="33"/>
      <c r="Z189" s="33"/>
      <c r="AA189" s="33"/>
      <c r="AB189" s="33"/>
      <c r="AC189" s="33"/>
      <c r="AD189" s="33"/>
      <c r="AE189" s="33"/>
      <c r="AT189" s="18" t="s">
        <v>273</v>
      </c>
      <c r="AU189" s="18" t="s">
        <v>90</v>
      </c>
    </row>
    <row r="190" spans="2:51" s="13" customFormat="1" ht="10.2">
      <c r="B190" s="170"/>
      <c r="D190" s="165" t="s">
        <v>274</v>
      </c>
      <c r="E190" s="171" t="s">
        <v>1</v>
      </c>
      <c r="F190" s="172" t="s">
        <v>1761</v>
      </c>
      <c r="H190" s="171" t="s">
        <v>1</v>
      </c>
      <c r="I190" s="173"/>
      <c r="L190" s="170"/>
      <c r="M190" s="174"/>
      <c r="N190" s="175"/>
      <c r="O190" s="175"/>
      <c r="P190" s="175"/>
      <c r="Q190" s="175"/>
      <c r="R190" s="175"/>
      <c r="S190" s="175"/>
      <c r="T190" s="176"/>
      <c r="AT190" s="171" t="s">
        <v>274</v>
      </c>
      <c r="AU190" s="171" t="s">
        <v>90</v>
      </c>
      <c r="AV190" s="13" t="s">
        <v>87</v>
      </c>
      <c r="AW190" s="13" t="s">
        <v>36</v>
      </c>
      <c r="AX190" s="13" t="s">
        <v>80</v>
      </c>
      <c r="AY190" s="171" t="s">
        <v>265</v>
      </c>
    </row>
    <row r="191" spans="2:51" s="14" customFormat="1" ht="10.2">
      <c r="B191" s="177"/>
      <c r="D191" s="165" t="s">
        <v>274</v>
      </c>
      <c r="E191" s="178" t="s">
        <v>1</v>
      </c>
      <c r="F191" s="179" t="s">
        <v>1783</v>
      </c>
      <c r="H191" s="180">
        <v>4.509</v>
      </c>
      <c r="I191" s="181"/>
      <c r="L191" s="177"/>
      <c r="M191" s="182"/>
      <c r="N191" s="183"/>
      <c r="O191" s="183"/>
      <c r="P191" s="183"/>
      <c r="Q191" s="183"/>
      <c r="R191" s="183"/>
      <c r="S191" s="183"/>
      <c r="T191" s="184"/>
      <c r="AT191" s="178" t="s">
        <v>274</v>
      </c>
      <c r="AU191" s="178" t="s">
        <v>90</v>
      </c>
      <c r="AV191" s="14" t="s">
        <v>90</v>
      </c>
      <c r="AW191" s="14" t="s">
        <v>36</v>
      </c>
      <c r="AX191" s="14" t="s">
        <v>80</v>
      </c>
      <c r="AY191" s="178" t="s">
        <v>265</v>
      </c>
    </row>
    <row r="192" spans="2:51" s="14" customFormat="1" ht="10.2">
      <c r="B192" s="177"/>
      <c r="D192" s="165" t="s">
        <v>274</v>
      </c>
      <c r="E192" s="178" t="s">
        <v>1</v>
      </c>
      <c r="F192" s="179" t="s">
        <v>1784</v>
      </c>
      <c r="H192" s="180">
        <v>16.066</v>
      </c>
      <c r="I192" s="181"/>
      <c r="L192" s="177"/>
      <c r="M192" s="182"/>
      <c r="N192" s="183"/>
      <c r="O192" s="183"/>
      <c r="P192" s="183"/>
      <c r="Q192" s="183"/>
      <c r="R192" s="183"/>
      <c r="S192" s="183"/>
      <c r="T192" s="184"/>
      <c r="AT192" s="178" t="s">
        <v>274</v>
      </c>
      <c r="AU192" s="178" t="s">
        <v>90</v>
      </c>
      <c r="AV192" s="14" t="s">
        <v>90</v>
      </c>
      <c r="AW192" s="14" t="s">
        <v>36</v>
      </c>
      <c r="AX192" s="14" t="s">
        <v>80</v>
      </c>
      <c r="AY192" s="178" t="s">
        <v>265</v>
      </c>
    </row>
    <row r="193" spans="2:51" s="15" customFormat="1" ht="10.2">
      <c r="B193" s="185"/>
      <c r="D193" s="165" t="s">
        <v>274</v>
      </c>
      <c r="E193" s="186" t="s">
        <v>1</v>
      </c>
      <c r="F193" s="187" t="s">
        <v>277</v>
      </c>
      <c r="H193" s="188">
        <v>20.575</v>
      </c>
      <c r="I193" s="189"/>
      <c r="L193" s="185"/>
      <c r="M193" s="190"/>
      <c r="N193" s="191"/>
      <c r="O193" s="191"/>
      <c r="P193" s="191"/>
      <c r="Q193" s="191"/>
      <c r="R193" s="191"/>
      <c r="S193" s="191"/>
      <c r="T193" s="192"/>
      <c r="AT193" s="186" t="s">
        <v>274</v>
      </c>
      <c r="AU193" s="186" t="s">
        <v>90</v>
      </c>
      <c r="AV193" s="15" t="s">
        <v>179</v>
      </c>
      <c r="AW193" s="15" t="s">
        <v>36</v>
      </c>
      <c r="AX193" s="15" t="s">
        <v>87</v>
      </c>
      <c r="AY193" s="186" t="s">
        <v>265</v>
      </c>
    </row>
    <row r="194" spans="1:65" s="2" customFormat="1" ht="44.25" customHeight="1">
      <c r="A194" s="33"/>
      <c r="B194" s="151"/>
      <c r="C194" s="152" t="s">
        <v>347</v>
      </c>
      <c r="D194" s="152" t="s">
        <v>267</v>
      </c>
      <c r="E194" s="153" t="s">
        <v>360</v>
      </c>
      <c r="F194" s="154" t="s">
        <v>361</v>
      </c>
      <c r="G194" s="155" t="s">
        <v>312</v>
      </c>
      <c r="H194" s="156">
        <v>25.247</v>
      </c>
      <c r="I194" s="157"/>
      <c r="J194" s="158">
        <f>ROUND(I194*H194,2)</f>
        <v>0</v>
      </c>
      <c r="K194" s="154" t="s">
        <v>271</v>
      </c>
      <c r="L194" s="34"/>
      <c r="M194" s="159" t="s">
        <v>1</v>
      </c>
      <c r="N194" s="160" t="s">
        <v>45</v>
      </c>
      <c r="O194" s="59"/>
      <c r="P194" s="161">
        <f>O194*H194</f>
        <v>0</v>
      </c>
      <c r="Q194" s="161">
        <v>0</v>
      </c>
      <c r="R194" s="161">
        <f>Q194*H194</f>
        <v>0</v>
      </c>
      <c r="S194" s="161">
        <v>0</v>
      </c>
      <c r="T194" s="162">
        <f>S194*H194</f>
        <v>0</v>
      </c>
      <c r="U194" s="33"/>
      <c r="V194" s="33"/>
      <c r="W194" s="33"/>
      <c r="X194" s="33"/>
      <c r="Y194" s="33"/>
      <c r="Z194" s="33"/>
      <c r="AA194" s="33"/>
      <c r="AB194" s="33"/>
      <c r="AC194" s="33"/>
      <c r="AD194" s="33"/>
      <c r="AE194" s="33"/>
      <c r="AR194" s="163" t="s">
        <v>179</v>
      </c>
      <c r="AT194" s="163" t="s">
        <v>267</v>
      </c>
      <c r="AU194" s="163" t="s">
        <v>90</v>
      </c>
      <c r="AY194" s="18" t="s">
        <v>265</v>
      </c>
      <c r="BE194" s="164">
        <f>IF(N194="základní",J194,0)</f>
        <v>0</v>
      </c>
      <c r="BF194" s="164">
        <f>IF(N194="snížená",J194,0)</f>
        <v>0</v>
      </c>
      <c r="BG194" s="164">
        <f>IF(N194="zákl. přenesená",J194,0)</f>
        <v>0</v>
      </c>
      <c r="BH194" s="164">
        <f>IF(N194="sníž. přenesená",J194,0)</f>
        <v>0</v>
      </c>
      <c r="BI194" s="164">
        <f>IF(N194="nulová",J194,0)</f>
        <v>0</v>
      </c>
      <c r="BJ194" s="18" t="s">
        <v>87</v>
      </c>
      <c r="BK194" s="164">
        <f>ROUND(I194*H194,2)</f>
        <v>0</v>
      </c>
      <c r="BL194" s="18" t="s">
        <v>179</v>
      </c>
      <c r="BM194" s="163" t="s">
        <v>1794</v>
      </c>
    </row>
    <row r="195" spans="1:47" s="2" customFormat="1" ht="28.8">
      <c r="A195" s="33"/>
      <c r="B195" s="34"/>
      <c r="C195" s="33"/>
      <c r="D195" s="165" t="s">
        <v>273</v>
      </c>
      <c r="E195" s="33"/>
      <c r="F195" s="166" t="s">
        <v>361</v>
      </c>
      <c r="G195" s="33"/>
      <c r="H195" s="33"/>
      <c r="I195" s="167"/>
      <c r="J195" s="33"/>
      <c r="K195" s="33"/>
      <c r="L195" s="34"/>
      <c r="M195" s="168"/>
      <c r="N195" s="169"/>
      <c r="O195" s="59"/>
      <c r="P195" s="59"/>
      <c r="Q195" s="59"/>
      <c r="R195" s="59"/>
      <c r="S195" s="59"/>
      <c r="T195" s="60"/>
      <c r="U195" s="33"/>
      <c r="V195" s="33"/>
      <c r="W195" s="33"/>
      <c r="X195" s="33"/>
      <c r="Y195" s="33"/>
      <c r="Z195" s="33"/>
      <c r="AA195" s="33"/>
      <c r="AB195" s="33"/>
      <c r="AC195" s="33"/>
      <c r="AD195" s="33"/>
      <c r="AE195" s="33"/>
      <c r="AT195" s="18" t="s">
        <v>273</v>
      </c>
      <c r="AU195" s="18" t="s">
        <v>90</v>
      </c>
    </row>
    <row r="196" spans="2:51" s="13" customFormat="1" ht="10.2">
      <c r="B196" s="170"/>
      <c r="D196" s="165" t="s">
        <v>274</v>
      </c>
      <c r="E196" s="171" t="s">
        <v>1</v>
      </c>
      <c r="F196" s="172" t="s">
        <v>1761</v>
      </c>
      <c r="H196" s="171" t="s">
        <v>1</v>
      </c>
      <c r="I196" s="173"/>
      <c r="L196" s="170"/>
      <c r="M196" s="174"/>
      <c r="N196" s="175"/>
      <c r="O196" s="175"/>
      <c r="P196" s="175"/>
      <c r="Q196" s="175"/>
      <c r="R196" s="175"/>
      <c r="S196" s="175"/>
      <c r="T196" s="176"/>
      <c r="AT196" s="171" t="s">
        <v>274</v>
      </c>
      <c r="AU196" s="171" t="s">
        <v>90</v>
      </c>
      <c r="AV196" s="13" t="s">
        <v>87</v>
      </c>
      <c r="AW196" s="13" t="s">
        <v>36</v>
      </c>
      <c r="AX196" s="13" t="s">
        <v>80</v>
      </c>
      <c r="AY196" s="171" t="s">
        <v>265</v>
      </c>
    </row>
    <row r="197" spans="2:51" s="14" customFormat="1" ht="10.2">
      <c r="B197" s="177"/>
      <c r="D197" s="165" t="s">
        <v>274</v>
      </c>
      <c r="E197" s="178" t="s">
        <v>1</v>
      </c>
      <c r="F197" s="179" t="s">
        <v>1779</v>
      </c>
      <c r="H197" s="180">
        <v>45.903</v>
      </c>
      <c r="I197" s="181"/>
      <c r="L197" s="177"/>
      <c r="M197" s="182"/>
      <c r="N197" s="183"/>
      <c r="O197" s="183"/>
      <c r="P197" s="183"/>
      <c r="Q197" s="183"/>
      <c r="R197" s="183"/>
      <c r="S197" s="183"/>
      <c r="T197" s="184"/>
      <c r="AT197" s="178" t="s">
        <v>274</v>
      </c>
      <c r="AU197" s="178" t="s">
        <v>90</v>
      </c>
      <c r="AV197" s="14" t="s">
        <v>90</v>
      </c>
      <c r="AW197" s="14" t="s">
        <v>36</v>
      </c>
      <c r="AX197" s="14" t="s">
        <v>80</v>
      </c>
      <c r="AY197" s="178" t="s">
        <v>265</v>
      </c>
    </row>
    <row r="198" spans="2:51" s="14" customFormat="1" ht="10.2">
      <c r="B198" s="177"/>
      <c r="D198" s="165" t="s">
        <v>274</v>
      </c>
      <c r="E198" s="178" t="s">
        <v>1</v>
      </c>
      <c r="F198" s="179" t="s">
        <v>1795</v>
      </c>
      <c r="H198" s="180">
        <v>-4.59</v>
      </c>
      <c r="I198" s="181"/>
      <c r="L198" s="177"/>
      <c r="M198" s="182"/>
      <c r="N198" s="183"/>
      <c r="O198" s="183"/>
      <c r="P198" s="183"/>
      <c r="Q198" s="183"/>
      <c r="R198" s="183"/>
      <c r="S198" s="183"/>
      <c r="T198" s="184"/>
      <c r="AT198" s="178" t="s">
        <v>274</v>
      </c>
      <c r="AU198" s="178" t="s">
        <v>90</v>
      </c>
      <c r="AV198" s="14" t="s">
        <v>90</v>
      </c>
      <c r="AW198" s="14" t="s">
        <v>36</v>
      </c>
      <c r="AX198" s="14" t="s">
        <v>80</v>
      </c>
      <c r="AY198" s="178" t="s">
        <v>265</v>
      </c>
    </row>
    <row r="199" spans="2:51" s="14" customFormat="1" ht="10.2">
      <c r="B199" s="177"/>
      <c r="D199" s="165" t="s">
        <v>274</v>
      </c>
      <c r="E199" s="178" t="s">
        <v>1</v>
      </c>
      <c r="F199" s="179" t="s">
        <v>1796</v>
      </c>
      <c r="H199" s="180">
        <v>-16.066</v>
      </c>
      <c r="I199" s="181"/>
      <c r="L199" s="177"/>
      <c r="M199" s="182"/>
      <c r="N199" s="183"/>
      <c r="O199" s="183"/>
      <c r="P199" s="183"/>
      <c r="Q199" s="183"/>
      <c r="R199" s="183"/>
      <c r="S199" s="183"/>
      <c r="T199" s="184"/>
      <c r="AT199" s="178" t="s">
        <v>274</v>
      </c>
      <c r="AU199" s="178" t="s">
        <v>90</v>
      </c>
      <c r="AV199" s="14" t="s">
        <v>90</v>
      </c>
      <c r="AW199" s="14" t="s">
        <v>36</v>
      </c>
      <c r="AX199" s="14" t="s">
        <v>80</v>
      </c>
      <c r="AY199" s="178" t="s">
        <v>265</v>
      </c>
    </row>
    <row r="200" spans="2:51" s="15" customFormat="1" ht="10.2">
      <c r="B200" s="185"/>
      <c r="D200" s="165" t="s">
        <v>274</v>
      </c>
      <c r="E200" s="186" t="s">
        <v>1</v>
      </c>
      <c r="F200" s="187" t="s">
        <v>277</v>
      </c>
      <c r="H200" s="188">
        <v>25.247000000000003</v>
      </c>
      <c r="I200" s="189"/>
      <c r="L200" s="185"/>
      <c r="M200" s="190"/>
      <c r="N200" s="191"/>
      <c r="O200" s="191"/>
      <c r="P200" s="191"/>
      <c r="Q200" s="191"/>
      <c r="R200" s="191"/>
      <c r="S200" s="191"/>
      <c r="T200" s="192"/>
      <c r="AT200" s="186" t="s">
        <v>274</v>
      </c>
      <c r="AU200" s="186" t="s">
        <v>90</v>
      </c>
      <c r="AV200" s="15" t="s">
        <v>179</v>
      </c>
      <c r="AW200" s="15" t="s">
        <v>36</v>
      </c>
      <c r="AX200" s="15" t="s">
        <v>87</v>
      </c>
      <c r="AY200" s="186" t="s">
        <v>265</v>
      </c>
    </row>
    <row r="201" spans="1:65" s="2" customFormat="1" ht="62.7" customHeight="1">
      <c r="A201" s="33"/>
      <c r="B201" s="151"/>
      <c r="C201" s="152" t="s">
        <v>351</v>
      </c>
      <c r="D201" s="152" t="s">
        <v>267</v>
      </c>
      <c r="E201" s="153" t="s">
        <v>1797</v>
      </c>
      <c r="F201" s="154" t="s">
        <v>1798</v>
      </c>
      <c r="G201" s="155" t="s">
        <v>312</v>
      </c>
      <c r="H201" s="156">
        <v>16.066</v>
      </c>
      <c r="I201" s="157"/>
      <c r="J201" s="158">
        <f>ROUND(I201*H201,2)</f>
        <v>0</v>
      </c>
      <c r="K201" s="154" t="s">
        <v>271</v>
      </c>
      <c r="L201" s="34"/>
      <c r="M201" s="159" t="s">
        <v>1</v>
      </c>
      <c r="N201" s="160" t="s">
        <v>45</v>
      </c>
      <c r="O201" s="59"/>
      <c r="P201" s="161">
        <f>O201*H201</f>
        <v>0</v>
      </c>
      <c r="Q201" s="161">
        <v>0</v>
      </c>
      <c r="R201" s="161">
        <f>Q201*H201</f>
        <v>0</v>
      </c>
      <c r="S201" s="161">
        <v>0</v>
      </c>
      <c r="T201" s="162">
        <f>S201*H201</f>
        <v>0</v>
      </c>
      <c r="U201" s="33"/>
      <c r="V201" s="33"/>
      <c r="W201" s="33"/>
      <c r="X201" s="33"/>
      <c r="Y201" s="33"/>
      <c r="Z201" s="33"/>
      <c r="AA201" s="33"/>
      <c r="AB201" s="33"/>
      <c r="AC201" s="33"/>
      <c r="AD201" s="33"/>
      <c r="AE201" s="33"/>
      <c r="AR201" s="163" t="s">
        <v>179</v>
      </c>
      <c r="AT201" s="163" t="s">
        <v>267</v>
      </c>
      <c r="AU201" s="163" t="s">
        <v>90</v>
      </c>
      <c r="AY201" s="18" t="s">
        <v>265</v>
      </c>
      <c r="BE201" s="164">
        <f>IF(N201="základní",J201,0)</f>
        <v>0</v>
      </c>
      <c r="BF201" s="164">
        <f>IF(N201="snížená",J201,0)</f>
        <v>0</v>
      </c>
      <c r="BG201" s="164">
        <f>IF(N201="zákl. přenesená",J201,0)</f>
        <v>0</v>
      </c>
      <c r="BH201" s="164">
        <f>IF(N201="sníž. přenesená",J201,0)</f>
        <v>0</v>
      </c>
      <c r="BI201" s="164">
        <f>IF(N201="nulová",J201,0)</f>
        <v>0</v>
      </c>
      <c r="BJ201" s="18" t="s">
        <v>87</v>
      </c>
      <c r="BK201" s="164">
        <f>ROUND(I201*H201,2)</f>
        <v>0</v>
      </c>
      <c r="BL201" s="18" t="s">
        <v>179</v>
      </c>
      <c r="BM201" s="163" t="s">
        <v>1799</v>
      </c>
    </row>
    <row r="202" spans="1:47" s="2" customFormat="1" ht="38.4">
      <c r="A202" s="33"/>
      <c r="B202" s="34"/>
      <c r="C202" s="33"/>
      <c r="D202" s="165" t="s">
        <v>273</v>
      </c>
      <c r="E202" s="33"/>
      <c r="F202" s="166" t="s">
        <v>1798</v>
      </c>
      <c r="G202" s="33"/>
      <c r="H202" s="33"/>
      <c r="I202" s="167"/>
      <c r="J202" s="33"/>
      <c r="K202" s="33"/>
      <c r="L202" s="34"/>
      <c r="M202" s="168"/>
      <c r="N202" s="169"/>
      <c r="O202" s="59"/>
      <c r="P202" s="59"/>
      <c r="Q202" s="59"/>
      <c r="R202" s="59"/>
      <c r="S202" s="59"/>
      <c r="T202" s="60"/>
      <c r="U202" s="33"/>
      <c r="V202" s="33"/>
      <c r="W202" s="33"/>
      <c r="X202" s="33"/>
      <c r="Y202" s="33"/>
      <c r="Z202" s="33"/>
      <c r="AA202" s="33"/>
      <c r="AB202" s="33"/>
      <c r="AC202" s="33"/>
      <c r="AD202" s="33"/>
      <c r="AE202" s="33"/>
      <c r="AT202" s="18" t="s">
        <v>273</v>
      </c>
      <c r="AU202" s="18" t="s">
        <v>90</v>
      </c>
    </row>
    <row r="203" spans="2:51" s="13" customFormat="1" ht="10.2">
      <c r="B203" s="170"/>
      <c r="D203" s="165" t="s">
        <v>274</v>
      </c>
      <c r="E203" s="171" t="s">
        <v>1</v>
      </c>
      <c r="F203" s="172" t="s">
        <v>1761</v>
      </c>
      <c r="H203" s="171" t="s">
        <v>1</v>
      </c>
      <c r="I203" s="173"/>
      <c r="L203" s="170"/>
      <c r="M203" s="174"/>
      <c r="N203" s="175"/>
      <c r="O203" s="175"/>
      <c r="P203" s="175"/>
      <c r="Q203" s="175"/>
      <c r="R203" s="175"/>
      <c r="S203" s="175"/>
      <c r="T203" s="176"/>
      <c r="AT203" s="171" t="s">
        <v>274</v>
      </c>
      <c r="AU203" s="171" t="s">
        <v>90</v>
      </c>
      <c r="AV203" s="13" t="s">
        <v>87</v>
      </c>
      <c r="AW203" s="13" t="s">
        <v>36</v>
      </c>
      <c r="AX203" s="13" t="s">
        <v>80</v>
      </c>
      <c r="AY203" s="171" t="s">
        <v>265</v>
      </c>
    </row>
    <row r="204" spans="2:51" s="14" customFormat="1" ht="10.2">
      <c r="B204" s="177"/>
      <c r="D204" s="165" t="s">
        <v>274</v>
      </c>
      <c r="E204" s="178" t="s">
        <v>1</v>
      </c>
      <c r="F204" s="179" t="s">
        <v>1800</v>
      </c>
      <c r="H204" s="180">
        <v>16.066</v>
      </c>
      <c r="I204" s="181"/>
      <c r="L204" s="177"/>
      <c r="M204" s="182"/>
      <c r="N204" s="183"/>
      <c r="O204" s="183"/>
      <c r="P204" s="183"/>
      <c r="Q204" s="183"/>
      <c r="R204" s="183"/>
      <c r="S204" s="183"/>
      <c r="T204" s="184"/>
      <c r="AT204" s="178" t="s">
        <v>274</v>
      </c>
      <c r="AU204" s="178" t="s">
        <v>90</v>
      </c>
      <c r="AV204" s="14" t="s">
        <v>90</v>
      </c>
      <c r="AW204" s="14" t="s">
        <v>36</v>
      </c>
      <c r="AX204" s="14" t="s">
        <v>80</v>
      </c>
      <c r="AY204" s="178" t="s">
        <v>265</v>
      </c>
    </row>
    <row r="205" spans="2:51" s="15" customFormat="1" ht="10.2">
      <c r="B205" s="185"/>
      <c r="D205" s="165" t="s">
        <v>274</v>
      </c>
      <c r="E205" s="186" t="s">
        <v>1</v>
      </c>
      <c r="F205" s="187" t="s">
        <v>277</v>
      </c>
      <c r="H205" s="188">
        <v>16.066</v>
      </c>
      <c r="I205" s="189"/>
      <c r="L205" s="185"/>
      <c r="M205" s="190"/>
      <c r="N205" s="191"/>
      <c r="O205" s="191"/>
      <c r="P205" s="191"/>
      <c r="Q205" s="191"/>
      <c r="R205" s="191"/>
      <c r="S205" s="191"/>
      <c r="T205" s="192"/>
      <c r="AT205" s="186" t="s">
        <v>274</v>
      </c>
      <c r="AU205" s="186" t="s">
        <v>90</v>
      </c>
      <c r="AV205" s="15" t="s">
        <v>179</v>
      </c>
      <c r="AW205" s="15" t="s">
        <v>36</v>
      </c>
      <c r="AX205" s="15" t="s">
        <v>87</v>
      </c>
      <c r="AY205" s="186" t="s">
        <v>265</v>
      </c>
    </row>
    <row r="206" spans="1:65" s="2" customFormat="1" ht="16.5" customHeight="1">
      <c r="A206" s="33"/>
      <c r="B206" s="151"/>
      <c r="C206" s="201" t="s">
        <v>356</v>
      </c>
      <c r="D206" s="201" t="s">
        <v>376</v>
      </c>
      <c r="E206" s="202" t="s">
        <v>1801</v>
      </c>
      <c r="F206" s="203" t="s">
        <v>1802</v>
      </c>
      <c r="G206" s="204" t="s">
        <v>379</v>
      </c>
      <c r="H206" s="205">
        <v>29.208</v>
      </c>
      <c r="I206" s="206"/>
      <c r="J206" s="207">
        <f>ROUND(I206*H206,2)</f>
        <v>0</v>
      </c>
      <c r="K206" s="203" t="s">
        <v>271</v>
      </c>
      <c r="L206" s="208"/>
      <c r="M206" s="209" t="s">
        <v>1</v>
      </c>
      <c r="N206" s="210" t="s">
        <v>45</v>
      </c>
      <c r="O206" s="59"/>
      <c r="P206" s="161">
        <f>O206*H206</f>
        <v>0</v>
      </c>
      <c r="Q206" s="161">
        <v>1</v>
      </c>
      <c r="R206" s="161">
        <f>Q206*H206</f>
        <v>29.208</v>
      </c>
      <c r="S206" s="161">
        <v>0</v>
      </c>
      <c r="T206" s="162">
        <f>S206*H206</f>
        <v>0</v>
      </c>
      <c r="U206" s="33"/>
      <c r="V206" s="33"/>
      <c r="W206" s="33"/>
      <c r="X206" s="33"/>
      <c r="Y206" s="33"/>
      <c r="Z206" s="33"/>
      <c r="AA206" s="33"/>
      <c r="AB206" s="33"/>
      <c r="AC206" s="33"/>
      <c r="AD206" s="33"/>
      <c r="AE206" s="33"/>
      <c r="AR206" s="163" t="s">
        <v>321</v>
      </c>
      <c r="AT206" s="163" t="s">
        <v>376</v>
      </c>
      <c r="AU206" s="163" t="s">
        <v>90</v>
      </c>
      <c r="AY206" s="18" t="s">
        <v>265</v>
      </c>
      <c r="BE206" s="164">
        <f>IF(N206="základní",J206,0)</f>
        <v>0</v>
      </c>
      <c r="BF206" s="164">
        <f>IF(N206="snížená",J206,0)</f>
        <v>0</v>
      </c>
      <c r="BG206" s="164">
        <f>IF(N206="zákl. přenesená",J206,0)</f>
        <v>0</v>
      </c>
      <c r="BH206" s="164">
        <f>IF(N206="sníž. přenesená",J206,0)</f>
        <v>0</v>
      </c>
      <c r="BI206" s="164">
        <f>IF(N206="nulová",J206,0)</f>
        <v>0</v>
      </c>
      <c r="BJ206" s="18" t="s">
        <v>87</v>
      </c>
      <c r="BK206" s="164">
        <f>ROUND(I206*H206,2)</f>
        <v>0</v>
      </c>
      <c r="BL206" s="18" t="s">
        <v>179</v>
      </c>
      <c r="BM206" s="163" t="s">
        <v>1803</v>
      </c>
    </row>
    <row r="207" spans="1:47" s="2" customFormat="1" ht="10.2">
      <c r="A207" s="33"/>
      <c r="B207" s="34"/>
      <c r="C207" s="33"/>
      <c r="D207" s="165" t="s">
        <v>273</v>
      </c>
      <c r="E207" s="33"/>
      <c r="F207" s="166" t="s">
        <v>1802</v>
      </c>
      <c r="G207" s="33"/>
      <c r="H207" s="33"/>
      <c r="I207" s="167"/>
      <c r="J207" s="33"/>
      <c r="K207" s="33"/>
      <c r="L207" s="34"/>
      <c r="M207" s="168"/>
      <c r="N207" s="169"/>
      <c r="O207" s="59"/>
      <c r="P207" s="59"/>
      <c r="Q207" s="59"/>
      <c r="R207" s="59"/>
      <c r="S207" s="59"/>
      <c r="T207" s="60"/>
      <c r="U207" s="33"/>
      <c r="V207" s="33"/>
      <c r="W207" s="33"/>
      <c r="X207" s="33"/>
      <c r="Y207" s="33"/>
      <c r="Z207" s="33"/>
      <c r="AA207" s="33"/>
      <c r="AB207" s="33"/>
      <c r="AC207" s="33"/>
      <c r="AD207" s="33"/>
      <c r="AE207" s="33"/>
      <c r="AT207" s="18" t="s">
        <v>273</v>
      </c>
      <c r="AU207" s="18" t="s">
        <v>90</v>
      </c>
    </row>
    <row r="208" spans="2:51" s="13" customFormat="1" ht="10.2">
      <c r="B208" s="170"/>
      <c r="D208" s="165" t="s">
        <v>274</v>
      </c>
      <c r="E208" s="171" t="s">
        <v>1</v>
      </c>
      <c r="F208" s="172" t="s">
        <v>1761</v>
      </c>
      <c r="H208" s="171" t="s">
        <v>1</v>
      </c>
      <c r="I208" s="173"/>
      <c r="L208" s="170"/>
      <c r="M208" s="174"/>
      <c r="N208" s="175"/>
      <c r="O208" s="175"/>
      <c r="P208" s="175"/>
      <c r="Q208" s="175"/>
      <c r="R208" s="175"/>
      <c r="S208" s="175"/>
      <c r="T208" s="176"/>
      <c r="AT208" s="171" t="s">
        <v>274</v>
      </c>
      <c r="AU208" s="171" t="s">
        <v>90</v>
      </c>
      <c r="AV208" s="13" t="s">
        <v>87</v>
      </c>
      <c r="AW208" s="13" t="s">
        <v>36</v>
      </c>
      <c r="AX208" s="13" t="s">
        <v>80</v>
      </c>
      <c r="AY208" s="171" t="s">
        <v>265</v>
      </c>
    </row>
    <row r="209" spans="2:51" s="14" customFormat="1" ht="10.2">
      <c r="B209" s="177"/>
      <c r="D209" s="165" t="s">
        <v>274</v>
      </c>
      <c r="E209" s="178" t="s">
        <v>1</v>
      </c>
      <c r="F209" s="179" t="s">
        <v>1804</v>
      </c>
      <c r="H209" s="180">
        <v>28.919</v>
      </c>
      <c r="I209" s="181"/>
      <c r="L209" s="177"/>
      <c r="M209" s="182"/>
      <c r="N209" s="183"/>
      <c r="O209" s="183"/>
      <c r="P209" s="183"/>
      <c r="Q209" s="183"/>
      <c r="R209" s="183"/>
      <c r="S209" s="183"/>
      <c r="T209" s="184"/>
      <c r="AT209" s="178" t="s">
        <v>274</v>
      </c>
      <c r="AU209" s="178" t="s">
        <v>90</v>
      </c>
      <c r="AV209" s="14" t="s">
        <v>90</v>
      </c>
      <c r="AW209" s="14" t="s">
        <v>36</v>
      </c>
      <c r="AX209" s="14" t="s">
        <v>80</v>
      </c>
      <c r="AY209" s="178" t="s">
        <v>265</v>
      </c>
    </row>
    <row r="210" spans="2:51" s="16" customFormat="1" ht="10.2">
      <c r="B210" s="193"/>
      <c r="D210" s="165" t="s">
        <v>274</v>
      </c>
      <c r="E210" s="194" t="s">
        <v>1</v>
      </c>
      <c r="F210" s="195" t="s">
        <v>304</v>
      </c>
      <c r="H210" s="196">
        <v>28.919</v>
      </c>
      <c r="I210" s="197"/>
      <c r="L210" s="193"/>
      <c r="M210" s="198"/>
      <c r="N210" s="199"/>
      <c r="O210" s="199"/>
      <c r="P210" s="199"/>
      <c r="Q210" s="199"/>
      <c r="R210" s="199"/>
      <c r="S210" s="199"/>
      <c r="T210" s="200"/>
      <c r="AT210" s="194" t="s">
        <v>274</v>
      </c>
      <c r="AU210" s="194" t="s">
        <v>90</v>
      </c>
      <c r="AV210" s="16" t="s">
        <v>95</v>
      </c>
      <c r="AW210" s="16" t="s">
        <v>36</v>
      </c>
      <c r="AX210" s="16" t="s">
        <v>80</v>
      </c>
      <c r="AY210" s="194" t="s">
        <v>265</v>
      </c>
    </row>
    <row r="211" spans="2:51" s="14" customFormat="1" ht="10.2">
      <c r="B211" s="177"/>
      <c r="D211" s="165" t="s">
        <v>274</v>
      </c>
      <c r="E211" s="178" t="s">
        <v>1</v>
      </c>
      <c r="F211" s="179" t="s">
        <v>1805</v>
      </c>
      <c r="H211" s="180">
        <v>0.289</v>
      </c>
      <c r="I211" s="181"/>
      <c r="L211" s="177"/>
      <c r="M211" s="182"/>
      <c r="N211" s="183"/>
      <c r="O211" s="183"/>
      <c r="P211" s="183"/>
      <c r="Q211" s="183"/>
      <c r="R211" s="183"/>
      <c r="S211" s="183"/>
      <c r="T211" s="184"/>
      <c r="AT211" s="178" t="s">
        <v>274</v>
      </c>
      <c r="AU211" s="178" t="s">
        <v>90</v>
      </c>
      <c r="AV211" s="14" t="s">
        <v>90</v>
      </c>
      <c r="AW211" s="14" t="s">
        <v>36</v>
      </c>
      <c r="AX211" s="14" t="s">
        <v>80</v>
      </c>
      <c r="AY211" s="178" t="s">
        <v>265</v>
      </c>
    </row>
    <row r="212" spans="2:51" s="15" customFormat="1" ht="10.2">
      <c r="B212" s="185"/>
      <c r="D212" s="165" t="s">
        <v>274</v>
      </c>
      <c r="E212" s="186" t="s">
        <v>1</v>
      </c>
      <c r="F212" s="187" t="s">
        <v>277</v>
      </c>
      <c r="H212" s="188">
        <v>29.208000000000002</v>
      </c>
      <c r="I212" s="189"/>
      <c r="L212" s="185"/>
      <c r="M212" s="190"/>
      <c r="N212" s="191"/>
      <c r="O212" s="191"/>
      <c r="P212" s="191"/>
      <c r="Q212" s="191"/>
      <c r="R212" s="191"/>
      <c r="S212" s="191"/>
      <c r="T212" s="192"/>
      <c r="AT212" s="186" t="s">
        <v>274</v>
      </c>
      <c r="AU212" s="186" t="s">
        <v>90</v>
      </c>
      <c r="AV212" s="15" t="s">
        <v>179</v>
      </c>
      <c r="AW212" s="15" t="s">
        <v>36</v>
      </c>
      <c r="AX212" s="15" t="s">
        <v>87</v>
      </c>
      <c r="AY212" s="186" t="s">
        <v>265</v>
      </c>
    </row>
    <row r="213" spans="2:63" s="12" customFormat="1" ht="22.8" customHeight="1">
      <c r="B213" s="138"/>
      <c r="D213" s="139" t="s">
        <v>79</v>
      </c>
      <c r="E213" s="149" t="s">
        <v>179</v>
      </c>
      <c r="F213" s="149" t="s">
        <v>716</v>
      </c>
      <c r="I213" s="141"/>
      <c r="J213" s="150">
        <f>BK213</f>
        <v>0</v>
      </c>
      <c r="L213" s="138"/>
      <c r="M213" s="143"/>
      <c r="N213" s="144"/>
      <c r="O213" s="144"/>
      <c r="P213" s="145">
        <f>SUM(P214:P218)</f>
        <v>0</v>
      </c>
      <c r="Q213" s="144"/>
      <c r="R213" s="145">
        <f>SUM(R214:R218)</f>
        <v>8.6786343</v>
      </c>
      <c r="S213" s="144"/>
      <c r="T213" s="146">
        <f>SUM(T214:T218)</f>
        <v>0</v>
      </c>
      <c r="AR213" s="139" t="s">
        <v>87</v>
      </c>
      <c r="AT213" s="147" t="s">
        <v>79</v>
      </c>
      <c r="AU213" s="147" t="s">
        <v>87</v>
      </c>
      <c r="AY213" s="139" t="s">
        <v>265</v>
      </c>
      <c r="BK213" s="148">
        <f>SUM(BK214:BK218)</f>
        <v>0</v>
      </c>
    </row>
    <row r="214" spans="1:65" s="2" customFormat="1" ht="33" customHeight="1">
      <c r="A214" s="33"/>
      <c r="B214" s="151"/>
      <c r="C214" s="152" t="s">
        <v>8</v>
      </c>
      <c r="D214" s="152" t="s">
        <v>267</v>
      </c>
      <c r="E214" s="153" t="s">
        <v>1806</v>
      </c>
      <c r="F214" s="154" t="s">
        <v>1807</v>
      </c>
      <c r="G214" s="155" t="s">
        <v>312</v>
      </c>
      <c r="H214" s="156">
        <v>4.59</v>
      </c>
      <c r="I214" s="157"/>
      <c r="J214" s="158">
        <f>ROUND(I214*H214,2)</f>
        <v>0</v>
      </c>
      <c r="K214" s="154" t="s">
        <v>271</v>
      </c>
      <c r="L214" s="34"/>
      <c r="M214" s="159" t="s">
        <v>1</v>
      </c>
      <c r="N214" s="160" t="s">
        <v>45</v>
      </c>
      <c r="O214" s="59"/>
      <c r="P214" s="161">
        <f>O214*H214</f>
        <v>0</v>
      </c>
      <c r="Q214" s="161">
        <v>1.89077</v>
      </c>
      <c r="R214" s="161">
        <f>Q214*H214</f>
        <v>8.6786343</v>
      </c>
      <c r="S214" s="161">
        <v>0</v>
      </c>
      <c r="T214" s="162">
        <f>S214*H214</f>
        <v>0</v>
      </c>
      <c r="U214" s="33"/>
      <c r="V214" s="33"/>
      <c r="W214" s="33"/>
      <c r="X214" s="33"/>
      <c r="Y214" s="33"/>
      <c r="Z214" s="33"/>
      <c r="AA214" s="33"/>
      <c r="AB214" s="33"/>
      <c r="AC214" s="33"/>
      <c r="AD214" s="33"/>
      <c r="AE214" s="33"/>
      <c r="AR214" s="163" t="s">
        <v>179</v>
      </c>
      <c r="AT214" s="163" t="s">
        <v>267</v>
      </c>
      <c r="AU214" s="163" t="s">
        <v>90</v>
      </c>
      <c r="AY214" s="18" t="s">
        <v>265</v>
      </c>
      <c r="BE214" s="164">
        <f>IF(N214="základní",J214,0)</f>
        <v>0</v>
      </c>
      <c r="BF214" s="164">
        <f>IF(N214="snížená",J214,0)</f>
        <v>0</v>
      </c>
      <c r="BG214" s="164">
        <f>IF(N214="zákl. přenesená",J214,0)</f>
        <v>0</v>
      </c>
      <c r="BH214" s="164">
        <f>IF(N214="sníž. přenesená",J214,0)</f>
        <v>0</v>
      </c>
      <c r="BI214" s="164">
        <f>IF(N214="nulová",J214,0)</f>
        <v>0</v>
      </c>
      <c r="BJ214" s="18" t="s">
        <v>87</v>
      </c>
      <c r="BK214" s="164">
        <f>ROUND(I214*H214,2)</f>
        <v>0</v>
      </c>
      <c r="BL214" s="18" t="s">
        <v>179</v>
      </c>
      <c r="BM214" s="163" t="s">
        <v>1808</v>
      </c>
    </row>
    <row r="215" spans="1:47" s="2" customFormat="1" ht="19.2">
      <c r="A215" s="33"/>
      <c r="B215" s="34"/>
      <c r="C215" s="33"/>
      <c r="D215" s="165" t="s">
        <v>273</v>
      </c>
      <c r="E215" s="33"/>
      <c r="F215" s="166" t="s">
        <v>1807</v>
      </c>
      <c r="G215" s="33"/>
      <c r="H215" s="33"/>
      <c r="I215" s="167"/>
      <c r="J215" s="33"/>
      <c r="K215" s="33"/>
      <c r="L215" s="34"/>
      <c r="M215" s="168"/>
      <c r="N215" s="169"/>
      <c r="O215" s="59"/>
      <c r="P215" s="59"/>
      <c r="Q215" s="59"/>
      <c r="R215" s="59"/>
      <c r="S215" s="59"/>
      <c r="T215" s="60"/>
      <c r="U215" s="33"/>
      <c r="V215" s="33"/>
      <c r="W215" s="33"/>
      <c r="X215" s="33"/>
      <c r="Y215" s="33"/>
      <c r="Z215" s="33"/>
      <c r="AA215" s="33"/>
      <c r="AB215" s="33"/>
      <c r="AC215" s="33"/>
      <c r="AD215" s="33"/>
      <c r="AE215" s="33"/>
      <c r="AT215" s="18" t="s">
        <v>273</v>
      </c>
      <c r="AU215" s="18" t="s">
        <v>90</v>
      </c>
    </row>
    <row r="216" spans="2:51" s="13" customFormat="1" ht="10.2">
      <c r="B216" s="170"/>
      <c r="D216" s="165" t="s">
        <v>274</v>
      </c>
      <c r="E216" s="171" t="s">
        <v>1</v>
      </c>
      <c r="F216" s="172" t="s">
        <v>1761</v>
      </c>
      <c r="H216" s="171" t="s">
        <v>1</v>
      </c>
      <c r="I216" s="173"/>
      <c r="L216" s="170"/>
      <c r="M216" s="174"/>
      <c r="N216" s="175"/>
      <c r="O216" s="175"/>
      <c r="P216" s="175"/>
      <c r="Q216" s="175"/>
      <c r="R216" s="175"/>
      <c r="S216" s="175"/>
      <c r="T216" s="176"/>
      <c r="AT216" s="171" t="s">
        <v>274</v>
      </c>
      <c r="AU216" s="171" t="s">
        <v>90</v>
      </c>
      <c r="AV216" s="13" t="s">
        <v>87</v>
      </c>
      <c r="AW216" s="13" t="s">
        <v>36</v>
      </c>
      <c r="AX216" s="13" t="s">
        <v>80</v>
      </c>
      <c r="AY216" s="171" t="s">
        <v>265</v>
      </c>
    </row>
    <row r="217" spans="2:51" s="14" customFormat="1" ht="10.2">
      <c r="B217" s="177"/>
      <c r="D217" s="165" t="s">
        <v>274</v>
      </c>
      <c r="E217" s="178" t="s">
        <v>1</v>
      </c>
      <c r="F217" s="179" t="s">
        <v>1809</v>
      </c>
      <c r="H217" s="180">
        <v>4.59</v>
      </c>
      <c r="I217" s="181"/>
      <c r="L217" s="177"/>
      <c r="M217" s="182"/>
      <c r="N217" s="183"/>
      <c r="O217" s="183"/>
      <c r="P217" s="183"/>
      <c r="Q217" s="183"/>
      <c r="R217" s="183"/>
      <c r="S217" s="183"/>
      <c r="T217" s="184"/>
      <c r="AT217" s="178" t="s">
        <v>274</v>
      </c>
      <c r="AU217" s="178" t="s">
        <v>90</v>
      </c>
      <c r="AV217" s="14" t="s">
        <v>90</v>
      </c>
      <c r="AW217" s="14" t="s">
        <v>36</v>
      </c>
      <c r="AX217" s="14" t="s">
        <v>80</v>
      </c>
      <c r="AY217" s="178" t="s">
        <v>265</v>
      </c>
    </row>
    <row r="218" spans="2:51" s="15" customFormat="1" ht="10.2">
      <c r="B218" s="185"/>
      <c r="D218" s="165" t="s">
        <v>274</v>
      </c>
      <c r="E218" s="186" t="s">
        <v>1</v>
      </c>
      <c r="F218" s="187" t="s">
        <v>277</v>
      </c>
      <c r="H218" s="188">
        <v>4.59</v>
      </c>
      <c r="I218" s="189"/>
      <c r="L218" s="185"/>
      <c r="M218" s="190"/>
      <c r="N218" s="191"/>
      <c r="O218" s="191"/>
      <c r="P218" s="191"/>
      <c r="Q218" s="191"/>
      <c r="R218" s="191"/>
      <c r="S218" s="191"/>
      <c r="T218" s="192"/>
      <c r="AT218" s="186" t="s">
        <v>274</v>
      </c>
      <c r="AU218" s="186" t="s">
        <v>90</v>
      </c>
      <c r="AV218" s="15" t="s">
        <v>179</v>
      </c>
      <c r="AW218" s="15" t="s">
        <v>36</v>
      </c>
      <c r="AX218" s="15" t="s">
        <v>87</v>
      </c>
      <c r="AY218" s="186" t="s">
        <v>265</v>
      </c>
    </row>
    <row r="219" spans="2:63" s="12" customFormat="1" ht="22.8" customHeight="1">
      <c r="B219" s="138"/>
      <c r="D219" s="139" t="s">
        <v>79</v>
      </c>
      <c r="E219" s="149" t="s">
        <v>321</v>
      </c>
      <c r="F219" s="149" t="s">
        <v>928</v>
      </c>
      <c r="I219" s="141"/>
      <c r="J219" s="150">
        <f>BK219</f>
        <v>0</v>
      </c>
      <c r="L219" s="138"/>
      <c r="M219" s="143"/>
      <c r="N219" s="144"/>
      <c r="O219" s="144"/>
      <c r="P219" s="145">
        <f>SUM(P220:P257)</f>
        <v>0</v>
      </c>
      <c r="Q219" s="144"/>
      <c r="R219" s="145">
        <f>SUM(R220:R257)</f>
        <v>0.01983578</v>
      </c>
      <c r="S219" s="144"/>
      <c r="T219" s="146">
        <f>SUM(T220:T257)</f>
        <v>0</v>
      </c>
      <c r="AR219" s="139" t="s">
        <v>87</v>
      </c>
      <c r="AT219" s="147" t="s">
        <v>79</v>
      </c>
      <c r="AU219" s="147" t="s">
        <v>87</v>
      </c>
      <c r="AY219" s="139" t="s">
        <v>265</v>
      </c>
      <c r="BK219" s="148">
        <f>SUM(BK220:BK257)</f>
        <v>0</v>
      </c>
    </row>
    <row r="220" spans="1:65" s="2" customFormat="1" ht="37.8" customHeight="1">
      <c r="A220" s="33"/>
      <c r="B220" s="151"/>
      <c r="C220" s="152" t="s">
        <v>367</v>
      </c>
      <c r="D220" s="152" t="s">
        <v>267</v>
      </c>
      <c r="E220" s="153" t="s">
        <v>1810</v>
      </c>
      <c r="F220" s="154" t="s">
        <v>1811</v>
      </c>
      <c r="G220" s="155" t="s">
        <v>294</v>
      </c>
      <c r="H220" s="156">
        <v>34</v>
      </c>
      <c r="I220" s="157"/>
      <c r="J220" s="158">
        <f>ROUND(I220*H220,2)</f>
        <v>0</v>
      </c>
      <c r="K220" s="154" t="s">
        <v>271</v>
      </c>
      <c r="L220" s="34"/>
      <c r="M220" s="159" t="s">
        <v>1</v>
      </c>
      <c r="N220" s="160" t="s">
        <v>45</v>
      </c>
      <c r="O220" s="59"/>
      <c r="P220" s="161">
        <f>O220*H220</f>
        <v>0</v>
      </c>
      <c r="Q220" s="161">
        <v>0</v>
      </c>
      <c r="R220" s="161">
        <f>Q220*H220</f>
        <v>0</v>
      </c>
      <c r="S220" s="161">
        <v>0</v>
      </c>
      <c r="T220" s="162">
        <f>S220*H220</f>
        <v>0</v>
      </c>
      <c r="U220" s="33"/>
      <c r="V220" s="33"/>
      <c r="W220" s="33"/>
      <c r="X220" s="33"/>
      <c r="Y220" s="33"/>
      <c r="Z220" s="33"/>
      <c r="AA220" s="33"/>
      <c r="AB220" s="33"/>
      <c r="AC220" s="33"/>
      <c r="AD220" s="33"/>
      <c r="AE220" s="33"/>
      <c r="AR220" s="163" t="s">
        <v>179</v>
      </c>
      <c r="AT220" s="163" t="s">
        <v>267</v>
      </c>
      <c r="AU220" s="163" t="s">
        <v>90</v>
      </c>
      <c r="AY220" s="18" t="s">
        <v>265</v>
      </c>
      <c r="BE220" s="164">
        <f>IF(N220="základní",J220,0)</f>
        <v>0</v>
      </c>
      <c r="BF220" s="164">
        <f>IF(N220="snížená",J220,0)</f>
        <v>0</v>
      </c>
      <c r="BG220" s="164">
        <f>IF(N220="zákl. přenesená",J220,0)</f>
        <v>0</v>
      </c>
      <c r="BH220" s="164">
        <f>IF(N220="sníž. přenesená",J220,0)</f>
        <v>0</v>
      </c>
      <c r="BI220" s="164">
        <f>IF(N220="nulová",J220,0)</f>
        <v>0</v>
      </c>
      <c r="BJ220" s="18" t="s">
        <v>87</v>
      </c>
      <c r="BK220" s="164">
        <f>ROUND(I220*H220,2)</f>
        <v>0</v>
      </c>
      <c r="BL220" s="18" t="s">
        <v>179</v>
      </c>
      <c r="BM220" s="163" t="s">
        <v>1812</v>
      </c>
    </row>
    <row r="221" spans="1:47" s="2" customFormat="1" ht="28.8">
      <c r="A221" s="33"/>
      <c r="B221" s="34"/>
      <c r="C221" s="33"/>
      <c r="D221" s="165" t="s">
        <v>273</v>
      </c>
      <c r="E221" s="33"/>
      <c r="F221" s="166" t="s">
        <v>1811</v>
      </c>
      <c r="G221" s="33"/>
      <c r="H221" s="33"/>
      <c r="I221" s="167"/>
      <c r="J221" s="33"/>
      <c r="K221" s="33"/>
      <c r="L221" s="34"/>
      <c r="M221" s="168"/>
      <c r="N221" s="169"/>
      <c r="O221" s="59"/>
      <c r="P221" s="59"/>
      <c r="Q221" s="59"/>
      <c r="R221" s="59"/>
      <c r="S221" s="59"/>
      <c r="T221" s="60"/>
      <c r="U221" s="33"/>
      <c r="V221" s="33"/>
      <c r="W221" s="33"/>
      <c r="X221" s="33"/>
      <c r="Y221" s="33"/>
      <c r="Z221" s="33"/>
      <c r="AA221" s="33"/>
      <c r="AB221" s="33"/>
      <c r="AC221" s="33"/>
      <c r="AD221" s="33"/>
      <c r="AE221" s="33"/>
      <c r="AT221" s="18" t="s">
        <v>273</v>
      </c>
      <c r="AU221" s="18" t="s">
        <v>90</v>
      </c>
    </row>
    <row r="222" spans="2:51" s="14" customFormat="1" ht="10.2">
      <c r="B222" s="177"/>
      <c r="D222" s="165" t="s">
        <v>274</v>
      </c>
      <c r="E222" s="178" t="s">
        <v>1</v>
      </c>
      <c r="F222" s="179" t="s">
        <v>458</v>
      </c>
      <c r="H222" s="180">
        <v>34</v>
      </c>
      <c r="I222" s="181"/>
      <c r="L222" s="177"/>
      <c r="M222" s="182"/>
      <c r="N222" s="183"/>
      <c r="O222" s="183"/>
      <c r="P222" s="183"/>
      <c r="Q222" s="183"/>
      <c r="R222" s="183"/>
      <c r="S222" s="183"/>
      <c r="T222" s="184"/>
      <c r="AT222" s="178" t="s">
        <v>274</v>
      </c>
      <c r="AU222" s="178" t="s">
        <v>90</v>
      </c>
      <c r="AV222" s="14" t="s">
        <v>90</v>
      </c>
      <c r="AW222" s="14" t="s">
        <v>36</v>
      </c>
      <c r="AX222" s="14" t="s">
        <v>80</v>
      </c>
      <c r="AY222" s="178" t="s">
        <v>265</v>
      </c>
    </row>
    <row r="223" spans="2:51" s="15" customFormat="1" ht="10.2">
      <c r="B223" s="185"/>
      <c r="D223" s="165" t="s">
        <v>274</v>
      </c>
      <c r="E223" s="186" t="s">
        <v>1</v>
      </c>
      <c r="F223" s="187" t="s">
        <v>277</v>
      </c>
      <c r="H223" s="188">
        <v>34</v>
      </c>
      <c r="I223" s="189"/>
      <c r="L223" s="185"/>
      <c r="M223" s="190"/>
      <c r="N223" s="191"/>
      <c r="O223" s="191"/>
      <c r="P223" s="191"/>
      <c r="Q223" s="191"/>
      <c r="R223" s="191"/>
      <c r="S223" s="191"/>
      <c r="T223" s="192"/>
      <c r="AT223" s="186" t="s">
        <v>274</v>
      </c>
      <c r="AU223" s="186" t="s">
        <v>90</v>
      </c>
      <c r="AV223" s="15" t="s">
        <v>179</v>
      </c>
      <c r="AW223" s="15" t="s">
        <v>36</v>
      </c>
      <c r="AX223" s="15" t="s">
        <v>87</v>
      </c>
      <c r="AY223" s="186" t="s">
        <v>265</v>
      </c>
    </row>
    <row r="224" spans="1:65" s="2" customFormat="1" ht="21.75" customHeight="1">
      <c r="A224" s="33"/>
      <c r="B224" s="151"/>
      <c r="C224" s="201" t="s">
        <v>371</v>
      </c>
      <c r="D224" s="201" t="s">
        <v>376</v>
      </c>
      <c r="E224" s="202" t="s">
        <v>1813</v>
      </c>
      <c r="F224" s="203" t="s">
        <v>1814</v>
      </c>
      <c r="G224" s="204" t="s">
        <v>294</v>
      </c>
      <c r="H224" s="205">
        <v>34</v>
      </c>
      <c r="I224" s="206"/>
      <c r="J224" s="207">
        <f>ROUND(I224*H224,2)</f>
        <v>0</v>
      </c>
      <c r="K224" s="203" t="s">
        <v>271</v>
      </c>
      <c r="L224" s="208"/>
      <c r="M224" s="209" t="s">
        <v>1</v>
      </c>
      <c r="N224" s="210" t="s">
        <v>45</v>
      </c>
      <c r="O224" s="59"/>
      <c r="P224" s="161">
        <f>O224*H224</f>
        <v>0</v>
      </c>
      <c r="Q224" s="161">
        <v>0.00028</v>
      </c>
      <c r="R224" s="161">
        <f>Q224*H224</f>
        <v>0.009519999999999999</v>
      </c>
      <c r="S224" s="161">
        <v>0</v>
      </c>
      <c r="T224" s="162">
        <f>S224*H224</f>
        <v>0</v>
      </c>
      <c r="U224" s="33"/>
      <c r="V224" s="33"/>
      <c r="W224" s="33"/>
      <c r="X224" s="33"/>
      <c r="Y224" s="33"/>
      <c r="Z224" s="33"/>
      <c r="AA224" s="33"/>
      <c r="AB224" s="33"/>
      <c r="AC224" s="33"/>
      <c r="AD224" s="33"/>
      <c r="AE224" s="33"/>
      <c r="AR224" s="163" t="s">
        <v>321</v>
      </c>
      <c r="AT224" s="163" t="s">
        <v>376</v>
      </c>
      <c r="AU224" s="163" t="s">
        <v>90</v>
      </c>
      <c r="AY224" s="18" t="s">
        <v>265</v>
      </c>
      <c r="BE224" s="164">
        <f>IF(N224="základní",J224,0)</f>
        <v>0</v>
      </c>
      <c r="BF224" s="164">
        <f>IF(N224="snížená",J224,0)</f>
        <v>0</v>
      </c>
      <c r="BG224" s="164">
        <f>IF(N224="zákl. přenesená",J224,0)</f>
        <v>0</v>
      </c>
      <c r="BH224" s="164">
        <f>IF(N224="sníž. přenesená",J224,0)</f>
        <v>0</v>
      </c>
      <c r="BI224" s="164">
        <f>IF(N224="nulová",J224,0)</f>
        <v>0</v>
      </c>
      <c r="BJ224" s="18" t="s">
        <v>87</v>
      </c>
      <c r="BK224" s="164">
        <f>ROUND(I224*H224,2)</f>
        <v>0</v>
      </c>
      <c r="BL224" s="18" t="s">
        <v>179</v>
      </c>
      <c r="BM224" s="163" t="s">
        <v>1815</v>
      </c>
    </row>
    <row r="225" spans="1:47" s="2" customFormat="1" ht="10.2">
      <c r="A225" s="33"/>
      <c r="B225" s="34"/>
      <c r="C225" s="33"/>
      <c r="D225" s="165" t="s">
        <v>273</v>
      </c>
      <c r="E225" s="33"/>
      <c r="F225" s="166" t="s">
        <v>1814</v>
      </c>
      <c r="G225" s="33"/>
      <c r="H225" s="33"/>
      <c r="I225" s="167"/>
      <c r="J225" s="33"/>
      <c r="K225" s="33"/>
      <c r="L225" s="34"/>
      <c r="M225" s="168"/>
      <c r="N225" s="169"/>
      <c r="O225" s="59"/>
      <c r="P225" s="59"/>
      <c r="Q225" s="59"/>
      <c r="R225" s="59"/>
      <c r="S225" s="59"/>
      <c r="T225" s="60"/>
      <c r="U225" s="33"/>
      <c r="V225" s="33"/>
      <c r="W225" s="33"/>
      <c r="X225" s="33"/>
      <c r="Y225" s="33"/>
      <c r="Z225" s="33"/>
      <c r="AA225" s="33"/>
      <c r="AB225" s="33"/>
      <c r="AC225" s="33"/>
      <c r="AD225" s="33"/>
      <c r="AE225" s="33"/>
      <c r="AT225" s="18" t="s">
        <v>273</v>
      </c>
      <c r="AU225" s="18" t="s">
        <v>90</v>
      </c>
    </row>
    <row r="226" spans="2:51" s="13" customFormat="1" ht="10.2">
      <c r="B226" s="170"/>
      <c r="D226" s="165" t="s">
        <v>274</v>
      </c>
      <c r="E226" s="171" t="s">
        <v>1</v>
      </c>
      <c r="F226" s="172" t="s">
        <v>1761</v>
      </c>
      <c r="H226" s="171" t="s">
        <v>1</v>
      </c>
      <c r="I226" s="173"/>
      <c r="L226" s="170"/>
      <c r="M226" s="174"/>
      <c r="N226" s="175"/>
      <c r="O226" s="175"/>
      <c r="P226" s="175"/>
      <c r="Q226" s="175"/>
      <c r="R226" s="175"/>
      <c r="S226" s="175"/>
      <c r="T226" s="176"/>
      <c r="AT226" s="171" t="s">
        <v>274</v>
      </c>
      <c r="AU226" s="171" t="s">
        <v>90</v>
      </c>
      <c r="AV226" s="13" t="s">
        <v>87</v>
      </c>
      <c r="AW226" s="13" t="s">
        <v>36</v>
      </c>
      <c r="AX226" s="13" t="s">
        <v>80</v>
      </c>
      <c r="AY226" s="171" t="s">
        <v>265</v>
      </c>
    </row>
    <row r="227" spans="2:51" s="14" customFormat="1" ht="10.2">
      <c r="B227" s="177"/>
      <c r="D227" s="165" t="s">
        <v>274</v>
      </c>
      <c r="E227" s="178" t="s">
        <v>1</v>
      </c>
      <c r="F227" s="179" t="s">
        <v>1816</v>
      </c>
      <c r="H227" s="180">
        <v>33.1</v>
      </c>
      <c r="I227" s="181"/>
      <c r="L227" s="177"/>
      <c r="M227" s="182"/>
      <c r="N227" s="183"/>
      <c r="O227" s="183"/>
      <c r="P227" s="183"/>
      <c r="Q227" s="183"/>
      <c r="R227" s="183"/>
      <c r="S227" s="183"/>
      <c r="T227" s="184"/>
      <c r="AT227" s="178" t="s">
        <v>274</v>
      </c>
      <c r="AU227" s="178" t="s">
        <v>90</v>
      </c>
      <c r="AV227" s="14" t="s">
        <v>90</v>
      </c>
      <c r="AW227" s="14" t="s">
        <v>36</v>
      </c>
      <c r="AX227" s="14" t="s">
        <v>80</v>
      </c>
      <c r="AY227" s="178" t="s">
        <v>265</v>
      </c>
    </row>
    <row r="228" spans="2:51" s="14" customFormat="1" ht="10.2">
      <c r="B228" s="177"/>
      <c r="D228" s="165" t="s">
        <v>274</v>
      </c>
      <c r="E228" s="178" t="s">
        <v>1</v>
      </c>
      <c r="F228" s="179" t="s">
        <v>1817</v>
      </c>
      <c r="H228" s="180">
        <v>0.9</v>
      </c>
      <c r="I228" s="181"/>
      <c r="L228" s="177"/>
      <c r="M228" s="182"/>
      <c r="N228" s="183"/>
      <c r="O228" s="183"/>
      <c r="P228" s="183"/>
      <c r="Q228" s="183"/>
      <c r="R228" s="183"/>
      <c r="S228" s="183"/>
      <c r="T228" s="184"/>
      <c r="AT228" s="178" t="s">
        <v>274</v>
      </c>
      <c r="AU228" s="178" t="s">
        <v>90</v>
      </c>
      <c r="AV228" s="14" t="s">
        <v>90</v>
      </c>
      <c r="AW228" s="14" t="s">
        <v>36</v>
      </c>
      <c r="AX228" s="14" t="s">
        <v>80</v>
      </c>
      <c r="AY228" s="178" t="s">
        <v>265</v>
      </c>
    </row>
    <row r="229" spans="2:51" s="15" customFormat="1" ht="10.2">
      <c r="B229" s="185"/>
      <c r="D229" s="165" t="s">
        <v>274</v>
      </c>
      <c r="E229" s="186" t="s">
        <v>1</v>
      </c>
      <c r="F229" s="187" t="s">
        <v>277</v>
      </c>
      <c r="H229" s="188">
        <v>34</v>
      </c>
      <c r="I229" s="189"/>
      <c r="L229" s="185"/>
      <c r="M229" s="190"/>
      <c r="N229" s="191"/>
      <c r="O229" s="191"/>
      <c r="P229" s="191"/>
      <c r="Q229" s="191"/>
      <c r="R229" s="191"/>
      <c r="S229" s="191"/>
      <c r="T229" s="192"/>
      <c r="AT229" s="186" t="s">
        <v>274</v>
      </c>
      <c r="AU229" s="186" t="s">
        <v>90</v>
      </c>
      <c r="AV229" s="15" t="s">
        <v>179</v>
      </c>
      <c r="AW229" s="15" t="s">
        <v>36</v>
      </c>
      <c r="AX229" s="15" t="s">
        <v>87</v>
      </c>
      <c r="AY229" s="186" t="s">
        <v>265</v>
      </c>
    </row>
    <row r="230" spans="1:65" s="2" customFormat="1" ht="44.25" customHeight="1">
      <c r="A230" s="33"/>
      <c r="B230" s="151"/>
      <c r="C230" s="152" t="s">
        <v>375</v>
      </c>
      <c r="D230" s="152" t="s">
        <v>267</v>
      </c>
      <c r="E230" s="153" t="s">
        <v>1818</v>
      </c>
      <c r="F230" s="154" t="s">
        <v>1819</v>
      </c>
      <c r="G230" s="155" t="s">
        <v>280</v>
      </c>
      <c r="H230" s="156">
        <v>2</v>
      </c>
      <c r="I230" s="157"/>
      <c r="J230" s="158">
        <f>ROUND(I230*H230,2)</f>
        <v>0</v>
      </c>
      <c r="K230" s="154" t="s">
        <v>271</v>
      </c>
      <c r="L230" s="34"/>
      <c r="M230" s="159" t="s">
        <v>1</v>
      </c>
      <c r="N230" s="160" t="s">
        <v>45</v>
      </c>
      <c r="O230" s="59"/>
      <c r="P230" s="161">
        <f>O230*H230</f>
        <v>0</v>
      </c>
      <c r="Q230" s="161">
        <v>0</v>
      </c>
      <c r="R230" s="161">
        <f>Q230*H230</f>
        <v>0</v>
      </c>
      <c r="S230" s="161">
        <v>0</v>
      </c>
      <c r="T230" s="162">
        <f>S230*H230</f>
        <v>0</v>
      </c>
      <c r="U230" s="33"/>
      <c r="V230" s="33"/>
      <c r="W230" s="33"/>
      <c r="X230" s="33"/>
      <c r="Y230" s="33"/>
      <c r="Z230" s="33"/>
      <c r="AA230" s="33"/>
      <c r="AB230" s="33"/>
      <c r="AC230" s="33"/>
      <c r="AD230" s="33"/>
      <c r="AE230" s="33"/>
      <c r="AR230" s="163" t="s">
        <v>179</v>
      </c>
      <c r="AT230" s="163" t="s">
        <v>267</v>
      </c>
      <c r="AU230" s="163" t="s">
        <v>90</v>
      </c>
      <c r="AY230" s="18" t="s">
        <v>265</v>
      </c>
      <c r="BE230" s="164">
        <f>IF(N230="základní",J230,0)</f>
        <v>0</v>
      </c>
      <c r="BF230" s="164">
        <f>IF(N230="snížená",J230,0)</f>
        <v>0</v>
      </c>
      <c r="BG230" s="164">
        <f>IF(N230="zákl. přenesená",J230,0)</f>
        <v>0</v>
      </c>
      <c r="BH230" s="164">
        <f>IF(N230="sníž. přenesená",J230,0)</f>
        <v>0</v>
      </c>
      <c r="BI230" s="164">
        <f>IF(N230="nulová",J230,0)</f>
        <v>0</v>
      </c>
      <c r="BJ230" s="18" t="s">
        <v>87</v>
      </c>
      <c r="BK230" s="164">
        <f>ROUND(I230*H230,2)</f>
        <v>0</v>
      </c>
      <c r="BL230" s="18" t="s">
        <v>179</v>
      </c>
      <c r="BM230" s="163" t="s">
        <v>1820</v>
      </c>
    </row>
    <row r="231" spans="1:47" s="2" customFormat="1" ht="28.8">
      <c r="A231" s="33"/>
      <c r="B231" s="34"/>
      <c r="C231" s="33"/>
      <c r="D231" s="165" t="s">
        <v>273</v>
      </c>
      <c r="E231" s="33"/>
      <c r="F231" s="166" t="s">
        <v>1819</v>
      </c>
      <c r="G231" s="33"/>
      <c r="H231" s="33"/>
      <c r="I231" s="167"/>
      <c r="J231" s="33"/>
      <c r="K231" s="33"/>
      <c r="L231" s="34"/>
      <c r="M231" s="168"/>
      <c r="N231" s="169"/>
      <c r="O231" s="59"/>
      <c r="P231" s="59"/>
      <c r="Q231" s="59"/>
      <c r="R231" s="59"/>
      <c r="S231" s="59"/>
      <c r="T231" s="60"/>
      <c r="U231" s="33"/>
      <c r="V231" s="33"/>
      <c r="W231" s="33"/>
      <c r="X231" s="33"/>
      <c r="Y231" s="33"/>
      <c r="Z231" s="33"/>
      <c r="AA231" s="33"/>
      <c r="AB231" s="33"/>
      <c r="AC231" s="33"/>
      <c r="AD231" s="33"/>
      <c r="AE231" s="33"/>
      <c r="AT231" s="18" t="s">
        <v>273</v>
      </c>
      <c r="AU231" s="18" t="s">
        <v>90</v>
      </c>
    </row>
    <row r="232" spans="2:51" s="14" customFormat="1" ht="10.2">
      <c r="B232" s="177"/>
      <c r="D232" s="165" t="s">
        <v>274</v>
      </c>
      <c r="E232" s="178" t="s">
        <v>1</v>
      </c>
      <c r="F232" s="179" t="s">
        <v>90</v>
      </c>
      <c r="H232" s="180">
        <v>2</v>
      </c>
      <c r="I232" s="181"/>
      <c r="L232" s="177"/>
      <c r="M232" s="182"/>
      <c r="N232" s="183"/>
      <c r="O232" s="183"/>
      <c r="P232" s="183"/>
      <c r="Q232" s="183"/>
      <c r="R232" s="183"/>
      <c r="S232" s="183"/>
      <c r="T232" s="184"/>
      <c r="AT232" s="178" t="s">
        <v>274</v>
      </c>
      <c r="AU232" s="178" t="s">
        <v>90</v>
      </c>
      <c r="AV232" s="14" t="s">
        <v>90</v>
      </c>
      <c r="AW232" s="14" t="s">
        <v>36</v>
      </c>
      <c r="AX232" s="14" t="s">
        <v>80</v>
      </c>
      <c r="AY232" s="178" t="s">
        <v>265</v>
      </c>
    </row>
    <row r="233" spans="2:51" s="15" customFormat="1" ht="10.2">
      <c r="B233" s="185"/>
      <c r="D233" s="165" t="s">
        <v>274</v>
      </c>
      <c r="E233" s="186" t="s">
        <v>1</v>
      </c>
      <c r="F233" s="187" t="s">
        <v>277</v>
      </c>
      <c r="H233" s="188">
        <v>2</v>
      </c>
      <c r="I233" s="189"/>
      <c r="L233" s="185"/>
      <c r="M233" s="190"/>
      <c r="N233" s="191"/>
      <c r="O233" s="191"/>
      <c r="P233" s="191"/>
      <c r="Q233" s="191"/>
      <c r="R233" s="191"/>
      <c r="S233" s="191"/>
      <c r="T233" s="192"/>
      <c r="AT233" s="186" t="s">
        <v>274</v>
      </c>
      <c r="AU233" s="186" t="s">
        <v>90</v>
      </c>
      <c r="AV233" s="15" t="s">
        <v>179</v>
      </c>
      <c r="AW233" s="15" t="s">
        <v>36</v>
      </c>
      <c r="AX233" s="15" t="s">
        <v>87</v>
      </c>
      <c r="AY233" s="186" t="s">
        <v>265</v>
      </c>
    </row>
    <row r="234" spans="1:65" s="2" customFormat="1" ht="16.5" customHeight="1">
      <c r="A234" s="33"/>
      <c r="B234" s="151"/>
      <c r="C234" s="201" t="s">
        <v>382</v>
      </c>
      <c r="D234" s="201" t="s">
        <v>376</v>
      </c>
      <c r="E234" s="202" t="s">
        <v>1821</v>
      </c>
      <c r="F234" s="203" t="s">
        <v>1822</v>
      </c>
      <c r="G234" s="204" t="s">
        <v>280</v>
      </c>
      <c r="H234" s="205">
        <v>2</v>
      </c>
      <c r="I234" s="206"/>
      <c r="J234" s="207">
        <f>ROUND(I234*H234,2)</f>
        <v>0</v>
      </c>
      <c r="K234" s="203" t="s">
        <v>271</v>
      </c>
      <c r="L234" s="208"/>
      <c r="M234" s="209" t="s">
        <v>1</v>
      </c>
      <c r="N234" s="210" t="s">
        <v>45</v>
      </c>
      <c r="O234" s="59"/>
      <c r="P234" s="161">
        <f>O234*H234</f>
        <v>0</v>
      </c>
      <c r="Q234" s="161">
        <v>5E-05</v>
      </c>
      <c r="R234" s="161">
        <f>Q234*H234</f>
        <v>0.0001</v>
      </c>
      <c r="S234" s="161">
        <v>0</v>
      </c>
      <c r="T234" s="162">
        <f>S234*H234</f>
        <v>0</v>
      </c>
      <c r="U234" s="33"/>
      <c r="V234" s="33"/>
      <c r="W234" s="33"/>
      <c r="X234" s="33"/>
      <c r="Y234" s="33"/>
      <c r="Z234" s="33"/>
      <c r="AA234" s="33"/>
      <c r="AB234" s="33"/>
      <c r="AC234" s="33"/>
      <c r="AD234" s="33"/>
      <c r="AE234" s="33"/>
      <c r="AR234" s="163" t="s">
        <v>321</v>
      </c>
      <c r="AT234" s="163" t="s">
        <v>376</v>
      </c>
      <c r="AU234" s="163" t="s">
        <v>90</v>
      </c>
      <c r="AY234" s="18" t="s">
        <v>265</v>
      </c>
      <c r="BE234" s="164">
        <f>IF(N234="základní",J234,0)</f>
        <v>0</v>
      </c>
      <c r="BF234" s="164">
        <f>IF(N234="snížená",J234,0)</f>
        <v>0</v>
      </c>
      <c r="BG234" s="164">
        <f>IF(N234="zákl. přenesená",J234,0)</f>
        <v>0</v>
      </c>
      <c r="BH234" s="164">
        <f>IF(N234="sníž. přenesená",J234,0)</f>
        <v>0</v>
      </c>
      <c r="BI234" s="164">
        <f>IF(N234="nulová",J234,0)</f>
        <v>0</v>
      </c>
      <c r="BJ234" s="18" t="s">
        <v>87</v>
      </c>
      <c r="BK234" s="164">
        <f>ROUND(I234*H234,2)</f>
        <v>0</v>
      </c>
      <c r="BL234" s="18" t="s">
        <v>179</v>
      </c>
      <c r="BM234" s="163" t="s">
        <v>1823</v>
      </c>
    </row>
    <row r="235" spans="1:47" s="2" customFormat="1" ht="10.2">
      <c r="A235" s="33"/>
      <c r="B235" s="34"/>
      <c r="C235" s="33"/>
      <c r="D235" s="165" t="s">
        <v>273</v>
      </c>
      <c r="E235" s="33"/>
      <c r="F235" s="166" t="s">
        <v>1822</v>
      </c>
      <c r="G235" s="33"/>
      <c r="H235" s="33"/>
      <c r="I235" s="167"/>
      <c r="J235" s="33"/>
      <c r="K235" s="33"/>
      <c r="L235" s="34"/>
      <c r="M235" s="168"/>
      <c r="N235" s="169"/>
      <c r="O235" s="59"/>
      <c r="P235" s="59"/>
      <c r="Q235" s="59"/>
      <c r="R235" s="59"/>
      <c r="S235" s="59"/>
      <c r="T235" s="60"/>
      <c r="U235" s="33"/>
      <c r="V235" s="33"/>
      <c r="W235" s="33"/>
      <c r="X235" s="33"/>
      <c r="Y235" s="33"/>
      <c r="Z235" s="33"/>
      <c r="AA235" s="33"/>
      <c r="AB235" s="33"/>
      <c r="AC235" s="33"/>
      <c r="AD235" s="33"/>
      <c r="AE235" s="33"/>
      <c r="AT235" s="18" t="s">
        <v>273</v>
      </c>
      <c r="AU235" s="18" t="s">
        <v>90</v>
      </c>
    </row>
    <row r="236" spans="2:51" s="14" customFormat="1" ht="10.2">
      <c r="B236" s="177"/>
      <c r="D236" s="165" t="s">
        <v>274</v>
      </c>
      <c r="E236" s="178" t="s">
        <v>1</v>
      </c>
      <c r="F236" s="179" t="s">
        <v>1824</v>
      </c>
      <c r="H236" s="180">
        <v>2</v>
      </c>
      <c r="I236" s="181"/>
      <c r="L236" s="177"/>
      <c r="M236" s="182"/>
      <c r="N236" s="183"/>
      <c r="O236" s="183"/>
      <c r="P236" s="183"/>
      <c r="Q236" s="183"/>
      <c r="R236" s="183"/>
      <c r="S236" s="183"/>
      <c r="T236" s="184"/>
      <c r="AT236" s="178" t="s">
        <v>274</v>
      </c>
      <c r="AU236" s="178" t="s">
        <v>90</v>
      </c>
      <c r="AV236" s="14" t="s">
        <v>90</v>
      </c>
      <c r="AW236" s="14" t="s">
        <v>36</v>
      </c>
      <c r="AX236" s="14" t="s">
        <v>80</v>
      </c>
      <c r="AY236" s="178" t="s">
        <v>265</v>
      </c>
    </row>
    <row r="237" spans="2:51" s="15" customFormat="1" ht="10.2">
      <c r="B237" s="185"/>
      <c r="D237" s="165" t="s">
        <v>274</v>
      </c>
      <c r="E237" s="186" t="s">
        <v>1</v>
      </c>
      <c r="F237" s="187" t="s">
        <v>277</v>
      </c>
      <c r="H237" s="188">
        <v>2</v>
      </c>
      <c r="I237" s="189"/>
      <c r="L237" s="185"/>
      <c r="M237" s="190"/>
      <c r="N237" s="191"/>
      <c r="O237" s="191"/>
      <c r="P237" s="191"/>
      <c r="Q237" s="191"/>
      <c r="R237" s="191"/>
      <c r="S237" s="191"/>
      <c r="T237" s="192"/>
      <c r="AT237" s="186" t="s">
        <v>274</v>
      </c>
      <c r="AU237" s="186" t="s">
        <v>90</v>
      </c>
      <c r="AV237" s="15" t="s">
        <v>179</v>
      </c>
      <c r="AW237" s="15" t="s">
        <v>36</v>
      </c>
      <c r="AX237" s="15" t="s">
        <v>87</v>
      </c>
      <c r="AY237" s="186" t="s">
        <v>265</v>
      </c>
    </row>
    <row r="238" spans="1:65" s="2" customFormat="1" ht="24.15" customHeight="1">
      <c r="A238" s="33"/>
      <c r="B238" s="151"/>
      <c r="C238" s="152" t="s">
        <v>390</v>
      </c>
      <c r="D238" s="152" t="s">
        <v>267</v>
      </c>
      <c r="E238" s="153" t="s">
        <v>1825</v>
      </c>
      <c r="F238" s="154" t="s">
        <v>1826</v>
      </c>
      <c r="G238" s="155" t="s">
        <v>294</v>
      </c>
      <c r="H238" s="156">
        <v>34</v>
      </c>
      <c r="I238" s="157"/>
      <c r="J238" s="158">
        <f>ROUND(I238*H238,2)</f>
        <v>0</v>
      </c>
      <c r="K238" s="154" t="s">
        <v>271</v>
      </c>
      <c r="L238" s="34"/>
      <c r="M238" s="159" t="s">
        <v>1</v>
      </c>
      <c r="N238" s="160" t="s">
        <v>45</v>
      </c>
      <c r="O238" s="59"/>
      <c r="P238" s="161">
        <f>O238*H238</f>
        <v>0</v>
      </c>
      <c r="Q238" s="161">
        <v>1.7E-07</v>
      </c>
      <c r="R238" s="161">
        <f>Q238*H238</f>
        <v>5.78E-06</v>
      </c>
      <c r="S238" s="161">
        <v>0</v>
      </c>
      <c r="T238" s="162">
        <f>S238*H238</f>
        <v>0</v>
      </c>
      <c r="U238" s="33"/>
      <c r="V238" s="33"/>
      <c r="W238" s="33"/>
      <c r="X238" s="33"/>
      <c r="Y238" s="33"/>
      <c r="Z238" s="33"/>
      <c r="AA238" s="33"/>
      <c r="AB238" s="33"/>
      <c r="AC238" s="33"/>
      <c r="AD238" s="33"/>
      <c r="AE238" s="33"/>
      <c r="AR238" s="163" t="s">
        <v>179</v>
      </c>
      <c r="AT238" s="163" t="s">
        <v>267</v>
      </c>
      <c r="AU238" s="163" t="s">
        <v>90</v>
      </c>
      <c r="AY238" s="18" t="s">
        <v>265</v>
      </c>
      <c r="BE238" s="164">
        <f>IF(N238="základní",J238,0)</f>
        <v>0</v>
      </c>
      <c r="BF238" s="164">
        <f>IF(N238="snížená",J238,0)</f>
        <v>0</v>
      </c>
      <c r="BG238" s="164">
        <f>IF(N238="zákl. přenesená",J238,0)</f>
        <v>0</v>
      </c>
      <c r="BH238" s="164">
        <f>IF(N238="sníž. přenesená",J238,0)</f>
        <v>0</v>
      </c>
      <c r="BI238" s="164">
        <f>IF(N238="nulová",J238,0)</f>
        <v>0</v>
      </c>
      <c r="BJ238" s="18" t="s">
        <v>87</v>
      </c>
      <c r="BK238" s="164">
        <f>ROUND(I238*H238,2)</f>
        <v>0</v>
      </c>
      <c r="BL238" s="18" t="s">
        <v>179</v>
      </c>
      <c r="BM238" s="163" t="s">
        <v>1827</v>
      </c>
    </row>
    <row r="239" spans="1:47" s="2" customFormat="1" ht="10.2">
      <c r="A239" s="33"/>
      <c r="B239" s="34"/>
      <c r="C239" s="33"/>
      <c r="D239" s="165" t="s">
        <v>273</v>
      </c>
      <c r="E239" s="33"/>
      <c r="F239" s="166" t="s">
        <v>1826</v>
      </c>
      <c r="G239" s="33"/>
      <c r="H239" s="33"/>
      <c r="I239" s="167"/>
      <c r="J239" s="33"/>
      <c r="K239" s="33"/>
      <c r="L239" s="34"/>
      <c r="M239" s="168"/>
      <c r="N239" s="169"/>
      <c r="O239" s="59"/>
      <c r="P239" s="59"/>
      <c r="Q239" s="59"/>
      <c r="R239" s="59"/>
      <c r="S239" s="59"/>
      <c r="T239" s="60"/>
      <c r="U239" s="33"/>
      <c r="V239" s="33"/>
      <c r="W239" s="33"/>
      <c r="X239" s="33"/>
      <c r="Y239" s="33"/>
      <c r="Z239" s="33"/>
      <c r="AA239" s="33"/>
      <c r="AB239" s="33"/>
      <c r="AC239" s="33"/>
      <c r="AD239" s="33"/>
      <c r="AE239" s="33"/>
      <c r="AT239" s="18" t="s">
        <v>273</v>
      </c>
      <c r="AU239" s="18" t="s">
        <v>90</v>
      </c>
    </row>
    <row r="240" spans="2:51" s="14" customFormat="1" ht="10.2">
      <c r="B240" s="177"/>
      <c r="D240" s="165" t="s">
        <v>274</v>
      </c>
      <c r="E240" s="178" t="s">
        <v>1</v>
      </c>
      <c r="F240" s="179" t="s">
        <v>458</v>
      </c>
      <c r="H240" s="180">
        <v>34</v>
      </c>
      <c r="I240" s="181"/>
      <c r="L240" s="177"/>
      <c r="M240" s="182"/>
      <c r="N240" s="183"/>
      <c r="O240" s="183"/>
      <c r="P240" s="183"/>
      <c r="Q240" s="183"/>
      <c r="R240" s="183"/>
      <c r="S240" s="183"/>
      <c r="T240" s="184"/>
      <c r="AT240" s="178" t="s">
        <v>274</v>
      </c>
      <c r="AU240" s="178" t="s">
        <v>90</v>
      </c>
      <c r="AV240" s="14" t="s">
        <v>90</v>
      </c>
      <c r="AW240" s="14" t="s">
        <v>36</v>
      </c>
      <c r="AX240" s="14" t="s">
        <v>80</v>
      </c>
      <c r="AY240" s="178" t="s">
        <v>265</v>
      </c>
    </row>
    <row r="241" spans="2:51" s="15" customFormat="1" ht="10.2">
      <c r="B241" s="185"/>
      <c r="D241" s="165" t="s">
        <v>274</v>
      </c>
      <c r="E241" s="186" t="s">
        <v>1</v>
      </c>
      <c r="F241" s="187" t="s">
        <v>277</v>
      </c>
      <c r="H241" s="188">
        <v>34</v>
      </c>
      <c r="I241" s="189"/>
      <c r="L241" s="185"/>
      <c r="M241" s="190"/>
      <c r="N241" s="191"/>
      <c r="O241" s="191"/>
      <c r="P241" s="191"/>
      <c r="Q241" s="191"/>
      <c r="R241" s="191"/>
      <c r="S241" s="191"/>
      <c r="T241" s="192"/>
      <c r="AT241" s="186" t="s">
        <v>274</v>
      </c>
      <c r="AU241" s="186" t="s">
        <v>90</v>
      </c>
      <c r="AV241" s="15" t="s">
        <v>179</v>
      </c>
      <c r="AW241" s="15" t="s">
        <v>36</v>
      </c>
      <c r="AX241" s="15" t="s">
        <v>87</v>
      </c>
      <c r="AY241" s="186" t="s">
        <v>265</v>
      </c>
    </row>
    <row r="242" spans="1:65" s="2" customFormat="1" ht="16.5" customHeight="1">
      <c r="A242" s="33"/>
      <c r="B242" s="151"/>
      <c r="C242" s="152" t="s">
        <v>7</v>
      </c>
      <c r="D242" s="152" t="s">
        <v>267</v>
      </c>
      <c r="E242" s="153" t="s">
        <v>1828</v>
      </c>
      <c r="F242" s="154" t="s">
        <v>1829</v>
      </c>
      <c r="G242" s="155" t="s">
        <v>294</v>
      </c>
      <c r="H242" s="156">
        <v>34</v>
      </c>
      <c r="I242" s="157"/>
      <c r="J242" s="158">
        <f>ROUND(I242*H242,2)</f>
        <v>0</v>
      </c>
      <c r="K242" s="154" t="s">
        <v>271</v>
      </c>
      <c r="L242" s="34"/>
      <c r="M242" s="159" t="s">
        <v>1</v>
      </c>
      <c r="N242" s="160" t="s">
        <v>45</v>
      </c>
      <c r="O242" s="59"/>
      <c r="P242" s="161">
        <f>O242*H242</f>
        <v>0</v>
      </c>
      <c r="Q242" s="161">
        <v>0</v>
      </c>
      <c r="R242" s="161">
        <f>Q242*H242</f>
        <v>0</v>
      </c>
      <c r="S242" s="161">
        <v>0</v>
      </c>
      <c r="T242" s="162">
        <f>S242*H242</f>
        <v>0</v>
      </c>
      <c r="U242" s="33"/>
      <c r="V242" s="33"/>
      <c r="W242" s="33"/>
      <c r="X242" s="33"/>
      <c r="Y242" s="33"/>
      <c r="Z242" s="33"/>
      <c r="AA242" s="33"/>
      <c r="AB242" s="33"/>
      <c r="AC242" s="33"/>
      <c r="AD242" s="33"/>
      <c r="AE242" s="33"/>
      <c r="AR242" s="163" t="s">
        <v>179</v>
      </c>
      <c r="AT242" s="163" t="s">
        <v>267</v>
      </c>
      <c r="AU242" s="163" t="s">
        <v>90</v>
      </c>
      <c r="AY242" s="18" t="s">
        <v>265</v>
      </c>
      <c r="BE242" s="164">
        <f>IF(N242="základní",J242,0)</f>
        <v>0</v>
      </c>
      <c r="BF242" s="164">
        <f>IF(N242="snížená",J242,0)</f>
        <v>0</v>
      </c>
      <c r="BG242" s="164">
        <f>IF(N242="zákl. přenesená",J242,0)</f>
        <v>0</v>
      </c>
      <c r="BH242" s="164">
        <f>IF(N242="sníž. přenesená",J242,0)</f>
        <v>0</v>
      </c>
      <c r="BI242" s="164">
        <f>IF(N242="nulová",J242,0)</f>
        <v>0</v>
      </c>
      <c r="BJ242" s="18" t="s">
        <v>87</v>
      </c>
      <c r="BK242" s="164">
        <f>ROUND(I242*H242,2)</f>
        <v>0</v>
      </c>
      <c r="BL242" s="18" t="s">
        <v>179</v>
      </c>
      <c r="BM242" s="163" t="s">
        <v>1830</v>
      </c>
    </row>
    <row r="243" spans="1:47" s="2" customFormat="1" ht="10.2">
      <c r="A243" s="33"/>
      <c r="B243" s="34"/>
      <c r="C243" s="33"/>
      <c r="D243" s="165" t="s">
        <v>273</v>
      </c>
      <c r="E243" s="33"/>
      <c r="F243" s="166" t="s">
        <v>1829</v>
      </c>
      <c r="G243" s="33"/>
      <c r="H243" s="33"/>
      <c r="I243" s="167"/>
      <c r="J243" s="33"/>
      <c r="K243" s="33"/>
      <c r="L243" s="34"/>
      <c r="M243" s="168"/>
      <c r="N243" s="169"/>
      <c r="O243" s="59"/>
      <c r="P243" s="59"/>
      <c r="Q243" s="59"/>
      <c r="R243" s="59"/>
      <c r="S243" s="59"/>
      <c r="T243" s="60"/>
      <c r="U243" s="33"/>
      <c r="V243" s="33"/>
      <c r="W243" s="33"/>
      <c r="X243" s="33"/>
      <c r="Y243" s="33"/>
      <c r="Z243" s="33"/>
      <c r="AA243" s="33"/>
      <c r="AB243" s="33"/>
      <c r="AC243" s="33"/>
      <c r="AD243" s="33"/>
      <c r="AE243" s="33"/>
      <c r="AT243" s="18" t="s">
        <v>273</v>
      </c>
      <c r="AU243" s="18" t="s">
        <v>90</v>
      </c>
    </row>
    <row r="244" spans="2:51" s="14" customFormat="1" ht="10.2">
      <c r="B244" s="177"/>
      <c r="D244" s="165" t="s">
        <v>274</v>
      </c>
      <c r="E244" s="178" t="s">
        <v>1</v>
      </c>
      <c r="F244" s="179" t="s">
        <v>458</v>
      </c>
      <c r="H244" s="180">
        <v>34</v>
      </c>
      <c r="I244" s="181"/>
      <c r="L244" s="177"/>
      <c r="M244" s="182"/>
      <c r="N244" s="183"/>
      <c r="O244" s="183"/>
      <c r="P244" s="183"/>
      <c r="Q244" s="183"/>
      <c r="R244" s="183"/>
      <c r="S244" s="183"/>
      <c r="T244" s="184"/>
      <c r="AT244" s="178" t="s">
        <v>274</v>
      </c>
      <c r="AU244" s="178" t="s">
        <v>90</v>
      </c>
      <c r="AV244" s="14" t="s">
        <v>90</v>
      </c>
      <c r="AW244" s="14" t="s">
        <v>36</v>
      </c>
      <c r="AX244" s="14" t="s">
        <v>80</v>
      </c>
      <c r="AY244" s="178" t="s">
        <v>265</v>
      </c>
    </row>
    <row r="245" spans="2:51" s="15" customFormat="1" ht="10.2">
      <c r="B245" s="185"/>
      <c r="D245" s="165" t="s">
        <v>274</v>
      </c>
      <c r="E245" s="186" t="s">
        <v>1</v>
      </c>
      <c r="F245" s="187" t="s">
        <v>277</v>
      </c>
      <c r="H245" s="188">
        <v>34</v>
      </c>
      <c r="I245" s="189"/>
      <c r="L245" s="185"/>
      <c r="M245" s="190"/>
      <c r="N245" s="191"/>
      <c r="O245" s="191"/>
      <c r="P245" s="191"/>
      <c r="Q245" s="191"/>
      <c r="R245" s="191"/>
      <c r="S245" s="191"/>
      <c r="T245" s="192"/>
      <c r="AT245" s="186" t="s">
        <v>274</v>
      </c>
      <c r="AU245" s="186" t="s">
        <v>90</v>
      </c>
      <c r="AV245" s="15" t="s">
        <v>179</v>
      </c>
      <c r="AW245" s="15" t="s">
        <v>36</v>
      </c>
      <c r="AX245" s="15" t="s">
        <v>87</v>
      </c>
      <c r="AY245" s="186" t="s">
        <v>265</v>
      </c>
    </row>
    <row r="246" spans="1:65" s="2" customFormat="1" ht="16.5" customHeight="1">
      <c r="A246" s="33"/>
      <c r="B246" s="151"/>
      <c r="C246" s="152" t="s">
        <v>400</v>
      </c>
      <c r="D246" s="152" t="s">
        <v>267</v>
      </c>
      <c r="E246" s="153" t="s">
        <v>1831</v>
      </c>
      <c r="F246" s="154" t="s">
        <v>1832</v>
      </c>
      <c r="G246" s="155" t="s">
        <v>294</v>
      </c>
      <c r="H246" s="156">
        <v>36</v>
      </c>
      <c r="I246" s="157"/>
      <c r="J246" s="158">
        <f>ROUND(I246*H246,2)</f>
        <v>0</v>
      </c>
      <c r="K246" s="154" t="s">
        <v>271</v>
      </c>
      <c r="L246" s="34"/>
      <c r="M246" s="159" t="s">
        <v>1</v>
      </c>
      <c r="N246" s="160" t="s">
        <v>45</v>
      </c>
      <c r="O246" s="59"/>
      <c r="P246" s="161">
        <f>O246*H246</f>
        <v>0</v>
      </c>
      <c r="Q246" s="161">
        <v>0.00019</v>
      </c>
      <c r="R246" s="161">
        <f>Q246*H246</f>
        <v>0.006840000000000001</v>
      </c>
      <c r="S246" s="161">
        <v>0</v>
      </c>
      <c r="T246" s="162">
        <f>S246*H246</f>
        <v>0</v>
      </c>
      <c r="U246" s="33"/>
      <c r="V246" s="33"/>
      <c r="W246" s="33"/>
      <c r="X246" s="33"/>
      <c r="Y246" s="33"/>
      <c r="Z246" s="33"/>
      <c r="AA246" s="33"/>
      <c r="AB246" s="33"/>
      <c r="AC246" s="33"/>
      <c r="AD246" s="33"/>
      <c r="AE246" s="33"/>
      <c r="AR246" s="163" t="s">
        <v>179</v>
      </c>
      <c r="AT246" s="163" t="s">
        <v>267</v>
      </c>
      <c r="AU246" s="163" t="s">
        <v>90</v>
      </c>
      <c r="AY246" s="18" t="s">
        <v>265</v>
      </c>
      <c r="BE246" s="164">
        <f>IF(N246="základní",J246,0)</f>
        <v>0</v>
      </c>
      <c r="BF246" s="164">
        <f>IF(N246="snížená",J246,0)</f>
        <v>0</v>
      </c>
      <c r="BG246" s="164">
        <f>IF(N246="zákl. přenesená",J246,0)</f>
        <v>0</v>
      </c>
      <c r="BH246" s="164">
        <f>IF(N246="sníž. přenesená",J246,0)</f>
        <v>0</v>
      </c>
      <c r="BI246" s="164">
        <f>IF(N246="nulová",J246,0)</f>
        <v>0</v>
      </c>
      <c r="BJ246" s="18" t="s">
        <v>87</v>
      </c>
      <c r="BK246" s="164">
        <f>ROUND(I246*H246,2)</f>
        <v>0</v>
      </c>
      <c r="BL246" s="18" t="s">
        <v>179</v>
      </c>
      <c r="BM246" s="163" t="s">
        <v>1833</v>
      </c>
    </row>
    <row r="247" spans="1:47" s="2" customFormat="1" ht="10.2">
      <c r="A247" s="33"/>
      <c r="B247" s="34"/>
      <c r="C247" s="33"/>
      <c r="D247" s="165" t="s">
        <v>273</v>
      </c>
      <c r="E247" s="33"/>
      <c r="F247" s="166" t="s">
        <v>1832</v>
      </c>
      <c r="G247" s="33"/>
      <c r="H247" s="33"/>
      <c r="I247" s="167"/>
      <c r="J247" s="33"/>
      <c r="K247" s="33"/>
      <c r="L247" s="34"/>
      <c r="M247" s="168"/>
      <c r="N247" s="169"/>
      <c r="O247" s="59"/>
      <c r="P247" s="59"/>
      <c r="Q247" s="59"/>
      <c r="R247" s="59"/>
      <c r="S247" s="59"/>
      <c r="T247" s="60"/>
      <c r="U247" s="33"/>
      <c r="V247" s="33"/>
      <c r="W247" s="33"/>
      <c r="X247" s="33"/>
      <c r="Y247" s="33"/>
      <c r="Z247" s="33"/>
      <c r="AA247" s="33"/>
      <c r="AB247" s="33"/>
      <c r="AC247" s="33"/>
      <c r="AD247" s="33"/>
      <c r="AE247" s="33"/>
      <c r="AT247" s="18" t="s">
        <v>273</v>
      </c>
      <c r="AU247" s="18" t="s">
        <v>90</v>
      </c>
    </row>
    <row r="248" spans="2:51" s="14" customFormat="1" ht="10.2">
      <c r="B248" s="177"/>
      <c r="D248" s="165" t="s">
        <v>274</v>
      </c>
      <c r="E248" s="178" t="s">
        <v>1</v>
      </c>
      <c r="F248" s="179" t="s">
        <v>475</v>
      </c>
      <c r="H248" s="180">
        <v>36</v>
      </c>
      <c r="I248" s="181"/>
      <c r="L248" s="177"/>
      <c r="M248" s="182"/>
      <c r="N248" s="183"/>
      <c r="O248" s="183"/>
      <c r="P248" s="183"/>
      <c r="Q248" s="183"/>
      <c r="R248" s="183"/>
      <c r="S248" s="183"/>
      <c r="T248" s="184"/>
      <c r="AT248" s="178" t="s">
        <v>274</v>
      </c>
      <c r="AU248" s="178" t="s">
        <v>90</v>
      </c>
      <c r="AV248" s="14" t="s">
        <v>90</v>
      </c>
      <c r="AW248" s="14" t="s">
        <v>36</v>
      </c>
      <c r="AX248" s="14" t="s">
        <v>80</v>
      </c>
      <c r="AY248" s="178" t="s">
        <v>265</v>
      </c>
    </row>
    <row r="249" spans="2:51" s="15" customFormat="1" ht="10.2">
      <c r="B249" s="185"/>
      <c r="D249" s="165" t="s">
        <v>274</v>
      </c>
      <c r="E249" s="186" t="s">
        <v>1</v>
      </c>
      <c r="F249" s="187" t="s">
        <v>277</v>
      </c>
      <c r="H249" s="188">
        <v>36</v>
      </c>
      <c r="I249" s="189"/>
      <c r="L249" s="185"/>
      <c r="M249" s="190"/>
      <c r="N249" s="191"/>
      <c r="O249" s="191"/>
      <c r="P249" s="191"/>
      <c r="Q249" s="191"/>
      <c r="R249" s="191"/>
      <c r="S249" s="191"/>
      <c r="T249" s="192"/>
      <c r="AT249" s="186" t="s">
        <v>274</v>
      </c>
      <c r="AU249" s="186" t="s">
        <v>90</v>
      </c>
      <c r="AV249" s="15" t="s">
        <v>179</v>
      </c>
      <c r="AW249" s="15" t="s">
        <v>36</v>
      </c>
      <c r="AX249" s="15" t="s">
        <v>87</v>
      </c>
      <c r="AY249" s="186" t="s">
        <v>265</v>
      </c>
    </row>
    <row r="250" spans="1:65" s="2" customFormat="1" ht="21.75" customHeight="1">
      <c r="A250" s="33"/>
      <c r="B250" s="151"/>
      <c r="C250" s="152" t="s">
        <v>405</v>
      </c>
      <c r="D250" s="152" t="s">
        <v>267</v>
      </c>
      <c r="E250" s="153" t="s">
        <v>1834</v>
      </c>
      <c r="F250" s="154" t="s">
        <v>1835</v>
      </c>
      <c r="G250" s="155" t="s">
        <v>294</v>
      </c>
      <c r="H250" s="156">
        <v>34</v>
      </c>
      <c r="I250" s="157"/>
      <c r="J250" s="158">
        <f>ROUND(I250*H250,2)</f>
        <v>0</v>
      </c>
      <c r="K250" s="154" t="s">
        <v>271</v>
      </c>
      <c r="L250" s="34"/>
      <c r="M250" s="159" t="s">
        <v>1</v>
      </c>
      <c r="N250" s="160" t="s">
        <v>45</v>
      </c>
      <c r="O250" s="59"/>
      <c r="P250" s="161">
        <f>O250*H250</f>
        <v>0</v>
      </c>
      <c r="Q250" s="161">
        <v>9E-05</v>
      </c>
      <c r="R250" s="161">
        <f>Q250*H250</f>
        <v>0.0030600000000000002</v>
      </c>
      <c r="S250" s="161">
        <v>0</v>
      </c>
      <c r="T250" s="162">
        <f>S250*H250</f>
        <v>0</v>
      </c>
      <c r="U250" s="33"/>
      <c r="V250" s="33"/>
      <c r="W250" s="33"/>
      <c r="X250" s="33"/>
      <c r="Y250" s="33"/>
      <c r="Z250" s="33"/>
      <c r="AA250" s="33"/>
      <c r="AB250" s="33"/>
      <c r="AC250" s="33"/>
      <c r="AD250" s="33"/>
      <c r="AE250" s="33"/>
      <c r="AR250" s="163" t="s">
        <v>179</v>
      </c>
      <c r="AT250" s="163" t="s">
        <v>267</v>
      </c>
      <c r="AU250" s="163" t="s">
        <v>90</v>
      </c>
      <c r="AY250" s="18" t="s">
        <v>265</v>
      </c>
      <c r="BE250" s="164">
        <f>IF(N250="základní",J250,0)</f>
        <v>0</v>
      </c>
      <c r="BF250" s="164">
        <f>IF(N250="snížená",J250,0)</f>
        <v>0</v>
      </c>
      <c r="BG250" s="164">
        <f>IF(N250="zákl. přenesená",J250,0)</f>
        <v>0</v>
      </c>
      <c r="BH250" s="164">
        <f>IF(N250="sníž. přenesená",J250,0)</f>
        <v>0</v>
      </c>
      <c r="BI250" s="164">
        <f>IF(N250="nulová",J250,0)</f>
        <v>0</v>
      </c>
      <c r="BJ250" s="18" t="s">
        <v>87</v>
      </c>
      <c r="BK250" s="164">
        <f>ROUND(I250*H250,2)</f>
        <v>0</v>
      </c>
      <c r="BL250" s="18" t="s">
        <v>179</v>
      </c>
      <c r="BM250" s="163" t="s">
        <v>1836</v>
      </c>
    </row>
    <row r="251" spans="1:47" s="2" customFormat="1" ht="10.2">
      <c r="A251" s="33"/>
      <c r="B251" s="34"/>
      <c r="C251" s="33"/>
      <c r="D251" s="165" t="s">
        <v>273</v>
      </c>
      <c r="E251" s="33"/>
      <c r="F251" s="166" t="s">
        <v>1835</v>
      </c>
      <c r="G251" s="33"/>
      <c r="H251" s="33"/>
      <c r="I251" s="167"/>
      <c r="J251" s="33"/>
      <c r="K251" s="33"/>
      <c r="L251" s="34"/>
      <c r="M251" s="168"/>
      <c r="N251" s="169"/>
      <c r="O251" s="59"/>
      <c r="P251" s="59"/>
      <c r="Q251" s="59"/>
      <c r="R251" s="59"/>
      <c r="S251" s="59"/>
      <c r="T251" s="60"/>
      <c r="U251" s="33"/>
      <c r="V251" s="33"/>
      <c r="W251" s="33"/>
      <c r="X251" s="33"/>
      <c r="Y251" s="33"/>
      <c r="Z251" s="33"/>
      <c r="AA251" s="33"/>
      <c r="AB251" s="33"/>
      <c r="AC251" s="33"/>
      <c r="AD251" s="33"/>
      <c r="AE251" s="33"/>
      <c r="AT251" s="18" t="s">
        <v>273</v>
      </c>
      <c r="AU251" s="18" t="s">
        <v>90</v>
      </c>
    </row>
    <row r="252" spans="2:51" s="14" customFormat="1" ht="10.2">
      <c r="B252" s="177"/>
      <c r="D252" s="165" t="s">
        <v>274</v>
      </c>
      <c r="E252" s="178" t="s">
        <v>1</v>
      </c>
      <c r="F252" s="179" t="s">
        <v>458</v>
      </c>
      <c r="H252" s="180">
        <v>34</v>
      </c>
      <c r="I252" s="181"/>
      <c r="L252" s="177"/>
      <c r="M252" s="182"/>
      <c r="N252" s="183"/>
      <c r="O252" s="183"/>
      <c r="P252" s="183"/>
      <c r="Q252" s="183"/>
      <c r="R252" s="183"/>
      <c r="S252" s="183"/>
      <c r="T252" s="184"/>
      <c r="AT252" s="178" t="s">
        <v>274</v>
      </c>
      <c r="AU252" s="178" t="s">
        <v>90</v>
      </c>
      <c r="AV252" s="14" t="s">
        <v>90</v>
      </c>
      <c r="AW252" s="14" t="s">
        <v>36</v>
      </c>
      <c r="AX252" s="14" t="s">
        <v>80</v>
      </c>
      <c r="AY252" s="178" t="s">
        <v>265</v>
      </c>
    </row>
    <row r="253" spans="2:51" s="15" customFormat="1" ht="10.2">
      <c r="B253" s="185"/>
      <c r="D253" s="165" t="s">
        <v>274</v>
      </c>
      <c r="E253" s="186" t="s">
        <v>1</v>
      </c>
      <c r="F253" s="187" t="s">
        <v>277</v>
      </c>
      <c r="H253" s="188">
        <v>34</v>
      </c>
      <c r="I253" s="189"/>
      <c r="L253" s="185"/>
      <c r="M253" s="190"/>
      <c r="N253" s="191"/>
      <c r="O253" s="191"/>
      <c r="P253" s="191"/>
      <c r="Q253" s="191"/>
      <c r="R253" s="191"/>
      <c r="S253" s="191"/>
      <c r="T253" s="192"/>
      <c r="AT253" s="186" t="s">
        <v>274</v>
      </c>
      <c r="AU253" s="186" t="s">
        <v>90</v>
      </c>
      <c r="AV253" s="15" t="s">
        <v>179</v>
      </c>
      <c r="AW253" s="15" t="s">
        <v>36</v>
      </c>
      <c r="AX253" s="15" t="s">
        <v>87</v>
      </c>
      <c r="AY253" s="186" t="s">
        <v>265</v>
      </c>
    </row>
    <row r="254" spans="1:65" s="2" customFormat="1" ht="24.15" customHeight="1">
      <c r="A254" s="33"/>
      <c r="B254" s="151"/>
      <c r="C254" s="152" t="s">
        <v>410</v>
      </c>
      <c r="D254" s="152" t="s">
        <v>267</v>
      </c>
      <c r="E254" s="153" t="s">
        <v>1837</v>
      </c>
      <c r="F254" s="154" t="s">
        <v>1838</v>
      </c>
      <c r="G254" s="155" t="s">
        <v>280</v>
      </c>
      <c r="H254" s="156">
        <v>1</v>
      </c>
      <c r="I254" s="157"/>
      <c r="J254" s="158">
        <f>ROUND(I254*H254,2)</f>
        <v>0</v>
      </c>
      <c r="K254" s="154" t="s">
        <v>271</v>
      </c>
      <c r="L254" s="34"/>
      <c r="M254" s="159" t="s">
        <v>1</v>
      </c>
      <c r="N254" s="160" t="s">
        <v>45</v>
      </c>
      <c r="O254" s="59"/>
      <c r="P254" s="161">
        <f>O254*H254</f>
        <v>0</v>
      </c>
      <c r="Q254" s="161">
        <v>0.00031</v>
      </c>
      <c r="R254" s="161">
        <f>Q254*H254</f>
        <v>0.00031</v>
      </c>
      <c r="S254" s="161">
        <v>0</v>
      </c>
      <c r="T254" s="162">
        <f>S254*H254</f>
        <v>0</v>
      </c>
      <c r="U254" s="33"/>
      <c r="V254" s="33"/>
      <c r="W254" s="33"/>
      <c r="X254" s="33"/>
      <c r="Y254" s="33"/>
      <c r="Z254" s="33"/>
      <c r="AA254" s="33"/>
      <c r="AB254" s="33"/>
      <c r="AC254" s="33"/>
      <c r="AD254" s="33"/>
      <c r="AE254" s="33"/>
      <c r="AR254" s="163" t="s">
        <v>179</v>
      </c>
      <c r="AT254" s="163" t="s">
        <v>267</v>
      </c>
      <c r="AU254" s="163" t="s">
        <v>90</v>
      </c>
      <c r="AY254" s="18" t="s">
        <v>265</v>
      </c>
      <c r="BE254" s="164">
        <f>IF(N254="základní",J254,0)</f>
        <v>0</v>
      </c>
      <c r="BF254" s="164">
        <f>IF(N254="snížená",J254,0)</f>
        <v>0</v>
      </c>
      <c r="BG254" s="164">
        <f>IF(N254="zákl. přenesená",J254,0)</f>
        <v>0</v>
      </c>
      <c r="BH254" s="164">
        <f>IF(N254="sníž. přenesená",J254,0)</f>
        <v>0</v>
      </c>
      <c r="BI254" s="164">
        <f>IF(N254="nulová",J254,0)</f>
        <v>0</v>
      </c>
      <c r="BJ254" s="18" t="s">
        <v>87</v>
      </c>
      <c r="BK254" s="164">
        <f>ROUND(I254*H254,2)</f>
        <v>0</v>
      </c>
      <c r="BL254" s="18" t="s">
        <v>179</v>
      </c>
      <c r="BM254" s="163" t="s">
        <v>1839</v>
      </c>
    </row>
    <row r="255" spans="1:47" s="2" customFormat="1" ht="19.2">
      <c r="A255" s="33"/>
      <c r="B255" s="34"/>
      <c r="C255" s="33"/>
      <c r="D255" s="165" t="s">
        <v>273</v>
      </c>
      <c r="E255" s="33"/>
      <c r="F255" s="166" t="s">
        <v>1838</v>
      </c>
      <c r="G255" s="33"/>
      <c r="H255" s="33"/>
      <c r="I255" s="167"/>
      <c r="J255" s="33"/>
      <c r="K255" s="33"/>
      <c r="L255" s="34"/>
      <c r="M255" s="168"/>
      <c r="N255" s="169"/>
      <c r="O255" s="59"/>
      <c r="P255" s="59"/>
      <c r="Q255" s="59"/>
      <c r="R255" s="59"/>
      <c r="S255" s="59"/>
      <c r="T255" s="60"/>
      <c r="U255" s="33"/>
      <c r="V255" s="33"/>
      <c r="W255" s="33"/>
      <c r="X255" s="33"/>
      <c r="Y255" s="33"/>
      <c r="Z255" s="33"/>
      <c r="AA255" s="33"/>
      <c r="AB255" s="33"/>
      <c r="AC255" s="33"/>
      <c r="AD255" s="33"/>
      <c r="AE255" s="33"/>
      <c r="AT255" s="18" t="s">
        <v>273</v>
      </c>
      <c r="AU255" s="18" t="s">
        <v>90</v>
      </c>
    </row>
    <row r="256" spans="2:51" s="14" customFormat="1" ht="10.2">
      <c r="B256" s="177"/>
      <c r="D256" s="165" t="s">
        <v>274</v>
      </c>
      <c r="E256" s="178" t="s">
        <v>1</v>
      </c>
      <c r="F256" s="179" t="s">
        <v>87</v>
      </c>
      <c r="H256" s="180">
        <v>1</v>
      </c>
      <c r="I256" s="181"/>
      <c r="L256" s="177"/>
      <c r="M256" s="182"/>
      <c r="N256" s="183"/>
      <c r="O256" s="183"/>
      <c r="P256" s="183"/>
      <c r="Q256" s="183"/>
      <c r="R256" s="183"/>
      <c r="S256" s="183"/>
      <c r="T256" s="184"/>
      <c r="AT256" s="178" t="s">
        <v>274</v>
      </c>
      <c r="AU256" s="178" t="s">
        <v>90</v>
      </c>
      <c r="AV256" s="14" t="s">
        <v>90</v>
      </c>
      <c r="AW256" s="14" t="s">
        <v>36</v>
      </c>
      <c r="AX256" s="14" t="s">
        <v>80</v>
      </c>
      <c r="AY256" s="178" t="s">
        <v>265</v>
      </c>
    </row>
    <row r="257" spans="2:51" s="15" customFormat="1" ht="10.2">
      <c r="B257" s="185"/>
      <c r="D257" s="165" t="s">
        <v>274</v>
      </c>
      <c r="E257" s="186" t="s">
        <v>1</v>
      </c>
      <c r="F257" s="187" t="s">
        <v>277</v>
      </c>
      <c r="H257" s="188">
        <v>1</v>
      </c>
      <c r="I257" s="189"/>
      <c r="L257" s="185"/>
      <c r="M257" s="190"/>
      <c r="N257" s="191"/>
      <c r="O257" s="191"/>
      <c r="P257" s="191"/>
      <c r="Q257" s="191"/>
      <c r="R257" s="191"/>
      <c r="S257" s="191"/>
      <c r="T257" s="192"/>
      <c r="AT257" s="186" t="s">
        <v>274</v>
      </c>
      <c r="AU257" s="186" t="s">
        <v>90</v>
      </c>
      <c r="AV257" s="15" t="s">
        <v>179</v>
      </c>
      <c r="AW257" s="15" t="s">
        <v>36</v>
      </c>
      <c r="AX257" s="15" t="s">
        <v>87</v>
      </c>
      <c r="AY257" s="186" t="s">
        <v>265</v>
      </c>
    </row>
    <row r="258" spans="2:63" s="12" customFormat="1" ht="22.8" customHeight="1">
      <c r="B258" s="138"/>
      <c r="D258" s="139" t="s">
        <v>79</v>
      </c>
      <c r="E258" s="149" t="s">
        <v>840</v>
      </c>
      <c r="F258" s="149" t="s">
        <v>1840</v>
      </c>
      <c r="I258" s="141"/>
      <c r="J258" s="150">
        <f>BK258</f>
        <v>0</v>
      </c>
      <c r="L258" s="138"/>
      <c r="M258" s="143"/>
      <c r="N258" s="144"/>
      <c r="O258" s="144"/>
      <c r="P258" s="145">
        <f>SUM(P259:P260)</f>
        <v>0</v>
      </c>
      <c r="Q258" s="144"/>
      <c r="R258" s="145">
        <f>SUM(R259:R260)</f>
        <v>0</v>
      </c>
      <c r="S258" s="144"/>
      <c r="T258" s="146">
        <f>SUM(T259:T260)</f>
        <v>0</v>
      </c>
      <c r="AR258" s="139" t="s">
        <v>87</v>
      </c>
      <c r="AT258" s="147" t="s">
        <v>79</v>
      </c>
      <c r="AU258" s="147" t="s">
        <v>87</v>
      </c>
      <c r="AY258" s="139" t="s">
        <v>265</v>
      </c>
      <c r="BK258" s="148">
        <f>SUM(BK259:BK260)</f>
        <v>0</v>
      </c>
    </row>
    <row r="259" spans="1:65" s="2" customFormat="1" ht="49.05" customHeight="1">
      <c r="A259" s="33"/>
      <c r="B259" s="151"/>
      <c r="C259" s="152" t="s">
        <v>415</v>
      </c>
      <c r="D259" s="152" t="s">
        <v>267</v>
      </c>
      <c r="E259" s="153" t="s">
        <v>1841</v>
      </c>
      <c r="F259" s="154" t="s">
        <v>1842</v>
      </c>
      <c r="G259" s="155" t="s">
        <v>379</v>
      </c>
      <c r="H259" s="156">
        <v>37.997</v>
      </c>
      <c r="I259" s="157"/>
      <c r="J259" s="158">
        <f>ROUND(I259*H259,2)</f>
        <v>0</v>
      </c>
      <c r="K259" s="154" t="s">
        <v>271</v>
      </c>
      <c r="L259" s="34"/>
      <c r="M259" s="159" t="s">
        <v>1</v>
      </c>
      <c r="N259" s="160" t="s">
        <v>45</v>
      </c>
      <c r="O259" s="59"/>
      <c r="P259" s="161">
        <f>O259*H259</f>
        <v>0</v>
      </c>
      <c r="Q259" s="161">
        <v>0</v>
      </c>
      <c r="R259" s="161">
        <f>Q259*H259</f>
        <v>0</v>
      </c>
      <c r="S259" s="161">
        <v>0</v>
      </c>
      <c r="T259" s="162">
        <f>S259*H259</f>
        <v>0</v>
      </c>
      <c r="U259" s="33"/>
      <c r="V259" s="33"/>
      <c r="W259" s="33"/>
      <c r="X259" s="33"/>
      <c r="Y259" s="33"/>
      <c r="Z259" s="33"/>
      <c r="AA259" s="33"/>
      <c r="AB259" s="33"/>
      <c r="AC259" s="33"/>
      <c r="AD259" s="33"/>
      <c r="AE259" s="33"/>
      <c r="AR259" s="163" t="s">
        <v>179</v>
      </c>
      <c r="AT259" s="163" t="s">
        <v>267</v>
      </c>
      <c r="AU259" s="163" t="s">
        <v>90</v>
      </c>
      <c r="AY259" s="18" t="s">
        <v>265</v>
      </c>
      <c r="BE259" s="164">
        <f>IF(N259="základní",J259,0)</f>
        <v>0</v>
      </c>
      <c r="BF259" s="164">
        <f>IF(N259="snížená",J259,0)</f>
        <v>0</v>
      </c>
      <c r="BG259" s="164">
        <f>IF(N259="zákl. přenesená",J259,0)</f>
        <v>0</v>
      </c>
      <c r="BH259" s="164">
        <f>IF(N259="sníž. přenesená",J259,0)</f>
        <v>0</v>
      </c>
      <c r="BI259" s="164">
        <f>IF(N259="nulová",J259,0)</f>
        <v>0</v>
      </c>
      <c r="BJ259" s="18" t="s">
        <v>87</v>
      </c>
      <c r="BK259" s="164">
        <f>ROUND(I259*H259,2)</f>
        <v>0</v>
      </c>
      <c r="BL259" s="18" t="s">
        <v>179</v>
      </c>
      <c r="BM259" s="163" t="s">
        <v>1843</v>
      </c>
    </row>
    <row r="260" spans="1:47" s="2" customFormat="1" ht="28.8">
      <c r="A260" s="33"/>
      <c r="B260" s="34"/>
      <c r="C260" s="33"/>
      <c r="D260" s="165" t="s">
        <v>273</v>
      </c>
      <c r="E260" s="33"/>
      <c r="F260" s="166" t="s">
        <v>1842</v>
      </c>
      <c r="G260" s="33"/>
      <c r="H260" s="33"/>
      <c r="I260" s="167"/>
      <c r="J260" s="33"/>
      <c r="K260" s="33"/>
      <c r="L260" s="34"/>
      <c r="M260" s="168"/>
      <c r="N260" s="169"/>
      <c r="O260" s="59"/>
      <c r="P260" s="59"/>
      <c r="Q260" s="59"/>
      <c r="R260" s="59"/>
      <c r="S260" s="59"/>
      <c r="T260" s="60"/>
      <c r="U260" s="33"/>
      <c r="V260" s="33"/>
      <c r="W260" s="33"/>
      <c r="X260" s="33"/>
      <c r="Y260" s="33"/>
      <c r="Z260" s="33"/>
      <c r="AA260" s="33"/>
      <c r="AB260" s="33"/>
      <c r="AC260" s="33"/>
      <c r="AD260" s="33"/>
      <c r="AE260" s="33"/>
      <c r="AT260" s="18" t="s">
        <v>273</v>
      </c>
      <c r="AU260" s="18" t="s">
        <v>90</v>
      </c>
    </row>
    <row r="261" spans="2:63" s="12" customFormat="1" ht="25.95" customHeight="1">
      <c r="B261" s="138"/>
      <c r="D261" s="139" t="s">
        <v>79</v>
      </c>
      <c r="E261" s="140" t="s">
        <v>1844</v>
      </c>
      <c r="F261" s="140" t="s">
        <v>1845</v>
      </c>
      <c r="I261" s="141"/>
      <c r="J261" s="142">
        <f>BK261</f>
        <v>0</v>
      </c>
      <c r="L261" s="138"/>
      <c r="M261" s="143"/>
      <c r="N261" s="144"/>
      <c r="O261" s="144"/>
      <c r="P261" s="145">
        <f>SUM(P262:P340)</f>
        <v>0</v>
      </c>
      <c r="Q261" s="144"/>
      <c r="R261" s="145">
        <f>SUM(R262:R340)</f>
        <v>0.015182175999999999</v>
      </c>
      <c r="S261" s="144"/>
      <c r="T261" s="146">
        <f>SUM(T262:T340)</f>
        <v>0</v>
      </c>
      <c r="AR261" s="139" t="s">
        <v>90</v>
      </c>
      <c r="AT261" s="147" t="s">
        <v>79</v>
      </c>
      <c r="AU261" s="147" t="s">
        <v>80</v>
      </c>
      <c r="AY261" s="139" t="s">
        <v>265</v>
      </c>
      <c r="BK261" s="148">
        <f>SUM(BK262:BK340)</f>
        <v>0</v>
      </c>
    </row>
    <row r="262" spans="1:65" s="2" customFormat="1" ht="24.15" customHeight="1">
      <c r="A262" s="33"/>
      <c r="B262" s="151"/>
      <c r="C262" s="152" t="s">
        <v>205</v>
      </c>
      <c r="D262" s="152" t="s">
        <v>267</v>
      </c>
      <c r="E262" s="153" t="s">
        <v>1846</v>
      </c>
      <c r="F262" s="154" t="s">
        <v>1847</v>
      </c>
      <c r="G262" s="155" t="s">
        <v>294</v>
      </c>
      <c r="H262" s="156">
        <v>4</v>
      </c>
      <c r="I262" s="157"/>
      <c r="J262" s="158">
        <f>ROUND(I262*H262,2)</f>
        <v>0</v>
      </c>
      <c r="K262" s="154" t="s">
        <v>271</v>
      </c>
      <c r="L262" s="34"/>
      <c r="M262" s="159" t="s">
        <v>1</v>
      </c>
      <c r="N262" s="160" t="s">
        <v>45</v>
      </c>
      <c r="O262" s="59"/>
      <c r="P262" s="161">
        <f>O262*H262</f>
        <v>0</v>
      </c>
      <c r="Q262" s="161">
        <v>0.00073</v>
      </c>
      <c r="R262" s="161">
        <f>Q262*H262</f>
        <v>0.00292</v>
      </c>
      <c r="S262" s="161">
        <v>0</v>
      </c>
      <c r="T262" s="162">
        <f>S262*H262</f>
        <v>0</v>
      </c>
      <c r="U262" s="33"/>
      <c r="V262" s="33"/>
      <c r="W262" s="33"/>
      <c r="X262" s="33"/>
      <c r="Y262" s="33"/>
      <c r="Z262" s="33"/>
      <c r="AA262" s="33"/>
      <c r="AB262" s="33"/>
      <c r="AC262" s="33"/>
      <c r="AD262" s="33"/>
      <c r="AE262" s="33"/>
      <c r="AR262" s="163" t="s">
        <v>367</v>
      </c>
      <c r="AT262" s="163" t="s">
        <v>267</v>
      </c>
      <c r="AU262" s="163" t="s">
        <v>87</v>
      </c>
      <c r="AY262" s="18" t="s">
        <v>265</v>
      </c>
      <c r="BE262" s="164">
        <f>IF(N262="základní",J262,0)</f>
        <v>0</v>
      </c>
      <c r="BF262" s="164">
        <f>IF(N262="snížená",J262,0)</f>
        <v>0</v>
      </c>
      <c r="BG262" s="164">
        <f>IF(N262="zákl. přenesená",J262,0)</f>
        <v>0</v>
      </c>
      <c r="BH262" s="164">
        <f>IF(N262="sníž. přenesená",J262,0)</f>
        <v>0</v>
      </c>
      <c r="BI262" s="164">
        <f>IF(N262="nulová",J262,0)</f>
        <v>0</v>
      </c>
      <c r="BJ262" s="18" t="s">
        <v>87</v>
      </c>
      <c r="BK262" s="164">
        <f>ROUND(I262*H262,2)</f>
        <v>0</v>
      </c>
      <c r="BL262" s="18" t="s">
        <v>367</v>
      </c>
      <c r="BM262" s="163" t="s">
        <v>1848</v>
      </c>
    </row>
    <row r="263" spans="1:47" s="2" customFormat="1" ht="19.2">
      <c r="A263" s="33"/>
      <c r="B263" s="34"/>
      <c r="C263" s="33"/>
      <c r="D263" s="165" t="s">
        <v>273</v>
      </c>
      <c r="E263" s="33"/>
      <c r="F263" s="166" t="s">
        <v>1847</v>
      </c>
      <c r="G263" s="33"/>
      <c r="H263" s="33"/>
      <c r="I263" s="167"/>
      <c r="J263" s="33"/>
      <c r="K263" s="33"/>
      <c r="L263" s="34"/>
      <c r="M263" s="168"/>
      <c r="N263" s="169"/>
      <c r="O263" s="59"/>
      <c r="P263" s="59"/>
      <c r="Q263" s="59"/>
      <c r="R263" s="59"/>
      <c r="S263" s="59"/>
      <c r="T263" s="60"/>
      <c r="U263" s="33"/>
      <c r="V263" s="33"/>
      <c r="W263" s="33"/>
      <c r="X263" s="33"/>
      <c r="Y263" s="33"/>
      <c r="Z263" s="33"/>
      <c r="AA263" s="33"/>
      <c r="AB263" s="33"/>
      <c r="AC263" s="33"/>
      <c r="AD263" s="33"/>
      <c r="AE263" s="33"/>
      <c r="AT263" s="18" t="s">
        <v>273</v>
      </c>
      <c r="AU263" s="18" t="s">
        <v>87</v>
      </c>
    </row>
    <row r="264" spans="2:51" s="13" customFormat="1" ht="20.4">
      <c r="B264" s="170"/>
      <c r="D264" s="165" t="s">
        <v>274</v>
      </c>
      <c r="E264" s="171" t="s">
        <v>1</v>
      </c>
      <c r="F264" s="172" t="s">
        <v>1849</v>
      </c>
      <c r="H264" s="171" t="s">
        <v>1</v>
      </c>
      <c r="I264" s="173"/>
      <c r="L264" s="170"/>
      <c r="M264" s="174"/>
      <c r="N264" s="175"/>
      <c r="O264" s="175"/>
      <c r="P264" s="175"/>
      <c r="Q264" s="175"/>
      <c r="R264" s="175"/>
      <c r="S264" s="175"/>
      <c r="T264" s="176"/>
      <c r="AT264" s="171" t="s">
        <v>274</v>
      </c>
      <c r="AU264" s="171" t="s">
        <v>87</v>
      </c>
      <c r="AV264" s="13" t="s">
        <v>87</v>
      </c>
      <c r="AW264" s="13" t="s">
        <v>36</v>
      </c>
      <c r="AX264" s="13" t="s">
        <v>80</v>
      </c>
      <c r="AY264" s="171" t="s">
        <v>265</v>
      </c>
    </row>
    <row r="265" spans="2:51" s="14" customFormat="1" ht="10.2">
      <c r="B265" s="177"/>
      <c r="D265" s="165" t="s">
        <v>274</v>
      </c>
      <c r="E265" s="178" t="s">
        <v>1</v>
      </c>
      <c r="F265" s="179" t="s">
        <v>1850</v>
      </c>
      <c r="H265" s="180">
        <v>3.68</v>
      </c>
      <c r="I265" s="181"/>
      <c r="L265" s="177"/>
      <c r="M265" s="182"/>
      <c r="N265" s="183"/>
      <c r="O265" s="183"/>
      <c r="P265" s="183"/>
      <c r="Q265" s="183"/>
      <c r="R265" s="183"/>
      <c r="S265" s="183"/>
      <c r="T265" s="184"/>
      <c r="AT265" s="178" t="s">
        <v>274</v>
      </c>
      <c r="AU265" s="178" t="s">
        <v>87</v>
      </c>
      <c r="AV265" s="14" t="s">
        <v>90</v>
      </c>
      <c r="AW265" s="14" t="s">
        <v>36</v>
      </c>
      <c r="AX265" s="14" t="s">
        <v>80</v>
      </c>
      <c r="AY265" s="178" t="s">
        <v>265</v>
      </c>
    </row>
    <row r="266" spans="2:51" s="14" customFormat="1" ht="10.2">
      <c r="B266" s="177"/>
      <c r="D266" s="165" t="s">
        <v>274</v>
      </c>
      <c r="E266" s="178" t="s">
        <v>1</v>
      </c>
      <c r="F266" s="179" t="s">
        <v>1851</v>
      </c>
      <c r="H266" s="180">
        <v>0.32</v>
      </c>
      <c r="I266" s="181"/>
      <c r="L266" s="177"/>
      <c r="M266" s="182"/>
      <c r="N266" s="183"/>
      <c r="O266" s="183"/>
      <c r="P266" s="183"/>
      <c r="Q266" s="183"/>
      <c r="R266" s="183"/>
      <c r="S266" s="183"/>
      <c r="T266" s="184"/>
      <c r="AT266" s="178" t="s">
        <v>274</v>
      </c>
      <c r="AU266" s="178" t="s">
        <v>87</v>
      </c>
      <c r="AV266" s="14" t="s">
        <v>90</v>
      </c>
      <c r="AW266" s="14" t="s">
        <v>36</v>
      </c>
      <c r="AX266" s="14" t="s">
        <v>80</v>
      </c>
      <c r="AY266" s="178" t="s">
        <v>265</v>
      </c>
    </row>
    <row r="267" spans="2:51" s="15" customFormat="1" ht="10.2">
      <c r="B267" s="185"/>
      <c r="D267" s="165" t="s">
        <v>274</v>
      </c>
      <c r="E267" s="186" t="s">
        <v>1</v>
      </c>
      <c r="F267" s="187" t="s">
        <v>277</v>
      </c>
      <c r="H267" s="188">
        <v>4</v>
      </c>
      <c r="I267" s="189"/>
      <c r="L267" s="185"/>
      <c r="M267" s="190"/>
      <c r="N267" s="191"/>
      <c r="O267" s="191"/>
      <c r="P267" s="191"/>
      <c r="Q267" s="191"/>
      <c r="R267" s="191"/>
      <c r="S267" s="191"/>
      <c r="T267" s="192"/>
      <c r="AT267" s="186" t="s">
        <v>274</v>
      </c>
      <c r="AU267" s="186" t="s">
        <v>87</v>
      </c>
      <c r="AV267" s="15" t="s">
        <v>179</v>
      </c>
      <c r="AW267" s="15" t="s">
        <v>36</v>
      </c>
      <c r="AX267" s="15" t="s">
        <v>87</v>
      </c>
      <c r="AY267" s="186" t="s">
        <v>265</v>
      </c>
    </row>
    <row r="268" spans="1:65" s="2" customFormat="1" ht="24.15" customHeight="1">
      <c r="A268" s="33"/>
      <c r="B268" s="151"/>
      <c r="C268" s="152" t="s">
        <v>423</v>
      </c>
      <c r="D268" s="152" t="s">
        <v>267</v>
      </c>
      <c r="E268" s="153" t="s">
        <v>1852</v>
      </c>
      <c r="F268" s="154" t="s">
        <v>1853</v>
      </c>
      <c r="G268" s="155" t="s">
        <v>294</v>
      </c>
      <c r="H268" s="156">
        <v>2</v>
      </c>
      <c r="I268" s="157"/>
      <c r="J268" s="158">
        <f>ROUND(I268*H268,2)</f>
        <v>0</v>
      </c>
      <c r="K268" s="154" t="s">
        <v>271</v>
      </c>
      <c r="L268" s="34"/>
      <c r="M268" s="159" t="s">
        <v>1</v>
      </c>
      <c r="N268" s="160" t="s">
        <v>45</v>
      </c>
      <c r="O268" s="59"/>
      <c r="P268" s="161">
        <f>O268*H268</f>
        <v>0</v>
      </c>
      <c r="Q268" s="161">
        <v>0.00098</v>
      </c>
      <c r="R268" s="161">
        <f>Q268*H268</f>
        <v>0.00196</v>
      </c>
      <c r="S268" s="161">
        <v>0</v>
      </c>
      <c r="T268" s="162">
        <f>S268*H268</f>
        <v>0</v>
      </c>
      <c r="U268" s="33"/>
      <c r="V268" s="33"/>
      <c r="W268" s="33"/>
      <c r="X268" s="33"/>
      <c r="Y268" s="33"/>
      <c r="Z268" s="33"/>
      <c r="AA268" s="33"/>
      <c r="AB268" s="33"/>
      <c r="AC268" s="33"/>
      <c r="AD268" s="33"/>
      <c r="AE268" s="33"/>
      <c r="AR268" s="163" t="s">
        <v>367</v>
      </c>
      <c r="AT268" s="163" t="s">
        <v>267</v>
      </c>
      <c r="AU268" s="163" t="s">
        <v>87</v>
      </c>
      <c r="AY268" s="18" t="s">
        <v>265</v>
      </c>
      <c r="BE268" s="164">
        <f>IF(N268="základní",J268,0)</f>
        <v>0</v>
      </c>
      <c r="BF268" s="164">
        <f>IF(N268="snížená",J268,0)</f>
        <v>0</v>
      </c>
      <c r="BG268" s="164">
        <f>IF(N268="zákl. přenesená",J268,0)</f>
        <v>0</v>
      </c>
      <c r="BH268" s="164">
        <f>IF(N268="sníž. přenesená",J268,0)</f>
        <v>0</v>
      </c>
      <c r="BI268" s="164">
        <f>IF(N268="nulová",J268,0)</f>
        <v>0</v>
      </c>
      <c r="BJ268" s="18" t="s">
        <v>87</v>
      </c>
      <c r="BK268" s="164">
        <f>ROUND(I268*H268,2)</f>
        <v>0</v>
      </c>
      <c r="BL268" s="18" t="s">
        <v>367</v>
      </c>
      <c r="BM268" s="163" t="s">
        <v>1854</v>
      </c>
    </row>
    <row r="269" spans="1:47" s="2" customFormat="1" ht="19.2">
      <c r="A269" s="33"/>
      <c r="B269" s="34"/>
      <c r="C269" s="33"/>
      <c r="D269" s="165" t="s">
        <v>273</v>
      </c>
      <c r="E269" s="33"/>
      <c r="F269" s="166" t="s">
        <v>1853</v>
      </c>
      <c r="G269" s="33"/>
      <c r="H269" s="33"/>
      <c r="I269" s="167"/>
      <c r="J269" s="33"/>
      <c r="K269" s="33"/>
      <c r="L269" s="34"/>
      <c r="M269" s="168"/>
      <c r="N269" s="169"/>
      <c r="O269" s="59"/>
      <c r="P269" s="59"/>
      <c r="Q269" s="59"/>
      <c r="R269" s="59"/>
      <c r="S269" s="59"/>
      <c r="T269" s="60"/>
      <c r="U269" s="33"/>
      <c r="V269" s="33"/>
      <c r="W269" s="33"/>
      <c r="X269" s="33"/>
      <c r="Y269" s="33"/>
      <c r="Z269" s="33"/>
      <c r="AA269" s="33"/>
      <c r="AB269" s="33"/>
      <c r="AC269" s="33"/>
      <c r="AD269" s="33"/>
      <c r="AE269" s="33"/>
      <c r="AT269" s="18" t="s">
        <v>273</v>
      </c>
      <c r="AU269" s="18" t="s">
        <v>87</v>
      </c>
    </row>
    <row r="270" spans="2:51" s="13" customFormat="1" ht="20.4">
      <c r="B270" s="170"/>
      <c r="D270" s="165" t="s">
        <v>274</v>
      </c>
      <c r="E270" s="171" t="s">
        <v>1</v>
      </c>
      <c r="F270" s="172" t="s">
        <v>1849</v>
      </c>
      <c r="H270" s="171" t="s">
        <v>1</v>
      </c>
      <c r="I270" s="173"/>
      <c r="L270" s="170"/>
      <c r="M270" s="174"/>
      <c r="N270" s="175"/>
      <c r="O270" s="175"/>
      <c r="P270" s="175"/>
      <c r="Q270" s="175"/>
      <c r="R270" s="175"/>
      <c r="S270" s="175"/>
      <c r="T270" s="176"/>
      <c r="AT270" s="171" t="s">
        <v>274</v>
      </c>
      <c r="AU270" s="171" t="s">
        <v>87</v>
      </c>
      <c r="AV270" s="13" t="s">
        <v>87</v>
      </c>
      <c r="AW270" s="13" t="s">
        <v>36</v>
      </c>
      <c r="AX270" s="13" t="s">
        <v>80</v>
      </c>
      <c r="AY270" s="171" t="s">
        <v>265</v>
      </c>
    </row>
    <row r="271" spans="2:51" s="14" customFormat="1" ht="10.2">
      <c r="B271" s="177"/>
      <c r="D271" s="165" t="s">
        <v>274</v>
      </c>
      <c r="E271" s="178" t="s">
        <v>1</v>
      </c>
      <c r="F271" s="179" t="s">
        <v>90</v>
      </c>
      <c r="H271" s="180">
        <v>2</v>
      </c>
      <c r="I271" s="181"/>
      <c r="L271" s="177"/>
      <c r="M271" s="182"/>
      <c r="N271" s="183"/>
      <c r="O271" s="183"/>
      <c r="P271" s="183"/>
      <c r="Q271" s="183"/>
      <c r="R271" s="183"/>
      <c r="S271" s="183"/>
      <c r="T271" s="184"/>
      <c r="AT271" s="178" t="s">
        <v>274</v>
      </c>
      <c r="AU271" s="178" t="s">
        <v>87</v>
      </c>
      <c r="AV271" s="14" t="s">
        <v>90</v>
      </c>
      <c r="AW271" s="14" t="s">
        <v>36</v>
      </c>
      <c r="AX271" s="14" t="s">
        <v>80</v>
      </c>
      <c r="AY271" s="178" t="s">
        <v>265</v>
      </c>
    </row>
    <row r="272" spans="2:51" s="15" customFormat="1" ht="10.2">
      <c r="B272" s="185"/>
      <c r="D272" s="165" t="s">
        <v>274</v>
      </c>
      <c r="E272" s="186" t="s">
        <v>1</v>
      </c>
      <c r="F272" s="187" t="s">
        <v>277</v>
      </c>
      <c r="H272" s="188">
        <v>2</v>
      </c>
      <c r="I272" s="189"/>
      <c r="L272" s="185"/>
      <c r="M272" s="190"/>
      <c r="N272" s="191"/>
      <c r="O272" s="191"/>
      <c r="P272" s="191"/>
      <c r="Q272" s="191"/>
      <c r="R272" s="191"/>
      <c r="S272" s="191"/>
      <c r="T272" s="192"/>
      <c r="AT272" s="186" t="s">
        <v>274</v>
      </c>
      <c r="AU272" s="186" t="s">
        <v>87</v>
      </c>
      <c r="AV272" s="15" t="s">
        <v>179</v>
      </c>
      <c r="AW272" s="15" t="s">
        <v>36</v>
      </c>
      <c r="AX272" s="15" t="s">
        <v>87</v>
      </c>
      <c r="AY272" s="186" t="s">
        <v>265</v>
      </c>
    </row>
    <row r="273" spans="1:65" s="2" customFormat="1" ht="24.15" customHeight="1">
      <c r="A273" s="33"/>
      <c r="B273" s="151"/>
      <c r="C273" s="152" t="s">
        <v>428</v>
      </c>
      <c r="D273" s="152" t="s">
        <v>267</v>
      </c>
      <c r="E273" s="153" t="s">
        <v>1855</v>
      </c>
      <c r="F273" s="154" t="s">
        <v>1856</v>
      </c>
      <c r="G273" s="155" t="s">
        <v>294</v>
      </c>
      <c r="H273" s="156">
        <v>2</v>
      </c>
      <c r="I273" s="157"/>
      <c r="J273" s="158">
        <f>ROUND(I273*H273,2)</f>
        <v>0</v>
      </c>
      <c r="K273" s="154" t="s">
        <v>271</v>
      </c>
      <c r="L273" s="34"/>
      <c r="M273" s="159" t="s">
        <v>1</v>
      </c>
      <c r="N273" s="160" t="s">
        <v>45</v>
      </c>
      <c r="O273" s="59"/>
      <c r="P273" s="161">
        <f>O273*H273</f>
        <v>0</v>
      </c>
      <c r="Q273" s="161">
        <v>0.0013</v>
      </c>
      <c r="R273" s="161">
        <f>Q273*H273</f>
        <v>0.0026</v>
      </c>
      <c r="S273" s="161">
        <v>0</v>
      </c>
      <c r="T273" s="162">
        <f>S273*H273</f>
        <v>0</v>
      </c>
      <c r="U273" s="33"/>
      <c r="V273" s="33"/>
      <c r="W273" s="33"/>
      <c r="X273" s="33"/>
      <c r="Y273" s="33"/>
      <c r="Z273" s="33"/>
      <c r="AA273" s="33"/>
      <c r="AB273" s="33"/>
      <c r="AC273" s="33"/>
      <c r="AD273" s="33"/>
      <c r="AE273" s="33"/>
      <c r="AR273" s="163" t="s">
        <v>367</v>
      </c>
      <c r="AT273" s="163" t="s">
        <v>267</v>
      </c>
      <c r="AU273" s="163" t="s">
        <v>87</v>
      </c>
      <c r="AY273" s="18" t="s">
        <v>265</v>
      </c>
      <c r="BE273" s="164">
        <f>IF(N273="základní",J273,0)</f>
        <v>0</v>
      </c>
      <c r="BF273" s="164">
        <f>IF(N273="snížená",J273,0)</f>
        <v>0</v>
      </c>
      <c r="BG273" s="164">
        <f>IF(N273="zákl. přenesená",J273,0)</f>
        <v>0</v>
      </c>
      <c r="BH273" s="164">
        <f>IF(N273="sníž. přenesená",J273,0)</f>
        <v>0</v>
      </c>
      <c r="BI273" s="164">
        <f>IF(N273="nulová",J273,0)</f>
        <v>0</v>
      </c>
      <c r="BJ273" s="18" t="s">
        <v>87</v>
      </c>
      <c r="BK273" s="164">
        <f>ROUND(I273*H273,2)</f>
        <v>0</v>
      </c>
      <c r="BL273" s="18" t="s">
        <v>367</v>
      </c>
      <c r="BM273" s="163" t="s">
        <v>1857</v>
      </c>
    </row>
    <row r="274" spans="1:47" s="2" customFormat="1" ht="19.2">
      <c r="A274" s="33"/>
      <c r="B274" s="34"/>
      <c r="C274" s="33"/>
      <c r="D274" s="165" t="s">
        <v>273</v>
      </c>
      <c r="E274" s="33"/>
      <c r="F274" s="166" t="s">
        <v>1856</v>
      </c>
      <c r="G274" s="33"/>
      <c r="H274" s="33"/>
      <c r="I274" s="167"/>
      <c r="J274" s="33"/>
      <c r="K274" s="33"/>
      <c r="L274" s="34"/>
      <c r="M274" s="168"/>
      <c r="N274" s="169"/>
      <c r="O274" s="59"/>
      <c r="P274" s="59"/>
      <c r="Q274" s="59"/>
      <c r="R274" s="59"/>
      <c r="S274" s="59"/>
      <c r="T274" s="60"/>
      <c r="U274" s="33"/>
      <c r="V274" s="33"/>
      <c r="W274" s="33"/>
      <c r="X274" s="33"/>
      <c r="Y274" s="33"/>
      <c r="Z274" s="33"/>
      <c r="AA274" s="33"/>
      <c r="AB274" s="33"/>
      <c r="AC274" s="33"/>
      <c r="AD274" s="33"/>
      <c r="AE274" s="33"/>
      <c r="AT274" s="18" t="s">
        <v>273</v>
      </c>
      <c r="AU274" s="18" t="s">
        <v>87</v>
      </c>
    </row>
    <row r="275" spans="2:51" s="13" customFormat="1" ht="20.4">
      <c r="B275" s="170"/>
      <c r="D275" s="165" t="s">
        <v>274</v>
      </c>
      <c r="E275" s="171" t="s">
        <v>1</v>
      </c>
      <c r="F275" s="172" t="s">
        <v>1849</v>
      </c>
      <c r="H275" s="171" t="s">
        <v>1</v>
      </c>
      <c r="I275" s="173"/>
      <c r="L275" s="170"/>
      <c r="M275" s="174"/>
      <c r="N275" s="175"/>
      <c r="O275" s="175"/>
      <c r="P275" s="175"/>
      <c r="Q275" s="175"/>
      <c r="R275" s="175"/>
      <c r="S275" s="175"/>
      <c r="T275" s="176"/>
      <c r="AT275" s="171" t="s">
        <v>274</v>
      </c>
      <c r="AU275" s="171" t="s">
        <v>87</v>
      </c>
      <c r="AV275" s="13" t="s">
        <v>87</v>
      </c>
      <c r="AW275" s="13" t="s">
        <v>36</v>
      </c>
      <c r="AX275" s="13" t="s">
        <v>80</v>
      </c>
      <c r="AY275" s="171" t="s">
        <v>265</v>
      </c>
    </row>
    <row r="276" spans="2:51" s="14" customFormat="1" ht="10.2">
      <c r="B276" s="177"/>
      <c r="D276" s="165" t="s">
        <v>274</v>
      </c>
      <c r="E276" s="178" t="s">
        <v>1</v>
      </c>
      <c r="F276" s="179" t="s">
        <v>1858</v>
      </c>
      <c r="H276" s="180">
        <v>1.44</v>
      </c>
      <c r="I276" s="181"/>
      <c r="L276" s="177"/>
      <c r="M276" s="182"/>
      <c r="N276" s="183"/>
      <c r="O276" s="183"/>
      <c r="P276" s="183"/>
      <c r="Q276" s="183"/>
      <c r="R276" s="183"/>
      <c r="S276" s="183"/>
      <c r="T276" s="184"/>
      <c r="AT276" s="178" t="s">
        <v>274</v>
      </c>
      <c r="AU276" s="178" t="s">
        <v>87</v>
      </c>
      <c r="AV276" s="14" t="s">
        <v>90</v>
      </c>
      <c r="AW276" s="14" t="s">
        <v>36</v>
      </c>
      <c r="AX276" s="14" t="s">
        <v>80</v>
      </c>
      <c r="AY276" s="178" t="s">
        <v>265</v>
      </c>
    </row>
    <row r="277" spans="2:51" s="14" customFormat="1" ht="10.2">
      <c r="B277" s="177"/>
      <c r="D277" s="165" t="s">
        <v>274</v>
      </c>
      <c r="E277" s="178" t="s">
        <v>1</v>
      </c>
      <c r="F277" s="179" t="s">
        <v>1859</v>
      </c>
      <c r="H277" s="180">
        <v>0.56</v>
      </c>
      <c r="I277" s="181"/>
      <c r="L277" s="177"/>
      <c r="M277" s="182"/>
      <c r="N277" s="183"/>
      <c r="O277" s="183"/>
      <c r="P277" s="183"/>
      <c r="Q277" s="183"/>
      <c r="R277" s="183"/>
      <c r="S277" s="183"/>
      <c r="T277" s="184"/>
      <c r="AT277" s="178" t="s">
        <v>274</v>
      </c>
      <c r="AU277" s="178" t="s">
        <v>87</v>
      </c>
      <c r="AV277" s="14" t="s">
        <v>90</v>
      </c>
      <c r="AW277" s="14" t="s">
        <v>36</v>
      </c>
      <c r="AX277" s="14" t="s">
        <v>80</v>
      </c>
      <c r="AY277" s="178" t="s">
        <v>265</v>
      </c>
    </row>
    <row r="278" spans="2:51" s="15" customFormat="1" ht="10.2">
      <c r="B278" s="185"/>
      <c r="D278" s="165" t="s">
        <v>274</v>
      </c>
      <c r="E278" s="186" t="s">
        <v>1</v>
      </c>
      <c r="F278" s="187" t="s">
        <v>277</v>
      </c>
      <c r="H278" s="188">
        <v>2</v>
      </c>
      <c r="I278" s="189"/>
      <c r="L278" s="185"/>
      <c r="M278" s="190"/>
      <c r="N278" s="191"/>
      <c r="O278" s="191"/>
      <c r="P278" s="191"/>
      <c r="Q278" s="191"/>
      <c r="R278" s="191"/>
      <c r="S278" s="191"/>
      <c r="T278" s="192"/>
      <c r="AT278" s="186" t="s">
        <v>274</v>
      </c>
      <c r="AU278" s="186" t="s">
        <v>87</v>
      </c>
      <c r="AV278" s="15" t="s">
        <v>179</v>
      </c>
      <c r="AW278" s="15" t="s">
        <v>36</v>
      </c>
      <c r="AX278" s="15" t="s">
        <v>87</v>
      </c>
      <c r="AY278" s="186" t="s">
        <v>265</v>
      </c>
    </row>
    <row r="279" spans="1:65" s="2" customFormat="1" ht="55.5" customHeight="1">
      <c r="A279" s="33"/>
      <c r="B279" s="151"/>
      <c r="C279" s="152" t="s">
        <v>434</v>
      </c>
      <c r="D279" s="152" t="s">
        <v>267</v>
      </c>
      <c r="E279" s="153" t="s">
        <v>1860</v>
      </c>
      <c r="F279" s="154" t="s">
        <v>1861</v>
      </c>
      <c r="G279" s="155" t="s">
        <v>294</v>
      </c>
      <c r="H279" s="156">
        <v>4</v>
      </c>
      <c r="I279" s="157"/>
      <c r="J279" s="158">
        <f>ROUND(I279*H279,2)</f>
        <v>0</v>
      </c>
      <c r="K279" s="154" t="s">
        <v>271</v>
      </c>
      <c r="L279" s="34"/>
      <c r="M279" s="159" t="s">
        <v>1</v>
      </c>
      <c r="N279" s="160" t="s">
        <v>45</v>
      </c>
      <c r="O279" s="59"/>
      <c r="P279" s="161">
        <f>O279*H279</f>
        <v>0</v>
      </c>
      <c r="Q279" s="161">
        <v>5E-05</v>
      </c>
      <c r="R279" s="161">
        <f>Q279*H279</f>
        <v>0.0002</v>
      </c>
      <c r="S279" s="161">
        <v>0</v>
      </c>
      <c r="T279" s="162">
        <f>S279*H279</f>
        <v>0</v>
      </c>
      <c r="U279" s="33"/>
      <c r="V279" s="33"/>
      <c r="W279" s="33"/>
      <c r="X279" s="33"/>
      <c r="Y279" s="33"/>
      <c r="Z279" s="33"/>
      <c r="AA279" s="33"/>
      <c r="AB279" s="33"/>
      <c r="AC279" s="33"/>
      <c r="AD279" s="33"/>
      <c r="AE279" s="33"/>
      <c r="AR279" s="163" t="s">
        <v>367</v>
      </c>
      <c r="AT279" s="163" t="s">
        <v>267</v>
      </c>
      <c r="AU279" s="163" t="s">
        <v>87</v>
      </c>
      <c r="AY279" s="18" t="s">
        <v>265</v>
      </c>
      <c r="BE279" s="164">
        <f>IF(N279="základní",J279,0)</f>
        <v>0</v>
      </c>
      <c r="BF279" s="164">
        <f>IF(N279="snížená",J279,0)</f>
        <v>0</v>
      </c>
      <c r="BG279" s="164">
        <f>IF(N279="zákl. přenesená",J279,0)</f>
        <v>0</v>
      </c>
      <c r="BH279" s="164">
        <f>IF(N279="sníž. přenesená",J279,0)</f>
        <v>0</v>
      </c>
      <c r="BI279" s="164">
        <f>IF(N279="nulová",J279,0)</f>
        <v>0</v>
      </c>
      <c r="BJ279" s="18" t="s">
        <v>87</v>
      </c>
      <c r="BK279" s="164">
        <f>ROUND(I279*H279,2)</f>
        <v>0</v>
      </c>
      <c r="BL279" s="18" t="s">
        <v>367</v>
      </c>
      <c r="BM279" s="163" t="s">
        <v>1862</v>
      </c>
    </row>
    <row r="280" spans="1:47" s="2" customFormat="1" ht="38.4">
      <c r="A280" s="33"/>
      <c r="B280" s="34"/>
      <c r="C280" s="33"/>
      <c r="D280" s="165" t="s">
        <v>273</v>
      </c>
      <c r="E280" s="33"/>
      <c r="F280" s="166" t="s">
        <v>1861</v>
      </c>
      <c r="G280" s="33"/>
      <c r="H280" s="33"/>
      <c r="I280" s="167"/>
      <c r="J280" s="33"/>
      <c r="K280" s="33"/>
      <c r="L280" s="34"/>
      <c r="M280" s="168"/>
      <c r="N280" s="169"/>
      <c r="O280" s="59"/>
      <c r="P280" s="59"/>
      <c r="Q280" s="59"/>
      <c r="R280" s="59"/>
      <c r="S280" s="59"/>
      <c r="T280" s="60"/>
      <c r="U280" s="33"/>
      <c r="V280" s="33"/>
      <c r="W280" s="33"/>
      <c r="X280" s="33"/>
      <c r="Y280" s="33"/>
      <c r="Z280" s="33"/>
      <c r="AA280" s="33"/>
      <c r="AB280" s="33"/>
      <c r="AC280" s="33"/>
      <c r="AD280" s="33"/>
      <c r="AE280" s="33"/>
      <c r="AT280" s="18" t="s">
        <v>273</v>
      </c>
      <c r="AU280" s="18" t="s">
        <v>87</v>
      </c>
    </row>
    <row r="281" spans="2:51" s="14" customFormat="1" ht="10.2">
      <c r="B281" s="177"/>
      <c r="D281" s="165" t="s">
        <v>274</v>
      </c>
      <c r="E281" s="178" t="s">
        <v>1</v>
      </c>
      <c r="F281" s="179" t="s">
        <v>1863</v>
      </c>
      <c r="H281" s="180">
        <v>4</v>
      </c>
      <c r="I281" s="181"/>
      <c r="L281" s="177"/>
      <c r="M281" s="182"/>
      <c r="N281" s="183"/>
      <c r="O281" s="183"/>
      <c r="P281" s="183"/>
      <c r="Q281" s="183"/>
      <c r="R281" s="183"/>
      <c r="S281" s="183"/>
      <c r="T281" s="184"/>
      <c r="AT281" s="178" t="s">
        <v>274</v>
      </c>
      <c r="AU281" s="178" t="s">
        <v>87</v>
      </c>
      <c r="AV281" s="14" t="s">
        <v>90</v>
      </c>
      <c r="AW281" s="14" t="s">
        <v>36</v>
      </c>
      <c r="AX281" s="14" t="s">
        <v>80</v>
      </c>
      <c r="AY281" s="178" t="s">
        <v>265</v>
      </c>
    </row>
    <row r="282" spans="2:51" s="15" customFormat="1" ht="10.2">
      <c r="B282" s="185"/>
      <c r="D282" s="165" t="s">
        <v>274</v>
      </c>
      <c r="E282" s="186" t="s">
        <v>1</v>
      </c>
      <c r="F282" s="187" t="s">
        <v>277</v>
      </c>
      <c r="H282" s="188">
        <v>4</v>
      </c>
      <c r="I282" s="189"/>
      <c r="L282" s="185"/>
      <c r="M282" s="190"/>
      <c r="N282" s="191"/>
      <c r="O282" s="191"/>
      <c r="P282" s="191"/>
      <c r="Q282" s="191"/>
      <c r="R282" s="191"/>
      <c r="S282" s="191"/>
      <c r="T282" s="192"/>
      <c r="AT282" s="186" t="s">
        <v>274</v>
      </c>
      <c r="AU282" s="186" t="s">
        <v>87</v>
      </c>
      <c r="AV282" s="15" t="s">
        <v>179</v>
      </c>
      <c r="AW282" s="15" t="s">
        <v>36</v>
      </c>
      <c r="AX282" s="15" t="s">
        <v>87</v>
      </c>
      <c r="AY282" s="186" t="s">
        <v>265</v>
      </c>
    </row>
    <row r="283" spans="1:65" s="2" customFormat="1" ht="55.5" customHeight="1">
      <c r="A283" s="33"/>
      <c r="B283" s="151"/>
      <c r="C283" s="152" t="s">
        <v>438</v>
      </c>
      <c r="D283" s="152" t="s">
        <v>267</v>
      </c>
      <c r="E283" s="153" t="s">
        <v>1864</v>
      </c>
      <c r="F283" s="154" t="s">
        <v>1865</v>
      </c>
      <c r="G283" s="155" t="s">
        <v>294</v>
      </c>
      <c r="H283" s="156">
        <v>4</v>
      </c>
      <c r="I283" s="157"/>
      <c r="J283" s="158">
        <f>ROUND(I283*H283,2)</f>
        <v>0</v>
      </c>
      <c r="K283" s="154" t="s">
        <v>271</v>
      </c>
      <c r="L283" s="34"/>
      <c r="M283" s="159" t="s">
        <v>1</v>
      </c>
      <c r="N283" s="160" t="s">
        <v>45</v>
      </c>
      <c r="O283" s="59"/>
      <c r="P283" s="161">
        <f>O283*H283</f>
        <v>0</v>
      </c>
      <c r="Q283" s="161">
        <v>7E-05</v>
      </c>
      <c r="R283" s="161">
        <f>Q283*H283</f>
        <v>0.00028</v>
      </c>
      <c r="S283" s="161">
        <v>0</v>
      </c>
      <c r="T283" s="162">
        <f>S283*H283</f>
        <v>0</v>
      </c>
      <c r="U283" s="33"/>
      <c r="V283" s="33"/>
      <c r="W283" s="33"/>
      <c r="X283" s="33"/>
      <c r="Y283" s="33"/>
      <c r="Z283" s="33"/>
      <c r="AA283" s="33"/>
      <c r="AB283" s="33"/>
      <c r="AC283" s="33"/>
      <c r="AD283" s="33"/>
      <c r="AE283" s="33"/>
      <c r="AR283" s="163" t="s">
        <v>367</v>
      </c>
      <c r="AT283" s="163" t="s">
        <v>267</v>
      </c>
      <c r="AU283" s="163" t="s">
        <v>87</v>
      </c>
      <c r="AY283" s="18" t="s">
        <v>265</v>
      </c>
      <c r="BE283" s="164">
        <f>IF(N283="základní",J283,0)</f>
        <v>0</v>
      </c>
      <c r="BF283" s="164">
        <f>IF(N283="snížená",J283,0)</f>
        <v>0</v>
      </c>
      <c r="BG283" s="164">
        <f>IF(N283="zákl. přenesená",J283,0)</f>
        <v>0</v>
      </c>
      <c r="BH283" s="164">
        <f>IF(N283="sníž. přenesená",J283,0)</f>
        <v>0</v>
      </c>
      <c r="BI283" s="164">
        <f>IF(N283="nulová",J283,0)</f>
        <v>0</v>
      </c>
      <c r="BJ283" s="18" t="s">
        <v>87</v>
      </c>
      <c r="BK283" s="164">
        <f>ROUND(I283*H283,2)</f>
        <v>0</v>
      </c>
      <c r="BL283" s="18" t="s">
        <v>367</v>
      </c>
      <c r="BM283" s="163" t="s">
        <v>1866</v>
      </c>
    </row>
    <row r="284" spans="1:47" s="2" customFormat="1" ht="38.4">
      <c r="A284" s="33"/>
      <c r="B284" s="34"/>
      <c r="C284" s="33"/>
      <c r="D284" s="165" t="s">
        <v>273</v>
      </c>
      <c r="E284" s="33"/>
      <c r="F284" s="166" t="s">
        <v>1865</v>
      </c>
      <c r="G284" s="33"/>
      <c r="H284" s="33"/>
      <c r="I284" s="167"/>
      <c r="J284" s="33"/>
      <c r="K284" s="33"/>
      <c r="L284" s="34"/>
      <c r="M284" s="168"/>
      <c r="N284" s="169"/>
      <c r="O284" s="59"/>
      <c r="P284" s="59"/>
      <c r="Q284" s="59"/>
      <c r="R284" s="59"/>
      <c r="S284" s="59"/>
      <c r="T284" s="60"/>
      <c r="U284" s="33"/>
      <c r="V284" s="33"/>
      <c r="W284" s="33"/>
      <c r="X284" s="33"/>
      <c r="Y284" s="33"/>
      <c r="Z284" s="33"/>
      <c r="AA284" s="33"/>
      <c r="AB284" s="33"/>
      <c r="AC284" s="33"/>
      <c r="AD284" s="33"/>
      <c r="AE284" s="33"/>
      <c r="AT284" s="18" t="s">
        <v>273</v>
      </c>
      <c r="AU284" s="18" t="s">
        <v>87</v>
      </c>
    </row>
    <row r="285" spans="2:51" s="14" customFormat="1" ht="10.2">
      <c r="B285" s="177"/>
      <c r="D285" s="165" t="s">
        <v>274</v>
      </c>
      <c r="E285" s="178" t="s">
        <v>1</v>
      </c>
      <c r="F285" s="179" t="s">
        <v>1867</v>
      </c>
      <c r="H285" s="180">
        <v>4</v>
      </c>
      <c r="I285" s="181"/>
      <c r="L285" s="177"/>
      <c r="M285" s="182"/>
      <c r="N285" s="183"/>
      <c r="O285" s="183"/>
      <c r="P285" s="183"/>
      <c r="Q285" s="183"/>
      <c r="R285" s="183"/>
      <c r="S285" s="183"/>
      <c r="T285" s="184"/>
      <c r="AT285" s="178" t="s">
        <v>274</v>
      </c>
      <c r="AU285" s="178" t="s">
        <v>87</v>
      </c>
      <c r="AV285" s="14" t="s">
        <v>90</v>
      </c>
      <c r="AW285" s="14" t="s">
        <v>36</v>
      </c>
      <c r="AX285" s="14" t="s">
        <v>80</v>
      </c>
      <c r="AY285" s="178" t="s">
        <v>265</v>
      </c>
    </row>
    <row r="286" spans="2:51" s="15" customFormat="1" ht="10.2">
      <c r="B286" s="185"/>
      <c r="D286" s="165" t="s">
        <v>274</v>
      </c>
      <c r="E286" s="186" t="s">
        <v>1</v>
      </c>
      <c r="F286" s="187" t="s">
        <v>277</v>
      </c>
      <c r="H286" s="188">
        <v>4</v>
      </c>
      <c r="I286" s="189"/>
      <c r="L286" s="185"/>
      <c r="M286" s="190"/>
      <c r="N286" s="191"/>
      <c r="O286" s="191"/>
      <c r="P286" s="191"/>
      <c r="Q286" s="191"/>
      <c r="R286" s="191"/>
      <c r="S286" s="191"/>
      <c r="T286" s="192"/>
      <c r="AT286" s="186" t="s">
        <v>274</v>
      </c>
      <c r="AU286" s="186" t="s">
        <v>87</v>
      </c>
      <c r="AV286" s="15" t="s">
        <v>179</v>
      </c>
      <c r="AW286" s="15" t="s">
        <v>36</v>
      </c>
      <c r="AX286" s="15" t="s">
        <v>87</v>
      </c>
      <c r="AY286" s="186" t="s">
        <v>265</v>
      </c>
    </row>
    <row r="287" spans="1:65" s="2" customFormat="1" ht="24.15" customHeight="1">
      <c r="A287" s="33"/>
      <c r="B287" s="151"/>
      <c r="C287" s="152" t="s">
        <v>443</v>
      </c>
      <c r="D287" s="152" t="s">
        <v>267</v>
      </c>
      <c r="E287" s="153" t="s">
        <v>1868</v>
      </c>
      <c r="F287" s="154" t="s">
        <v>1869</v>
      </c>
      <c r="G287" s="155" t="s">
        <v>280</v>
      </c>
      <c r="H287" s="156">
        <v>1</v>
      </c>
      <c r="I287" s="157"/>
      <c r="J287" s="158">
        <f>ROUND(I287*H287,2)</f>
        <v>0</v>
      </c>
      <c r="K287" s="154" t="s">
        <v>271</v>
      </c>
      <c r="L287" s="34"/>
      <c r="M287" s="159" t="s">
        <v>1</v>
      </c>
      <c r="N287" s="160" t="s">
        <v>45</v>
      </c>
      <c r="O287" s="59"/>
      <c r="P287" s="161">
        <f>O287*H287</f>
        <v>0</v>
      </c>
      <c r="Q287" s="161">
        <v>0</v>
      </c>
      <c r="R287" s="161">
        <f>Q287*H287</f>
        <v>0</v>
      </c>
      <c r="S287" s="161">
        <v>0</v>
      </c>
      <c r="T287" s="162">
        <f>S287*H287</f>
        <v>0</v>
      </c>
      <c r="U287" s="33"/>
      <c r="V287" s="33"/>
      <c r="W287" s="33"/>
      <c r="X287" s="33"/>
      <c r="Y287" s="33"/>
      <c r="Z287" s="33"/>
      <c r="AA287" s="33"/>
      <c r="AB287" s="33"/>
      <c r="AC287" s="33"/>
      <c r="AD287" s="33"/>
      <c r="AE287" s="33"/>
      <c r="AR287" s="163" t="s">
        <v>367</v>
      </c>
      <c r="AT287" s="163" t="s">
        <v>267</v>
      </c>
      <c r="AU287" s="163" t="s">
        <v>87</v>
      </c>
      <c r="AY287" s="18" t="s">
        <v>265</v>
      </c>
      <c r="BE287" s="164">
        <f>IF(N287="základní",J287,0)</f>
        <v>0</v>
      </c>
      <c r="BF287" s="164">
        <f>IF(N287="snížená",J287,0)</f>
        <v>0</v>
      </c>
      <c r="BG287" s="164">
        <f>IF(N287="zákl. přenesená",J287,0)</f>
        <v>0</v>
      </c>
      <c r="BH287" s="164">
        <f>IF(N287="sníž. přenesená",J287,0)</f>
        <v>0</v>
      </c>
      <c r="BI287" s="164">
        <f>IF(N287="nulová",J287,0)</f>
        <v>0</v>
      </c>
      <c r="BJ287" s="18" t="s">
        <v>87</v>
      </c>
      <c r="BK287" s="164">
        <f>ROUND(I287*H287,2)</f>
        <v>0</v>
      </c>
      <c r="BL287" s="18" t="s">
        <v>367</v>
      </c>
      <c r="BM287" s="163" t="s">
        <v>1870</v>
      </c>
    </row>
    <row r="288" spans="1:47" s="2" customFormat="1" ht="19.2">
      <c r="A288" s="33"/>
      <c r="B288" s="34"/>
      <c r="C288" s="33"/>
      <c r="D288" s="165" t="s">
        <v>273</v>
      </c>
      <c r="E288" s="33"/>
      <c r="F288" s="166" t="s">
        <v>1869</v>
      </c>
      <c r="G288" s="33"/>
      <c r="H288" s="33"/>
      <c r="I288" s="167"/>
      <c r="J288" s="33"/>
      <c r="K288" s="33"/>
      <c r="L288" s="34"/>
      <c r="M288" s="168"/>
      <c r="N288" s="169"/>
      <c r="O288" s="59"/>
      <c r="P288" s="59"/>
      <c r="Q288" s="59"/>
      <c r="R288" s="59"/>
      <c r="S288" s="59"/>
      <c r="T288" s="60"/>
      <c r="U288" s="33"/>
      <c r="V288" s="33"/>
      <c r="W288" s="33"/>
      <c r="X288" s="33"/>
      <c r="Y288" s="33"/>
      <c r="Z288" s="33"/>
      <c r="AA288" s="33"/>
      <c r="AB288" s="33"/>
      <c r="AC288" s="33"/>
      <c r="AD288" s="33"/>
      <c r="AE288" s="33"/>
      <c r="AT288" s="18" t="s">
        <v>273</v>
      </c>
      <c r="AU288" s="18" t="s">
        <v>87</v>
      </c>
    </row>
    <row r="289" spans="2:51" s="14" customFormat="1" ht="10.2">
      <c r="B289" s="177"/>
      <c r="D289" s="165" t="s">
        <v>274</v>
      </c>
      <c r="E289" s="178" t="s">
        <v>1</v>
      </c>
      <c r="F289" s="179" t="s">
        <v>1871</v>
      </c>
      <c r="H289" s="180">
        <v>1</v>
      </c>
      <c r="I289" s="181"/>
      <c r="L289" s="177"/>
      <c r="M289" s="182"/>
      <c r="N289" s="183"/>
      <c r="O289" s="183"/>
      <c r="P289" s="183"/>
      <c r="Q289" s="183"/>
      <c r="R289" s="183"/>
      <c r="S289" s="183"/>
      <c r="T289" s="184"/>
      <c r="AT289" s="178" t="s">
        <v>274</v>
      </c>
      <c r="AU289" s="178" t="s">
        <v>87</v>
      </c>
      <c r="AV289" s="14" t="s">
        <v>90</v>
      </c>
      <c r="AW289" s="14" t="s">
        <v>36</v>
      </c>
      <c r="AX289" s="14" t="s">
        <v>80</v>
      </c>
      <c r="AY289" s="178" t="s">
        <v>265</v>
      </c>
    </row>
    <row r="290" spans="2:51" s="15" customFormat="1" ht="10.2">
      <c r="B290" s="185"/>
      <c r="D290" s="165" t="s">
        <v>274</v>
      </c>
      <c r="E290" s="186" t="s">
        <v>1</v>
      </c>
      <c r="F290" s="187" t="s">
        <v>277</v>
      </c>
      <c r="H290" s="188">
        <v>1</v>
      </c>
      <c r="I290" s="189"/>
      <c r="L290" s="185"/>
      <c r="M290" s="190"/>
      <c r="N290" s="191"/>
      <c r="O290" s="191"/>
      <c r="P290" s="191"/>
      <c r="Q290" s="191"/>
      <c r="R290" s="191"/>
      <c r="S290" s="191"/>
      <c r="T290" s="192"/>
      <c r="AT290" s="186" t="s">
        <v>274</v>
      </c>
      <c r="AU290" s="186" t="s">
        <v>87</v>
      </c>
      <c r="AV290" s="15" t="s">
        <v>179</v>
      </c>
      <c r="AW290" s="15" t="s">
        <v>36</v>
      </c>
      <c r="AX290" s="15" t="s">
        <v>87</v>
      </c>
      <c r="AY290" s="186" t="s">
        <v>265</v>
      </c>
    </row>
    <row r="291" spans="1:65" s="2" customFormat="1" ht="33" customHeight="1">
      <c r="A291" s="33"/>
      <c r="B291" s="151"/>
      <c r="C291" s="152" t="s">
        <v>448</v>
      </c>
      <c r="D291" s="152" t="s">
        <v>267</v>
      </c>
      <c r="E291" s="153" t="s">
        <v>1872</v>
      </c>
      <c r="F291" s="154" t="s">
        <v>1873</v>
      </c>
      <c r="G291" s="155" t="s">
        <v>280</v>
      </c>
      <c r="H291" s="156">
        <v>2</v>
      </c>
      <c r="I291" s="157"/>
      <c r="J291" s="158">
        <f>ROUND(I291*H291,2)</f>
        <v>0</v>
      </c>
      <c r="K291" s="154" t="s">
        <v>271</v>
      </c>
      <c r="L291" s="34"/>
      <c r="M291" s="159" t="s">
        <v>1</v>
      </c>
      <c r="N291" s="160" t="s">
        <v>45</v>
      </c>
      <c r="O291" s="59"/>
      <c r="P291" s="161">
        <f>O291*H291</f>
        <v>0</v>
      </c>
      <c r="Q291" s="161">
        <v>0</v>
      </c>
      <c r="R291" s="161">
        <f>Q291*H291</f>
        <v>0</v>
      </c>
      <c r="S291" s="161">
        <v>0</v>
      </c>
      <c r="T291" s="162">
        <f>S291*H291</f>
        <v>0</v>
      </c>
      <c r="U291" s="33"/>
      <c r="V291" s="33"/>
      <c r="W291" s="33"/>
      <c r="X291" s="33"/>
      <c r="Y291" s="33"/>
      <c r="Z291" s="33"/>
      <c r="AA291" s="33"/>
      <c r="AB291" s="33"/>
      <c r="AC291" s="33"/>
      <c r="AD291" s="33"/>
      <c r="AE291" s="33"/>
      <c r="AR291" s="163" t="s">
        <v>367</v>
      </c>
      <c r="AT291" s="163" t="s">
        <v>267</v>
      </c>
      <c r="AU291" s="163" t="s">
        <v>87</v>
      </c>
      <c r="AY291" s="18" t="s">
        <v>265</v>
      </c>
      <c r="BE291" s="164">
        <f>IF(N291="základní",J291,0)</f>
        <v>0</v>
      </c>
      <c r="BF291" s="164">
        <f>IF(N291="snížená",J291,0)</f>
        <v>0</v>
      </c>
      <c r="BG291" s="164">
        <f>IF(N291="zákl. přenesená",J291,0)</f>
        <v>0</v>
      </c>
      <c r="BH291" s="164">
        <f>IF(N291="sníž. přenesená",J291,0)</f>
        <v>0</v>
      </c>
      <c r="BI291" s="164">
        <f>IF(N291="nulová",J291,0)</f>
        <v>0</v>
      </c>
      <c r="BJ291" s="18" t="s">
        <v>87</v>
      </c>
      <c r="BK291" s="164">
        <f>ROUND(I291*H291,2)</f>
        <v>0</v>
      </c>
      <c r="BL291" s="18" t="s">
        <v>367</v>
      </c>
      <c r="BM291" s="163" t="s">
        <v>1874</v>
      </c>
    </row>
    <row r="292" spans="1:47" s="2" customFormat="1" ht="19.2">
      <c r="A292" s="33"/>
      <c r="B292" s="34"/>
      <c r="C292" s="33"/>
      <c r="D292" s="165" t="s">
        <v>273</v>
      </c>
      <c r="E292" s="33"/>
      <c r="F292" s="166" t="s">
        <v>1873</v>
      </c>
      <c r="G292" s="33"/>
      <c r="H292" s="33"/>
      <c r="I292" s="167"/>
      <c r="J292" s="33"/>
      <c r="K292" s="33"/>
      <c r="L292" s="34"/>
      <c r="M292" s="168"/>
      <c r="N292" s="169"/>
      <c r="O292" s="59"/>
      <c r="P292" s="59"/>
      <c r="Q292" s="59"/>
      <c r="R292" s="59"/>
      <c r="S292" s="59"/>
      <c r="T292" s="60"/>
      <c r="U292" s="33"/>
      <c r="V292" s="33"/>
      <c r="W292" s="33"/>
      <c r="X292" s="33"/>
      <c r="Y292" s="33"/>
      <c r="Z292" s="33"/>
      <c r="AA292" s="33"/>
      <c r="AB292" s="33"/>
      <c r="AC292" s="33"/>
      <c r="AD292" s="33"/>
      <c r="AE292" s="33"/>
      <c r="AT292" s="18" t="s">
        <v>273</v>
      </c>
      <c r="AU292" s="18" t="s">
        <v>87</v>
      </c>
    </row>
    <row r="293" spans="2:51" s="14" customFormat="1" ht="10.2">
      <c r="B293" s="177"/>
      <c r="D293" s="165" t="s">
        <v>274</v>
      </c>
      <c r="E293" s="178" t="s">
        <v>1</v>
      </c>
      <c r="F293" s="179" t="s">
        <v>1824</v>
      </c>
      <c r="H293" s="180">
        <v>2</v>
      </c>
      <c r="I293" s="181"/>
      <c r="L293" s="177"/>
      <c r="M293" s="182"/>
      <c r="N293" s="183"/>
      <c r="O293" s="183"/>
      <c r="P293" s="183"/>
      <c r="Q293" s="183"/>
      <c r="R293" s="183"/>
      <c r="S293" s="183"/>
      <c r="T293" s="184"/>
      <c r="AT293" s="178" t="s">
        <v>274</v>
      </c>
      <c r="AU293" s="178" t="s">
        <v>87</v>
      </c>
      <c r="AV293" s="14" t="s">
        <v>90</v>
      </c>
      <c r="AW293" s="14" t="s">
        <v>36</v>
      </c>
      <c r="AX293" s="14" t="s">
        <v>80</v>
      </c>
      <c r="AY293" s="178" t="s">
        <v>265</v>
      </c>
    </row>
    <row r="294" spans="2:51" s="15" customFormat="1" ht="10.2">
      <c r="B294" s="185"/>
      <c r="D294" s="165" t="s">
        <v>274</v>
      </c>
      <c r="E294" s="186" t="s">
        <v>1</v>
      </c>
      <c r="F294" s="187" t="s">
        <v>277</v>
      </c>
      <c r="H294" s="188">
        <v>2</v>
      </c>
      <c r="I294" s="189"/>
      <c r="L294" s="185"/>
      <c r="M294" s="190"/>
      <c r="N294" s="191"/>
      <c r="O294" s="191"/>
      <c r="P294" s="191"/>
      <c r="Q294" s="191"/>
      <c r="R294" s="191"/>
      <c r="S294" s="191"/>
      <c r="T294" s="192"/>
      <c r="AT294" s="186" t="s">
        <v>274</v>
      </c>
      <c r="AU294" s="186" t="s">
        <v>87</v>
      </c>
      <c r="AV294" s="15" t="s">
        <v>179</v>
      </c>
      <c r="AW294" s="15" t="s">
        <v>36</v>
      </c>
      <c r="AX294" s="15" t="s">
        <v>87</v>
      </c>
      <c r="AY294" s="186" t="s">
        <v>265</v>
      </c>
    </row>
    <row r="295" spans="1:65" s="2" customFormat="1" ht="24.15" customHeight="1">
      <c r="A295" s="33"/>
      <c r="B295" s="151"/>
      <c r="C295" s="152" t="s">
        <v>452</v>
      </c>
      <c r="D295" s="152" t="s">
        <v>267</v>
      </c>
      <c r="E295" s="153" t="s">
        <v>1875</v>
      </c>
      <c r="F295" s="154" t="s">
        <v>1876</v>
      </c>
      <c r="G295" s="155" t="s">
        <v>280</v>
      </c>
      <c r="H295" s="156">
        <v>1</v>
      </c>
      <c r="I295" s="157"/>
      <c r="J295" s="158">
        <f>ROUND(I295*H295,2)</f>
        <v>0</v>
      </c>
      <c r="K295" s="154" t="s">
        <v>271</v>
      </c>
      <c r="L295" s="34"/>
      <c r="M295" s="159" t="s">
        <v>1</v>
      </c>
      <c r="N295" s="160" t="s">
        <v>45</v>
      </c>
      <c r="O295" s="59"/>
      <c r="P295" s="161">
        <f>O295*H295</f>
        <v>0</v>
      </c>
      <c r="Q295" s="161">
        <v>0.00013</v>
      </c>
      <c r="R295" s="161">
        <f>Q295*H295</f>
        <v>0.00013</v>
      </c>
      <c r="S295" s="161">
        <v>0</v>
      </c>
      <c r="T295" s="162">
        <f>S295*H295</f>
        <v>0</v>
      </c>
      <c r="U295" s="33"/>
      <c r="V295" s="33"/>
      <c r="W295" s="33"/>
      <c r="X295" s="33"/>
      <c r="Y295" s="33"/>
      <c r="Z295" s="33"/>
      <c r="AA295" s="33"/>
      <c r="AB295" s="33"/>
      <c r="AC295" s="33"/>
      <c r="AD295" s="33"/>
      <c r="AE295" s="33"/>
      <c r="AR295" s="163" t="s">
        <v>367</v>
      </c>
      <c r="AT295" s="163" t="s">
        <v>267</v>
      </c>
      <c r="AU295" s="163" t="s">
        <v>87</v>
      </c>
      <c r="AY295" s="18" t="s">
        <v>265</v>
      </c>
      <c r="BE295" s="164">
        <f>IF(N295="základní",J295,0)</f>
        <v>0</v>
      </c>
      <c r="BF295" s="164">
        <f>IF(N295="snížená",J295,0)</f>
        <v>0</v>
      </c>
      <c r="BG295" s="164">
        <f>IF(N295="zákl. přenesená",J295,0)</f>
        <v>0</v>
      </c>
      <c r="BH295" s="164">
        <f>IF(N295="sníž. přenesená",J295,0)</f>
        <v>0</v>
      </c>
      <c r="BI295" s="164">
        <f>IF(N295="nulová",J295,0)</f>
        <v>0</v>
      </c>
      <c r="BJ295" s="18" t="s">
        <v>87</v>
      </c>
      <c r="BK295" s="164">
        <f>ROUND(I295*H295,2)</f>
        <v>0</v>
      </c>
      <c r="BL295" s="18" t="s">
        <v>367</v>
      </c>
      <c r="BM295" s="163" t="s">
        <v>1877</v>
      </c>
    </row>
    <row r="296" spans="1:47" s="2" customFormat="1" ht="10.2">
      <c r="A296" s="33"/>
      <c r="B296" s="34"/>
      <c r="C296" s="33"/>
      <c r="D296" s="165" t="s">
        <v>273</v>
      </c>
      <c r="E296" s="33"/>
      <c r="F296" s="166" t="s">
        <v>1876</v>
      </c>
      <c r="G296" s="33"/>
      <c r="H296" s="33"/>
      <c r="I296" s="167"/>
      <c r="J296" s="33"/>
      <c r="K296" s="33"/>
      <c r="L296" s="34"/>
      <c r="M296" s="168"/>
      <c r="N296" s="169"/>
      <c r="O296" s="59"/>
      <c r="P296" s="59"/>
      <c r="Q296" s="59"/>
      <c r="R296" s="59"/>
      <c r="S296" s="59"/>
      <c r="T296" s="60"/>
      <c r="U296" s="33"/>
      <c r="V296" s="33"/>
      <c r="W296" s="33"/>
      <c r="X296" s="33"/>
      <c r="Y296" s="33"/>
      <c r="Z296" s="33"/>
      <c r="AA296" s="33"/>
      <c r="AB296" s="33"/>
      <c r="AC296" s="33"/>
      <c r="AD296" s="33"/>
      <c r="AE296" s="33"/>
      <c r="AT296" s="18" t="s">
        <v>273</v>
      </c>
      <c r="AU296" s="18" t="s">
        <v>87</v>
      </c>
    </row>
    <row r="297" spans="2:51" s="14" customFormat="1" ht="10.2">
      <c r="B297" s="177"/>
      <c r="D297" s="165" t="s">
        <v>274</v>
      </c>
      <c r="E297" s="178" t="s">
        <v>1</v>
      </c>
      <c r="F297" s="179" t="s">
        <v>1871</v>
      </c>
      <c r="H297" s="180">
        <v>1</v>
      </c>
      <c r="I297" s="181"/>
      <c r="L297" s="177"/>
      <c r="M297" s="182"/>
      <c r="N297" s="183"/>
      <c r="O297" s="183"/>
      <c r="P297" s="183"/>
      <c r="Q297" s="183"/>
      <c r="R297" s="183"/>
      <c r="S297" s="183"/>
      <c r="T297" s="184"/>
      <c r="AT297" s="178" t="s">
        <v>274</v>
      </c>
      <c r="AU297" s="178" t="s">
        <v>87</v>
      </c>
      <c r="AV297" s="14" t="s">
        <v>90</v>
      </c>
      <c r="AW297" s="14" t="s">
        <v>36</v>
      </c>
      <c r="AX297" s="14" t="s">
        <v>80</v>
      </c>
      <c r="AY297" s="178" t="s">
        <v>265</v>
      </c>
    </row>
    <row r="298" spans="2:51" s="15" customFormat="1" ht="10.2">
      <c r="B298" s="185"/>
      <c r="D298" s="165" t="s">
        <v>274</v>
      </c>
      <c r="E298" s="186" t="s">
        <v>1</v>
      </c>
      <c r="F298" s="187" t="s">
        <v>277</v>
      </c>
      <c r="H298" s="188">
        <v>1</v>
      </c>
      <c r="I298" s="189"/>
      <c r="L298" s="185"/>
      <c r="M298" s="190"/>
      <c r="N298" s="191"/>
      <c r="O298" s="191"/>
      <c r="P298" s="191"/>
      <c r="Q298" s="191"/>
      <c r="R298" s="191"/>
      <c r="S298" s="191"/>
      <c r="T298" s="192"/>
      <c r="AT298" s="186" t="s">
        <v>274</v>
      </c>
      <c r="AU298" s="186" t="s">
        <v>87</v>
      </c>
      <c r="AV298" s="15" t="s">
        <v>179</v>
      </c>
      <c r="AW298" s="15" t="s">
        <v>36</v>
      </c>
      <c r="AX298" s="15" t="s">
        <v>87</v>
      </c>
      <c r="AY298" s="186" t="s">
        <v>265</v>
      </c>
    </row>
    <row r="299" spans="1:65" s="2" customFormat="1" ht="37.8" customHeight="1">
      <c r="A299" s="33"/>
      <c r="B299" s="151"/>
      <c r="C299" s="152" t="s">
        <v>458</v>
      </c>
      <c r="D299" s="152" t="s">
        <v>267</v>
      </c>
      <c r="E299" s="153" t="s">
        <v>1878</v>
      </c>
      <c r="F299" s="154" t="s">
        <v>1879</v>
      </c>
      <c r="G299" s="155" t="s">
        <v>280</v>
      </c>
      <c r="H299" s="156">
        <v>2</v>
      </c>
      <c r="I299" s="157"/>
      <c r="J299" s="158">
        <f>ROUND(I299*H299,2)</f>
        <v>0</v>
      </c>
      <c r="K299" s="154" t="s">
        <v>271</v>
      </c>
      <c r="L299" s="34"/>
      <c r="M299" s="159" t="s">
        <v>1</v>
      </c>
      <c r="N299" s="160" t="s">
        <v>45</v>
      </c>
      <c r="O299" s="59"/>
      <c r="P299" s="161">
        <f>O299*H299</f>
        <v>0</v>
      </c>
      <c r="Q299" s="161">
        <v>0.0001</v>
      </c>
      <c r="R299" s="161">
        <f>Q299*H299</f>
        <v>0.0002</v>
      </c>
      <c r="S299" s="161">
        <v>0</v>
      </c>
      <c r="T299" s="162">
        <f>S299*H299</f>
        <v>0</v>
      </c>
      <c r="U299" s="33"/>
      <c r="V299" s="33"/>
      <c r="W299" s="33"/>
      <c r="X299" s="33"/>
      <c r="Y299" s="33"/>
      <c r="Z299" s="33"/>
      <c r="AA299" s="33"/>
      <c r="AB299" s="33"/>
      <c r="AC299" s="33"/>
      <c r="AD299" s="33"/>
      <c r="AE299" s="33"/>
      <c r="AR299" s="163" t="s">
        <v>367</v>
      </c>
      <c r="AT299" s="163" t="s">
        <v>267</v>
      </c>
      <c r="AU299" s="163" t="s">
        <v>87</v>
      </c>
      <c r="AY299" s="18" t="s">
        <v>265</v>
      </c>
      <c r="BE299" s="164">
        <f>IF(N299="základní",J299,0)</f>
        <v>0</v>
      </c>
      <c r="BF299" s="164">
        <f>IF(N299="snížená",J299,0)</f>
        <v>0</v>
      </c>
      <c r="BG299" s="164">
        <f>IF(N299="zákl. přenesená",J299,0)</f>
        <v>0</v>
      </c>
      <c r="BH299" s="164">
        <f>IF(N299="sníž. přenesená",J299,0)</f>
        <v>0</v>
      </c>
      <c r="BI299" s="164">
        <f>IF(N299="nulová",J299,0)</f>
        <v>0</v>
      </c>
      <c r="BJ299" s="18" t="s">
        <v>87</v>
      </c>
      <c r="BK299" s="164">
        <f>ROUND(I299*H299,2)</f>
        <v>0</v>
      </c>
      <c r="BL299" s="18" t="s">
        <v>367</v>
      </c>
      <c r="BM299" s="163" t="s">
        <v>1880</v>
      </c>
    </row>
    <row r="300" spans="1:47" s="2" customFormat="1" ht="28.8">
      <c r="A300" s="33"/>
      <c r="B300" s="34"/>
      <c r="C300" s="33"/>
      <c r="D300" s="165" t="s">
        <v>273</v>
      </c>
      <c r="E300" s="33"/>
      <c r="F300" s="166" t="s">
        <v>1879</v>
      </c>
      <c r="G300" s="33"/>
      <c r="H300" s="33"/>
      <c r="I300" s="167"/>
      <c r="J300" s="33"/>
      <c r="K300" s="33"/>
      <c r="L300" s="34"/>
      <c r="M300" s="168"/>
      <c r="N300" s="169"/>
      <c r="O300" s="59"/>
      <c r="P300" s="59"/>
      <c r="Q300" s="59"/>
      <c r="R300" s="59"/>
      <c r="S300" s="59"/>
      <c r="T300" s="60"/>
      <c r="U300" s="33"/>
      <c r="V300" s="33"/>
      <c r="W300" s="33"/>
      <c r="X300" s="33"/>
      <c r="Y300" s="33"/>
      <c r="Z300" s="33"/>
      <c r="AA300" s="33"/>
      <c r="AB300" s="33"/>
      <c r="AC300" s="33"/>
      <c r="AD300" s="33"/>
      <c r="AE300" s="33"/>
      <c r="AT300" s="18" t="s">
        <v>273</v>
      </c>
      <c r="AU300" s="18" t="s">
        <v>87</v>
      </c>
    </row>
    <row r="301" spans="2:51" s="14" customFormat="1" ht="10.2">
      <c r="B301" s="177"/>
      <c r="D301" s="165" t="s">
        <v>274</v>
      </c>
      <c r="E301" s="178" t="s">
        <v>1</v>
      </c>
      <c r="F301" s="179" t="s">
        <v>1824</v>
      </c>
      <c r="H301" s="180">
        <v>2</v>
      </c>
      <c r="I301" s="181"/>
      <c r="L301" s="177"/>
      <c r="M301" s="182"/>
      <c r="N301" s="183"/>
      <c r="O301" s="183"/>
      <c r="P301" s="183"/>
      <c r="Q301" s="183"/>
      <c r="R301" s="183"/>
      <c r="S301" s="183"/>
      <c r="T301" s="184"/>
      <c r="AT301" s="178" t="s">
        <v>274</v>
      </c>
      <c r="AU301" s="178" t="s">
        <v>87</v>
      </c>
      <c r="AV301" s="14" t="s">
        <v>90</v>
      </c>
      <c r="AW301" s="14" t="s">
        <v>36</v>
      </c>
      <c r="AX301" s="14" t="s">
        <v>80</v>
      </c>
      <c r="AY301" s="178" t="s">
        <v>265</v>
      </c>
    </row>
    <row r="302" spans="2:51" s="15" customFormat="1" ht="10.2">
      <c r="B302" s="185"/>
      <c r="D302" s="165" t="s">
        <v>274</v>
      </c>
      <c r="E302" s="186" t="s">
        <v>1</v>
      </c>
      <c r="F302" s="187" t="s">
        <v>277</v>
      </c>
      <c r="H302" s="188">
        <v>2</v>
      </c>
      <c r="I302" s="189"/>
      <c r="L302" s="185"/>
      <c r="M302" s="190"/>
      <c r="N302" s="191"/>
      <c r="O302" s="191"/>
      <c r="P302" s="191"/>
      <c r="Q302" s="191"/>
      <c r="R302" s="191"/>
      <c r="S302" s="191"/>
      <c r="T302" s="192"/>
      <c r="AT302" s="186" t="s">
        <v>274</v>
      </c>
      <c r="AU302" s="186" t="s">
        <v>87</v>
      </c>
      <c r="AV302" s="15" t="s">
        <v>179</v>
      </c>
      <c r="AW302" s="15" t="s">
        <v>36</v>
      </c>
      <c r="AX302" s="15" t="s">
        <v>87</v>
      </c>
      <c r="AY302" s="186" t="s">
        <v>265</v>
      </c>
    </row>
    <row r="303" spans="1:65" s="2" customFormat="1" ht="37.8" customHeight="1">
      <c r="A303" s="33"/>
      <c r="B303" s="151"/>
      <c r="C303" s="152" t="s">
        <v>467</v>
      </c>
      <c r="D303" s="152" t="s">
        <v>267</v>
      </c>
      <c r="E303" s="153" t="s">
        <v>1881</v>
      </c>
      <c r="F303" s="154" t="s">
        <v>1882</v>
      </c>
      <c r="G303" s="155" t="s">
        <v>280</v>
      </c>
      <c r="H303" s="156">
        <v>4</v>
      </c>
      <c r="I303" s="157"/>
      <c r="J303" s="158">
        <f>ROUND(I303*H303,2)</f>
        <v>0</v>
      </c>
      <c r="K303" s="154" t="s">
        <v>271</v>
      </c>
      <c r="L303" s="34"/>
      <c r="M303" s="159" t="s">
        <v>1</v>
      </c>
      <c r="N303" s="160" t="s">
        <v>45</v>
      </c>
      <c r="O303" s="59"/>
      <c r="P303" s="161">
        <f>O303*H303</f>
        <v>0</v>
      </c>
      <c r="Q303" s="161">
        <v>0.00018</v>
      </c>
      <c r="R303" s="161">
        <f>Q303*H303</f>
        <v>0.00072</v>
      </c>
      <c r="S303" s="161">
        <v>0</v>
      </c>
      <c r="T303" s="162">
        <f>S303*H303</f>
        <v>0</v>
      </c>
      <c r="U303" s="33"/>
      <c r="V303" s="33"/>
      <c r="W303" s="33"/>
      <c r="X303" s="33"/>
      <c r="Y303" s="33"/>
      <c r="Z303" s="33"/>
      <c r="AA303" s="33"/>
      <c r="AB303" s="33"/>
      <c r="AC303" s="33"/>
      <c r="AD303" s="33"/>
      <c r="AE303" s="33"/>
      <c r="AR303" s="163" t="s">
        <v>367</v>
      </c>
      <c r="AT303" s="163" t="s">
        <v>267</v>
      </c>
      <c r="AU303" s="163" t="s">
        <v>87</v>
      </c>
      <c r="AY303" s="18" t="s">
        <v>265</v>
      </c>
      <c r="BE303" s="164">
        <f>IF(N303="základní",J303,0)</f>
        <v>0</v>
      </c>
      <c r="BF303" s="164">
        <f>IF(N303="snížená",J303,0)</f>
        <v>0</v>
      </c>
      <c r="BG303" s="164">
        <f>IF(N303="zákl. přenesená",J303,0)</f>
        <v>0</v>
      </c>
      <c r="BH303" s="164">
        <f>IF(N303="sníž. přenesená",J303,0)</f>
        <v>0</v>
      </c>
      <c r="BI303" s="164">
        <f>IF(N303="nulová",J303,0)</f>
        <v>0</v>
      </c>
      <c r="BJ303" s="18" t="s">
        <v>87</v>
      </c>
      <c r="BK303" s="164">
        <f>ROUND(I303*H303,2)</f>
        <v>0</v>
      </c>
      <c r="BL303" s="18" t="s">
        <v>367</v>
      </c>
      <c r="BM303" s="163" t="s">
        <v>1883</v>
      </c>
    </row>
    <row r="304" spans="1:47" s="2" customFormat="1" ht="28.8">
      <c r="A304" s="33"/>
      <c r="B304" s="34"/>
      <c r="C304" s="33"/>
      <c r="D304" s="165" t="s">
        <v>273</v>
      </c>
      <c r="E304" s="33"/>
      <c r="F304" s="166" t="s">
        <v>1882</v>
      </c>
      <c r="G304" s="33"/>
      <c r="H304" s="33"/>
      <c r="I304" s="167"/>
      <c r="J304" s="33"/>
      <c r="K304" s="33"/>
      <c r="L304" s="34"/>
      <c r="M304" s="168"/>
      <c r="N304" s="169"/>
      <c r="O304" s="59"/>
      <c r="P304" s="59"/>
      <c r="Q304" s="59"/>
      <c r="R304" s="59"/>
      <c r="S304" s="59"/>
      <c r="T304" s="60"/>
      <c r="U304" s="33"/>
      <c r="V304" s="33"/>
      <c r="W304" s="33"/>
      <c r="X304" s="33"/>
      <c r="Y304" s="33"/>
      <c r="Z304" s="33"/>
      <c r="AA304" s="33"/>
      <c r="AB304" s="33"/>
      <c r="AC304" s="33"/>
      <c r="AD304" s="33"/>
      <c r="AE304" s="33"/>
      <c r="AT304" s="18" t="s">
        <v>273</v>
      </c>
      <c r="AU304" s="18" t="s">
        <v>87</v>
      </c>
    </row>
    <row r="305" spans="2:51" s="14" customFormat="1" ht="10.2">
      <c r="B305" s="177"/>
      <c r="D305" s="165" t="s">
        <v>274</v>
      </c>
      <c r="E305" s="178" t="s">
        <v>1</v>
      </c>
      <c r="F305" s="179" t="s">
        <v>1863</v>
      </c>
      <c r="H305" s="180">
        <v>4</v>
      </c>
      <c r="I305" s="181"/>
      <c r="L305" s="177"/>
      <c r="M305" s="182"/>
      <c r="N305" s="183"/>
      <c r="O305" s="183"/>
      <c r="P305" s="183"/>
      <c r="Q305" s="183"/>
      <c r="R305" s="183"/>
      <c r="S305" s="183"/>
      <c r="T305" s="184"/>
      <c r="AT305" s="178" t="s">
        <v>274</v>
      </c>
      <c r="AU305" s="178" t="s">
        <v>87</v>
      </c>
      <c r="AV305" s="14" t="s">
        <v>90</v>
      </c>
      <c r="AW305" s="14" t="s">
        <v>36</v>
      </c>
      <c r="AX305" s="14" t="s">
        <v>80</v>
      </c>
      <c r="AY305" s="178" t="s">
        <v>265</v>
      </c>
    </row>
    <row r="306" spans="2:51" s="15" customFormat="1" ht="10.2">
      <c r="B306" s="185"/>
      <c r="D306" s="165" t="s">
        <v>274</v>
      </c>
      <c r="E306" s="186" t="s">
        <v>1</v>
      </c>
      <c r="F306" s="187" t="s">
        <v>277</v>
      </c>
      <c r="H306" s="188">
        <v>4</v>
      </c>
      <c r="I306" s="189"/>
      <c r="L306" s="185"/>
      <c r="M306" s="190"/>
      <c r="N306" s="191"/>
      <c r="O306" s="191"/>
      <c r="P306" s="191"/>
      <c r="Q306" s="191"/>
      <c r="R306" s="191"/>
      <c r="S306" s="191"/>
      <c r="T306" s="192"/>
      <c r="AT306" s="186" t="s">
        <v>274</v>
      </c>
      <c r="AU306" s="186" t="s">
        <v>87</v>
      </c>
      <c r="AV306" s="15" t="s">
        <v>179</v>
      </c>
      <c r="AW306" s="15" t="s">
        <v>36</v>
      </c>
      <c r="AX306" s="15" t="s">
        <v>87</v>
      </c>
      <c r="AY306" s="186" t="s">
        <v>265</v>
      </c>
    </row>
    <row r="307" spans="1:65" s="2" customFormat="1" ht="24.15" customHeight="1">
      <c r="A307" s="33"/>
      <c r="B307" s="151"/>
      <c r="C307" s="152" t="s">
        <v>475</v>
      </c>
      <c r="D307" s="152" t="s">
        <v>267</v>
      </c>
      <c r="E307" s="153" t="s">
        <v>1884</v>
      </c>
      <c r="F307" s="154" t="s">
        <v>1885</v>
      </c>
      <c r="G307" s="155" t="s">
        <v>280</v>
      </c>
      <c r="H307" s="156">
        <v>2</v>
      </c>
      <c r="I307" s="157"/>
      <c r="J307" s="158">
        <f>ROUND(I307*H307,2)</f>
        <v>0</v>
      </c>
      <c r="K307" s="154" t="s">
        <v>271</v>
      </c>
      <c r="L307" s="34"/>
      <c r="M307" s="159" t="s">
        <v>1</v>
      </c>
      <c r="N307" s="160" t="s">
        <v>45</v>
      </c>
      <c r="O307" s="59"/>
      <c r="P307" s="161">
        <f>O307*H307</f>
        <v>0</v>
      </c>
      <c r="Q307" s="161">
        <v>0.00022</v>
      </c>
      <c r="R307" s="161">
        <f>Q307*H307</f>
        <v>0.00044</v>
      </c>
      <c r="S307" s="161">
        <v>0</v>
      </c>
      <c r="T307" s="162">
        <f>S307*H307</f>
        <v>0</v>
      </c>
      <c r="U307" s="33"/>
      <c r="V307" s="33"/>
      <c r="W307" s="33"/>
      <c r="X307" s="33"/>
      <c r="Y307" s="33"/>
      <c r="Z307" s="33"/>
      <c r="AA307" s="33"/>
      <c r="AB307" s="33"/>
      <c r="AC307" s="33"/>
      <c r="AD307" s="33"/>
      <c r="AE307" s="33"/>
      <c r="AR307" s="163" t="s">
        <v>367</v>
      </c>
      <c r="AT307" s="163" t="s">
        <v>267</v>
      </c>
      <c r="AU307" s="163" t="s">
        <v>87</v>
      </c>
      <c r="AY307" s="18" t="s">
        <v>265</v>
      </c>
      <c r="BE307" s="164">
        <f>IF(N307="základní",J307,0)</f>
        <v>0</v>
      </c>
      <c r="BF307" s="164">
        <f>IF(N307="snížená",J307,0)</f>
        <v>0</v>
      </c>
      <c r="BG307" s="164">
        <f>IF(N307="zákl. přenesená",J307,0)</f>
        <v>0</v>
      </c>
      <c r="BH307" s="164">
        <f>IF(N307="sníž. přenesená",J307,0)</f>
        <v>0</v>
      </c>
      <c r="BI307" s="164">
        <f>IF(N307="nulová",J307,0)</f>
        <v>0</v>
      </c>
      <c r="BJ307" s="18" t="s">
        <v>87</v>
      </c>
      <c r="BK307" s="164">
        <f>ROUND(I307*H307,2)</f>
        <v>0</v>
      </c>
      <c r="BL307" s="18" t="s">
        <v>367</v>
      </c>
      <c r="BM307" s="163" t="s">
        <v>1886</v>
      </c>
    </row>
    <row r="308" spans="1:47" s="2" customFormat="1" ht="19.2">
      <c r="A308" s="33"/>
      <c r="B308" s="34"/>
      <c r="C308" s="33"/>
      <c r="D308" s="165" t="s">
        <v>273</v>
      </c>
      <c r="E308" s="33"/>
      <c r="F308" s="166" t="s">
        <v>1885</v>
      </c>
      <c r="G308" s="33"/>
      <c r="H308" s="33"/>
      <c r="I308" s="167"/>
      <c r="J308" s="33"/>
      <c r="K308" s="33"/>
      <c r="L308" s="34"/>
      <c r="M308" s="168"/>
      <c r="N308" s="169"/>
      <c r="O308" s="59"/>
      <c r="P308" s="59"/>
      <c r="Q308" s="59"/>
      <c r="R308" s="59"/>
      <c r="S308" s="59"/>
      <c r="T308" s="60"/>
      <c r="U308" s="33"/>
      <c r="V308" s="33"/>
      <c r="W308" s="33"/>
      <c r="X308" s="33"/>
      <c r="Y308" s="33"/>
      <c r="Z308" s="33"/>
      <c r="AA308" s="33"/>
      <c r="AB308" s="33"/>
      <c r="AC308" s="33"/>
      <c r="AD308" s="33"/>
      <c r="AE308" s="33"/>
      <c r="AT308" s="18" t="s">
        <v>273</v>
      </c>
      <c r="AU308" s="18" t="s">
        <v>87</v>
      </c>
    </row>
    <row r="309" spans="2:51" s="14" customFormat="1" ht="10.2">
      <c r="B309" s="177"/>
      <c r="D309" s="165" t="s">
        <v>274</v>
      </c>
      <c r="E309" s="178" t="s">
        <v>1</v>
      </c>
      <c r="F309" s="179" t="s">
        <v>1824</v>
      </c>
      <c r="H309" s="180">
        <v>2</v>
      </c>
      <c r="I309" s="181"/>
      <c r="L309" s="177"/>
      <c r="M309" s="182"/>
      <c r="N309" s="183"/>
      <c r="O309" s="183"/>
      <c r="P309" s="183"/>
      <c r="Q309" s="183"/>
      <c r="R309" s="183"/>
      <c r="S309" s="183"/>
      <c r="T309" s="184"/>
      <c r="AT309" s="178" t="s">
        <v>274</v>
      </c>
      <c r="AU309" s="178" t="s">
        <v>87</v>
      </c>
      <c r="AV309" s="14" t="s">
        <v>90</v>
      </c>
      <c r="AW309" s="14" t="s">
        <v>36</v>
      </c>
      <c r="AX309" s="14" t="s">
        <v>80</v>
      </c>
      <c r="AY309" s="178" t="s">
        <v>265</v>
      </c>
    </row>
    <row r="310" spans="2:51" s="15" customFormat="1" ht="10.2">
      <c r="B310" s="185"/>
      <c r="D310" s="165" t="s">
        <v>274</v>
      </c>
      <c r="E310" s="186" t="s">
        <v>1</v>
      </c>
      <c r="F310" s="187" t="s">
        <v>277</v>
      </c>
      <c r="H310" s="188">
        <v>2</v>
      </c>
      <c r="I310" s="189"/>
      <c r="L310" s="185"/>
      <c r="M310" s="190"/>
      <c r="N310" s="191"/>
      <c r="O310" s="191"/>
      <c r="P310" s="191"/>
      <c r="Q310" s="191"/>
      <c r="R310" s="191"/>
      <c r="S310" s="191"/>
      <c r="T310" s="192"/>
      <c r="AT310" s="186" t="s">
        <v>274</v>
      </c>
      <c r="AU310" s="186" t="s">
        <v>87</v>
      </c>
      <c r="AV310" s="15" t="s">
        <v>179</v>
      </c>
      <c r="AW310" s="15" t="s">
        <v>36</v>
      </c>
      <c r="AX310" s="15" t="s">
        <v>87</v>
      </c>
      <c r="AY310" s="186" t="s">
        <v>265</v>
      </c>
    </row>
    <row r="311" spans="1:65" s="2" customFormat="1" ht="33" customHeight="1">
      <c r="A311" s="33"/>
      <c r="B311" s="151"/>
      <c r="C311" s="152" t="s">
        <v>480</v>
      </c>
      <c r="D311" s="152" t="s">
        <v>267</v>
      </c>
      <c r="E311" s="153" t="s">
        <v>1887</v>
      </c>
      <c r="F311" s="154" t="s">
        <v>1888</v>
      </c>
      <c r="G311" s="155" t="s">
        <v>280</v>
      </c>
      <c r="H311" s="156">
        <v>1</v>
      </c>
      <c r="I311" s="157"/>
      <c r="J311" s="158">
        <f>ROUND(I311*H311,2)</f>
        <v>0</v>
      </c>
      <c r="K311" s="154" t="s">
        <v>271</v>
      </c>
      <c r="L311" s="34"/>
      <c r="M311" s="159" t="s">
        <v>1</v>
      </c>
      <c r="N311" s="160" t="s">
        <v>45</v>
      </c>
      <c r="O311" s="59"/>
      <c r="P311" s="161">
        <f>O311*H311</f>
        <v>0</v>
      </c>
      <c r="Q311" s="161">
        <v>0.00022</v>
      </c>
      <c r="R311" s="161">
        <f>Q311*H311</f>
        <v>0.00022</v>
      </c>
      <c r="S311" s="161">
        <v>0</v>
      </c>
      <c r="T311" s="162">
        <f>S311*H311</f>
        <v>0</v>
      </c>
      <c r="U311" s="33"/>
      <c r="V311" s="33"/>
      <c r="W311" s="33"/>
      <c r="X311" s="33"/>
      <c r="Y311" s="33"/>
      <c r="Z311" s="33"/>
      <c r="AA311" s="33"/>
      <c r="AB311" s="33"/>
      <c r="AC311" s="33"/>
      <c r="AD311" s="33"/>
      <c r="AE311" s="33"/>
      <c r="AR311" s="163" t="s">
        <v>367</v>
      </c>
      <c r="AT311" s="163" t="s">
        <v>267</v>
      </c>
      <c r="AU311" s="163" t="s">
        <v>87</v>
      </c>
      <c r="AY311" s="18" t="s">
        <v>265</v>
      </c>
      <c r="BE311" s="164">
        <f>IF(N311="základní",J311,0)</f>
        <v>0</v>
      </c>
      <c r="BF311" s="164">
        <f>IF(N311="snížená",J311,0)</f>
        <v>0</v>
      </c>
      <c r="BG311" s="164">
        <f>IF(N311="zákl. přenesená",J311,0)</f>
        <v>0</v>
      </c>
      <c r="BH311" s="164">
        <f>IF(N311="sníž. přenesená",J311,0)</f>
        <v>0</v>
      </c>
      <c r="BI311" s="164">
        <f>IF(N311="nulová",J311,0)</f>
        <v>0</v>
      </c>
      <c r="BJ311" s="18" t="s">
        <v>87</v>
      </c>
      <c r="BK311" s="164">
        <f>ROUND(I311*H311,2)</f>
        <v>0</v>
      </c>
      <c r="BL311" s="18" t="s">
        <v>367</v>
      </c>
      <c r="BM311" s="163" t="s">
        <v>1889</v>
      </c>
    </row>
    <row r="312" spans="1:47" s="2" customFormat="1" ht="19.2">
      <c r="A312" s="33"/>
      <c r="B312" s="34"/>
      <c r="C312" s="33"/>
      <c r="D312" s="165" t="s">
        <v>273</v>
      </c>
      <c r="E312" s="33"/>
      <c r="F312" s="166" t="s">
        <v>1888</v>
      </c>
      <c r="G312" s="33"/>
      <c r="H312" s="33"/>
      <c r="I312" s="167"/>
      <c r="J312" s="33"/>
      <c r="K312" s="33"/>
      <c r="L312" s="34"/>
      <c r="M312" s="168"/>
      <c r="N312" s="169"/>
      <c r="O312" s="59"/>
      <c r="P312" s="59"/>
      <c r="Q312" s="59"/>
      <c r="R312" s="59"/>
      <c r="S312" s="59"/>
      <c r="T312" s="60"/>
      <c r="U312" s="33"/>
      <c r="V312" s="33"/>
      <c r="W312" s="33"/>
      <c r="X312" s="33"/>
      <c r="Y312" s="33"/>
      <c r="Z312" s="33"/>
      <c r="AA312" s="33"/>
      <c r="AB312" s="33"/>
      <c r="AC312" s="33"/>
      <c r="AD312" s="33"/>
      <c r="AE312" s="33"/>
      <c r="AT312" s="18" t="s">
        <v>273</v>
      </c>
      <c r="AU312" s="18" t="s">
        <v>87</v>
      </c>
    </row>
    <row r="313" spans="2:51" s="14" customFormat="1" ht="10.2">
      <c r="B313" s="177"/>
      <c r="D313" s="165" t="s">
        <v>274</v>
      </c>
      <c r="E313" s="178" t="s">
        <v>1</v>
      </c>
      <c r="F313" s="179" t="s">
        <v>1871</v>
      </c>
      <c r="H313" s="180">
        <v>1</v>
      </c>
      <c r="I313" s="181"/>
      <c r="L313" s="177"/>
      <c r="M313" s="182"/>
      <c r="N313" s="183"/>
      <c r="O313" s="183"/>
      <c r="P313" s="183"/>
      <c r="Q313" s="183"/>
      <c r="R313" s="183"/>
      <c r="S313" s="183"/>
      <c r="T313" s="184"/>
      <c r="AT313" s="178" t="s">
        <v>274</v>
      </c>
      <c r="AU313" s="178" t="s">
        <v>87</v>
      </c>
      <c r="AV313" s="14" t="s">
        <v>90</v>
      </c>
      <c r="AW313" s="14" t="s">
        <v>36</v>
      </c>
      <c r="AX313" s="14" t="s">
        <v>80</v>
      </c>
      <c r="AY313" s="178" t="s">
        <v>265</v>
      </c>
    </row>
    <row r="314" spans="2:51" s="15" customFormat="1" ht="10.2">
      <c r="B314" s="185"/>
      <c r="D314" s="165" t="s">
        <v>274</v>
      </c>
      <c r="E314" s="186" t="s">
        <v>1</v>
      </c>
      <c r="F314" s="187" t="s">
        <v>277</v>
      </c>
      <c r="H314" s="188">
        <v>1</v>
      </c>
      <c r="I314" s="189"/>
      <c r="L314" s="185"/>
      <c r="M314" s="190"/>
      <c r="N314" s="191"/>
      <c r="O314" s="191"/>
      <c r="P314" s="191"/>
      <c r="Q314" s="191"/>
      <c r="R314" s="191"/>
      <c r="S314" s="191"/>
      <c r="T314" s="192"/>
      <c r="AT314" s="186" t="s">
        <v>274</v>
      </c>
      <c r="AU314" s="186" t="s">
        <v>87</v>
      </c>
      <c r="AV314" s="15" t="s">
        <v>179</v>
      </c>
      <c r="AW314" s="15" t="s">
        <v>36</v>
      </c>
      <c r="AX314" s="15" t="s">
        <v>87</v>
      </c>
      <c r="AY314" s="186" t="s">
        <v>265</v>
      </c>
    </row>
    <row r="315" spans="1:65" s="2" customFormat="1" ht="24.15" customHeight="1">
      <c r="A315" s="33"/>
      <c r="B315" s="151"/>
      <c r="C315" s="152" t="s">
        <v>484</v>
      </c>
      <c r="D315" s="152" t="s">
        <v>267</v>
      </c>
      <c r="E315" s="153" t="s">
        <v>1890</v>
      </c>
      <c r="F315" s="154" t="s">
        <v>1891</v>
      </c>
      <c r="G315" s="155" t="s">
        <v>280</v>
      </c>
      <c r="H315" s="156">
        <v>1</v>
      </c>
      <c r="I315" s="157"/>
      <c r="J315" s="158">
        <f>ROUND(I315*H315,2)</f>
        <v>0</v>
      </c>
      <c r="K315" s="154" t="s">
        <v>271</v>
      </c>
      <c r="L315" s="34"/>
      <c r="M315" s="159" t="s">
        <v>1</v>
      </c>
      <c r="N315" s="160" t="s">
        <v>45</v>
      </c>
      <c r="O315" s="59"/>
      <c r="P315" s="161">
        <f>O315*H315</f>
        <v>0</v>
      </c>
      <c r="Q315" s="161">
        <v>0.00057</v>
      </c>
      <c r="R315" s="161">
        <f>Q315*H315</f>
        <v>0.00057</v>
      </c>
      <c r="S315" s="161">
        <v>0</v>
      </c>
      <c r="T315" s="162">
        <f>S315*H315</f>
        <v>0</v>
      </c>
      <c r="U315" s="33"/>
      <c r="V315" s="33"/>
      <c r="W315" s="33"/>
      <c r="X315" s="33"/>
      <c r="Y315" s="33"/>
      <c r="Z315" s="33"/>
      <c r="AA315" s="33"/>
      <c r="AB315" s="33"/>
      <c r="AC315" s="33"/>
      <c r="AD315" s="33"/>
      <c r="AE315" s="33"/>
      <c r="AR315" s="163" t="s">
        <v>367</v>
      </c>
      <c r="AT315" s="163" t="s">
        <v>267</v>
      </c>
      <c r="AU315" s="163" t="s">
        <v>87</v>
      </c>
      <c r="AY315" s="18" t="s">
        <v>265</v>
      </c>
      <c r="BE315" s="164">
        <f>IF(N315="základní",J315,0)</f>
        <v>0</v>
      </c>
      <c r="BF315" s="164">
        <f>IF(N315="snížená",J315,0)</f>
        <v>0</v>
      </c>
      <c r="BG315" s="164">
        <f>IF(N315="zákl. přenesená",J315,0)</f>
        <v>0</v>
      </c>
      <c r="BH315" s="164">
        <f>IF(N315="sníž. přenesená",J315,0)</f>
        <v>0</v>
      </c>
      <c r="BI315" s="164">
        <f>IF(N315="nulová",J315,0)</f>
        <v>0</v>
      </c>
      <c r="BJ315" s="18" t="s">
        <v>87</v>
      </c>
      <c r="BK315" s="164">
        <f>ROUND(I315*H315,2)</f>
        <v>0</v>
      </c>
      <c r="BL315" s="18" t="s">
        <v>367</v>
      </c>
      <c r="BM315" s="163" t="s">
        <v>1892</v>
      </c>
    </row>
    <row r="316" spans="1:47" s="2" customFormat="1" ht="19.2">
      <c r="A316" s="33"/>
      <c r="B316" s="34"/>
      <c r="C316" s="33"/>
      <c r="D316" s="165" t="s">
        <v>273</v>
      </c>
      <c r="E316" s="33"/>
      <c r="F316" s="166" t="s">
        <v>1891</v>
      </c>
      <c r="G316" s="33"/>
      <c r="H316" s="33"/>
      <c r="I316" s="167"/>
      <c r="J316" s="33"/>
      <c r="K316" s="33"/>
      <c r="L316" s="34"/>
      <c r="M316" s="168"/>
      <c r="N316" s="169"/>
      <c r="O316" s="59"/>
      <c r="P316" s="59"/>
      <c r="Q316" s="59"/>
      <c r="R316" s="59"/>
      <c r="S316" s="59"/>
      <c r="T316" s="60"/>
      <c r="U316" s="33"/>
      <c r="V316" s="33"/>
      <c r="W316" s="33"/>
      <c r="X316" s="33"/>
      <c r="Y316" s="33"/>
      <c r="Z316" s="33"/>
      <c r="AA316" s="33"/>
      <c r="AB316" s="33"/>
      <c r="AC316" s="33"/>
      <c r="AD316" s="33"/>
      <c r="AE316" s="33"/>
      <c r="AT316" s="18" t="s">
        <v>273</v>
      </c>
      <c r="AU316" s="18" t="s">
        <v>87</v>
      </c>
    </row>
    <row r="317" spans="2:51" s="14" customFormat="1" ht="10.2">
      <c r="B317" s="177"/>
      <c r="D317" s="165" t="s">
        <v>274</v>
      </c>
      <c r="E317" s="178" t="s">
        <v>1</v>
      </c>
      <c r="F317" s="179" t="s">
        <v>1871</v>
      </c>
      <c r="H317" s="180">
        <v>1</v>
      </c>
      <c r="I317" s="181"/>
      <c r="L317" s="177"/>
      <c r="M317" s="182"/>
      <c r="N317" s="183"/>
      <c r="O317" s="183"/>
      <c r="P317" s="183"/>
      <c r="Q317" s="183"/>
      <c r="R317" s="183"/>
      <c r="S317" s="183"/>
      <c r="T317" s="184"/>
      <c r="AT317" s="178" t="s">
        <v>274</v>
      </c>
      <c r="AU317" s="178" t="s">
        <v>87</v>
      </c>
      <c r="AV317" s="14" t="s">
        <v>90</v>
      </c>
      <c r="AW317" s="14" t="s">
        <v>36</v>
      </c>
      <c r="AX317" s="14" t="s">
        <v>80</v>
      </c>
      <c r="AY317" s="178" t="s">
        <v>265</v>
      </c>
    </row>
    <row r="318" spans="2:51" s="15" customFormat="1" ht="10.2">
      <c r="B318" s="185"/>
      <c r="D318" s="165" t="s">
        <v>274</v>
      </c>
      <c r="E318" s="186" t="s">
        <v>1</v>
      </c>
      <c r="F318" s="187" t="s">
        <v>277</v>
      </c>
      <c r="H318" s="188">
        <v>1</v>
      </c>
      <c r="I318" s="189"/>
      <c r="L318" s="185"/>
      <c r="M318" s="190"/>
      <c r="N318" s="191"/>
      <c r="O318" s="191"/>
      <c r="P318" s="191"/>
      <c r="Q318" s="191"/>
      <c r="R318" s="191"/>
      <c r="S318" s="191"/>
      <c r="T318" s="192"/>
      <c r="AT318" s="186" t="s">
        <v>274</v>
      </c>
      <c r="AU318" s="186" t="s">
        <v>87</v>
      </c>
      <c r="AV318" s="15" t="s">
        <v>179</v>
      </c>
      <c r="AW318" s="15" t="s">
        <v>36</v>
      </c>
      <c r="AX318" s="15" t="s">
        <v>87</v>
      </c>
      <c r="AY318" s="186" t="s">
        <v>265</v>
      </c>
    </row>
    <row r="319" spans="1:65" s="2" customFormat="1" ht="24.15" customHeight="1">
      <c r="A319" s="33"/>
      <c r="B319" s="151"/>
      <c r="C319" s="152" t="s">
        <v>490</v>
      </c>
      <c r="D319" s="152" t="s">
        <v>267</v>
      </c>
      <c r="E319" s="153" t="s">
        <v>1893</v>
      </c>
      <c r="F319" s="154" t="s">
        <v>1894</v>
      </c>
      <c r="G319" s="155" t="s">
        <v>280</v>
      </c>
      <c r="H319" s="156">
        <v>3</v>
      </c>
      <c r="I319" s="157"/>
      <c r="J319" s="158">
        <f>ROUND(I319*H319,2)</f>
        <v>0</v>
      </c>
      <c r="K319" s="154" t="s">
        <v>271</v>
      </c>
      <c r="L319" s="34"/>
      <c r="M319" s="159" t="s">
        <v>1</v>
      </c>
      <c r="N319" s="160" t="s">
        <v>45</v>
      </c>
      <c r="O319" s="59"/>
      <c r="P319" s="161">
        <f>O319*H319</f>
        <v>0</v>
      </c>
      <c r="Q319" s="161">
        <v>0.00072</v>
      </c>
      <c r="R319" s="161">
        <f>Q319*H319</f>
        <v>0.00216</v>
      </c>
      <c r="S319" s="161">
        <v>0</v>
      </c>
      <c r="T319" s="162">
        <f>S319*H319</f>
        <v>0</v>
      </c>
      <c r="U319" s="33"/>
      <c r="V319" s="33"/>
      <c r="W319" s="33"/>
      <c r="X319" s="33"/>
      <c r="Y319" s="33"/>
      <c r="Z319" s="33"/>
      <c r="AA319" s="33"/>
      <c r="AB319" s="33"/>
      <c r="AC319" s="33"/>
      <c r="AD319" s="33"/>
      <c r="AE319" s="33"/>
      <c r="AR319" s="163" t="s">
        <v>367</v>
      </c>
      <c r="AT319" s="163" t="s">
        <v>267</v>
      </c>
      <c r="AU319" s="163" t="s">
        <v>87</v>
      </c>
      <c r="AY319" s="18" t="s">
        <v>265</v>
      </c>
      <c r="BE319" s="164">
        <f>IF(N319="základní",J319,0)</f>
        <v>0</v>
      </c>
      <c r="BF319" s="164">
        <f>IF(N319="snížená",J319,0)</f>
        <v>0</v>
      </c>
      <c r="BG319" s="164">
        <f>IF(N319="zákl. přenesená",J319,0)</f>
        <v>0</v>
      </c>
      <c r="BH319" s="164">
        <f>IF(N319="sníž. přenesená",J319,0)</f>
        <v>0</v>
      </c>
      <c r="BI319" s="164">
        <f>IF(N319="nulová",J319,0)</f>
        <v>0</v>
      </c>
      <c r="BJ319" s="18" t="s">
        <v>87</v>
      </c>
      <c r="BK319" s="164">
        <f>ROUND(I319*H319,2)</f>
        <v>0</v>
      </c>
      <c r="BL319" s="18" t="s">
        <v>367</v>
      </c>
      <c r="BM319" s="163" t="s">
        <v>1895</v>
      </c>
    </row>
    <row r="320" spans="1:47" s="2" customFormat="1" ht="19.2">
      <c r="A320" s="33"/>
      <c r="B320" s="34"/>
      <c r="C320" s="33"/>
      <c r="D320" s="165" t="s">
        <v>273</v>
      </c>
      <c r="E320" s="33"/>
      <c r="F320" s="166" t="s">
        <v>1894</v>
      </c>
      <c r="G320" s="33"/>
      <c r="H320" s="33"/>
      <c r="I320" s="167"/>
      <c r="J320" s="33"/>
      <c r="K320" s="33"/>
      <c r="L320" s="34"/>
      <c r="M320" s="168"/>
      <c r="N320" s="169"/>
      <c r="O320" s="59"/>
      <c r="P320" s="59"/>
      <c r="Q320" s="59"/>
      <c r="R320" s="59"/>
      <c r="S320" s="59"/>
      <c r="T320" s="60"/>
      <c r="U320" s="33"/>
      <c r="V320" s="33"/>
      <c r="W320" s="33"/>
      <c r="X320" s="33"/>
      <c r="Y320" s="33"/>
      <c r="Z320" s="33"/>
      <c r="AA320" s="33"/>
      <c r="AB320" s="33"/>
      <c r="AC320" s="33"/>
      <c r="AD320" s="33"/>
      <c r="AE320" s="33"/>
      <c r="AT320" s="18" t="s">
        <v>273</v>
      </c>
      <c r="AU320" s="18" t="s">
        <v>87</v>
      </c>
    </row>
    <row r="321" spans="2:51" s="14" customFormat="1" ht="10.2">
      <c r="B321" s="177"/>
      <c r="D321" s="165" t="s">
        <v>274</v>
      </c>
      <c r="E321" s="178" t="s">
        <v>1</v>
      </c>
      <c r="F321" s="179" t="s">
        <v>1896</v>
      </c>
      <c r="H321" s="180">
        <v>3</v>
      </c>
      <c r="I321" s="181"/>
      <c r="L321" s="177"/>
      <c r="M321" s="182"/>
      <c r="N321" s="183"/>
      <c r="O321" s="183"/>
      <c r="P321" s="183"/>
      <c r="Q321" s="183"/>
      <c r="R321" s="183"/>
      <c r="S321" s="183"/>
      <c r="T321" s="184"/>
      <c r="AT321" s="178" t="s">
        <v>274</v>
      </c>
      <c r="AU321" s="178" t="s">
        <v>87</v>
      </c>
      <c r="AV321" s="14" t="s">
        <v>90</v>
      </c>
      <c r="AW321" s="14" t="s">
        <v>36</v>
      </c>
      <c r="AX321" s="14" t="s">
        <v>80</v>
      </c>
      <c r="AY321" s="178" t="s">
        <v>265</v>
      </c>
    </row>
    <row r="322" spans="2:51" s="15" customFormat="1" ht="10.2">
      <c r="B322" s="185"/>
      <c r="D322" s="165" t="s">
        <v>274</v>
      </c>
      <c r="E322" s="186" t="s">
        <v>1</v>
      </c>
      <c r="F322" s="187" t="s">
        <v>277</v>
      </c>
      <c r="H322" s="188">
        <v>3</v>
      </c>
      <c r="I322" s="189"/>
      <c r="L322" s="185"/>
      <c r="M322" s="190"/>
      <c r="N322" s="191"/>
      <c r="O322" s="191"/>
      <c r="P322" s="191"/>
      <c r="Q322" s="191"/>
      <c r="R322" s="191"/>
      <c r="S322" s="191"/>
      <c r="T322" s="192"/>
      <c r="AT322" s="186" t="s">
        <v>274</v>
      </c>
      <c r="AU322" s="186" t="s">
        <v>87</v>
      </c>
      <c r="AV322" s="15" t="s">
        <v>179</v>
      </c>
      <c r="AW322" s="15" t="s">
        <v>36</v>
      </c>
      <c r="AX322" s="15" t="s">
        <v>87</v>
      </c>
      <c r="AY322" s="186" t="s">
        <v>265</v>
      </c>
    </row>
    <row r="323" spans="1:65" s="2" customFormat="1" ht="24.15" customHeight="1">
      <c r="A323" s="33"/>
      <c r="B323" s="151"/>
      <c r="C323" s="152" t="s">
        <v>496</v>
      </c>
      <c r="D323" s="152" t="s">
        <v>267</v>
      </c>
      <c r="E323" s="153" t="s">
        <v>1897</v>
      </c>
      <c r="F323" s="154" t="s">
        <v>1898</v>
      </c>
      <c r="G323" s="155" t="s">
        <v>280</v>
      </c>
      <c r="H323" s="156">
        <v>1</v>
      </c>
      <c r="I323" s="157"/>
      <c r="J323" s="158">
        <f>ROUND(I323*H323,2)</f>
        <v>0</v>
      </c>
      <c r="K323" s="154" t="s">
        <v>271</v>
      </c>
      <c r="L323" s="34"/>
      <c r="M323" s="159" t="s">
        <v>1</v>
      </c>
      <c r="N323" s="160" t="s">
        <v>45</v>
      </c>
      <c r="O323" s="59"/>
      <c r="P323" s="161">
        <f>O323*H323</f>
        <v>0</v>
      </c>
      <c r="Q323" s="161">
        <v>0.00017</v>
      </c>
      <c r="R323" s="161">
        <f>Q323*H323</f>
        <v>0.00017</v>
      </c>
      <c r="S323" s="161">
        <v>0</v>
      </c>
      <c r="T323" s="162">
        <f>S323*H323</f>
        <v>0</v>
      </c>
      <c r="U323" s="33"/>
      <c r="V323" s="33"/>
      <c r="W323" s="33"/>
      <c r="X323" s="33"/>
      <c r="Y323" s="33"/>
      <c r="Z323" s="33"/>
      <c r="AA323" s="33"/>
      <c r="AB323" s="33"/>
      <c r="AC323" s="33"/>
      <c r="AD323" s="33"/>
      <c r="AE323" s="33"/>
      <c r="AR323" s="163" t="s">
        <v>367</v>
      </c>
      <c r="AT323" s="163" t="s">
        <v>267</v>
      </c>
      <c r="AU323" s="163" t="s">
        <v>87</v>
      </c>
      <c r="AY323" s="18" t="s">
        <v>265</v>
      </c>
      <c r="BE323" s="164">
        <f>IF(N323="základní",J323,0)</f>
        <v>0</v>
      </c>
      <c r="BF323" s="164">
        <f>IF(N323="snížená",J323,0)</f>
        <v>0</v>
      </c>
      <c r="BG323" s="164">
        <f>IF(N323="zákl. přenesená",J323,0)</f>
        <v>0</v>
      </c>
      <c r="BH323" s="164">
        <f>IF(N323="sníž. přenesená",J323,0)</f>
        <v>0</v>
      </c>
      <c r="BI323" s="164">
        <f>IF(N323="nulová",J323,0)</f>
        <v>0</v>
      </c>
      <c r="BJ323" s="18" t="s">
        <v>87</v>
      </c>
      <c r="BK323" s="164">
        <f>ROUND(I323*H323,2)</f>
        <v>0</v>
      </c>
      <c r="BL323" s="18" t="s">
        <v>367</v>
      </c>
      <c r="BM323" s="163" t="s">
        <v>1899</v>
      </c>
    </row>
    <row r="324" spans="1:47" s="2" customFormat="1" ht="19.2">
      <c r="A324" s="33"/>
      <c r="B324" s="34"/>
      <c r="C324" s="33"/>
      <c r="D324" s="165" t="s">
        <v>273</v>
      </c>
      <c r="E324" s="33"/>
      <c r="F324" s="166" t="s">
        <v>1898</v>
      </c>
      <c r="G324" s="33"/>
      <c r="H324" s="33"/>
      <c r="I324" s="167"/>
      <c r="J324" s="33"/>
      <c r="K324" s="33"/>
      <c r="L324" s="34"/>
      <c r="M324" s="168"/>
      <c r="N324" s="169"/>
      <c r="O324" s="59"/>
      <c r="P324" s="59"/>
      <c r="Q324" s="59"/>
      <c r="R324" s="59"/>
      <c r="S324" s="59"/>
      <c r="T324" s="60"/>
      <c r="U324" s="33"/>
      <c r="V324" s="33"/>
      <c r="W324" s="33"/>
      <c r="X324" s="33"/>
      <c r="Y324" s="33"/>
      <c r="Z324" s="33"/>
      <c r="AA324" s="33"/>
      <c r="AB324" s="33"/>
      <c r="AC324" s="33"/>
      <c r="AD324" s="33"/>
      <c r="AE324" s="33"/>
      <c r="AT324" s="18" t="s">
        <v>273</v>
      </c>
      <c r="AU324" s="18" t="s">
        <v>87</v>
      </c>
    </row>
    <row r="325" spans="2:51" s="14" customFormat="1" ht="10.2">
      <c r="B325" s="177"/>
      <c r="D325" s="165" t="s">
        <v>274</v>
      </c>
      <c r="E325" s="178" t="s">
        <v>1</v>
      </c>
      <c r="F325" s="179" t="s">
        <v>1871</v>
      </c>
      <c r="H325" s="180">
        <v>1</v>
      </c>
      <c r="I325" s="181"/>
      <c r="L325" s="177"/>
      <c r="M325" s="182"/>
      <c r="N325" s="183"/>
      <c r="O325" s="183"/>
      <c r="P325" s="183"/>
      <c r="Q325" s="183"/>
      <c r="R325" s="183"/>
      <c r="S325" s="183"/>
      <c r="T325" s="184"/>
      <c r="AT325" s="178" t="s">
        <v>274</v>
      </c>
      <c r="AU325" s="178" t="s">
        <v>87</v>
      </c>
      <c r="AV325" s="14" t="s">
        <v>90</v>
      </c>
      <c r="AW325" s="14" t="s">
        <v>36</v>
      </c>
      <c r="AX325" s="14" t="s">
        <v>80</v>
      </c>
      <c r="AY325" s="178" t="s">
        <v>265</v>
      </c>
    </row>
    <row r="326" spans="2:51" s="15" customFormat="1" ht="10.2">
      <c r="B326" s="185"/>
      <c r="D326" s="165" t="s">
        <v>274</v>
      </c>
      <c r="E326" s="186" t="s">
        <v>1</v>
      </c>
      <c r="F326" s="187" t="s">
        <v>277</v>
      </c>
      <c r="H326" s="188">
        <v>1</v>
      </c>
      <c r="I326" s="189"/>
      <c r="L326" s="185"/>
      <c r="M326" s="190"/>
      <c r="N326" s="191"/>
      <c r="O326" s="191"/>
      <c r="P326" s="191"/>
      <c r="Q326" s="191"/>
      <c r="R326" s="191"/>
      <c r="S326" s="191"/>
      <c r="T326" s="192"/>
      <c r="AT326" s="186" t="s">
        <v>274</v>
      </c>
      <c r="AU326" s="186" t="s">
        <v>87</v>
      </c>
      <c r="AV326" s="15" t="s">
        <v>179</v>
      </c>
      <c r="AW326" s="15" t="s">
        <v>36</v>
      </c>
      <c r="AX326" s="15" t="s">
        <v>87</v>
      </c>
      <c r="AY326" s="186" t="s">
        <v>265</v>
      </c>
    </row>
    <row r="327" spans="1:65" s="2" customFormat="1" ht="24.15" customHeight="1">
      <c r="A327" s="33"/>
      <c r="B327" s="151"/>
      <c r="C327" s="152" t="s">
        <v>502</v>
      </c>
      <c r="D327" s="152" t="s">
        <v>267</v>
      </c>
      <c r="E327" s="153" t="s">
        <v>1900</v>
      </c>
      <c r="F327" s="154" t="s">
        <v>1901</v>
      </c>
      <c r="G327" s="155" t="s">
        <v>280</v>
      </c>
      <c r="H327" s="156">
        <v>2</v>
      </c>
      <c r="I327" s="157"/>
      <c r="J327" s="158">
        <f>ROUND(I327*H327,2)</f>
        <v>0</v>
      </c>
      <c r="K327" s="154" t="s">
        <v>271</v>
      </c>
      <c r="L327" s="34"/>
      <c r="M327" s="159" t="s">
        <v>1</v>
      </c>
      <c r="N327" s="160" t="s">
        <v>45</v>
      </c>
      <c r="O327" s="59"/>
      <c r="P327" s="161">
        <f>O327*H327</f>
        <v>0</v>
      </c>
      <c r="Q327" s="161">
        <v>0.00052</v>
      </c>
      <c r="R327" s="161">
        <f>Q327*H327</f>
        <v>0.00104</v>
      </c>
      <c r="S327" s="161">
        <v>0</v>
      </c>
      <c r="T327" s="162">
        <f>S327*H327</f>
        <v>0</v>
      </c>
      <c r="U327" s="33"/>
      <c r="V327" s="33"/>
      <c r="W327" s="33"/>
      <c r="X327" s="33"/>
      <c r="Y327" s="33"/>
      <c r="Z327" s="33"/>
      <c r="AA327" s="33"/>
      <c r="AB327" s="33"/>
      <c r="AC327" s="33"/>
      <c r="AD327" s="33"/>
      <c r="AE327" s="33"/>
      <c r="AR327" s="163" t="s">
        <v>367</v>
      </c>
      <c r="AT327" s="163" t="s">
        <v>267</v>
      </c>
      <c r="AU327" s="163" t="s">
        <v>87</v>
      </c>
      <c r="AY327" s="18" t="s">
        <v>265</v>
      </c>
      <c r="BE327" s="164">
        <f>IF(N327="základní",J327,0)</f>
        <v>0</v>
      </c>
      <c r="BF327" s="164">
        <f>IF(N327="snížená",J327,0)</f>
        <v>0</v>
      </c>
      <c r="BG327" s="164">
        <f>IF(N327="zákl. přenesená",J327,0)</f>
        <v>0</v>
      </c>
      <c r="BH327" s="164">
        <f>IF(N327="sníž. přenesená",J327,0)</f>
        <v>0</v>
      </c>
      <c r="BI327" s="164">
        <f>IF(N327="nulová",J327,0)</f>
        <v>0</v>
      </c>
      <c r="BJ327" s="18" t="s">
        <v>87</v>
      </c>
      <c r="BK327" s="164">
        <f>ROUND(I327*H327,2)</f>
        <v>0</v>
      </c>
      <c r="BL327" s="18" t="s">
        <v>367</v>
      </c>
      <c r="BM327" s="163" t="s">
        <v>1902</v>
      </c>
    </row>
    <row r="328" spans="1:47" s="2" customFormat="1" ht="19.2">
      <c r="A328" s="33"/>
      <c r="B328" s="34"/>
      <c r="C328" s="33"/>
      <c r="D328" s="165" t="s">
        <v>273</v>
      </c>
      <c r="E328" s="33"/>
      <c r="F328" s="166" t="s">
        <v>1901</v>
      </c>
      <c r="G328" s="33"/>
      <c r="H328" s="33"/>
      <c r="I328" s="167"/>
      <c r="J328" s="33"/>
      <c r="K328" s="33"/>
      <c r="L328" s="34"/>
      <c r="M328" s="168"/>
      <c r="N328" s="169"/>
      <c r="O328" s="59"/>
      <c r="P328" s="59"/>
      <c r="Q328" s="59"/>
      <c r="R328" s="59"/>
      <c r="S328" s="59"/>
      <c r="T328" s="60"/>
      <c r="U328" s="33"/>
      <c r="V328" s="33"/>
      <c r="W328" s="33"/>
      <c r="X328" s="33"/>
      <c r="Y328" s="33"/>
      <c r="Z328" s="33"/>
      <c r="AA328" s="33"/>
      <c r="AB328" s="33"/>
      <c r="AC328" s="33"/>
      <c r="AD328" s="33"/>
      <c r="AE328" s="33"/>
      <c r="AT328" s="18" t="s">
        <v>273</v>
      </c>
      <c r="AU328" s="18" t="s">
        <v>87</v>
      </c>
    </row>
    <row r="329" spans="2:51" s="14" customFormat="1" ht="10.2">
      <c r="B329" s="177"/>
      <c r="D329" s="165" t="s">
        <v>274</v>
      </c>
      <c r="E329" s="178" t="s">
        <v>1</v>
      </c>
      <c r="F329" s="179" t="s">
        <v>1824</v>
      </c>
      <c r="H329" s="180">
        <v>2</v>
      </c>
      <c r="I329" s="181"/>
      <c r="L329" s="177"/>
      <c r="M329" s="182"/>
      <c r="N329" s="183"/>
      <c r="O329" s="183"/>
      <c r="P329" s="183"/>
      <c r="Q329" s="183"/>
      <c r="R329" s="183"/>
      <c r="S329" s="183"/>
      <c r="T329" s="184"/>
      <c r="AT329" s="178" t="s">
        <v>274</v>
      </c>
      <c r="AU329" s="178" t="s">
        <v>87</v>
      </c>
      <c r="AV329" s="14" t="s">
        <v>90</v>
      </c>
      <c r="AW329" s="14" t="s">
        <v>36</v>
      </c>
      <c r="AX329" s="14" t="s">
        <v>80</v>
      </c>
      <c r="AY329" s="178" t="s">
        <v>265</v>
      </c>
    </row>
    <row r="330" spans="2:51" s="15" customFormat="1" ht="10.2">
      <c r="B330" s="185"/>
      <c r="D330" s="165" t="s">
        <v>274</v>
      </c>
      <c r="E330" s="186" t="s">
        <v>1</v>
      </c>
      <c r="F330" s="187" t="s">
        <v>277</v>
      </c>
      <c r="H330" s="188">
        <v>2</v>
      </c>
      <c r="I330" s="189"/>
      <c r="L330" s="185"/>
      <c r="M330" s="190"/>
      <c r="N330" s="191"/>
      <c r="O330" s="191"/>
      <c r="P330" s="191"/>
      <c r="Q330" s="191"/>
      <c r="R330" s="191"/>
      <c r="S330" s="191"/>
      <c r="T330" s="192"/>
      <c r="AT330" s="186" t="s">
        <v>274</v>
      </c>
      <c r="AU330" s="186" t="s">
        <v>87</v>
      </c>
      <c r="AV330" s="15" t="s">
        <v>179</v>
      </c>
      <c r="AW330" s="15" t="s">
        <v>36</v>
      </c>
      <c r="AX330" s="15" t="s">
        <v>87</v>
      </c>
      <c r="AY330" s="186" t="s">
        <v>265</v>
      </c>
    </row>
    <row r="331" spans="1:65" s="2" customFormat="1" ht="37.8" customHeight="1">
      <c r="A331" s="33"/>
      <c r="B331" s="151"/>
      <c r="C331" s="152" t="s">
        <v>506</v>
      </c>
      <c r="D331" s="152" t="s">
        <v>267</v>
      </c>
      <c r="E331" s="153" t="s">
        <v>1903</v>
      </c>
      <c r="F331" s="154" t="s">
        <v>1904</v>
      </c>
      <c r="G331" s="155" t="s">
        <v>294</v>
      </c>
      <c r="H331" s="156">
        <v>8</v>
      </c>
      <c r="I331" s="157"/>
      <c r="J331" s="158">
        <f>ROUND(I331*H331,2)</f>
        <v>0</v>
      </c>
      <c r="K331" s="154" t="s">
        <v>271</v>
      </c>
      <c r="L331" s="34"/>
      <c r="M331" s="159" t="s">
        <v>1</v>
      </c>
      <c r="N331" s="160" t="s">
        <v>45</v>
      </c>
      <c r="O331" s="59"/>
      <c r="P331" s="161">
        <f>O331*H331</f>
        <v>0</v>
      </c>
      <c r="Q331" s="161">
        <v>0.000186522</v>
      </c>
      <c r="R331" s="161">
        <f>Q331*H331</f>
        <v>0.001492176</v>
      </c>
      <c r="S331" s="161">
        <v>0</v>
      </c>
      <c r="T331" s="162">
        <f>S331*H331</f>
        <v>0</v>
      </c>
      <c r="U331" s="33"/>
      <c r="V331" s="33"/>
      <c r="W331" s="33"/>
      <c r="X331" s="33"/>
      <c r="Y331" s="33"/>
      <c r="Z331" s="33"/>
      <c r="AA331" s="33"/>
      <c r="AB331" s="33"/>
      <c r="AC331" s="33"/>
      <c r="AD331" s="33"/>
      <c r="AE331" s="33"/>
      <c r="AR331" s="163" t="s">
        <v>367</v>
      </c>
      <c r="AT331" s="163" t="s">
        <v>267</v>
      </c>
      <c r="AU331" s="163" t="s">
        <v>87</v>
      </c>
      <c r="AY331" s="18" t="s">
        <v>265</v>
      </c>
      <c r="BE331" s="164">
        <f>IF(N331="základní",J331,0)</f>
        <v>0</v>
      </c>
      <c r="BF331" s="164">
        <f>IF(N331="snížená",J331,0)</f>
        <v>0</v>
      </c>
      <c r="BG331" s="164">
        <f>IF(N331="zákl. přenesená",J331,0)</f>
        <v>0</v>
      </c>
      <c r="BH331" s="164">
        <f>IF(N331="sníž. přenesená",J331,0)</f>
        <v>0</v>
      </c>
      <c r="BI331" s="164">
        <f>IF(N331="nulová",J331,0)</f>
        <v>0</v>
      </c>
      <c r="BJ331" s="18" t="s">
        <v>87</v>
      </c>
      <c r="BK331" s="164">
        <f>ROUND(I331*H331,2)</f>
        <v>0</v>
      </c>
      <c r="BL331" s="18" t="s">
        <v>367</v>
      </c>
      <c r="BM331" s="163" t="s">
        <v>1905</v>
      </c>
    </row>
    <row r="332" spans="1:47" s="2" customFormat="1" ht="19.2">
      <c r="A332" s="33"/>
      <c r="B332" s="34"/>
      <c r="C332" s="33"/>
      <c r="D332" s="165" t="s">
        <v>273</v>
      </c>
      <c r="E332" s="33"/>
      <c r="F332" s="166" t="s">
        <v>1904</v>
      </c>
      <c r="G332" s="33"/>
      <c r="H332" s="33"/>
      <c r="I332" s="167"/>
      <c r="J332" s="33"/>
      <c r="K332" s="33"/>
      <c r="L332" s="34"/>
      <c r="M332" s="168"/>
      <c r="N332" s="169"/>
      <c r="O332" s="59"/>
      <c r="P332" s="59"/>
      <c r="Q332" s="59"/>
      <c r="R332" s="59"/>
      <c r="S332" s="59"/>
      <c r="T332" s="60"/>
      <c r="U332" s="33"/>
      <c r="V332" s="33"/>
      <c r="W332" s="33"/>
      <c r="X332" s="33"/>
      <c r="Y332" s="33"/>
      <c r="Z332" s="33"/>
      <c r="AA332" s="33"/>
      <c r="AB332" s="33"/>
      <c r="AC332" s="33"/>
      <c r="AD332" s="33"/>
      <c r="AE332" s="33"/>
      <c r="AT332" s="18" t="s">
        <v>273</v>
      </c>
      <c r="AU332" s="18" t="s">
        <v>87</v>
      </c>
    </row>
    <row r="333" spans="2:51" s="14" customFormat="1" ht="10.2">
      <c r="B333" s="177"/>
      <c r="D333" s="165" t="s">
        <v>274</v>
      </c>
      <c r="E333" s="178" t="s">
        <v>1</v>
      </c>
      <c r="F333" s="179" t="s">
        <v>1906</v>
      </c>
      <c r="H333" s="180">
        <v>8</v>
      </c>
      <c r="I333" s="181"/>
      <c r="L333" s="177"/>
      <c r="M333" s="182"/>
      <c r="N333" s="183"/>
      <c r="O333" s="183"/>
      <c r="P333" s="183"/>
      <c r="Q333" s="183"/>
      <c r="R333" s="183"/>
      <c r="S333" s="183"/>
      <c r="T333" s="184"/>
      <c r="AT333" s="178" t="s">
        <v>274</v>
      </c>
      <c r="AU333" s="178" t="s">
        <v>87</v>
      </c>
      <c r="AV333" s="14" t="s">
        <v>90</v>
      </c>
      <c r="AW333" s="14" t="s">
        <v>36</v>
      </c>
      <c r="AX333" s="14" t="s">
        <v>80</v>
      </c>
      <c r="AY333" s="178" t="s">
        <v>265</v>
      </c>
    </row>
    <row r="334" spans="2:51" s="15" customFormat="1" ht="10.2">
      <c r="B334" s="185"/>
      <c r="D334" s="165" t="s">
        <v>274</v>
      </c>
      <c r="E334" s="186" t="s">
        <v>1</v>
      </c>
      <c r="F334" s="187" t="s">
        <v>277</v>
      </c>
      <c r="H334" s="188">
        <v>8</v>
      </c>
      <c r="I334" s="189"/>
      <c r="L334" s="185"/>
      <c r="M334" s="190"/>
      <c r="N334" s="191"/>
      <c r="O334" s="191"/>
      <c r="P334" s="191"/>
      <c r="Q334" s="191"/>
      <c r="R334" s="191"/>
      <c r="S334" s="191"/>
      <c r="T334" s="192"/>
      <c r="AT334" s="186" t="s">
        <v>274</v>
      </c>
      <c r="AU334" s="186" t="s">
        <v>87</v>
      </c>
      <c r="AV334" s="15" t="s">
        <v>179</v>
      </c>
      <c r="AW334" s="15" t="s">
        <v>36</v>
      </c>
      <c r="AX334" s="15" t="s">
        <v>87</v>
      </c>
      <c r="AY334" s="186" t="s">
        <v>265</v>
      </c>
    </row>
    <row r="335" spans="1:65" s="2" customFormat="1" ht="33" customHeight="1">
      <c r="A335" s="33"/>
      <c r="B335" s="151"/>
      <c r="C335" s="152" t="s">
        <v>512</v>
      </c>
      <c r="D335" s="152" t="s">
        <v>267</v>
      </c>
      <c r="E335" s="153" t="s">
        <v>1907</v>
      </c>
      <c r="F335" s="154" t="s">
        <v>1908</v>
      </c>
      <c r="G335" s="155" t="s">
        <v>294</v>
      </c>
      <c r="H335" s="156">
        <v>8</v>
      </c>
      <c r="I335" s="157"/>
      <c r="J335" s="158">
        <f>ROUND(I335*H335,2)</f>
        <v>0</v>
      </c>
      <c r="K335" s="154" t="s">
        <v>271</v>
      </c>
      <c r="L335" s="34"/>
      <c r="M335" s="159" t="s">
        <v>1</v>
      </c>
      <c r="N335" s="160" t="s">
        <v>45</v>
      </c>
      <c r="O335" s="59"/>
      <c r="P335" s="161">
        <f>O335*H335</f>
        <v>0</v>
      </c>
      <c r="Q335" s="161">
        <v>1E-05</v>
      </c>
      <c r="R335" s="161">
        <f>Q335*H335</f>
        <v>8E-05</v>
      </c>
      <c r="S335" s="161">
        <v>0</v>
      </c>
      <c r="T335" s="162">
        <f>S335*H335</f>
        <v>0</v>
      </c>
      <c r="U335" s="33"/>
      <c r="V335" s="33"/>
      <c r="W335" s="33"/>
      <c r="X335" s="33"/>
      <c r="Y335" s="33"/>
      <c r="Z335" s="33"/>
      <c r="AA335" s="33"/>
      <c r="AB335" s="33"/>
      <c r="AC335" s="33"/>
      <c r="AD335" s="33"/>
      <c r="AE335" s="33"/>
      <c r="AR335" s="163" t="s">
        <v>367</v>
      </c>
      <c r="AT335" s="163" t="s">
        <v>267</v>
      </c>
      <c r="AU335" s="163" t="s">
        <v>87</v>
      </c>
      <c r="AY335" s="18" t="s">
        <v>265</v>
      </c>
      <c r="BE335" s="164">
        <f>IF(N335="základní",J335,0)</f>
        <v>0</v>
      </c>
      <c r="BF335" s="164">
        <f>IF(N335="snížená",J335,0)</f>
        <v>0</v>
      </c>
      <c r="BG335" s="164">
        <f>IF(N335="zákl. přenesená",J335,0)</f>
        <v>0</v>
      </c>
      <c r="BH335" s="164">
        <f>IF(N335="sníž. přenesená",J335,0)</f>
        <v>0</v>
      </c>
      <c r="BI335" s="164">
        <f>IF(N335="nulová",J335,0)</f>
        <v>0</v>
      </c>
      <c r="BJ335" s="18" t="s">
        <v>87</v>
      </c>
      <c r="BK335" s="164">
        <f>ROUND(I335*H335,2)</f>
        <v>0</v>
      </c>
      <c r="BL335" s="18" t="s">
        <v>367</v>
      </c>
      <c r="BM335" s="163" t="s">
        <v>1909</v>
      </c>
    </row>
    <row r="336" spans="1:47" s="2" customFormat="1" ht="19.2">
      <c r="A336" s="33"/>
      <c r="B336" s="34"/>
      <c r="C336" s="33"/>
      <c r="D336" s="165" t="s">
        <v>273</v>
      </c>
      <c r="E336" s="33"/>
      <c r="F336" s="166" t="s">
        <v>1908</v>
      </c>
      <c r="G336" s="33"/>
      <c r="H336" s="33"/>
      <c r="I336" s="167"/>
      <c r="J336" s="33"/>
      <c r="K336" s="33"/>
      <c r="L336" s="34"/>
      <c r="M336" s="168"/>
      <c r="N336" s="169"/>
      <c r="O336" s="59"/>
      <c r="P336" s="59"/>
      <c r="Q336" s="59"/>
      <c r="R336" s="59"/>
      <c r="S336" s="59"/>
      <c r="T336" s="60"/>
      <c r="U336" s="33"/>
      <c r="V336" s="33"/>
      <c r="W336" s="33"/>
      <c r="X336" s="33"/>
      <c r="Y336" s="33"/>
      <c r="Z336" s="33"/>
      <c r="AA336" s="33"/>
      <c r="AB336" s="33"/>
      <c r="AC336" s="33"/>
      <c r="AD336" s="33"/>
      <c r="AE336" s="33"/>
      <c r="AT336" s="18" t="s">
        <v>273</v>
      </c>
      <c r="AU336" s="18" t="s">
        <v>87</v>
      </c>
    </row>
    <row r="337" spans="2:51" s="14" customFormat="1" ht="10.2">
      <c r="B337" s="177"/>
      <c r="D337" s="165" t="s">
        <v>274</v>
      </c>
      <c r="E337" s="178" t="s">
        <v>1</v>
      </c>
      <c r="F337" s="179" t="s">
        <v>1906</v>
      </c>
      <c r="H337" s="180">
        <v>8</v>
      </c>
      <c r="I337" s="181"/>
      <c r="L337" s="177"/>
      <c r="M337" s="182"/>
      <c r="N337" s="183"/>
      <c r="O337" s="183"/>
      <c r="P337" s="183"/>
      <c r="Q337" s="183"/>
      <c r="R337" s="183"/>
      <c r="S337" s="183"/>
      <c r="T337" s="184"/>
      <c r="AT337" s="178" t="s">
        <v>274</v>
      </c>
      <c r="AU337" s="178" t="s">
        <v>87</v>
      </c>
      <c r="AV337" s="14" t="s">
        <v>90</v>
      </c>
      <c r="AW337" s="14" t="s">
        <v>36</v>
      </c>
      <c r="AX337" s="14" t="s">
        <v>80</v>
      </c>
      <c r="AY337" s="178" t="s">
        <v>265</v>
      </c>
    </row>
    <row r="338" spans="2:51" s="15" customFormat="1" ht="10.2">
      <c r="B338" s="185"/>
      <c r="D338" s="165" t="s">
        <v>274</v>
      </c>
      <c r="E338" s="186" t="s">
        <v>1</v>
      </c>
      <c r="F338" s="187" t="s">
        <v>277</v>
      </c>
      <c r="H338" s="188">
        <v>8</v>
      </c>
      <c r="I338" s="189"/>
      <c r="L338" s="185"/>
      <c r="M338" s="190"/>
      <c r="N338" s="191"/>
      <c r="O338" s="191"/>
      <c r="P338" s="191"/>
      <c r="Q338" s="191"/>
      <c r="R338" s="191"/>
      <c r="S338" s="191"/>
      <c r="T338" s="192"/>
      <c r="AT338" s="186" t="s">
        <v>274</v>
      </c>
      <c r="AU338" s="186" t="s">
        <v>87</v>
      </c>
      <c r="AV338" s="15" t="s">
        <v>179</v>
      </c>
      <c r="AW338" s="15" t="s">
        <v>36</v>
      </c>
      <c r="AX338" s="15" t="s">
        <v>87</v>
      </c>
      <c r="AY338" s="186" t="s">
        <v>265</v>
      </c>
    </row>
    <row r="339" spans="1:65" s="2" customFormat="1" ht="37.8" customHeight="1">
      <c r="A339" s="33"/>
      <c r="B339" s="151"/>
      <c r="C339" s="152" t="s">
        <v>516</v>
      </c>
      <c r="D339" s="152" t="s">
        <v>267</v>
      </c>
      <c r="E339" s="153" t="s">
        <v>1910</v>
      </c>
      <c r="F339" s="154" t="s">
        <v>1911</v>
      </c>
      <c r="G339" s="155" t="s">
        <v>1106</v>
      </c>
      <c r="H339" s="211"/>
      <c r="I339" s="157"/>
      <c r="J339" s="158">
        <f>ROUND(I339*H339,2)</f>
        <v>0</v>
      </c>
      <c r="K339" s="154" t="s">
        <v>271</v>
      </c>
      <c r="L339" s="34"/>
      <c r="M339" s="159" t="s">
        <v>1</v>
      </c>
      <c r="N339" s="160" t="s">
        <v>45</v>
      </c>
      <c r="O339" s="59"/>
      <c r="P339" s="161">
        <f>O339*H339</f>
        <v>0</v>
      </c>
      <c r="Q339" s="161">
        <v>0</v>
      </c>
      <c r="R339" s="161">
        <f>Q339*H339</f>
        <v>0</v>
      </c>
      <c r="S339" s="161">
        <v>0</v>
      </c>
      <c r="T339" s="162">
        <f>S339*H339</f>
        <v>0</v>
      </c>
      <c r="U339" s="33"/>
      <c r="V339" s="33"/>
      <c r="W339" s="33"/>
      <c r="X339" s="33"/>
      <c r="Y339" s="33"/>
      <c r="Z339" s="33"/>
      <c r="AA339" s="33"/>
      <c r="AB339" s="33"/>
      <c r="AC339" s="33"/>
      <c r="AD339" s="33"/>
      <c r="AE339" s="33"/>
      <c r="AR339" s="163" t="s">
        <v>367</v>
      </c>
      <c r="AT339" s="163" t="s">
        <v>267</v>
      </c>
      <c r="AU339" s="163" t="s">
        <v>87</v>
      </c>
      <c r="AY339" s="18" t="s">
        <v>265</v>
      </c>
      <c r="BE339" s="164">
        <f>IF(N339="základní",J339,0)</f>
        <v>0</v>
      </c>
      <c r="BF339" s="164">
        <f>IF(N339="snížená",J339,0)</f>
        <v>0</v>
      </c>
      <c r="BG339" s="164">
        <f>IF(N339="zákl. přenesená",J339,0)</f>
        <v>0</v>
      </c>
      <c r="BH339" s="164">
        <f>IF(N339="sníž. přenesená",J339,0)</f>
        <v>0</v>
      </c>
      <c r="BI339" s="164">
        <f>IF(N339="nulová",J339,0)</f>
        <v>0</v>
      </c>
      <c r="BJ339" s="18" t="s">
        <v>87</v>
      </c>
      <c r="BK339" s="164">
        <f>ROUND(I339*H339,2)</f>
        <v>0</v>
      </c>
      <c r="BL339" s="18" t="s">
        <v>367</v>
      </c>
      <c r="BM339" s="163" t="s">
        <v>1912</v>
      </c>
    </row>
    <row r="340" spans="1:47" s="2" customFormat="1" ht="28.8">
      <c r="A340" s="33"/>
      <c r="B340" s="34"/>
      <c r="C340" s="33"/>
      <c r="D340" s="165" t="s">
        <v>273</v>
      </c>
      <c r="E340" s="33"/>
      <c r="F340" s="166" t="s">
        <v>1911</v>
      </c>
      <c r="G340" s="33"/>
      <c r="H340" s="33"/>
      <c r="I340" s="167"/>
      <c r="J340" s="33"/>
      <c r="K340" s="33"/>
      <c r="L340" s="34"/>
      <c r="M340" s="168"/>
      <c r="N340" s="169"/>
      <c r="O340" s="59"/>
      <c r="P340" s="59"/>
      <c r="Q340" s="59"/>
      <c r="R340" s="59"/>
      <c r="S340" s="59"/>
      <c r="T340" s="60"/>
      <c r="U340" s="33"/>
      <c r="V340" s="33"/>
      <c r="W340" s="33"/>
      <c r="X340" s="33"/>
      <c r="Y340" s="33"/>
      <c r="Z340" s="33"/>
      <c r="AA340" s="33"/>
      <c r="AB340" s="33"/>
      <c r="AC340" s="33"/>
      <c r="AD340" s="33"/>
      <c r="AE340" s="33"/>
      <c r="AT340" s="18" t="s">
        <v>273</v>
      </c>
      <c r="AU340" s="18" t="s">
        <v>87</v>
      </c>
    </row>
    <row r="341" spans="2:63" s="12" customFormat="1" ht="25.95" customHeight="1">
      <c r="B341" s="138"/>
      <c r="D341" s="139" t="s">
        <v>79</v>
      </c>
      <c r="E341" s="140" t="s">
        <v>1066</v>
      </c>
      <c r="F341" s="140" t="s">
        <v>1066</v>
      </c>
      <c r="I341" s="141"/>
      <c r="J341" s="142">
        <f>BK341</f>
        <v>0</v>
      </c>
      <c r="L341" s="138"/>
      <c r="M341" s="143"/>
      <c r="N341" s="144"/>
      <c r="O341" s="144"/>
      <c r="P341" s="145">
        <f>P342</f>
        <v>0</v>
      </c>
      <c r="Q341" s="144"/>
      <c r="R341" s="145">
        <f>R342</f>
        <v>0.00109</v>
      </c>
      <c r="S341" s="144"/>
      <c r="T341" s="146">
        <f>T342</f>
        <v>0</v>
      </c>
      <c r="AR341" s="139" t="s">
        <v>90</v>
      </c>
      <c r="AT341" s="147" t="s">
        <v>79</v>
      </c>
      <c r="AU341" s="147" t="s">
        <v>80</v>
      </c>
      <c r="AY341" s="139" t="s">
        <v>265</v>
      </c>
      <c r="BK341" s="148">
        <f>BK342</f>
        <v>0</v>
      </c>
    </row>
    <row r="342" spans="2:63" s="12" customFormat="1" ht="22.8" customHeight="1">
      <c r="B342" s="138"/>
      <c r="D342" s="139" t="s">
        <v>79</v>
      </c>
      <c r="E342" s="149" t="s">
        <v>1913</v>
      </c>
      <c r="F342" s="149" t="s">
        <v>1914</v>
      </c>
      <c r="I342" s="141"/>
      <c r="J342" s="150">
        <f>BK342</f>
        <v>0</v>
      </c>
      <c r="L342" s="138"/>
      <c r="M342" s="143"/>
      <c r="N342" s="144"/>
      <c r="O342" s="144"/>
      <c r="P342" s="145">
        <f>SUM(P343:P348)</f>
        <v>0</v>
      </c>
      <c r="Q342" s="144"/>
      <c r="R342" s="145">
        <f>SUM(R343:R348)</f>
        <v>0.00109</v>
      </c>
      <c r="S342" s="144"/>
      <c r="T342" s="146">
        <f>SUM(T343:T348)</f>
        <v>0</v>
      </c>
      <c r="AR342" s="139" t="s">
        <v>90</v>
      </c>
      <c r="AT342" s="147" t="s">
        <v>79</v>
      </c>
      <c r="AU342" s="147" t="s">
        <v>87</v>
      </c>
      <c r="AY342" s="139" t="s">
        <v>265</v>
      </c>
      <c r="BK342" s="148">
        <f>SUM(BK343:BK348)</f>
        <v>0</v>
      </c>
    </row>
    <row r="343" spans="1:65" s="2" customFormat="1" ht="16.5" customHeight="1">
      <c r="A343" s="33"/>
      <c r="B343" s="151"/>
      <c r="C343" s="152" t="s">
        <v>521</v>
      </c>
      <c r="D343" s="152" t="s">
        <v>267</v>
      </c>
      <c r="E343" s="153" t="s">
        <v>1915</v>
      </c>
      <c r="F343" s="154" t="s">
        <v>1916</v>
      </c>
      <c r="G343" s="155" t="s">
        <v>280</v>
      </c>
      <c r="H343" s="156">
        <v>1</v>
      </c>
      <c r="I343" s="157"/>
      <c r="J343" s="158">
        <f>ROUND(I343*H343,2)</f>
        <v>0</v>
      </c>
      <c r="K343" s="154" t="s">
        <v>1</v>
      </c>
      <c r="L343" s="34"/>
      <c r="M343" s="159" t="s">
        <v>1</v>
      </c>
      <c r="N343" s="160" t="s">
        <v>45</v>
      </c>
      <c r="O343" s="59"/>
      <c r="P343" s="161">
        <f>O343*H343</f>
        <v>0</v>
      </c>
      <c r="Q343" s="161">
        <v>0.00109</v>
      </c>
      <c r="R343" s="161">
        <f>Q343*H343</f>
        <v>0.00109</v>
      </c>
      <c r="S343" s="161">
        <v>0</v>
      </c>
      <c r="T343" s="162">
        <f>S343*H343</f>
        <v>0</v>
      </c>
      <c r="U343" s="33"/>
      <c r="V343" s="33"/>
      <c r="W343" s="33"/>
      <c r="X343" s="33"/>
      <c r="Y343" s="33"/>
      <c r="Z343" s="33"/>
      <c r="AA343" s="33"/>
      <c r="AB343" s="33"/>
      <c r="AC343" s="33"/>
      <c r="AD343" s="33"/>
      <c r="AE343" s="33"/>
      <c r="AR343" s="163" t="s">
        <v>367</v>
      </c>
      <c r="AT343" s="163" t="s">
        <v>267</v>
      </c>
      <c r="AU343" s="163" t="s">
        <v>90</v>
      </c>
      <c r="AY343" s="18" t="s">
        <v>265</v>
      </c>
      <c r="BE343" s="164">
        <f>IF(N343="základní",J343,0)</f>
        <v>0</v>
      </c>
      <c r="BF343" s="164">
        <f>IF(N343="snížená",J343,0)</f>
        <v>0</v>
      </c>
      <c r="BG343" s="164">
        <f>IF(N343="zákl. přenesená",J343,0)</f>
        <v>0</v>
      </c>
      <c r="BH343" s="164">
        <f>IF(N343="sníž. přenesená",J343,0)</f>
        <v>0</v>
      </c>
      <c r="BI343" s="164">
        <f>IF(N343="nulová",J343,0)</f>
        <v>0</v>
      </c>
      <c r="BJ343" s="18" t="s">
        <v>87</v>
      </c>
      <c r="BK343" s="164">
        <f>ROUND(I343*H343,2)</f>
        <v>0</v>
      </c>
      <c r="BL343" s="18" t="s">
        <v>367</v>
      </c>
      <c r="BM343" s="163" t="s">
        <v>1917</v>
      </c>
    </row>
    <row r="344" spans="1:47" s="2" customFormat="1" ht="10.2">
      <c r="A344" s="33"/>
      <c r="B344" s="34"/>
      <c r="C344" s="33"/>
      <c r="D344" s="165" t="s">
        <v>273</v>
      </c>
      <c r="E344" s="33"/>
      <c r="F344" s="166" t="s">
        <v>1916</v>
      </c>
      <c r="G344" s="33"/>
      <c r="H344" s="33"/>
      <c r="I344" s="167"/>
      <c r="J344" s="33"/>
      <c r="K344" s="33"/>
      <c r="L344" s="34"/>
      <c r="M344" s="168"/>
      <c r="N344" s="169"/>
      <c r="O344" s="59"/>
      <c r="P344" s="59"/>
      <c r="Q344" s="59"/>
      <c r="R344" s="59"/>
      <c r="S344" s="59"/>
      <c r="T344" s="60"/>
      <c r="U344" s="33"/>
      <c r="V344" s="33"/>
      <c r="W344" s="33"/>
      <c r="X344" s="33"/>
      <c r="Y344" s="33"/>
      <c r="Z344" s="33"/>
      <c r="AA344" s="33"/>
      <c r="AB344" s="33"/>
      <c r="AC344" s="33"/>
      <c r="AD344" s="33"/>
      <c r="AE344" s="33"/>
      <c r="AT344" s="18" t="s">
        <v>273</v>
      </c>
      <c r="AU344" s="18" t="s">
        <v>90</v>
      </c>
    </row>
    <row r="345" spans="2:51" s="14" customFormat="1" ht="10.2">
      <c r="B345" s="177"/>
      <c r="D345" s="165" t="s">
        <v>274</v>
      </c>
      <c r="E345" s="178" t="s">
        <v>1</v>
      </c>
      <c r="F345" s="179" t="s">
        <v>1871</v>
      </c>
      <c r="H345" s="180">
        <v>1</v>
      </c>
      <c r="I345" s="181"/>
      <c r="L345" s="177"/>
      <c r="M345" s="182"/>
      <c r="N345" s="183"/>
      <c r="O345" s="183"/>
      <c r="P345" s="183"/>
      <c r="Q345" s="183"/>
      <c r="R345" s="183"/>
      <c r="S345" s="183"/>
      <c r="T345" s="184"/>
      <c r="AT345" s="178" t="s">
        <v>274</v>
      </c>
      <c r="AU345" s="178" t="s">
        <v>90</v>
      </c>
      <c r="AV345" s="14" t="s">
        <v>90</v>
      </c>
      <c r="AW345" s="14" t="s">
        <v>36</v>
      </c>
      <c r="AX345" s="14" t="s">
        <v>80</v>
      </c>
      <c r="AY345" s="178" t="s">
        <v>265</v>
      </c>
    </row>
    <row r="346" spans="2:51" s="15" customFormat="1" ht="10.2">
      <c r="B346" s="185"/>
      <c r="D346" s="165" t="s">
        <v>274</v>
      </c>
      <c r="E346" s="186" t="s">
        <v>1</v>
      </c>
      <c r="F346" s="187" t="s">
        <v>277</v>
      </c>
      <c r="H346" s="188">
        <v>1</v>
      </c>
      <c r="I346" s="189"/>
      <c r="L346" s="185"/>
      <c r="M346" s="190"/>
      <c r="N346" s="191"/>
      <c r="O346" s="191"/>
      <c r="P346" s="191"/>
      <c r="Q346" s="191"/>
      <c r="R346" s="191"/>
      <c r="S346" s="191"/>
      <c r="T346" s="192"/>
      <c r="AT346" s="186" t="s">
        <v>274</v>
      </c>
      <c r="AU346" s="186" t="s">
        <v>90</v>
      </c>
      <c r="AV346" s="15" t="s">
        <v>179</v>
      </c>
      <c r="AW346" s="15" t="s">
        <v>36</v>
      </c>
      <c r="AX346" s="15" t="s">
        <v>87</v>
      </c>
      <c r="AY346" s="186" t="s">
        <v>265</v>
      </c>
    </row>
    <row r="347" spans="1:65" s="2" customFormat="1" ht="37.8" customHeight="1">
      <c r="A347" s="33"/>
      <c r="B347" s="151"/>
      <c r="C347" s="152" t="s">
        <v>526</v>
      </c>
      <c r="D347" s="152" t="s">
        <v>267</v>
      </c>
      <c r="E347" s="153" t="s">
        <v>1918</v>
      </c>
      <c r="F347" s="154" t="s">
        <v>1919</v>
      </c>
      <c r="G347" s="155" t="s">
        <v>1106</v>
      </c>
      <c r="H347" s="211"/>
      <c r="I347" s="157"/>
      <c r="J347" s="158">
        <f>ROUND(I347*H347,2)</f>
        <v>0</v>
      </c>
      <c r="K347" s="154" t="s">
        <v>271</v>
      </c>
      <c r="L347" s="34"/>
      <c r="M347" s="159" t="s">
        <v>1</v>
      </c>
      <c r="N347" s="160" t="s">
        <v>45</v>
      </c>
      <c r="O347" s="59"/>
      <c r="P347" s="161">
        <f>O347*H347</f>
        <v>0</v>
      </c>
      <c r="Q347" s="161">
        <v>0</v>
      </c>
      <c r="R347" s="161">
        <f>Q347*H347</f>
        <v>0</v>
      </c>
      <c r="S347" s="161">
        <v>0</v>
      </c>
      <c r="T347" s="162">
        <f>S347*H347</f>
        <v>0</v>
      </c>
      <c r="U347" s="33"/>
      <c r="V347" s="33"/>
      <c r="W347" s="33"/>
      <c r="X347" s="33"/>
      <c r="Y347" s="33"/>
      <c r="Z347" s="33"/>
      <c r="AA347" s="33"/>
      <c r="AB347" s="33"/>
      <c r="AC347" s="33"/>
      <c r="AD347" s="33"/>
      <c r="AE347" s="33"/>
      <c r="AR347" s="163" t="s">
        <v>367</v>
      </c>
      <c r="AT347" s="163" t="s">
        <v>267</v>
      </c>
      <c r="AU347" s="163" t="s">
        <v>90</v>
      </c>
      <c r="AY347" s="18" t="s">
        <v>265</v>
      </c>
      <c r="BE347" s="164">
        <f>IF(N347="základní",J347,0)</f>
        <v>0</v>
      </c>
      <c r="BF347" s="164">
        <f>IF(N347="snížená",J347,0)</f>
        <v>0</v>
      </c>
      <c r="BG347" s="164">
        <f>IF(N347="zákl. přenesená",J347,0)</f>
        <v>0</v>
      </c>
      <c r="BH347" s="164">
        <f>IF(N347="sníž. přenesená",J347,0)</f>
        <v>0</v>
      </c>
      <c r="BI347" s="164">
        <f>IF(N347="nulová",J347,0)</f>
        <v>0</v>
      </c>
      <c r="BJ347" s="18" t="s">
        <v>87</v>
      </c>
      <c r="BK347" s="164">
        <f>ROUND(I347*H347,2)</f>
        <v>0</v>
      </c>
      <c r="BL347" s="18" t="s">
        <v>367</v>
      </c>
      <c r="BM347" s="163" t="s">
        <v>1920</v>
      </c>
    </row>
    <row r="348" spans="1:47" s="2" customFormat="1" ht="28.8">
      <c r="A348" s="33"/>
      <c r="B348" s="34"/>
      <c r="C348" s="33"/>
      <c r="D348" s="165" t="s">
        <v>273</v>
      </c>
      <c r="E348" s="33"/>
      <c r="F348" s="166" t="s">
        <v>1919</v>
      </c>
      <c r="G348" s="33"/>
      <c r="H348" s="33"/>
      <c r="I348" s="167"/>
      <c r="J348" s="33"/>
      <c r="K348" s="33"/>
      <c r="L348" s="34"/>
      <c r="M348" s="168"/>
      <c r="N348" s="169"/>
      <c r="O348" s="59"/>
      <c r="P348" s="59"/>
      <c r="Q348" s="59"/>
      <c r="R348" s="59"/>
      <c r="S348" s="59"/>
      <c r="T348" s="60"/>
      <c r="U348" s="33"/>
      <c r="V348" s="33"/>
      <c r="W348" s="33"/>
      <c r="X348" s="33"/>
      <c r="Y348" s="33"/>
      <c r="Z348" s="33"/>
      <c r="AA348" s="33"/>
      <c r="AB348" s="33"/>
      <c r="AC348" s="33"/>
      <c r="AD348" s="33"/>
      <c r="AE348" s="33"/>
      <c r="AT348" s="18" t="s">
        <v>273</v>
      </c>
      <c r="AU348" s="18" t="s">
        <v>90</v>
      </c>
    </row>
    <row r="349" spans="2:63" s="12" customFormat="1" ht="25.95" customHeight="1">
      <c r="B349" s="138"/>
      <c r="D349" s="139" t="s">
        <v>79</v>
      </c>
      <c r="E349" s="140" t="s">
        <v>1921</v>
      </c>
      <c r="F349" s="140" t="s">
        <v>1722</v>
      </c>
      <c r="I349" s="141"/>
      <c r="J349" s="142">
        <f>BK349</f>
        <v>0</v>
      </c>
      <c r="L349" s="138"/>
      <c r="M349" s="143"/>
      <c r="N349" s="144"/>
      <c r="O349" s="144"/>
      <c r="P349" s="145">
        <f>SUM(P350:P353)</f>
        <v>0</v>
      </c>
      <c r="Q349" s="144"/>
      <c r="R349" s="145">
        <f>SUM(R350:R353)</f>
        <v>0</v>
      </c>
      <c r="S349" s="144"/>
      <c r="T349" s="146">
        <f>SUM(T350:T353)</f>
        <v>0</v>
      </c>
      <c r="AR349" s="139" t="s">
        <v>179</v>
      </c>
      <c r="AT349" s="147" t="s">
        <v>79</v>
      </c>
      <c r="AU349" s="147" t="s">
        <v>80</v>
      </c>
      <c r="AY349" s="139" t="s">
        <v>265</v>
      </c>
      <c r="BK349" s="148">
        <f>SUM(BK350:BK353)</f>
        <v>0</v>
      </c>
    </row>
    <row r="350" spans="1:65" s="2" customFormat="1" ht="16.5" customHeight="1">
      <c r="A350" s="33"/>
      <c r="B350" s="151"/>
      <c r="C350" s="152" t="s">
        <v>530</v>
      </c>
      <c r="D350" s="152" t="s">
        <v>267</v>
      </c>
      <c r="E350" s="153" t="s">
        <v>1922</v>
      </c>
      <c r="F350" s="154" t="s">
        <v>1923</v>
      </c>
      <c r="G350" s="155" t="s">
        <v>280</v>
      </c>
      <c r="H350" s="156">
        <v>1</v>
      </c>
      <c r="I350" s="157"/>
      <c r="J350" s="158">
        <f>ROUND(I350*H350,2)</f>
        <v>0</v>
      </c>
      <c r="K350" s="154" t="s">
        <v>1</v>
      </c>
      <c r="L350" s="34"/>
      <c r="M350" s="159" t="s">
        <v>1</v>
      </c>
      <c r="N350" s="160" t="s">
        <v>45</v>
      </c>
      <c r="O350" s="59"/>
      <c r="P350" s="161">
        <f>O350*H350</f>
        <v>0</v>
      </c>
      <c r="Q350" s="161">
        <v>0</v>
      </c>
      <c r="R350" s="161">
        <f>Q350*H350</f>
        <v>0</v>
      </c>
      <c r="S350" s="161">
        <v>0</v>
      </c>
      <c r="T350" s="162">
        <f>S350*H350</f>
        <v>0</v>
      </c>
      <c r="U350" s="33"/>
      <c r="V350" s="33"/>
      <c r="W350" s="33"/>
      <c r="X350" s="33"/>
      <c r="Y350" s="33"/>
      <c r="Z350" s="33"/>
      <c r="AA350" s="33"/>
      <c r="AB350" s="33"/>
      <c r="AC350" s="33"/>
      <c r="AD350" s="33"/>
      <c r="AE350" s="33"/>
      <c r="AR350" s="163" t="s">
        <v>1727</v>
      </c>
      <c r="AT350" s="163" t="s">
        <v>267</v>
      </c>
      <c r="AU350" s="163" t="s">
        <v>87</v>
      </c>
      <c r="AY350" s="18" t="s">
        <v>265</v>
      </c>
      <c r="BE350" s="164">
        <f>IF(N350="základní",J350,0)</f>
        <v>0</v>
      </c>
      <c r="BF350" s="164">
        <f>IF(N350="snížená",J350,0)</f>
        <v>0</v>
      </c>
      <c r="BG350" s="164">
        <f>IF(N350="zákl. přenesená",J350,0)</f>
        <v>0</v>
      </c>
      <c r="BH350" s="164">
        <f>IF(N350="sníž. přenesená",J350,0)</f>
        <v>0</v>
      </c>
      <c r="BI350" s="164">
        <f>IF(N350="nulová",J350,0)</f>
        <v>0</v>
      </c>
      <c r="BJ350" s="18" t="s">
        <v>87</v>
      </c>
      <c r="BK350" s="164">
        <f>ROUND(I350*H350,2)</f>
        <v>0</v>
      </c>
      <c r="BL350" s="18" t="s">
        <v>1727</v>
      </c>
      <c r="BM350" s="163" t="s">
        <v>1924</v>
      </c>
    </row>
    <row r="351" spans="1:47" s="2" customFormat="1" ht="10.2">
      <c r="A351" s="33"/>
      <c r="B351" s="34"/>
      <c r="C351" s="33"/>
      <c r="D351" s="165" t="s">
        <v>273</v>
      </c>
      <c r="E351" s="33"/>
      <c r="F351" s="166" t="s">
        <v>1923</v>
      </c>
      <c r="G351" s="33"/>
      <c r="H351" s="33"/>
      <c r="I351" s="167"/>
      <c r="J351" s="33"/>
      <c r="K351" s="33"/>
      <c r="L351" s="34"/>
      <c r="M351" s="168"/>
      <c r="N351" s="169"/>
      <c r="O351" s="59"/>
      <c r="P351" s="59"/>
      <c r="Q351" s="59"/>
      <c r="R351" s="59"/>
      <c r="S351" s="59"/>
      <c r="T351" s="60"/>
      <c r="U351" s="33"/>
      <c r="V351" s="33"/>
      <c r="W351" s="33"/>
      <c r="X351" s="33"/>
      <c r="Y351" s="33"/>
      <c r="Z351" s="33"/>
      <c r="AA351" s="33"/>
      <c r="AB351" s="33"/>
      <c r="AC351" s="33"/>
      <c r="AD351" s="33"/>
      <c r="AE351" s="33"/>
      <c r="AT351" s="18" t="s">
        <v>273</v>
      </c>
      <c r="AU351" s="18" t="s">
        <v>87</v>
      </c>
    </row>
    <row r="352" spans="2:51" s="14" customFormat="1" ht="10.2">
      <c r="B352" s="177"/>
      <c r="D352" s="165" t="s">
        <v>274</v>
      </c>
      <c r="E352" s="178" t="s">
        <v>1</v>
      </c>
      <c r="F352" s="179" t="s">
        <v>87</v>
      </c>
      <c r="H352" s="180">
        <v>1</v>
      </c>
      <c r="I352" s="181"/>
      <c r="L352" s="177"/>
      <c r="M352" s="182"/>
      <c r="N352" s="183"/>
      <c r="O352" s="183"/>
      <c r="P352" s="183"/>
      <c r="Q352" s="183"/>
      <c r="R352" s="183"/>
      <c r="S352" s="183"/>
      <c r="T352" s="184"/>
      <c r="AT352" s="178" t="s">
        <v>274</v>
      </c>
      <c r="AU352" s="178" t="s">
        <v>87</v>
      </c>
      <c r="AV352" s="14" t="s">
        <v>90</v>
      </c>
      <c r="AW352" s="14" t="s">
        <v>36</v>
      </c>
      <c r="AX352" s="14" t="s">
        <v>80</v>
      </c>
      <c r="AY352" s="178" t="s">
        <v>265</v>
      </c>
    </row>
    <row r="353" spans="2:51" s="15" customFormat="1" ht="10.2">
      <c r="B353" s="185"/>
      <c r="D353" s="165" t="s">
        <v>274</v>
      </c>
      <c r="E353" s="186" t="s">
        <v>1</v>
      </c>
      <c r="F353" s="187" t="s">
        <v>277</v>
      </c>
      <c r="H353" s="188">
        <v>1</v>
      </c>
      <c r="I353" s="189"/>
      <c r="L353" s="185"/>
      <c r="M353" s="212"/>
      <c r="N353" s="213"/>
      <c r="O353" s="213"/>
      <c r="P353" s="213"/>
      <c r="Q353" s="213"/>
      <c r="R353" s="213"/>
      <c r="S353" s="213"/>
      <c r="T353" s="214"/>
      <c r="AT353" s="186" t="s">
        <v>274</v>
      </c>
      <c r="AU353" s="186" t="s">
        <v>87</v>
      </c>
      <c r="AV353" s="15" t="s">
        <v>179</v>
      </c>
      <c r="AW353" s="15" t="s">
        <v>36</v>
      </c>
      <c r="AX353" s="15" t="s">
        <v>87</v>
      </c>
      <c r="AY353" s="186" t="s">
        <v>265</v>
      </c>
    </row>
    <row r="354" spans="1:31" s="2" customFormat="1" ht="6.9" customHeight="1">
      <c r="A354" s="33"/>
      <c r="B354" s="48"/>
      <c r="C354" s="49"/>
      <c r="D354" s="49"/>
      <c r="E354" s="49"/>
      <c r="F354" s="49"/>
      <c r="G354" s="49"/>
      <c r="H354" s="49"/>
      <c r="I354" s="49"/>
      <c r="J354" s="49"/>
      <c r="K354" s="49"/>
      <c r="L354" s="34"/>
      <c r="M354" s="33"/>
      <c r="O354" s="33"/>
      <c r="P354" s="33"/>
      <c r="Q354" s="33"/>
      <c r="R354" s="33"/>
      <c r="S354" s="33"/>
      <c r="T354" s="33"/>
      <c r="U354" s="33"/>
      <c r="V354" s="33"/>
      <c r="W354" s="33"/>
      <c r="X354" s="33"/>
      <c r="Y354" s="33"/>
      <c r="Z354" s="33"/>
      <c r="AA354" s="33"/>
      <c r="AB354" s="33"/>
      <c r="AC354" s="33"/>
      <c r="AD354" s="33"/>
      <c r="AE354" s="33"/>
    </row>
  </sheetData>
  <autoFilter ref="C132:K353"/>
  <mergeCells count="15">
    <mergeCell ref="E119:H119"/>
    <mergeCell ref="E123:H123"/>
    <mergeCell ref="E121:H121"/>
    <mergeCell ref="E125:H125"/>
    <mergeCell ref="L2:V2"/>
    <mergeCell ref="E31:H31"/>
    <mergeCell ref="E85:H85"/>
    <mergeCell ref="E89:H89"/>
    <mergeCell ref="E87:H87"/>
    <mergeCell ref="E91:H91"/>
    <mergeCell ref="E7:H7"/>
    <mergeCell ref="E11:H11"/>
    <mergeCell ref="E9:H9"/>
    <mergeCell ref="E13:H13"/>
    <mergeCell ref="E22:H2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2:BM325"/>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 customHeight="1">
      <c r="L2" s="270" t="s">
        <v>5</v>
      </c>
      <c r="M2" s="255"/>
      <c r="N2" s="255"/>
      <c r="O2" s="255"/>
      <c r="P2" s="255"/>
      <c r="Q2" s="255"/>
      <c r="R2" s="255"/>
      <c r="S2" s="255"/>
      <c r="T2" s="255"/>
      <c r="U2" s="255"/>
      <c r="V2" s="255"/>
      <c r="AT2" s="18" t="s">
        <v>102</v>
      </c>
    </row>
    <row r="3" spans="2:46" s="1" customFormat="1" ht="6.9" customHeight="1">
      <c r="B3" s="19"/>
      <c r="C3" s="20"/>
      <c r="D3" s="20"/>
      <c r="E3" s="20"/>
      <c r="F3" s="20"/>
      <c r="G3" s="20"/>
      <c r="H3" s="20"/>
      <c r="I3" s="20"/>
      <c r="J3" s="20"/>
      <c r="K3" s="20"/>
      <c r="L3" s="21"/>
      <c r="AT3" s="18" t="s">
        <v>90</v>
      </c>
    </row>
    <row r="4" spans="2:46" s="1" customFormat="1" ht="24.9" customHeight="1">
      <c r="B4" s="21"/>
      <c r="D4" s="22" t="s">
        <v>116</v>
      </c>
      <c r="L4" s="21"/>
      <c r="M4" s="100" t="s">
        <v>10</v>
      </c>
      <c r="AT4" s="18" t="s">
        <v>3</v>
      </c>
    </row>
    <row r="5" spans="2:12" s="1" customFormat="1" ht="6.9" customHeight="1">
      <c r="B5" s="21"/>
      <c r="L5" s="21"/>
    </row>
    <row r="6" spans="2:12" s="1" customFormat="1" ht="12" customHeight="1">
      <c r="B6" s="21"/>
      <c r="D6" s="28" t="s">
        <v>16</v>
      </c>
      <c r="L6" s="21"/>
    </row>
    <row r="7" spans="2:12" s="1" customFormat="1" ht="16.5" customHeight="1">
      <c r="B7" s="21"/>
      <c r="E7" s="271" t="str">
        <f>'Rekapitulace stavby'!K6</f>
        <v>Hvězdárna a planetárium Hradec Králové,pozorovací domek</v>
      </c>
      <c r="F7" s="272"/>
      <c r="G7" s="272"/>
      <c r="H7" s="272"/>
      <c r="L7" s="21"/>
    </row>
    <row r="8" spans="2:12" ht="13.2">
      <c r="B8" s="21"/>
      <c r="D8" s="28" t="s">
        <v>125</v>
      </c>
      <c r="L8" s="21"/>
    </row>
    <row r="9" spans="2:12" s="1" customFormat="1" ht="23.25" customHeight="1">
      <c r="B9" s="21"/>
      <c r="E9" s="271" t="s">
        <v>128</v>
      </c>
      <c r="F9" s="255"/>
      <c r="G9" s="255"/>
      <c r="H9" s="255"/>
      <c r="L9" s="21"/>
    </row>
    <row r="10" spans="2:12" s="1" customFormat="1" ht="12" customHeight="1">
      <c r="B10" s="21"/>
      <c r="D10" s="28" t="s">
        <v>131</v>
      </c>
      <c r="L10" s="21"/>
    </row>
    <row r="11" spans="1:31" s="2" customFormat="1" ht="16.5" customHeight="1">
      <c r="A11" s="33"/>
      <c r="B11" s="34"/>
      <c r="C11" s="33"/>
      <c r="D11" s="33"/>
      <c r="E11" s="273" t="s">
        <v>134</v>
      </c>
      <c r="F11" s="274"/>
      <c r="G11" s="274"/>
      <c r="H11" s="274"/>
      <c r="I11" s="33"/>
      <c r="J11" s="33"/>
      <c r="K11" s="33"/>
      <c r="L11" s="43"/>
      <c r="S11" s="33"/>
      <c r="T11" s="33"/>
      <c r="U11" s="33"/>
      <c r="V11" s="33"/>
      <c r="W11" s="33"/>
      <c r="X11" s="33"/>
      <c r="Y11" s="33"/>
      <c r="Z11" s="33"/>
      <c r="AA11" s="33"/>
      <c r="AB11" s="33"/>
      <c r="AC11" s="33"/>
      <c r="AD11" s="33"/>
      <c r="AE11" s="33"/>
    </row>
    <row r="12" spans="1:31" s="2" customFormat="1" ht="12" customHeight="1">
      <c r="A12" s="33"/>
      <c r="B12" s="34"/>
      <c r="C12" s="33"/>
      <c r="D12" s="28" t="s">
        <v>137</v>
      </c>
      <c r="E12" s="33"/>
      <c r="F12" s="33"/>
      <c r="G12" s="33"/>
      <c r="H12" s="33"/>
      <c r="I12" s="33"/>
      <c r="J12" s="33"/>
      <c r="K12" s="33"/>
      <c r="L12" s="43"/>
      <c r="S12" s="33"/>
      <c r="T12" s="33"/>
      <c r="U12" s="33"/>
      <c r="V12" s="33"/>
      <c r="W12" s="33"/>
      <c r="X12" s="33"/>
      <c r="Y12" s="33"/>
      <c r="Z12" s="33"/>
      <c r="AA12" s="33"/>
      <c r="AB12" s="33"/>
      <c r="AC12" s="33"/>
      <c r="AD12" s="33"/>
      <c r="AE12" s="33"/>
    </row>
    <row r="13" spans="1:31" s="2" customFormat="1" ht="16.5" customHeight="1">
      <c r="A13" s="33"/>
      <c r="B13" s="34"/>
      <c r="C13" s="33"/>
      <c r="D13" s="33"/>
      <c r="E13" s="227" t="s">
        <v>1925</v>
      </c>
      <c r="F13" s="274"/>
      <c r="G13" s="274"/>
      <c r="H13" s="274"/>
      <c r="I13" s="33"/>
      <c r="J13" s="33"/>
      <c r="K13" s="33"/>
      <c r="L13" s="43"/>
      <c r="S13" s="33"/>
      <c r="T13" s="33"/>
      <c r="U13" s="33"/>
      <c r="V13" s="33"/>
      <c r="W13" s="33"/>
      <c r="X13" s="33"/>
      <c r="Y13" s="33"/>
      <c r="Z13" s="33"/>
      <c r="AA13" s="33"/>
      <c r="AB13" s="33"/>
      <c r="AC13" s="33"/>
      <c r="AD13" s="33"/>
      <c r="AE13" s="33"/>
    </row>
    <row r="14" spans="1:31" s="2" customFormat="1" ht="10.2">
      <c r="A14" s="33"/>
      <c r="B14" s="34"/>
      <c r="C14" s="33"/>
      <c r="D14" s="33"/>
      <c r="E14" s="33"/>
      <c r="F14" s="33"/>
      <c r="G14" s="33"/>
      <c r="H14" s="33"/>
      <c r="I14" s="33"/>
      <c r="J14" s="33"/>
      <c r="K14" s="33"/>
      <c r="L14" s="43"/>
      <c r="S14" s="33"/>
      <c r="T14" s="33"/>
      <c r="U14" s="33"/>
      <c r="V14" s="33"/>
      <c r="W14" s="33"/>
      <c r="X14" s="33"/>
      <c r="Y14" s="33"/>
      <c r="Z14" s="33"/>
      <c r="AA14" s="33"/>
      <c r="AB14" s="33"/>
      <c r="AC14" s="33"/>
      <c r="AD14" s="33"/>
      <c r="AE14" s="33"/>
    </row>
    <row r="15" spans="1:31" s="2" customFormat="1" ht="12" customHeight="1">
      <c r="A15" s="33"/>
      <c r="B15" s="34"/>
      <c r="C15" s="33"/>
      <c r="D15" s="28" t="s">
        <v>18</v>
      </c>
      <c r="E15" s="33"/>
      <c r="F15" s="26" t="s">
        <v>1</v>
      </c>
      <c r="G15" s="33"/>
      <c r="H15" s="33"/>
      <c r="I15" s="28" t="s">
        <v>19</v>
      </c>
      <c r="J15" s="26" t="s">
        <v>1</v>
      </c>
      <c r="K15" s="33"/>
      <c r="L15" s="43"/>
      <c r="S15" s="33"/>
      <c r="T15" s="33"/>
      <c r="U15" s="33"/>
      <c r="V15" s="33"/>
      <c r="W15" s="33"/>
      <c r="X15" s="33"/>
      <c r="Y15" s="33"/>
      <c r="Z15" s="33"/>
      <c r="AA15" s="33"/>
      <c r="AB15" s="33"/>
      <c r="AC15" s="33"/>
      <c r="AD15" s="33"/>
      <c r="AE15" s="33"/>
    </row>
    <row r="16" spans="1:31" s="2" customFormat="1" ht="12" customHeight="1">
      <c r="A16" s="33"/>
      <c r="B16" s="34"/>
      <c r="C16" s="33"/>
      <c r="D16" s="28" t="s">
        <v>20</v>
      </c>
      <c r="E16" s="33"/>
      <c r="F16" s="26" t="s">
        <v>21</v>
      </c>
      <c r="G16" s="33"/>
      <c r="H16" s="33"/>
      <c r="I16" s="28" t="s">
        <v>22</v>
      </c>
      <c r="J16" s="56" t="str">
        <f>'Rekapitulace stavby'!AN8</f>
        <v>21. 3. 2023</v>
      </c>
      <c r="K16" s="33"/>
      <c r="L16" s="43"/>
      <c r="S16" s="33"/>
      <c r="T16" s="33"/>
      <c r="U16" s="33"/>
      <c r="V16" s="33"/>
      <c r="W16" s="33"/>
      <c r="X16" s="33"/>
      <c r="Y16" s="33"/>
      <c r="Z16" s="33"/>
      <c r="AA16" s="33"/>
      <c r="AB16" s="33"/>
      <c r="AC16" s="33"/>
      <c r="AD16" s="33"/>
      <c r="AE16" s="33"/>
    </row>
    <row r="17" spans="1:31" s="2" customFormat="1" ht="10.8" customHeight="1">
      <c r="A17" s="33"/>
      <c r="B17" s="34"/>
      <c r="C17" s="33"/>
      <c r="D17" s="33"/>
      <c r="E17" s="33"/>
      <c r="F17" s="33"/>
      <c r="G17" s="33"/>
      <c r="H17" s="33"/>
      <c r="I17" s="33"/>
      <c r="J17" s="33"/>
      <c r="K17" s="33"/>
      <c r="L17" s="43"/>
      <c r="S17" s="33"/>
      <c r="T17" s="33"/>
      <c r="U17" s="33"/>
      <c r="V17" s="33"/>
      <c r="W17" s="33"/>
      <c r="X17" s="33"/>
      <c r="Y17" s="33"/>
      <c r="Z17" s="33"/>
      <c r="AA17" s="33"/>
      <c r="AB17" s="33"/>
      <c r="AC17" s="33"/>
      <c r="AD17" s="33"/>
      <c r="AE17" s="33"/>
    </row>
    <row r="18" spans="1:31" s="2" customFormat="1" ht="12" customHeight="1">
      <c r="A18" s="33"/>
      <c r="B18" s="34"/>
      <c r="C18" s="33"/>
      <c r="D18" s="28" t="s">
        <v>24</v>
      </c>
      <c r="E18" s="33"/>
      <c r="F18" s="33"/>
      <c r="G18" s="33"/>
      <c r="H18" s="33"/>
      <c r="I18" s="28" t="s">
        <v>25</v>
      </c>
      <c r="J18" s="26" t="s">
        <v>1</v>
      </c>
      <c r="K18" s="33"/>
      <c r="L18" s="43"/>
      <c r="S18" s="33"/>
      <c r="T18" s="33"/>
      <c r="U18" s="33"/>
      <c r="V18" s="33"/>
      <c r="W18" s="33"/>
      <c r="X18" s="33"/>
      <c r="Y18" s="33"/>
      <c r="Z18" s="33"/>
      <c r="AA18" s="33"/>
      <c r="AB18" s="33"/>
      <c r="AC18" s="33"/>
      <c r="AD18" s="33"/>
      <c r="AE18" s="33"/>
    </row>
    <row r="19" spans="1:31" s="2" customFormat="1" ht="18" customHeight="1">
      <c r="A19" s="33"/>
      <c r="B19" s="34"/>
      <c r="C19" s="33"/>
      <c r="D19" s="33"/>
      <c r="E19" s="26" t="s">
        <v>1744</v>
      </c>
      <c r="F19" s="33"/>
      <c r="G19" s="33"/>
      <c r="H19" s="33"/>
      <c r="I19" s="28" t="s">
        <v>28</v>
      </c>
      <c r="J19" s="26" t="s">
        <v>1</v>
      </c>
      <c r="K19" s="33"/>
      <c r="L19" s="43"/>
      <c r="S19" s="33"/>
      <c r="T19" s="33"/>
      <c r="U19" s="33"/>
      <c r="V19" s="33"/>
      <c r="W19" s="33"/>
      <c r="X19" s="33"/>
      <c r="Y19" s="33"/>
      <c r="Z19" s="33"/>
      <c r="AA19" s="33"/>
      <c r="AB19" s="33"/>
      <c r="AC19" s="33"/>
      <c r="AD19" s="33"/>
      <c r="AE19" s="33"/>
    </row>
    <row r="20" spans="1:31" s="2" customFormat="1" ht="6.9" customHeight="1">
      <c r="A20" s="33"/>
      <c r="B20" s="34"/>
      <c r="C20" s="33"/>
      <c r="D20" s="33"/>
      <c r="E20" s="33"/>
      <c r="F20" s="33"/>
      <c r="G20" s="33"/>
      <c r="H20" s="33"/>
      <c r="I20" s="33"/>
      <c r="J20" s="33"/>
      <c r="K20" s="33"/>
      <c r="L20" s="43"/>
      <c r="S20" s="33"/>
      <c r="T20" s="33"/>
      <c r="U20" s="33"/>
      <c r="V20" s="33"/>
      <c r="W20" s="33"/>
      <c r="X20" s="33"/>
      <c r="Y20" s="33"/>
      <c r="Z20" s="33"/>
      <c r="AA20" s="33"/>
      <c r="AB20" s="33"/>
      <c r="AC20" s="33"/>
      <c r="AD20" s="33"/>
      <c r="AE20" s="33"/>
    </row>
    <row r="21" spans="1:31" s="2" customFormat="1" ht="12" customHeight="1">
      <c r="A21" s="33"/>
      <c r="B21" s="34"/>
      <c r="C21" s="33"/>
      <c r="D21" s="28" t="s">
        <v>30</v>
      </c>
      <c r="E21" s="33"/>
      <c r="F21" s="33"/>
      <c r="G21" s="33"/>
      <c r="H21" s="33"/>
      <c r="I21" s="28" t="s">
        <v>25</v>
      </c>
      <c r="J21" s="29" t="str">
        <f>'Rekapitulace stavby'!AN13</f>
        <v>Vyplň údaj</v>
      </c>
      <c r="K21" s="33"/>
      <c r="L21" s="43"/>
      <c r="S21" s="33"/>
      <c r="T21" s="33"/>
      <c r="U21" s="33"/>
      <c r="V21" s="33"/>
      <c r="W21" s="33"/>
      <c r="X21" s="33"/>
      <c r="Y21" s="33"/>
      <c r="Z21" s="33"/>
      <c r="AA21" s="33"/>
      <c r="AB21" s="33"/>
      <c r="AC21" s="33"/>
      <c r="AD21" s="33"/>
      <c r="AE21" s="33"/>
    </row>
    <row r="22" spans="1:31" s="2" customFormat="1" ht="18" customHeight="1">
      <c r="A22" s="33"/>
      <c r="B22" s="34"/>
      <c r="C22" s="33"/>
      <c r="D22" s="33"/>
      <c r="E22" s="275" t="str">
        <f>'Rekapitulace stavby'!E14</f>
        <v>Vyplň údaj</v>
      </c>
      <c r="F22" s="254"/>
      <c r="G22" s="254"/>
      <c r="H22" s="254"/>
      <c r="I22" s="28" t="s">
        <v>28</v>
      </c>
      <c r="J22" s="29" t="str">
        <f>'Rekapitulace stavby'!AN14</f>
        <v>Vyplň údaj</v>
      </c>
      <c r="K22" s="33"/>
      <c r="L22" s="43"/>
      <c r="S22" s="33"/>
      <c r="T22" s="33"/>
      <c r="U22" s="33"/>
      <c r="V22" s="33"/>
      <c r="W22" s="33"/>
      <c r="X22" s="33"/>
      <c r="Y22" s="33"/>
      <c r="Z22" s="33"/>
      <c r="AA22" s="33"/>
      <c r="AB22" s="33"/>
      <c r="AC22" s="33"/>
      <c r="AD22" s="33"/>
      <c r="AE22" s="33"/>
    </row>
    <row r="23" spans="1:31" s="2" customFormat="1" ht="6.9" customHeight="1">
      <c r="A23" s="33"/>
      <c r="B23" s="34"/>
      <c r="C23" s="33"/>
      <c r="D23" s="33"/>
      <c r="E23" s="33"/>
      <c r="F23" s="33"/>
      <c r="G23" s="33"/>
      <c r="H23" s="33"/>
      <c r="I23" s="33"/>
      <c r="J23" s="33"/>
      <c r="K23" s="33"/>
      <c r="L23" s="43"/>
      <c r="S23" s="33"/>
      <c r="T23" s="33"/>
      <c r="U23" s="33"/>
      <c r="V23" s="33"/>
      <c r="W23" s="33"/>
      <c r="X23" s="33"/>
      <c r="Y23" s="33"/>
      <c r="Z23" s="33"/>
      <c r="AA23" s="33"/>
      <c r="AB23" s="33"/>
      <c r="AC23" s="33"/>
      <c r="AD23" s="33"/>
      <c r="AE23" s="33"/>
    </row>
    <row r="24" spans="1:31" s="2" customFormat="1" ht="12" customHeight="1">
      <c r="A24" s="33"/>
      <c r="B24" s="34"/>
      <c r="C24" s="33"/>
      <c r="D24" s="28" t="s">
        <v>32</v>
      </c>
      <c r="E24" s="33"/>
      <c r="F24" s="33"/>
      <c r="G24" s="33"/>
      <c r="H24" s="33"/>
      <c r="I24" s="28" t="s">
        <v>25</v>
      </c>
      <c r="J24" s="26" t="s">
        <v>1</v>
      </c>
      <c r="K24" s="33"/>
      <c r="L24" s="43"/>
      <c r="S24" s="33"/>
      <c r="T24" s="33"/>
      <c r="U24" s="33"/>
      <c r="V24" s="33"/>
      <c r="W24" s="33"/>
      <c r="X24" s="33"/>
      <c r="Y24" s="33"/>
      <c r="Z24" s="33"/>
      <c r="AA24" s="33"/>
      <c r="AB24" s="33"/>
      <c r="AC24" s="33"/>
      <c r="AD24" s="33"/>
      <c r="AE24" s="33"/>
    </row>
    <row r="25" spans="1:31" s="2" customFormat="1" ht="18" customHeight="1">
      <c r="A25" s="33"/>
      <c r="B25" s="34"/>
      <c r="C25" s="33"/>
      <c r="D25" s="33"/>
      <c r="E25" s="26" t="s">
        <v>1745</v>
      </c>
      <c r="F25" s="33"/>
      <c r="G25" s="33"/>
      <c r="H25" s="33"/>
      <c r="I25" s="28" t="s">
        <v>28</v>
      </c>
      <c r="J25" s="26" t="s">
        <v>1</v>
      </c>
      <c r="K25" s="33"/>
      <c r="L25" s="43"/>
      <c r="S25" s="33"/>
      <c r="T25" s="33"/>
      <c r="U25" s="33"/>
      <c r="V25" s="33"/>
      <c r="W25" s="33"/>
      <c r="X25" s="33"/>
      <c r="Y25" s="33"/>
      <c r="Z25" s="33"/>
      <c r="AA25" s="33"/>
      <c r="AB25" s="33"/>
      <c r="AC25" s="33"/>
      <c r="AD25" s="33"/>
      <c r="AE25" s="33"/>
    </row>
    <row r="26" spans="1:31" s="2" customFormat="1" ht="6.9" customHeight="1">
      <c r="A26" s="33"/>
      <c r="B26" s="34"/>
      <c r="C26" s="33"/>
      <c r="D26" s="33"/>
      <c r="E26" s="33"/>
      <c r="F26" s="33"/>
      <c r="G26" s="33"/>
      <c r="H26" s="33"/>
      <c r="I26" s="33"/>
      <c r="J26" s="33"/>
      <c r="K26" s="33"/>
      <c r="L26" s="43"/>
      <c r="S26" s="33"/>
      <c r="T26" s="33"/>
      <c r="U26" s="33"/>
      <c r="V26" s="33"/>
      <c r="W26" s="33"/>
      <c r="X26" s="33"/>
      <c r="Y26" s="33"/>
      <c r="Z26" s="33"/>
      <c r="AA26" s="33"/>
      <c r="AB26" s="33"/>
      <c r="AC26" s="33"/>
      <c r="AD26" s="33"/>
      <c r="AE26" s="33"/>
    </row>
    <row r="27" spans="1:31" s="2" customFormat="1" ht="12" customHeight="1">
      <c r="A27" s="33"/>
      <c r="B27" s="34"/>
      <c r="C27" s="33"/>
      <c r="D27" s="28" t="s">
        <v>37</v>
      </c>
      <c r="E27" s="33"/>
      <c r="F27" s="33"/>
      <c r="G27" s="33"/>
      <c r="H27" s="33"/>
      <c r="I27" s="28" t="s">
        <v>25</v>
      </c>
      <c r="J27" s="26" t="s">
        <v>1</v>
      </c>
      <c r="K27" s="33"/>
      <c r="L27" s="43"/>
      <c r="S27" s="33"/>
      <c r="T27" s="33"/>
      <c r="U27" s="33"/>
      <c r="V27" s="33"/>
      <c r="W27" s="33"/>
      <c r="X27" s="33"/>
      <c r="Y27" s="33"/>
      <c r="Z27" s="33"/>
      <c r="AA27" s="33"/>
      <c r="AB27" s="33"/>
      <c r="AC27" s="33"/>
      <c r="AD27" s="33"/>
      <c r="AE27" s="33"/>
    </row>
    <row r="28" spans="1:31" s="2" customFormat="1" ht="18" customHeight="1">
      <c r="A28" s="33"/>
      <c r="B28" s="34"/>
      <c r="C28" s="33"/>
      <c r="D28" s="33"/>
      <c r="E28" s="26" t="s">
        <v>1926</v>
      </c>
      <c r="F28" s="33"/>
      <c r="G28" s="33"/>
      <c r="H28" s="33"/>
      <c r="I28" s="28" t="s">
        <v>28</v>
      </c>
      <c r="J28" s="26" t="s">
        <v>1</v>
      </c>
      <c r="K28" s="33"/>
      <c r="L28" s="43"/>
      <c r="S28" s="33"/>
      <c r="T28" s="33"/>
      <c r="U28" s="33"/>
      <c r="V28" s="33"/>
      <c r="W28" s="33"/>
      <c r="X28" s="33"/>
      <c r="Y28" s="33"/>
      <c r="Z28" s="33"/>
      <c r="AA28" s="33"/>
      <c r="AB28" s="33"/>
      <c r="AC28" s="33"/>
      <c r="AD28" s="33"/>
      <c r="AE28" s="33"/>
    </row>
    <row r="29" spans="1:31" s="2" customFormat="1" ht="6.9" customHeight="1">
      <c r="A29" s="33"/>
      <c r="B29" s="34"/>
      <c r="C29" s="33"/>
      <c r="D29" s="33"/>
      <c r="E29" s="33"/>
      <c r="F29" s="33"/>
      <c r="G29" s="33"/>
      <c r="H29" s="33"/>
      <c r="I29" s="33"/>
      <c r="J29" s="33"/>
      <c r="K29" s="33"/>
      <c r="L29" s="43"/>
      <c r="S29" s="33"/>
      <c r="T29" s="33"/>
      <c r="U29" s="33"/>
      <c r="V29" s="33"/>
      <c r="W29" s="33"/>
      <c r="X29" s="33"/>
      <c r="Y29" s="33"/>
      <c r="Z29" s="33"/>
      <c r="AA29" s="33"/>
      <c r="AB29" s="33"/>
      <c r="AC29" s="33"/>
      <c r="AD29" s="33"/>
      <c r="AE29" s="33"/>
    </row>
    <row r="30" spans="1:31" s="2" customFormat="1" ht="12" customHeight="1">
      <c r="A30" s="33"/>
      <c r="B30" s="34"/>
      <c r="C30" s="33"/>
      <c r="D30" s="28" t="s">
        <v>39</v>
      </c>
      <c r="E30" s="33"/>
      <c r="F30" s="33"/>
      <c r="G30" s="33"/>
      <c r="H30" s="33"/>
      <c r="I30" s="33"/>
      <c r="J30" s="33"/>
      <c r="K30" s="33"/>
      <c r="L30" s="43"/>
      <c r="S30" s="33"/>
      <c r="T30" s="33"/>
      <c r="U30" s="33"/>
      <c r="V30" s="33"/>
      <c r="W30" s="33"/>
      <c r="X30" s="33"/>
      <c r="Y30" s="33"/>
      <c r="Z30" s="33"/>
      <c r="AA30" s="33"/>
      <c r="AB30" s="33"/>
      <c r="AC30" s="33"/>
      <c r="AD30" s="33"/>
      <c r="AE30" s="33"/>
    </row>
    <row r="31" spans="1:31" s="8" customFormat="1" ht="71.25" customHeight="1">
      <c r="A31" s="102"/>
      <c r="B31" s="103"/>
      <c r="C31" s="102"/>
      <c r="D31" s="102"/>
      <c r="E31" s="259" t="s">
        <v>1747</v>
      </c>
      <c r="F31" s="259"/>
      <c r="G31" s="259"/>
      <c r="H31" s="259"/>
      <c r="I31" s="102"/>
      <c r="J31" s="102"/>
      <c r="K31" s="102"/>
      <c r="L31" s="104"/>
      <c r="S31" s="102"/>
      <c r="T31" s="102"/>
      <c r="U31" s="102"/>
      <c r="V31" s="102"/>
      <c r="W31" s="102"/>
      <c r="X31" s="102"/>
      <c r="Y31" s="102"/>
      <c r="Z31" s="102"/>
      <c r="AA31" s="102"/>
      <c r="AB31" s="102"/>
      <c r="AC31" s="102"/>
      <c r="AD31" s="102"/>
      <c r="AE31" s="102"/>
    </row>
    <row r="32" spans="1:31" s="2" customFormat="1" ht="6.9" customHeight="1">
      <c r="A32" s="33"/>
      <c r="B32" s="34"/>
      <c r="C32" s="33"/>
      <c r="D32" s="33"/>
      <c r="E32" s="33"/>
      <c r="F32" s="33"/>
      <c r="G32" s="33"/>
      <c r="H32" s="33"/>
      <c r="I32" s="33"/>
      <c r="J32" s="33"/>
      <c r="K32" s="33"/>
      <c r="L32" s="43"/>
      <c r="S32" s="33"/>
      <c r="T32" s="33"/>
      <c r="U32" s="33"/>
      <c r="V32" s="33"/>
      <c r="W32" s="33"/>
      <c r="X32" s="33"/>
      <c r="Y32" s="33"/>
      <c r="Z32" s="33"/>
      <c r="AA32" s="33"/>
      <c r="AB32" s="33"/>
      <c r="AC32" s="33"/>
      <c r="AD32" s="33"/>
      <c r="AE32" s="33"/>
    </row>
    <row r="33" spans="1:31" s="2" customFormat="1" ht="6.9" customHeight="1">
      <c r="A33" s="33"/>
      <c r="B33" s="34"/>
      <c r="C33" s="33"/>
      <c r="D33" s="67"/>
      <c r="E33" s="67"/>
      <c r="F33" s="67"/>
      <c r="G33" s="67"/>
      <c r="H33" s="67"/>
      <c r="I33" s="67"/>
      <c r="J33" s="67"/>
      <c r="K33" s="67"/>
      <c r="L33" s="43"/>
      <c r="S33" s="33"/>
      <c r="T33" s="33"/>
      <c r="U33" s="33"/>
      <c r="V33" s="33"/>
      <c r="W33" s="33"/>
      <c r="X33" s="33"/>
      <c r="Y33" s="33"/>
      <c r="Z33" s="33"/>
      <c r="AA33" s="33"/>
      <c r="AB33" s="33"/>
      <c r="AC33" s="33"/>
      <c r="AD33" s="33"/>
      <c r="AE33" s="33"/>
    </row>
    <row r="34" spans="1:31" s="2" customFormat="1" ht="25.35" customHeight="1">
      <c r="A34" s="33"/>
      <c r="B34" s="34"/>
      <c r="C34" s="33"/>
      <c r="D34" s="106" t="s">
        <v>40</v>
      </c>
      <c r="E34" s="33"/>
      <c r="F34" s="33"/>
      <c r="G34" s="33"/>
      <c r="H34" s="33"/>
      <c r="I34" s="33"/>
      <c r="J34" s="72">
        <f>ROUND(J133,2)</f>
        <v>0</v>
      </c>
      <c r="K34" s="33"/>
      <c r="L34" s="43"/>
      <c r="S34" s="33"/>
      <c r="T34" s="33"/>
      <c r="U34" s="33"/>
      <c r="V34" s="33"/>
      <c r="W34" s="33"/>
      <c r="X34" s="33"/>
      <c r="Y34" s="33"/>
      <c r="Z34" s="33"/>
      <c r="AA34" s="33"/>
      <c r="AB34" s="33"/>
      <c r="AC34" s="33"/>
      <c r="AD34" s="33"/>
      <c r="AE34" s="33"/>
    </row>
    <row r="35" spans="1:31" s="2" customFormat="1" ht="6.9" customHeight="1">
      <c r="A35" s="33"/>
      <c r="B35" s="34"/>
      <c r="C35" s="33"/>
      <c r="D35" s="67"/>
      <c r="E35" s="67"/>
      <c r="F35" s="67"/>
      <c r="G35" s="67"/>
      <c r="H35" s="67"/>
      <c r="I35" s="67"/>
      <c r="J35" s="67"/>
      <c r="K35" s="67"/>
      <c r="L35" s="43"/>
      <c r="S35" s="33"/>
      <c r="T35" s="33"/>
      <c r="U35" s="33"/>
      <c r="V35" s="33"/>
      <c r="W35" s="33"/>
      <c r="X35" s="33"/>
      <c r="Y35" s="33"/>
      <c r="Z35" s="33"/>
      <c r="AA35" s="33"/>
      <c r="AB35" s="33"/>
      <c r="AC35" s="33"/>
      <c r="AD35" s="33"/>
      <c r="AE35" s="33"/>
    </row>
    <row r="36" spans="1:31" s="2" customFormat="1" ht="14.4" customHeight="1">
      <c r="A36" s="33"/>
      <c r="B36" s="34"/>
      <c r="C36" s="33"/>
      <c r="D36" s="33"/>
      <c r="E36" s="33"/>
      <c r="F36" s="37" t="s">
        <v>42</v>
      </c>
      <c r="G36" s="33"/>
      <c r="H36" s="33"/>
      <c r="I36" s="37" t="s">
        <v>41</v>
      </c>
      <c r="J36" s="37" t="s">
        <v>43</v>
      </c>
      <c r="K36" s="33"/>
      <c r="L36" s="43"/>
      <c r="S36" s="33"/>
      <c r="T36" s="33"/>
      <c r="U36" s="33"/>
      <c r="V36" s="33"/>
      <c r="W36" s="33"/>
      <c r="X36" s="33"/>
      <c r="Y36" s="33"/>
      <c r="Z36" s="33"/>
      <c r="AA36" s="33"/>
      <c r="AB36" s="33"/>
      <c r="AC36" s="33"/>
      <c r="AD36" s="33"/>
      <c r="AE36" s="33"/>
    </row>
    <row r="37" spans="1:31" s="2" customFormat="1" ht="14.4" customHeight="1">
      <c r="A37" s="33"/>
      <c r="B37" s="34"/>
      <c r="C37" s="33"/>
      <c r="D37" s="101" t="s">
        <v>44</v>
      </c>
      <c r="E37" s="28" t="s">
        <v>45</v>
      </c>
      <c r="F37" s="107">
        <f>ROUND((SUM(BE133:BE324)),2)</f>
        <v>0</v>
      </c>
      <c r="G37" s="33"/>
      <c r="H37" s="33"/>
      <c r="I37" s="108">
        <v>0.21</v>
      </c>
      <c r="J37" s="107">
        <f>ROUND(((SUM(BE133:BE324))*I37),2)</f>
        <v>0</v>
      </c>
      <c r="K37" s="33"/>
      <c r="L37" s="43"/>
      <c r="S37" s="33"/>
      <c r="T37" s="33"/>
      <c r="U37" s="33"/>
      <c r="V37" s="33"/>
      <c r="W37" s="33"/>
      <c r="X37" s="33"/>
      <c r="Y37" s="33"/>
      <c r="Z37" s="33"/>
      <c r="AA37" s="33"/>
      <c r="AB37" s="33"/>
      <c r="AC37" s="33"/>
      <c r="AD37" s="33"/>
      <c r="AE37" s="33"/>
    </row>
    <row r="38" spans="1:31" s="2" customFormat="1" ht="14.4" customHeight="1">
      <c r="A38" s="33"/>
      <c r="B38" s="34"/>
      <c r="C38" s="33"/>
      <c r="D38" s="33"/>
      <c r="E38" s="28" t="s">
        <v>46</v>
      </c>
      <c r="F38" s="107">
        <f>ROUND((SUM(BF133:BF324)),2)</f>
        <v>0</v>
      </c>
      <c r="G38" s="33"/>
      <c r="H38" s="33"/>
      <c r="I38" s="108">
        <v>0.15</v>
      </c>
      <c r="J38" s="107">
        <f>ROUND(((SUM(BF133:BF324))*I38),2)</f>
        <v>0</v>
      </c>
      <c r="K38" s="33"/>
      <c r="L38" s="43"/>
      <c r="S38" s="33"/>
      <c r="T38" s="33"/>
      <c r="U38" s="33"/>
      <c r="V38" s="33"/>
      <c r="W38" s="33"/>
      <c r="X38" s="33"/>
      <c r="Y38" s="33"/>
      <c r="Z38" s="33"/>
      <c r="AA38" s="33"/>
      <c r="AB38" s="33"/>
      <c r="AC38" s="33"/>
      <c r="AD38" s="33"/>
      <c r="AE38" s="33"/>
    </row>
    <row r="39" spans="1:31" s="2" customFormat="1" ht="14.4" customHeight="1" hidden="1">
      <c r="A39" s="33"/>
      <c r="B39" s="34"/>
      <c r="C39" s="33"/>
      <c r="D39" s="33"/>
      <c r="E39" s="28" t="s">
        <v>47</v>
      </c>
      <c r="F39" s="107">
        <f>ROUND((SUM(BG133:BG324)),2)</f>
        <v>0</v>
      </c>
      <c r="G39" s="33"/>
      <c r="H39" s="33"/>
      <c r="I39" s="108">
        <v>0.21</v>
      </c>
      <c r="J39" s="107">
        <f>0</f>
        <v>0</v>
      </c>
      <c r="K39" s="33"/>
      <c r="L39" s="43"/>
      <c r="S39" s="33"/>
      <c r="T39" s="33"/>
      <c r="U39" s="33"/>
      <c r="V39" s="33"/>
      <c r="W39" s="33"/>
      <c r="X39" s="33"/>
      <c r="Y39" s="33"/>
      <c r="Z39" s="33"/>
      <c r="AA39" s="33"/>
      <c r="AB39" s="33"/>
      <c r="AC39" s="33"/>
      <c r="AD39" s="33"/>
      <c r="AE39" s="33"/>
    </row>
    <row r="40" spans="1:31" s="2" customFormat="1" ht="14.4" customHeight="1" hidden="1">
      <c r="A40" s="33"/>
      <c r="B40" s="34"/>
      <c r="C40" s="33"/>
      <c r="D40" s="33"/>
      <c r="E40" s="28" t="s">
        <v>48</v>
      </c>
      <c r="F40" s="107">
        <f>ROUND((SUM(BH133:BH324)),2)</f>
        <v>0</v>
      </c>
      <c r="G40" s="33"/>
      <c r="H40" s="33"/>
      <c r="I40" s="108">
        <v>0.15</v>
      </c>
      <c r="J40" s="107">
        <f>0</f>
        <v>0</v>
      </c>
      <c r="K40" s="33"/>
      <c r="L40" s="43"/>
      <c r="S40" s="33"/>
      <c r="T40" s="33"/>
      <c r="U40" s="33"/>
      <c r="V40" s="33"/>
      <c r="W40" s="33"/>
      <c r="X40" s="33"/>
      <c r="Y40" s="33"/>
      <c r="Z40" s="33"/>
      <c r="AA40" s="33"/>
      <c r="AB40" s="33"/>
      <c r="AC40" s="33"/>
      <c r="AD40" s="33"/>
      <c r="AE40" s="33"/>
    </row>
    <row r="41" spans="1:31" s="2" customFormat="1" ht="14.4" customHeight="1" hidden="1">
      <c r="A41" s="33"/>
      <c r="B41" s="34"/>
      <c r="C41" s="33"/>
      <c r="D41" s="33"/>
      <c r="E41" s="28" t="s">
        <v>49</v>
      </c>
      <c r="F41" s="107">
        <f>ROUND((SUM(BI133:BI324)),2)</f>
        <v>0</v>
      </c>
      <c r="G41" s="33"/>
      <c r="H41" s="33"/>
      <c r="I41" s="108">
        <v>0</v>
      </c>
      <c r="J41" s="107">
        <f>0</f>
        <v>0</v>
      </c>
      <c r="K41" s="33"/>
      <c r="L41" s="43"/>
      <c r="S41" s="33"/>
      <c r="T41" s="33"/>
      <c r="U41" s="33"/>
      <c r="V41" s="33"/>
      <c r="W41" s="33"/>
      <c r="X41" s="33"/>
      <c r="Y41" s="33"/>
      <c r="Z41" s="33"/>
      <c r="AA41" s="33"/>
      <c r="AB41" s="33"/>
      <c r="AC41" s="33"/>
      <c r="AD41" s="33"/>
      <c r="AE41" s="33"/>
    </row>
    <row r="42" spans="1:31" s="2" customFormat="1" ht="6.9" customHeight="1">
      <c r="A42" s="33"/>
      <c r="B42" s="34"/>
      <c r="C42" s="33"/>
      <c r="D42" s="33"/>
      <c r="E42" s="33"/>
      <c r="F42" s="33"/>
      <c r="G42" s="33"/>
      <c r="H42" s="33"/>
      <c r="I42" s="33"/>
      <c r="J42" s="33"/>
      <c r="K42" s="33"/>
      <c r="L42" s="43"/>
      <c r="S42" s="33"/>
      <c r="T42" s="33"/>
      <c r="U42" s="33"/>
      <c r="V42" s="33"/>
      <c r="W42" s="33"/>
      <c r="X42" s="33"/>
      <c r="Y42" s="33"/>
      <c r="Z42" s="33"/>
      <c r="AA42" s="33"/>
      <c r="AB42" s="33"/>
      <c r="AC42" s="33"/>
      <c r="AD42" s="33"/>
      <c r="AE42" s="33"/>
    </row>
    <row r="43" spans="1:31" s="2" customFormat="1" ht="25.35" customHeight="1">
      <c r="A43" s="33"/>
      <c r="B43" s="34"/>
      <c r="C43" s="109"/>
      <c r="D43" s="110" t="s">
        <v>50</v>
      </c>
      <c r="E43" s="61"/>
      <c r="F43" s="61"/>
      <c r="G43" s="111" t="s">
        <v>51</v>
      </c>
      <c r="H43" s="112" t="s">
        <v>52</v>
      </c>
      <c r="I43" s="61"/>
      <c r="J43" s="113">
        <f>SUM(J34:J41)</f>
        <v>0</v>
      </c>
      <c r="K43" s="114"/>
      <c r="L43" s="43"/>
      <c r="S43" s="33"/>
      <c r="T43" s="33"/>
      <c r="U43" s="33"/>
      <c r="V43" s="33"/>
      <c r="W43" s="33"/>
      <c r="X43" s="33"/>
      <c r="Y43" s="33"/>
      <c r="Z43" s="33"/>
      <c r="AA43" s="33"/>
      <c r="AB43" s="33"/>
      <c r="AC43" s="33"/>
      <c r="AD43" s="33"/>
      <c r="AE43" s="33"/>
    </row>
    <row r="44" spans="1:31" s="2" customFormat="1" ht="14.4" customHeight="1">
      <c r="A44" s="33"/>
      <c r="B44" s="34"/>
      <c r="C44" s="33"/>
      <c r="D44" s="33"/>
      <c r="E44" s="33"/>
      <c r="F44" s="33"/>
      <c r="G44" s="33"/>
      <c r="H44" s="33"/>
      <c r="I44" s="33"/>
      <c r="J44" s="33"/>
      <c r="K44" s="33"/>
      <c r="L44" s="43"/>
      <c r="S44" s="33"/>
      <c r="T44" s="33"/>
      <c r="U44" s="33"/>
      <c r="V44" s="33"/>
      <c r="W44" s="33"/>
      <c r="X44" s="33"/>
      <c r="Y44" s="33"/>
      <c r="Z44" s="33"/>
      <c r="AA44" s="33"/>
      <c r="AB44" s="33"/>
      <c r="AC44" s="33"/>
      <c r="AD44" s="33"/>
      <c r="AE44" s="33"/>
    </row>
    <row r="45" spans="2:12" s="1" customFormat="1" ht="14.4" customHeight="1">
      <c r="B45" s="21"/>
      <c r="L45" s="21"/>
    </row>
    <row r="46" spans="2:12" s="1" customFormat="1" ht="14.4" customHeight="1">
      <c r="B46" s="21"/>
      <c r="L46" s="21"/>
    </row>
    <row r="47" spans="2:12" s="1" customFormat="1" ht="14.4" customHeight="1">
      <c r="B47" s="21"/>
      <c r="L47" s="21"/>
    </row>
    <row r="48" spans="2:12" s="1" customFormat="1" ht="14.4" customHeight="1">
      <c r="B48" s="21"/>
      <c r="L48" s="21"/>
    </row>
    <row r="49" spans="2:12" s="1" customFormat="1" ht="14.4" customHeight="1">
      <c r="B49" s="21"/>
      <c r="L49" s="21"/>
    </row>
    <row r="50" spans="2:12" s="2" customFormat="1" ht="14.4" customHeight="1">
      <c r="B50" s="43"/>
      <c r="D50" s="44" t="s">
        <v>53</v>
      </c>
      <c r="E50" s="45"/>
      <c r="F50" s="45"/>
      <c r="G50" s="44" t="s">
        <v>54</v>
      </c>
      <c r="H50" s="45"/>
      <c r="I50" s="45"/>
      <c r="J50" s="45"/>
      <c r="K50" s="45"/>
      <c r="L50" s="43"/>
    </row>
    <row r="51" spans="2:12" ht="10.2">
      <c r="B51" s="21"/>
      <c r="L51" s="21"/>
    </row>
    <row r="52" spans="2:12" ht="10.2">
      <c r="B52" s="21"/>
      <c r="L52" s="21"/>
    </row>
    <row r="53" spans="2:12" ht="10.2">
      <c r="B53" s="21"/>
      <c r="L53" s="21"/>
    </row>
    <row r="54" spans="2:12" ht="10.2">
      <c r="B54" s="21"/>
      <c r="L54" s="21"/>
    </row>
    <row r="55" spans="2:12" ht="10.2">
      <c r="B55" s="21"/>
      <c r="L55" s="21"/>
    </row>
    <row r="56" spans="2:12" ht="10.2">
      <c r="B56" s="21"/>
      <c r="L56" s="21"/>
    </row>
    <row r="57" spans="2:12" ht="10.2">
      <c r="B57" s="21"/>
      <c r="L57" s="21"/>
    </row>
    <row r="58" spans="2:12" ht="10.2">
      <c r="B58" s="21"/>
      <c r="L58" s="21"/>
    </row>
    <row r="59" spans="2:12" ht="10.2">
      <c r="B59" s="21"/>
      <c r="L59" s="21"/>
    </row>
    <row r="60" spans="2:12" ht="10.2">
      <c r="B60" s="21"/>
      <c r="L60" s="21"/>
    </row>
    <row r="61" spans="1:31" s="2" customFormat="1" ht="13.2">
      <c r="A61" s="33"/>
      <c r="B61" s="34"/>
      <c r="C61" s="33"/>
      <c r="D61" s="46" t="s">
        <v>55</v>
      </c>
      <c r="E61" s="36"/>
      <c r="F61" s="115" t="s">
        <v>56</v>
      </c>
      <c r="G61" s="46" t="s">
        <v>55</v>
      </c>
      <c r="H61" s="36"/>
      <c r="I61" s="36"/>
      <c r="J61" s="116" t="s">
        <v>56</v>
      </c>
      <c r="K61" s="36"/>
      <c r="L61" s="43"/>
      <c r="S61" s="33"/>
      <c r="T61" s="33"/>
      <c r="U61" s="33"/>
      <c r="V61" s="33"/>
      <c r="W61" s="33"/>
      <c r="X61" s="33"/>
      <c r="Y61" s="33"/>
      <c r="Z61" s="33"/>
      <c r="AA61" s="33"/>
      <c r="AB61" s="33"/>
      <c r="AC61" s="33"/>
      <c r="AD61" s="33"/>
      <c r="AE61" s="33"/>
    </row>
    <row r="62" spans="2:12" ht="10.2">
      <c r="B62" s="21"/>
      <c r="L62" s="21"/>
    </row>
    <row r="63" spans="2:12" ht="10.2">
      <c r="B63" s="21"/>
      <c r="L63" s="21"/>
    </row>
    <row r="64" spans="2:12" ht="10.2">
      <c r="B64" s="21"/>
      <c r="L64" s="21"/>
    </row>
    <row r="65" spans="1:31" s="2" customFormat="1" ht="13.2">
      <c r="A65" s="33"/>
      <c r="B65" s="34"/>
      <c r="C65" s="33"/>
      <c r="D65" s="44" t="s">
        <v>57</v>
      </c>
      <c r="E65" s="47"/>
      <c r="F65" s="47"/>
      <c r="G65" s="44" t="s">
        <v>58</v>
      </c>
      <c r="H65" s="47"/>
      <c r="I65" s="47"/>
      <c r="J65" s="47"/>
      <c r="K65" s="47"/>
      <c r="L65" s="43"/>
      <c r="S65" s="33"/>
      <c r="T65" s="33"/>
      <c r="U65" s="33"/>
      <c r="V65" s="33"/>
      <c r="W65" s="33"/>
      <c r="X65" s="33"/>
      <c r="Y65" s="33"/>
      <c r="Z65" s="33"/>
      <c r="AA65" s="33"/>
      <c r="AB65" s="33"/>
      <c r="AC65" s="33"/>
      <c r="AD65" s="33"/>
      <c r="AE65" s="33"/>
    </row>
    <row r="66" spans="2:12" ht="10.2">
      <c r="B66" s="21"/>
      <c r="L66" s="21"/>
    </row>
    <row r="67" spans="2:12" ht="10.2">
      <c r="B67" s="21"/>
      <c r="L67" s="21"/>
    </row>
    <row r="68" spans="2:12" ht="10.2">
      <c r="B68" s="21"/>
      <c r="L68" s="21"/>
    </row>
    <row r="69" spans="2:12" ht="10.2">
      <c r="B69" s="21"/>
      <c r="L69" s="21"/>
    </row>
    <row r="70" spans="2:12" ht="10.2">
      <c r="B70" s="21"/>
      <c r="L70" s="21"/>
    </row>
    <row r="71" spans="2:12" ht="10.2">
      <c r="B71" s="21"/>
      <c r="L71" s="21"/>
    </row>
    <row r="72" spans="2:12" ht="10.2">
      <c r="B72" s="21"/>
      <c r="L72" s="21"/>
    </row>
    <row r="73" spans="2:12" ht="10.2">
      <c r="B73" s="21"/>
      <c r="L73" s="21"/>
    </row>
    <row r="74" spans="2:12" ht="10.2">
      <c r="B74" s="21"/>
      <c r="L74" s="21"/>
    </row>
    <row r="75" spans="2:12" ht="10.2">
      <c r="B75" s="21"/>
      <c r="L75" s="21"/>
    </row>
    <row r="76" spans="1:31" s="2" customFormat="1" ht="13.2">
      <c r="A76" s="33"/>
      <c r="B76" s="34"/>
      <c r="C76" s="33"/>
      <c r="D76" s="46" t="s">
        <v>55</v>
      </c>
      <c r="E76" s="36"/>
      <c r="F76" s="115" t="s">
        <v>56</v>
      </c>
      <c r="G76" s="46" t="s">
        <v>55</v>
      </c>
      <c r="H76" s="36"/>
      <c r="I76" s="36"/>
      <c r="J76" s="116" t="s">
        <v>56</v>
      </c>
      <c r="K76" s="36"/>
      <c r="L76" s="43"/>
      <c r="S76" s="33"/>
      <c r="T76" s="33"/>
      <c r="U76" s="33"/>
      <c r="V76" s="33"/>
      <c r="W76" s="33"/>
      <c r="X76" s="33"/>
      <c r="Y76" s="33"/>
      <c r="Z76" s="33"/>
      <c r="AA76" s="33"/>
      <c r="AB76" s="33"/>
      <c r="AC76" s="33"/>
      <c r="AD76" s="33"/>
      <c r="AE76" s="33"/>
    </row>
    <row r="77" spans="1:31" s="2" customFormat="1" ht="14.4" customHeight="1">
      <c r="A77" s="33"/>
      <c r="B77" s="48"/>
      <c r="C77" s="49"/>
      <c r="D77" s="49"/>
      <c r="E77" s="49"/>
      <c r="F77" s="49"/>
      <c r="G77" s="49"/>
      <c r="H77" s="49"/>
      <c r="I77" s="49"/>
      <c r="J77" s="49"/>
      <c r="K77" s="49"/>
      <c r="L77" s="43"/>
      <c r="S77" s="33"/>
      <c r="T77" s="33"/>
      <c r="U77" s="33"/>
      <c r="V77" s="33"/>
      <c r="W77" s="33"/>
      <c r="X77" s="33"/>
      <c r="Y77" s="33"/>
      <c r="Z77" s="33"/>
      <c r="AA77" s="33"/>
      <c r="AB77" s="33"/>
      <c r="AC77" s="33"/>
      <c r="AD77" s="33"/>
      <c r="AE77" s="33"/>
    </row>
    <row r="81" spans="1:31" s="2" customFormat="1" ht="6.9" customHeight="1">
      <c r="A81" s="33"/>
      <c r="B81" s="50"/>
      <c r="C81" s="51"/>
      <c r="D81" s="51"/>
      <c r="E81" s="51"/>
      <c r="F81" s="51"/>
      <c r="G81" s="51"/>
      <c r="H81" s="51"/>
      <c r="I81" s="51"/>
      <c r="J81" s="51"/>
      <c r="K81" s="51"/>
      <c r="L81" s="43"/>
      <c r="S81" s="33"/>
      <c r="T81" s="33"/>
      <c r="U81" s="33"/>
      <c r="V81" s="33"/>
      <c r="W81" s="33"/>
      <c r="X81" s="33"/>
      <c r="Y81" s="33"/>
      <c r="Z81" s="33"/>
      <c r="AA81" s="33"/>
      <c r="AB81" s="33"/>
      <c r="AC81" s="33"/>
      <c r="AD81" s="33"/>
      <c r="AE81" s="33"/>
    </row>
    <row r="82" spans="1:31" s="2" customFormat="1" ht="24.9" customHeight="1">
      <c r="A82" s="33"/>
      <c r="B82" s="34"/>
      <c r="C82" s="22" t="s">
        <v>218</v>
      </c>
      <c r="D82" s="33"/>
      <c r="E82" s="33"/>
      <c r="F82" s="33"/>
      <c r="G82" s="33"/>
      <c r="H82" s="33"/>
      <c r="I82" s="33"/>
      <c r="J82" s="33"/>
      <c r="K82" s="33"/>
      <c r="L82" s="43"/>
      <c r="S82" s="33"/>
      <c r="T82" s="33"/>
      <c r="U82" s="33"/>
      <c r="V82" s="33"/>
      <c r="W82" s="33"/>
      <c r="X82" s="33"/>
      <c r="Y82" s="33"/>
      <c r="Z82" s="33"/>
      <c r="AA82" s="33"/>
      <c r="AB82" s="33"/>
      <c r="AC82" s="33"/>
      <c r="AD82" s="33"/>
      <c r="AE82" s="33"/>
    </row>
    <row r="83" spans="1:31" s="2" customFormat="1" ht="6.9" customHeight="1">
      <c r="A83" s="33"/>
      <c r="B83" s="34"/>
      <c r="C83" s="33"/>
      <c r="D83" s="33"/>
      <c r="E83" s="33"/>
      <c r="F83" s="33"/>
      <c r="G83" s="33"/>
      <c r="H83" s="33"/>
      <c r="I83" s="33"/>
      <c r="J83" s="33"/>
      <c r="K83" s="33"/>
      <c r="L83" s="43"/>
      <c r="S83" s="33"/>
      <c r="T83" s="33"/>
      <c r="U83" s="33"/>
      <c r="V83" s="33"/>
      <c r="W83" s="33"/>
      <c r="X83" s="33"/>
      <c r="Y83" s="33"/>
      <c r="Z83" s="33"/>
      <c r="AA83" s="33"/>
      <c r="AB83" s="33"/>
      <c r="AC83" s="33"/>
      <c r="AD83" s="33"/>
      <c r="AE83" s="33"/>
    </row>
    <row r="84" spans="1:31" s="2" customFormat="1" ht="12" customHeight="1">
      <c r="A84" s="33"/>
      <c r="B84" s="34"/>
      <c r="C84" s="28" t="s">
        <v>16</v>
      </c>
      <c r="D84" s="33"/>
      <c r="E84" s="33"/>
      <c r="F84" s="33"/>
      <c r="G84" s="33"/>
      <c r="H84" s="33"/>
      <c r="I84" s="33"/>
      <c r="J84" s="33"/>
      <c r="K84" s="33"/>
      <c r="L84" s="43"/>
      <c r="S84" s="33"/>
      <c r="T84" s="33"/>
      <c r="U84" s="33"/>
      <c r="V84" s="33"/>
      <c r="W84" s="33"/>
      <c r="X84" s="33"/>
      <c r="Y84" s="33"/>
      <c r="Z84" s="33"/>
      <c r="AA84" s="33"/>
      <c r="AB84" s="33"/>
      <c r="AC84" s="33"/>
      <c r="AD84" s="33"/>
      <c r="AE84" s="33"/>
    </row>
    <row r="85" spans="1:31" s="2" customFormat="1" ht="16.5" customHeight="1">
      <c r="A85" s="33"/>
      <c r="B85" s="34"/>
      <c r="C85" s="33"/>
      <c r="D85" s="33"/>
      <c r="E85" s="271" t="str">
        <f>E7</f>
        <v>Hvězdárna a planetárium Hradec Králové,pozorovací domek</v>
      </c>
      <c r="F85" s="272"/>
      <c r="G85" s="272"/>
      <c r="H85" s="272"/>
      <c r="I85" s="33"/>
      <c r="J85" s="33"/>
      <c r="K85" s="33"/>
      <c r="L85" s="43"/>
      <c r="S85" s="33"/>
      <c r="T85" s="33"/>
      <c r="U85" s="33"/>
      <c r="V85" s="33"/>
      <c r="W85" s="33"/>
      <c r="X85" s="33"/>
      <c r="Y85" s="33"/>
      <c r="Z85" s="33"/>
      <c r="AA85" s="33"/>
      <c r="AB85" s="33"/>
      <c r="AC85" s="33"/>
      <c r="AD85" s="33"/>
      <c r="AE85" s="33"/>
    </row>
    <row r="86" spans="2:12" s="1" customFormat="1" ht="12" customHeight="1">
      <c r="B86" s="21"/>
      <c r="C86" s="28" t="s">
        <v>125</v>
      </c>
      <c r="L86" s="21"/>
    </row>
    <row r="87" spans="2:12" s="1" customFormat="1" ht="23.25" customHeight="1">
      <c r="B87" s="21"/>
      <c r="E87" s="271" t="s">
        <v>128</v>
      </c>
      <c r="F87" s="255"/>
      <c r="G87" s="255"/>
      <c r="H87" s="255"/>
      <c r="L87" s="21"/>
    </row>
    <row r="88" spans="2:12" s="1" customFormat="1" ht="12" customHeight="1">
      <c r="B88" s="21"/>
      <c r="C88" s="28" t="s">
        <v>131</v>
      </c>
      <c r="L88" s="21"/>
    </row>
    <row r="89" spans="1:31" s="2" customFormat="1" ht="16.5" customHeight="1">
      <c r="A89" s="33"/>
      <c r="B89" s="34"/>
      <c r="C89" s="33"/>
      <c r="D89" s="33"/>
      <c r="E89" s="273" t="s">
        <v>134</v>
      </c>
      <c r="F89" s="274"/>
      <c r="G89" s="274"/>
      <c r="H89" s="274"/>
      <c r="I89" s="33"/>
      <c r="J89" s="33"/>
      <c r="K89" s="33"/>
      <c r="L89" s="43"/>
      <c r="S89" s="33"/>
      <c r="T89" s="33"/>
      <c r="U89" s="33"/>
      <c r="V89" s="33"/>
      <c r="W89" s="33"/>
      <c r="X89" s="33"/>
      <c r="Y89" s="33"/>
      <c r="Z89" s="33"/>
      <c r="AA89" s="33"/>
      <c r="AB89" s="33"/>
      <c r="AC89" s="33"/>
      <c r="AD89" s="33"/>
      <c r="AE89" s="33"/>
    </row>
    <row r="90" spans="1:31" s="2" customFormat="1" ht="12" customHeight="1">
      <c r="A90" s="33"/>
      <c r="B90" s="34"/>
      <c r="C90" s="28" t="s">
        <v>137</v>
      </c>
      <c r="D90" s="33"/>
      <c r="E90" s="33"/>
      <c r="F90" s="33"/>
      <c r="G90" s="33"/>
      <c r="H90" s="33"/>
      <c r="I90" s="33"/>
      <c r="J90" s="33"/>
      <c r="K90" s="33"/>
      <c r="L90" s="43"/>
      <c r="S90" s="33"/>
      <c r="T90" s="33"/>
      <c r="U90" s="33"/>
      <c r="V90" s="33"/>
      <c r="W90" s="33"/>
      <c r="X90" s="33"/>
      <c r="Y90" s="33"/>
      <c r="Z90" s="33"/>
      <c r="AA90" s="33"/>
      <c r="AB90" s="33"/>
      <c r="AC90" s="33"/>
      <c r="AD90" s="33"/>
      <c r="AE90" s="33"/>
    </row>
    <row r="91" spans="1:31" s="2" customFormat="1" ht="16.5" customHeight="1">
      <c r="A91" s="33"/>
      <c r="B91" s="34"/>
      <c r="C91" s="33"/>
      <c r="D91" s="33"/>
      <c r="E91" s="227" t="str">
        <f>E13</f>
        <v>D.1.4.a KP - Dešťová kanalizace</v>
      </c>
      <c r="F91" s="274"/>
      <c r="G91" s="274"/>
      <c r="H91" s="274"/>
      <c r="I91" s="33"/>
      <c r="J91" s="33"/>
      <c r="K91" s="33"/>
      <c r="L91" s="43"/>
      <c r="S91" s="33"/>
      <c r="T91" s="33"/>
      <c r="U91" s="33"/>
      <c r="V91" s="33"/>
      <c r="W91" s="33"/>
      <c r="X91" s="33"/>
      <c r="Y91" s="33"/>
      <c r="Z91" s="33"/>
      <c r="AA91" s="33"/>
      <c r="AB91" s="33"/>
      <c r="AC91" s="33"/>
      <c r="AD91" s="33"/>
      <c r="AE91" s="33"/>
    </row>
    <row r="92" spans="1:31" s="2" customFormat="1" ht="6.9" customHeight="1">
      <c r="A92" s="33"/>
      <c r="B92" s="34"/>
      <c r="C92" s="33"/>
      <c r="D92" s="33"/>
      <c r="E92" s="33"/>
      <c r="F92" s="33"/>
      <c r="G92" s="33"/>
      <c r="H92" s="33"/>
      <c r="I92" s="33"/>
      <c r="J92" s="33"/>
      <c r="K92" s="33"/>
      <c r="L92" s="43"/>
      <c r="S92" s="33"/>
      <c r="T92" s="33"/>
      <c r="U92" s="33"/>
      <c r="V92" s="33"/>
      <c r="W92" s="33"/>
      <c r="X92" s="33"/>
      <c r="Y92" s="33"/>
      <c r="Z92" s="33"/>
      <c r="AA92" s="33"/>
      <c r="AB92" s="33"/>
      <c r="AC92" s="33"/>
      <c r="AD92" s="33"/>
      <c r="AE92" s="33"/>
    </row>
    <row r="93" spans="1:31" s="2" customFormat="1" ht="12" customHeight="1">
      <c r="A93" s="33"/>
      <c r="B93" s="34"/>
      <c r="C93" s="28" t="s">
        <v>20</v>
      </c>
      <c r="D93" s="33"/>
      <c r="E93" s="33"/>
      <c r="F93" s="26" t="str">
        <f>F16</f>
        <v>Hradec Králové,Kluky,p.č.st. 245</v>
      </c>
      <c r="G93" s="33"/>
      <c r="H93" s="33"/>
      <c r="I93" s="28" t="s">
        <v>22</v>
      </c>
      <c r="J93" s="56" t="str">
        <f>IF(J16="","",J16)</f>
        <v>21. 3. 2023</v>
      </c>
      <c r="K93" s="33"/>
      <c r="L93" s="43"/>
      <c r="S93" s="33"/>
      <c r="T93" s="33"/>
      <c r="U93" s="33"/>
      <c r="V93" s="33"/>
      <c r="W93" s="33"/>
      <c r="X93" s="33"/>
      <c r="Y93" s="33"/>
      <c r="Z93" s="33"/>
      <c r="AA93" s="33"/>
      <c r="AB93" s="33"/>
      <c r="AC93" s="33"/>
      <c r="AD93" s="33"/>
      <c r="AE93" s="33"/>
    </row>
    <row r="94" spans="1:31" s="2" customFormat="1" ht="6.9" customHeight="1">
      <c r="A94" s="33"/>
      <c r="B94" s="34"/>
      <c r="C94" s="33"/>
      <c r="D94" s="33"/>
      <c r="E94" s="33"/>
      <c r="F94" s="33"/>
      <c r="G94" s="33"/>
      <c r="H94" s="33"/>
      <c r="I94" s="33"/>
      <c r="J94" s="33"/>
      <c r="K94" s="33"/>
      <c r="L94" s="43"/>
      <c r="S94" s="33"/>
      <c r="T94" s="33"/>
      <c r="U94" s="33"/>
      <c r="V94" s="33"/>
      <c r="W94" s="33"/>
      <c r="X94" s="33"/>
      <c r="Y94" s="33"/>
      <c r="Z94" s="33"/>
      <c r="AA94" s="33"/>
      <c r="AB94" s="33"/>
      <c r="AC94" s="33"/>
      <c r="AD94" s="33"/>
      <c r="AE94" s="33"/>
    </row>
    <row r="95" spans="1:31" s="2" customFormat="1" ht="25.65" customHeight="1">
      <c r="A95" s="33"/>
      <c r="B95" s="34"/>
      <c r="C95" s="28" t="s">
        <v>24</v>
      </c>
      <c r="D95" s="33"/>
      <c r="E95" s="33"/>
      <c r="F95" s="26" t="str">
        <f>E19</f>
        <v>Královéhradecký kraj, Pivovarské nám. 1254, HK</v>
      </c>
      <c r="G95" s="33"/>
      <c r="H95" s="33"/>
      <c r="I95" s="28" t="s">
        <v>32</v>
      </c>
      <c r="J95" s="31" t="str">
        <f>E25</f>
        <v>PROINSTAL - Zahradník</v>
      </c>
      <c r="K95" s="33"/>
      <c r="L95" s="43"/>
      <c r="S95" s="33"/>
      <c r="T95" s="33"/>
      <c r="U95" s="33"/>
      <c r="V95" s="33"/>
      <c r="W95" s="33"/>
      <c r="X95" s="33"/>
      <c r="Y95" s="33"/>
      <c r="Z95" s="33"/>
      <c r="AA95" s="33"/>
      <c r="AB95" s="33"/>
      <c r="AC95" s="33"/>
      <c r="AD95" s="33"/>
      <c r="AE95" s="33"/>
    </row>
    <row r="96" spans="1:31" s="2" customFormat="1" ht="15.15" customHeight="1">
      <c r="A96" s="33"/>
      <c r="B96" s="34"/>
      <c r="C96" s="28" t="s">
        <v>30</v>
      </c>
      <c r="D96" s="33"/>
      <c r="E96" s="33"/>
      <c r="F96" s="26" t="str">
        <f>IF(E22="","",E22)</f>
        <v>Vyplň údaj</v>
      </c>
      <c r="G96" s="33"/>
      <c r="H96" s="33"/>
      <c r="I96" s="28" t="s">
        <v>37</v>
      </c>
      <c r="J96" s="31" t="str">
        <f>E28</f>
        <v>Ing. Zahradník</v>
      </c>
      <c r="K96" s="33"/>
      <c r="L96" s="43"/>
      <c r="S96" s="33"/>
      <c r="T96" s="33"/>
      <c r="U96" s="33"/>
      <c r="V96" s="33"/>
      <c r="W96" s="33"/>
      <c r="X96" s="33"/>
      <c r="Y96" s="33"/>
      <c r="Z96" s="33"/>
      <c r="AA96" s="33"/>
      <c r="AB96" s="33"/>
      <c r="AC96" s="33"/>
      <c r="AD96" s="33"/>
      <c r="AE96" s="33"/>
    </row>
    <row r="97" spans="1:31" s="2" customFormat="1" ht="10.35" customHeight="1">
      <c r="A97" s="33"/>
      <c r="B97" s="34"/>
      <c r="C97" s="33"/>
      <c r="D97" s="33"/>
      <c r="E97" s="33"/>
      <c r="F97" s="33"/>
      <c r="G97" s="33"/>
      <c r="H97" s="33"/>
      <c r="I97" s="33"/>
      <c r="J97" s="33"/>
      <c r="K97" s="33"/>
      <c r="L97" s="43"/>
      <c r="S97" s="33"/>
      <c r="T97" s="33"/>
      <c r="U97" s="33"/>
      <c r="V97" s="33"/>
      <c r="W97" s="33"/>
      <c r="X97" s="33"/>
      <c r="Y97" s="33"/>
      <c r="Z97" s="33"/>
      <c r="AA97" s="33"/>
      <c r="AB97" s="33"/>
      <c r="AC97" s="33"/>
      <c r="AD97" s="33"/>
      <c r="AE97" s="33"/>
    </row>
    <row r="98" spans="1:31" s="2" customFormat="1" ht="29.25" customHeight="1">
      <c r="A98" s="33"/>
      <c r="B98" s="34"/>
      <c r="C98" s="117" t="s">
        <v>219</v>
      </c>
      <c r="D98" s="109"/>
      <c r="E98" s="109"/>
      <c r="F98" s="109"/>
      <c r="G98" s="109"/>
      <c r="H98" s="109"/>
      <c r="I98" s="109"/>
      <c r="J98" s="118" t="s">
        <v>220</v>
      </c>
      <c r="K98" s="109"/>
      <c r="L98" s="43"/>
      <c r="S98" s="33"/>
      <c r="T98" s="33"/>
      <c r="U98" s="33"/>
      <c r="V98" s="33"/>
      <c r="W98" s="33"/>
      <c r="X98" s="33"/>
      <c r="Y98" s="33"/>
      <c r="Z98" s="33"/>
      <c r="AA98" s="33"/>
      <c r="AB98" s="33"/>
      <c r="AC98" s="33"/>
      <c r="AD98" s="33"/>
      <c r="AE98" s="33"/>
    </row>
    <row r="99" spans="1:31" s="2" customFormat="1" ht="10.35" customHeight="1">
      <c r="A99" s="33"/>
      <c r="B99" s="34"/>
      <c r="C99" s="33"/>
      <c r="D99" s="33"/>
      <c r="E99" s="33"/>
      <c r="F99" s="33"/>
      <c r="G99" s="33"/>
      <c r="H99" s="33"/>
      <c r="I99" s="33"/>
      <c r="J99" s="33"/>
      <c r="K99" s="33"/>
      <c r="L99" s="43"/>
      <c r="S99" s="33"/>
      <c r="T99" s="33"/>
      <c r="U99" s="33"/>
      <c r="V99" s="33"/>
      <c r="W99" s="33"/>
      <c r="X99" s="33"/>
      <c r="Y99" s="33"/>
      <c r="Z99" s="33"/>
      <c r="AA99" s="33"/>
      <c r="AB99" s="33"/>
      <c r="AC99" s="33"/>
      <c r="AD99" s="33"/>
      <c r="AE99" s="33"/>
    </row>
    <row r="100" spans="1:47" s="2" customFormat="1" ht="22.8" customHeight="1">
      <c r="A100" s="33"/>
      <c r="B100" s="34"/>
      <c r="C100" s="119" t="s">
        <v>221</v>
      </c>
      <c r="D100" s="33"/>
      <c r="E100" s="33"/>
      <c r="F100" s="33"/>
      <c r="G100" s="33"/>
      <c r="H100" s="33"/>
      <c r="I100" s="33"/>
      <c r="J100" s="72">
        <f>J133</f>
        <v>0</v>
      </c>
      <c r="K100" s="33"/>
      <c r="L100" s="43"/>
      <c r="S100" s="33"/>
      <c r="T100" s="33"/>
      <c r="U100" s="33"/>
      <c r="V100" s="33"/>
      <c r="W100" s="33"/>
      <c r="X100" s="33"/>
      <c r="Y100" s="33"/>
      <c r="Z100" s="33"/>
      <c r="AA100" s="33"/>
      <c r="AB100" s="33"/>
      <c r="AC100" s="33"/>
      <c r="AD100" s="33"/>
      <c r="AE100" s="33"/>
      <c r="AU100" s="18" t="s">
        <v>222</v>
      </c>
    </row>
    <row r="101" spans="2:12" s="9" customFormat="1" ht="24.9" customHeight="1">
      <c r="B101" s="120"/>
      <c r="D101" s="121" t="s">
        <v>1748</v>
      </c>
      <c r="E101" s="122"/>
      <c r="F101" s="122"/>
      <c r="G101" s="122"/>
      <c r="H101" s="122"/>
      <c r="I101" s="122"/>
      <c r="J101" s="123">
        <f>J134</f>
        <v>0</v>
      </c>
      <c r="L101" s="120"/>
    </row>
    <row r="102" spans="2:12" s="10" customFormat="1" ht="19.95" customHeight="1">
      <c r="B102" s="124"/>
      <c r="D102" s="125" t="s">
        <v>224</v>
      </c>
      <c r="E102" s="126"/>
      <c r="F102" s="126"/>
      <c r="G102" s="126"/>
      <c r="H102" s="126"/>
      <c r="I102" s="126"/>
      <c r="J102" s="127">
        <f>J135</f>
        <v>0</v>
      </c>
      <c r="L102" s="124"/>
    </row>
    <row r="103" spans="2:12" s="10" customFormat="1" ht="19.95" customHeight="1">
      <c r="B103" s="124"/>
      <c r="D103" s="125" t="s">
        <v>227</v>
      </c>
      <c r="E103" s="126"/>
      <c r="F103" s="126"/>
      <c r="G103" s="126"/>
      <c r="H103" s="126"/>
      <c r="I103" s="126"/>
      <c r="J103" s="127">
        <f>J214</f>
        <v>0</v>
      </c>
      <c r="L103" s="124"/>
    </row>
    <row r="104" spans="2:12" s="10" customFormat="1" ht="19.95" customHeight="1">
      <c r="B104" s="124"/>
      <c r="D104" s="125" t="s">
        <v>230</v>
      </c>
      <c r="E104" s="126"/>
      <c r="F104" s="126"/>
      <c r="G104" s="126"/>
      <c r="H104" s="126"/>
      <c r="I104" s="126"/>
      <c r="J104" s="127">
        <f>J222</f>
        <v>0</v>
      </c>
      <c r="L104" s="124"/>
    </row>
    <row r="105" spans="2:12" s="10" customFormat="1" ht="19.95" customHeight="1">
      <c r="B105" s="124"/>
      <c r="D105" s="125" t="s">
        <v>1749</v>
      </c>
      <c r="E105" s="126"/>
      <c r="F105" s="126"/>
      <c r="G105" s="126"/>
      <c r="H105" s="126"/>
      <c r="I105" s="126"/>
      <c r="J105" s="127">
        <f>J303</f>
        <v>0</v>
      </c>
      <c r="L105" s="124"/>
    </row>
    <row r="106" spans="2:12" s="9" customFormat="1" ht="24.9" customHeight="1">
      <c r="B106" s="120"/>
      <c r="D106" s="121" t="s">
        <v>234</v>
      </c>
      <c r="E106" s="122"/>
      <c r="F106" s="122"/>
      <c r="G106" s="122"/>
      <c r="H106" s="122"/>
      <c r="I106" s="122"/>
      <c r="J106" s="123">
        <f>J306</f>
        <v>0</v>
      </c>
      <c r="L106" s="120"/>
    </row>
    <row r="107" spans="2:12" s="10" customFormat="1" ht="19.95" customHeight="1">
      <c r="B107" s="124"/>
      <c r="D107" s="125" t="s">
        <v>237</v>
      </c>
      <c r="E107" s="126"/>
      <c r="F107" s="126"/>
      <c r="G107" s="126"/>
      <c r="H107" s="126"/>
      <c r="I107" s="126"/>
      <c r="J107" s="127">
        <f>J307</f>
        <v>0</v>
      </c>
      <c r="L107" s="124"/>
    </row>
    <row r="108" spans="2:12" s="9" customFormat="1" ht="24.9" customHeight="1">
      <c r="B108" s="120"/>
      <c r="D108" s="121" t="s">
        <v>1752</v>
      </c>
      <c r="E108" s="122"/>
      <c r="F108" s="122"/>
      <c r="G108" s="122"/>
      <c r="H108" s="122"/>
      <c r="I108" s="122"/>
      <c r="J108" s="123">
        <f>J319</f>
        <v>0</v>
      </c>
      <c r="L108" s="120"/>
    </row>
    <row r="109" spans="2:12" s="10" customFormat="1" ht="19.95" customHeight="1">
      <c r="B109" s="124"/>
      <c r="D109" s="125" t="s">
        <v>1927</v>
      </c>
      <c r="E109" s="126"/>
      <c r="F109" s="126"/>
      <c r="G109" s="126"/>
      <c r="H109" s="126"/>
      <c r="I109" s="126"/>
      <c r="J109" s="127">
        <f>J320</f>
        <v>0</v>
      </c>
      <c r="L109" s="124"/>
    </row>
    <row r="110" spans="1:31" s="2" customFormat="1" ht="21.75" customHeight="1">
      <c r="A110" s="33"/>
      <c r="B110" s="34"/>
      <c r="C110" s="33"/>
      <c r="D110" s="33"/>
      <c r="E110" s="33"/>
      <c r="F110" s="33"/>
      <c r="G110" s="33"/>
      <c r="H110" s="33"/>
      <c r="I110" s="33"/>
      <c r="J110" s="33"/>
      <c r="K110" s="33"/>
      <c r="L110" s="43"/>
      <c r="S110" s="33"/>
      <c r="T110" s="33"/>
      <c r="U110" s="33"/>
      <c r="V110" s="33"/>
      <c r="W110" s="33"/>
      <c r="X110" s="33"/>
      <c r="Y110" s="33"/>
      <c r="Z110" s="33"/>
      <c r="AA110" s="33"/>
      <c r="AB110" s="33"/>
      <c r="AC110" s="33"/>
      <c r="AD110" s="33"/>
      <c r="AE110" s="33"/>
    </row>
    <row r="111" spans="1:31" s="2" customFormat="1" ht="6.9" customHeight="1">
      <c r="A111" s="33"/>
      <c r="B111" s="48"/>
      <c r="C111" s="49"/>
      <c r="D111" s="49"/>
      <c r="E111" s="49"/>
      <c r="F111" s="49"/>
      <c r="G111" s="49"/>
      <c r="H111" s="49"/>
      <c r="I111" s="49"/>
      <c r="J111" s="49"/>
      <c r="K111" s="49"/>
      <c r="L111" s="43"/>
      <c r="S111" s="33"/>
      <c r="T111" s="33"/>
      <c r="U111" s="33"/>
      <c r="V111" s="33"/>
      <c r="W111" s="33"/>
      <c r="X111" s="33"/>
      <c r="Y111" s="33"/>
      <c r="Z111" s="33"/>
      <c r="AA111" s="33"/>
      <c r="AB111" s="33"/>
      <c r="AC111" s="33"/>
      <c r="AD111" s="33"/>
      <c r="AE111" s="33"/>
    </row>
    <row r="115" spans="1:31" s="2" customFormat="1" ht="6.9" customHeight="1">
      <c r="A115" s="33"/>
      <c r="B115" s="50"/>
      <c r="C115" s="51"/>
      <c r="D115" s="51"/>
      <c r="E115" s="51"/>
      <c r="F115" s="51"/>
      <c r="G115" s="51"/>
      <c r="H115" s="51"/>
      <c r="I115" s="51"/>
      <c r="J115" s="51"/>
      <c r="K115" s="51"/>
      <c r="L115" s="43"/>
      <c r="S115" s="33"/>
      <c r="T115" s="33"/>
      <c r="U115" s="33"/>
      <c r="V115" s="33"/>
      <c r="W115" s="33"/>
      <c r="X115" s="33"/>
      <c r="Y115" s="33"/>
      <c r="Z115" s="33"/>
      <c r="AA115" s="33"/>
      <c r="AB115" s="33"/>
      <c r="AC115" s="33"/>
      <c r="AD115" s="33"/>
      <c r="AE115" s="33"/>
    </row>
    <row r="116" spans="1:31" s="2" customFormat="1" ht="24.9" customHeight="1">
      <c r="A116" s="33"/>
      <c r="B116" s="34"/>
      <c r="C116" s="22" t="s">
        <v>250</v>
      </c>
      <c r="D116" s="33"/>
      <c r="E116" s="33"/>
      <c r="F116" s="33"/>
      <c r="G116" s="33"/>
      <c r="H116" s="33"/>
      <c r="I116" s="33"/>
      <c r="J116" s="33"/>
      <c r="K116" s="33"/>
      <c r="L116" s="43"/>
      <c r="S116" s="33"/>
      <c r="T116" s="33"/>
      <c r="U116" s="33"/>
      <c r="V116" s="33"/>
      <c r="W116" s="33"/>
      <c r="X116" s="33"/>
      <c r="Y116" s="33"/>
      <c r="Z116" s="33"/>
      <c r="AA116" s="33"/>
      <c r="AB116" s="33"/>
      <c r="AC116" s="33"/>
      <c r="AD116" s="33"/>
      <c r="AE116" s="33"/>
    </row>
    <row r="117" spans="1:31" s="2" customFormat="1" ht="6.9" customHeight="1">
      <c r="A117" s="33"/>
      <c r="B117" s="34"/>
      <c r="C117" s="33"/>
      <c r="D117" s="33"/>
      <c r="E117" s="33"/>
      <c r="F117" s="33"/>
      <c r="G117" s="33"/>
      <c r="H117" s="33"/>
      <c r="I117" s="33"/>
      <c r="J117" s="33"/>
      <c r="K117" s="33"/>
      <c r="L117" s="43"/>
      <c r="S117" s="33"/>
      <c r="T117" s="33"/>
      <c r="U117" s="33"/>
      <c r="V117" s="33"/>
      <c r="W117" s="33"/>
      <c r="X117" s="33"/>
      <c r="Y117" s="33"/>
      <c r="Z117" s="33"/>
      <c r="AA117" s="33"/>
      <c r="AB117" s="33"/>
      <c r="AC117" s="33"/>
      <c r="AD117" s="33"/>
      <c r="AE117" s="33"/>
    </row>
    <row r="118" spans="1:31" s="2" customFormat="1" ht="12" customHeight="1">
      <c r="A118" s="33"/>
      <c r="B118" s="34"/>
      <c r="C118" s="28" t="s">
        <v>16</v>
      </c>
      <c r="D118" s="33"/>
      <c r="E118" s="33"/>
      <c r="F118" s="33"/>
      <c r="G118" s="33"/>
      <c r="H118" s="33"/>
      <c r="I118" s="33"/>
      <c r="J118" s="33"/>
      <c r="K118" s="33"/>
      <c r="L118" s="43"/>
      <c r="S118" s="33"/>
      <c r="T118" s="33"/>
      <c r="U118" s="33"/>
      <c r="V118" s="33"/>
      <c r="W118" s="33"/>
      <c r="X118" s="33"/>
      <c r="Y118" s="33"/>
      <c r="Z118" s="33"/>
      <c r="AA118" s="33"/>
      <c r="AB118" s="33"/>
      <c r="AC118" s="33"/>
      <c r="AD118" s="33"/>
      <c r="AE118" s="33"/>
    </row>
    <row r="119" spans="1:31" s="2" customFormat="1" ht="16.5" customHeight="1">
      <c r="A119" s="33"/>
      <c r="B119" s="34"/>
      <c r="C119" s="33"/>
      <c r="D119" s="33"/>
      <c r="E119" s="271" t="str">
        <f>E7</f>
        <v>Hvězdárna a planetárium Hradec Králové,pozorovací domek</v>
      </c>
      <c r="F119" s="272"/>
      <c r="G119" s="272"/>
      <c r="H119" s="272"/>
      <c r="I119" s="33"/>
      <c r="J119" s="33"/>
      <c r="K119" s="33"/>
      <c r="L119" s="43"/>
      <c r="S119" s="33"/>
      <c r="T119" s="33"/>
      <c r="U119" s="33"/>
      <c r="V119" s="33"/>
      <c r="W119" s="33"/>
      <c r="X119" s="33"/>
      <c r="Y119" s="33"/>
      <c r="Z119" s="33"/>
      <c r="AA119" s="33"/>
      <c r="AB119" s="33"/>
      <c r="AC119" s="33"/>
      <c r="AD119" s="33"/>
      <c r="AE119" s="33"/>
    </row>
    <row r="120" spans="2:12" s="1" customFormat="1" ht="12" customHeight="1">
      <c r="B120" s="21"/>
      <c r="C120" s="28" t="s">
        <v>125</v>
      </c>
      <c r="L120" s="21"/>
    </row>
    <row r="121" spans="2:12" s="1" customFormat="1" ht="23.25" customHeight="1">
      <c r="B121" s="21"/>
      <c r="E121" s="271" t="s">
        <v>128</v>
      </c>
      <c r="F121" s="255"/>
      <c r="G121" s="255"/>
      <c r="H121" s="255"/>
      <c r="L121" s="21"/>
    </row>
    <row r="122" spans="2:12" s="1" customFormat="1" ht="12" customHeight="1">
      <c r="B122" s="21"/>
      <c r="C122" s="28" t="s">
        <v>131</v>
      </c>
      <c r="L122" s="21"/>
    </row>
    <row r="123" spans="1:31" s="2" customFormat="1" ht="16.5" customHeight="1">
      <c r="A123" s="33"/>
      <c r="B123" s="34"/>
      <c r="C123" s="33"/>
      <c r="D123" s="33"/>
      <c r="E123" s="273" t="s">
        <v>134</v>
      </c>
      <c r="F123" s="274"/>
      <c r="G123" s="274"/>
      <c r="H123" s="274"/>
      <c r="I123" s="33"/>
      <c r="J123" s="33"/>
      <c r="K123" s="33"/>
      <c r="L123" s="43"/>
      <c r="S123" s="33"/>
      <c r="T123" s="33"/>
      <c r="U123" s="33"/>
      <c r="V123" s="33"/>
      <c r="W123" s="33"/>
      <c r="X123" s="33"/>
      <c r="Y123" s="33"/>
      <c r="Z123" s="33"/>
      <c r="AA123" s="33"/>
      <c r="AB123" s="33"/>
      <c r="AC123" s="33"/>
      <c r="AD123" s="33"/>
      <c r="AE123" s="33"/>
    </row>
    <row r="124" spans="1:31" s="2" customFormat="1" ht="12" customHeight="1">
      <c r="A124" s="33"/>
      <c r="B124" s="34"/>
      <c r="C124" s="28" t="s">
        <v>137</v>
      </c>
      <c r="D124" s="33"/>
      <c r="E124" s="33"/>
      <c r="F124" s="33"/>
      <c r="G124" s="33"/>
      <c r="H124" s="33"/>
      <c r="I124" s="33"/>
      <c r="J124" s="33"/>
      <c r="K124" s="33"/>
      <c r="L124" s="43"/>
      <c r="S124" s="33"/>
      <c r="T124" s="33"/>
      <c r="U124" s="33"/>
      <c r="V124" s="33"/>
      <c r="W124" s="33"/>
      <c r="X124" s="33"/>
      <c r="Y124" s="33"/>
      <c r="Z124" s="33"/>
      <c r="AA124" s="33"/>
      <c r="AB124" s="33"/>
      <c r="AC124" s="33"/>
      <c r="AD124" s="33"/>
      <c r="AE124" s="33"/>
    </row>
    <row r="125" spans="1:31" s="2" customFormat="1" ht="16.5" customHeight="1">
      <c r="A125" s="33"/>
      <c r="B125" s="34"/>
      <c r="C125" s="33"/>
      <c r="D125" s="33"/>
      <c r="E125" s="227" t="str">
        <f>E13</f>
        <v>D.1.4.a KP - Dešťová kanalizace</v>
      </c>
      <c r="F125" s="274"/>
      <c r="G125" s="274"/>
      <c r="H125" s="274"/>
      <c r="I125" s="33"/>
      <c r="J125" s="33"/>
      <c r="K125" s="33"/>
      <c r="L125" s="43"/>
      <c r="S125" s="33"/>
      <c r="T125" s="33"/>
      <c r="U125" s="33"/>
      <c r="V125" s="33"/>
      <c r="W125" s="33"/>
      <c r="X125" s="33"/>
      <c r="Y125" s="33"/>
      <c r="Z125" s="33"/>
      <c r="AA125" s="33"/>
      <c r="AB125" s="33"/>
      <c r="AC125" s="33"/>
      <c r="AD125" s="33"/>
      <c r="AE125" s="33"/>
    </row>
    <row r="126" spans="1:31" s="2" customFormat="1" ht="6.9" customHeight="1">
      <c r="A126" s="33"/>
      <c r="B126" s="34"/>
      <c r="C126" s="33"/>
      <c r="D126" s="33"/>
      <c r="E126" s="33"/>
      <c r="F126" s="33"/>
      <c r="G126" s="33"/>
      <c r="H126" s="33"/>
      <c r="I126" s="33"/>
      <c r="J126" s="33"/>
      <c r="K126" s="33"/>
      <c r="L126" s="43"/>
      <c r="S126" s="33"/>
      <c r="T126" s="33"/>
      <c r="U126" s="33"/>
      <c r="V126" s="33"/>
      <c r="W126" s="33"/>
      <c r="X126" s="33"/>
      <c r="Y126" s="33"/>
      <c r="Z126" s="33"/>
      <c r="AA126" s="33"/>
      <c r="AB126" s="33"/>
      <c r="AC126" s="33"/>
      <c r="AD126" s="33"/>
      <c r="AE126" s="33"/>
    </row>
    <row r="127" spans="1:31" s="2" customFormat="1" ht="12" customHeight="1">
      <c r="A127" s="33"/>
      <c r="B127" s="34"/>
      <c r="C127" s="28" t="s">
        <v>20</v>
      </c>
      <c r="D127" s="33"/>
      <c r="E127" s="33"/>
      <c r="F127" s="26" t="str">
        <f>F16</f>
        <v>Hradec Králové,Kluky,p.č.st. 245</v>
      </c>
      <c r="G127" s="33"/>
      <c r="H127" s="33"/>
      <c r="I127" s="28" t="s">
        <v>22</v>
      </c>
      <c r="J127" s="56" t="str">
        <f>IF(J16="","",J16)</f>
        <v>21. 3. 2023</v>
      </c>
      <c r="K127" s="33"/>
      <c r="L127" s="43"/>
      <c r="S127" s="33"/>
      <c r="T127" s="33"/>
      <c r="U127" s="33"/>
      <c r="V127" s="33"/>
      <c r="W127" s="33"/>
      <c r="X127" s="33"/>
      <c r="Y127" s="33"/>
      <c r="Z127" s="33"/>
      <c r="AA127" s="33"/>
      <c r="AB127" s="33"/>
      <c r="AC127" s="33"/>
      <c r="AD127" s="33"/>
      <c r="AE127" s="33"/>
    </row>
    <row r="128" spans="1:31" s="2" customFormat="1" ht="6.9" customHeight="1">
      <c r="A128" s="33"/>
      <c r="B128" s="34"/>
      <c r="C128" s="33"/>
      <c r="D128" s="33"/>
      <c r="E128" s="33"/>
      <c r="F128" s="33"/>
      <c r="G128" s="33"/>
      <c r="H128" s="33"/>
      <c r="I128" s="33"/>
      <c r="J128" s="33"/>
      <c r="K128" s="33"/>
      <c r="L128" s="43"/>
      <c r="S128" s="33"/>
      <c r="T128" s="33"/>
      <c r="U128" s="33"/>
      <c r="V128" s="33"/>
      <c r="W128" s="33"/>
      <c r="X128" s="33"/>
      <c r="Y128" s="33"/>
      <c r="Z128" s="33"/>
      <c r="AA128" s="33"/>
      <c r="AB128" s="33"/>
      <c r="AC128" s="33"/>
      <c r="AD128" s="33"/>
      <c r="AE128" s="33"/>
    </row>
    <row r="129" spans="1:31" s="2" customFormat="1" ht="25.65" customHeight="1">
      <c r="A129" s="33"/>
      <c r="B129" s="34"/>
      <c r="C129" s="28" t="s">
        <v>24</v>
      </c>
      <c r="D129" s="33"/>
      <c r="E129" s="33"/>
      <c r="F129" s="26" t="str">
        <f>E19</f>
        <v>Královéhradecký kraj, Pivovarské nám. 1254, HK</v>
      </c>
      <c r="G129" s="33"/>
      <c r="H129" s="33"/>
      <c r="I129" s="28" t="s">
        <v>32</v>
      </c>
      <c r="J129" s="31" t="str">
        <f>E25</f>
        <v>PROINSTAL - Zahradník</v>
      </c>
      <c r="K129" s="33"/>
      <c r="L129" s="43"/>
      <c r="S129" s="33"/>
      <c r="T129" s="33"/>
      <c r="U129" s="33"/>
      <c r="V129" s="33"/>
      <c r="W129" s="33"/>
      <c r="X129" s="33"/>
      <c r="Y129" s="33"/>
      <c r="Z129" s="33"/>
      <c r="AA129" s="33"/>
      <c r="AB129" s="33"/>
      <c r="AC129" s="33"/>
      <c r="AD129" s="33"/>
      <c r="AE129" s="33"/>
    </row>
    <row r="130" spans="1:31" s="2" customFormat="1" ht="15.15" customHeight="1">
      <c r="A130" s="33"/>
      <c r="B130" s="34"/>
      <c r="C130" s="28" t="s">
        <v>30</v>
      </c>
      <c r="D130" s="33"/>
      <c r="E130" s="33"/>
      <c r="F130" s="26" t="str">
        <f>IF(E22="","",E22)</f>
        <v>Vyplň údaj</v>
      </c>
      <c r="G130" s="33"/>
      <c r="H130" s="33"/>
      <c r="I130" s="28" t="s">
        <v>37</v>
      </c>
      <c r="J130" s="31" t="str">
        <f>E28</f>
        <v>Ing. Zahradník</v>
      </c>
      <c r="K130" s="33"/>
      <c r="L130" s="43"/>
      <c r="S130" s="33"/>
      <c r="T130" s="33"/>
      <c r="U130" s="33"/>
      <c r="V130" s="33"/>
      <c r="W130" s="33"/>
      <c r="X130" s="33"/>
      <c r="Y130" s="33"/>
      <c r="Z130" s="33"/>
      <c r="AA130" s="33"/>
      <c r="AB130" s="33"/>
      <c r="AC130" s="33"/>
      <c r="AD130" s="33"/>
      <c r="AE130" s="33"/>
    </row>
    <row r="131" spans="1:31" s="2" customFormat="1" ht="10.35" customHeight="1">
      <c r="A131" s="33"/>
      <c r="B131" s="34"/>
      <c r="C131" s="33"/>
      <c r="D131" s="33"/>
      <c r="E131" s="33"/>
      <c r="F131" s="33"/>
      <c r="G131" s="33"/>
      <c r="H131" s="33"/>
      <c r="I131" s="33"/>
      <c r="J131" s="33"/>
      <c r="K131" s="33"/>
      <c r="L131" s="43"/>
      <c r="S131" s="33"/>
      <c r="T131" s="33"/>
      <c r="U131" s="33"/>
      <c r="V131" s="33"/>
      <c r="W131" s="33"/>
      <c r="X131" s="33"/>
      <c r="Y131" s="33"/>
      <c r="Z131" s="33"/>
      <c r="AA131" s="33"/>
      <c r="AB131" s="33"/>
      <c r="AC131" s="33"/>
      <c r="AD131" s="33"/>
      <c r="AE131" s="33"/>
    </row>
    <row r="132" spans="1:31" s="11" customFormat="1" ht="29.25" customHeight="1">
      <c r="A132" s="128"/>
      <c r="B132" s="129"/>
      <c r="C132" s="130" t="s">
        <v>251</v>
      </c>
      <c r="D132" s="131" t="s">
        <v>65</v>
      </c>
      <c r="E132" s="131" t="s">
        <v>61</v>
      </c>
      <c r="F132" s="131" t="s">
        <v>62</v>
      </c>
      <c r="G132" s="131" t="s">
        <v>252</v>
      </c>
      <c r="H132" s="131" t="s">
        <v>253</v>
      </c>
      <c r="I132" s="131" t="s">
        <v>254</v>
      </c>
      <c r="J132" s="131" t="s">
        <v>220</v>
      </c>
      <c r="K132" s="132" t="s">
        <v>255</v>
      </c>
      <c r="L132" s="133"/>
      <c r="M132" s="63" t="s">
        <v>1</v>
      </c>
      <c r="N132" s="64" t="s">
        <v>44</v>
      </c>
      <c r="O132" s="64" t="s">
        <v>256</v>
      </c>
      <c r="P132" s="64" t="s">
        <v>257</v>
      </c>
      <c r="Q132" s="64" t="s">
        <v>258</v>
      </c>
      <c r="R132" s="64" t="s">
        <v>259</v>
      </c>
      <c r="S132" s="64" t="s">
        <v>260</v>
      </c>
      <c r="T132" s="65" t="s">
        <v>261</v>
      </c>
      <c r="U132" s="128"/>
      <c r="V132" s="128"/>
      <c r="W132" s="128"/>
      <c r="X132" s="128"/>
      <c r="Y132" s="128"/>
      <c r="Z132" s="128"/>
      <c r="AA132" s="128"/>
      <c r="AB132" s="128"/>
      <c r="AC132" s="128"/>
      <c r="AD132" s="128"/>
      <c r="AE132" s="128"/>
    </row>
    <row r="133" spans="1:63" s="2" customFormat="1" ht="22.8" customHeight="1">
      <c r="A133" s="33"/>
      <c r="B133" s="34"/>
      <c r="C133" s="70" t="s">
        <v>262</v>
      </c>
      <c r="D133" s="33"/>
      <c r="E133" s="33"/>
      <c r="F133" s="33"/>
      <c r="G133" s="33"/>
      <c r="H133" s="33"/>
      <c r="I133" s="33"/>
      <c r="J133" s="134">
        <f>BK133</f>
        <v>0</v>
      </c>
      <c r="K133" s="33"/>
      <c r="L133" s="34"/>
      <c r="M133" s="66"/>
      <c r="N133" s="57"/>
      <c r="O133" s="67"/>
      <c r="P133" s="135">
        <f>P134+P306+P319</f>
        <v>0</v>
      </c>
      <c r="Q133" s="67"/>
      <c r="R133" s="135">
        <f>R134+R306+R319</f>
        <v>23.64722447</v>
      </c>
      <c r="S133" s="67"/>
      <c r="T133" s="136">
        <f>T134+T306+T319</f>
        <v>0</v>
      </c>
      <c r="U133" s="33"/>
      <c r="V133" s="33"/>
      <c r="W133" s="33"/>
      <c r="X133" s="33"/>
      <c r="Y133" s="33"/>
      <c r="Z133" s="33"/>
      <c r="AA133" s="33"/>
      <c r="AB133" s="33"/>
      <c r="AC133" s="33"/>
      <c r="AD133" s="33"/>
      <c r="AE133" s="33"/>
      <c r="AT133" s="18" t="s">
        <v>79</v>
      </c>
      <c r="AU133" s="18" t="s">
        <v>222</v>
      </c>
      <c r="BK133" s="137">
        <f>BK134+BK306+BK319</f>
        <v>0</v>
      </c>
    </row>
    <row r="134" spans="2:63" s="12" customFormat="1" ht="25.95" customHeight="1">
      <c r="B134" s="138"/>
      <c r="D134" s="139" t="s">
        <v>79</v>
      </c>
      <c r="E134" s="140" t="s">
        <v>263</v>
      </c>
      <c r="F134" s="140" t="s">
        <v>263</v>
      </c>
      <c r="I134" s="141"/>
      <c r="J134" s="142">
        <f>BK134</f>
        <v>0</v>
      </c>
      <c r="L134" s="138"/>
      <c r="M134" s="143"/>
      <c r="N134" s="144"/>
      <c r="O134" s="144"/>
      <c r="P134" s="145">
        <f>P135+P214+P222+P303</f>
        <v>0</v>
      </c>
      <c r="Q134" s="144"/>
      <c r="R134" s="145">
        <f>R135+R214+R222+R303</f>
        <v>23.64236447</v>
      </c>
      <c r="S134" s="144"/>
      <c r="T134" s="146">
        <f>T135+T214+T222+T303</f>
        <v>0</v>
      </c>
      <c r="AR134" s="139" t="s">
        <v>87</v>
      </c>
      <c r="AT134" s="147" t="s">
        <v>79</v>
      </c>
      <c r="AU134" s="147" t="s">
        <v>80</v>
      </c>
      <c r="AY134" s="139" t="s">
        <v>265</v>
      </c>
      <c r="BK134" s="148">
        <f>BK135+BK214+BK222+BK303</f>
        <v>0</v>
      </c>
    </row>
    <row r="135" spans="2:63" s="12" customFormat="1" ht="22.8" customHeight="1">
      <c r="B135" s="138"/>
      <c r="D135" s="139" t="s">
        <v>79</v>
      </c>
      <c r="E135" s="149" t="s">
        <v>87</v>
      </c>
      <c r="F135" s="149" t="s">
        <v>266</v>
      </c>
      <c r="I135" s="141"/>
      <c r="J135" s="150">
        <f>BK135</f>
        <v>0</v>
      </c>
      <c r="L135" s="138"/>
      <c r="M135" s="143"/>
      <c r="N135" s="144"/>
      <c r="O135" s="144"/>
      <c r="P135" s="145">
        <f>SUM(P136:P213)</f>
        <v>0</v>
      </c>
      <c r="Q135" s="144"/>
      <c r="R135" s="145">
        <f>SUM(R136:R213)</f>
        <v>19.0724616</v>
      </c>
      <c r="S135" s="144"/>
      <c r="T135" s="146">
        <f>SUM(T136:T213)</f>
        <v>0</v>
      </c>
      <c r="AR135" s="139" t="s">
        <v>87</v>
      </c>
      <c r="AT135" s="147" t="s">
        <v>79</v>
      </c>
      <c r="AU135" s="147" t="s">
        <v>87</v>
      </c>
      <c r="AY135" s="139" t="s">
        <v>265</v>
      </c>
      <c r="BK135" s="148">
        <f>SUM(BK136:BK213)</f>
        <v>0</v>
      </c>
    </row>
    <row r="136" spans="1:65" s="2" customFormat="1" ht="49.05" customHeight="1">
      <c r="A136" s="33"/>
      <c r="B136" s="151"/>
      <c r="C136" s="152" t="s">
        <v>87</v>
      </c>
      <c r="D136" s="152" t="s">
        <v>267</v>
      </c>
      <c r="E136" s="153" t="s">
        <v>1758</v>
      </c>
      <c r="F136" s="154" t="s">
        <v>1759</v>
      </c>
      <c r="G136" s="155" t="s">
        <v>312</v>
      </c>
      <c r="H136" s="156">
        <v>25.938</v>
      </c>
      <c r="I136" s="157"/>
      <c r="J136" s="158">
        <f>ROUND(I136*H136,2)</f>
        <v>0</v>
      </c>
      <c r="K136" s="154" t="s">
        <v>271</v>
      </c>
      <c r="L136" s="34"/>
      <c r="M136" s="159" t="s">
        <v>1</v>
      </c>
      <c r="N136" s="160" t="s">
        <v>45</v>
      </c>
      <c r="O136" s="59"/>
      <c r="P136" s="161">
        <f>O136*H136</f>
        <v>0</v>
      </c>
      <c r="Q136" s="161">
        <v>0</v>
      </c>
      <c r="R136" s="161">
        <f>Q136*H136</f>
        <v>0</v>
      </c>
      <c r="S136" s="161">
        <v>0</v>
      </c>
      <c r="T136" s="162">
        <f>S136*H136</f>
        <v>0</v>
      </c>
      <c r="U136" s="33"/>
      <c r="V136" s="33"/>
      <c r="W136" s="33"/>
      <c r="X136" s="33"/>
      <c r="Y136" s="33"/>
      <c r="Z136" s="33"/>
      <c r="AA136" s="33"/>
      <c r="AB136" s="33"/>
      <c r="AC136" s="33"/>
      <c r="AD136" s="33"/>
      <c r="AE136" s="33"/>
      <c r="AR136" s="163" t="s">
        <v>179</v>
      </c>
      <c r="AT136" s="163" t="s">
        <v>267</v>
      </c>
      <c r="AU136" s="163" t="s">
        <v>90</v>
      </c>
      <c r="AY136" s="18" t="s">
        <v>265</v>
      </c>
      <c r="BE136" s="164">
        <f>IF(N136="základní",J136,0)</f>
        <v>0</v>
      </c>
      <c r="BF136" s="164">
        <f>IF(N136="snížená",J136,0)</f>
        <v>0</v>
      </c>
      <c r="BG136" s="164">
        <f>IF(N136="zákl. přenesená",J136,0)</f>
        <v>0</v>
      </c>
      <c r="BH136" s="164">
        <f>IF(N136="sníž. přenesená",J136,0)</f>
        <v>0</v>
      </c>
      <c r="BI136" s="164">
        <f>IF(N136="nulová",J136,0)</f>
        <v>0</v>
      </c>
      <c r="BJ136" s="18" t="s">
        <v>87</v>
      </c>
      <c r="BK136" s="164">
        <f>ROUND(I136*H136,2)</f>
        <v>0</v>
      </c>
      <c r="BL136" s="18" t="s">
        <v>179</v>
      </c>
      <c r="BM136" s="163" t="s">
        <v>1928</v>
      </c>
    </row>
    <row r="137" spans="1:47" s="2" customFormat="1" ht="28.8">
      <c r="A137" s="33"/>
      <c r="B137" s="34"/>
      <c r="C137" s="33"/>
      <c r="D137" s="165" t="s">
        <v>273</v>
      </c>
      <c r="E137" s="33"/>
      <c r="F137" s="166" t="s">
        <v>1759</v>
      </c>
      <c r="G137" s="33"/>
      <c r="H137" s="33"/>
      <c r="I137" s="167"/>
      <c r="J137" s="33"/>
      <c r="K137" s="33"/>
      <c r="L137" s="34"/>
      <c r="M137" s="168"/>
      <c r="N137" s="169"/>
      <c r="O137" s="59"/>
      <c r="P137" s="59"/>
      <c r="Q137" s="59"/>
      <c r="R137" s="59"/>
      <c r="S137" s="59"/>
      <c r="T137" s="60"/>
      <c r="U137" s="33"/>
      <c r="V137" s="33"/>
      <c r="W137" s="33"/>
      <c r="X137" s="33"/>
      <c r="Y137" s="33"/>
      <c r="Z137" s="33"/>
      <c r="AA137" s="33"/>
      <c r="AB137" s="33"/>
      <c r="AC137" s="33"/>
      <c r="AD137" s="33"/>
      <c r="AE137" s="33"/>
      <c r="AT137" s="18" t="s">
        <v>273</v>
      </c>
      <c r="AU137" s="18" t="s">
        <v>90</v>
      </c>
    </row>
    <row r="138" spans="2:51" s="13" customFormat="1" ht="10.2">
      <c r="B138" s="170"/>
      <c r="D138" s="165" t="s">
        <v>274</v>
      </c>
      <c r="E138" s="171" t="s">
        <v>1</v>
      </c>
      <c r="F138" s="172" t="s">
        <v>1761</v>
      </c>
      <c r="H138" s="171" t="s">
        <v>1</v>
      </c>
      <c r="I138" s="173"/>
      <c r="L138" s="170"/>
      <c r="M138" s="174"/>
      <c r="N138" s="175"/>
      <c r="O138" s="175"/>
      <c r="P138" s="175"/>
      <c r="Q138" s="175"/>
      <c r="R138" s="175"/>
      <c r="S138" s="175"/>
      <c r="T138" s="176"/>
      <c r="AT138" s="171" t="s">
        <v>274</v>
      </c>
      <c r="AU138" s="171" t="s">
        <v>90</v>
      </c>
      <c r="AV138" s="13" t="s">
        <v>87</v>
      </c>
      <c r="AW138" s="13" t="s">
        <v>36</v>
      </c>
      <c r="AX138" s="13" t="s">
        <v>80</v>
      </c>
      <c r="AY138" s="171" t="s">
        <v>265</v>
      </c>
    </row>
    <row r="139" spans="2:51" s="13" customFormat="1" ht="10.2">
      <c r="B139" s="170"/>
      <c r="D139" s="165" t="s">
        <v>274</v>
      </c>
      <c r="E139" s="171" t="s">
        <v>1</v>
      </c>
      <c r="F139" s="172" t="s">
        <v>1762</v>
      </c>
      <c r="H139" s="171" t="s">
        <v>1</v>
      </c>
      <c r="I139" s="173"/>
      <c r="L139" s="170"/>
      <c r="M139" s="174"/>
      <c r="N139" s="175"/>
      <c r="O139" s="175"/>
      <c r="P139" s="175"/>
      <c r="Q139" s="175"/>
      <c r="R139" s="175"/>
      <c r="S139" s="175"/>
      <c r="T139" s="176"/>
      <c r="AT139" s="171" t="s">
        <v>274</v>
      </c>
      <c r="AU139" s="171" t="s">
        <v>90</v>
      </c>
      <c r="AV139" s="13" t="s">
        <v>87</v>
      </c>
      <c r="AW139" s="13" t="s">
        <v>36</v>
      </c>
      <c r="AX139" s="13" t="s">
        <v>80</v>
      </c>
      <c r="AY139" s="171" t="s">
        <v>265</v>
      </c>
    </row>
    <row r="140" spans="2:51" s="14" customFormat="1" ht="10.2">
      <c r="B140" s="177"/>
      <c r="D140" s="165" t="s">
        <v>274</v>
      </c>
      <c r="E140" s="178" t="s">
        <v>1</v>
      </c>
      <c r="F140" s="179" t="s">
        <v>1929</v>
      </c>
      <c r="H140" s="180">
        <v>24.552</v>
      </c>
      <c r="I140" s="181"/>
      <c r="L140" s="177"/>
      <c r="M140" s="182"/>
      <c r="N140" s="183"/>
      <c r="O140" s="183"/>
      <c r="P140" s="183"/>
      <c r="Q140" s="183"/>
      <c r="R140" s="183"/>
      <c r="S140" s="183"/>
      <c r="T140" s="184"/>
      <c r="AT140" s="178" t="s">
        <v>274</v>
      </c>
      <c r="AU140" s="178" t="s">
        <v>90</v>
      </c>
      <c r="AV140" s="14" t="s">
        <v>90</v>
      </c>
      <c r="AW140" s="14" t="s">
        <v>36</v>
      </c>
      <c r="AX140" s="14" t="s">
        <v>80</v>
      </c>
      <c r="AY140" s="178" t="s">
        <v>265</v>
      </c>
    </row>
    <row r="141" spans="2:51" s="14" customFormat="1" ht="10.2">
      <c r="B141" s="177"/>
      <c r="D141" s="165" t="s">
        <v>274</v>
      </c>
      <c r="E141" s="178" t="s">
        <v>1</v>
      </c>
      <c r="F141" s="179" t="s">
        <v>1930</v>
      </c>
      <c r="H141" s="180">
        <v>1.386</v>
      </c>
      <c r="I141" s="181"/>
      <c r="L141" s="177"/>
      <c r="M141" s="182"/>
      <c r="N141" s="183"/>
      <c r="O141" s="183"/>
      <c r="P141" s="183"/>
      <c r="Q141" s="183"/>
      <c r="R141" s="183"/>
      <c r="S141" s="183"/>
      <c r="T141" s="184"/>
      <c r="AT141" s="178" t="s">
        <v>274</v>
      </c>
      <c r="AU141" s="178" t="s">
        <v>90</v>
      </c>
      <c r="AV141" s="14" t="s">
        <v>90</v>
      </c>
      <c r="AW141" s="14" t="s">
        <v>36</v>
      </c>
      <c r="AX141" s="14" t="s">
        <v>80</v>
      </c>
      <c r="AY141" s="178" t="s">
        <v>265</v>
      </c>
    </row>
    <row r="142" spans="2:51" s="15" customFormat="1" ht="10.2">
      <c r="B142" s="185"/>
      <c r="D142" s="165" t="s">
        <v>274</v>
      </c>
      <c r="E142" s="186" t="s">
        <v>1</v>
      </c>
      <c r="F142" s="187" t="s">
        <v>277</v>
      </c>
      <c r="H142" s="188">
        <v>25.938</v>
      </c>
      <c r="I142" s="189"/>
      <c r="L142" s="185"/>
      <c r="M142" s="190"/>
      <c r="N142" s="191"/>
      <c r="O142" s="191"/>
      <c r="P142" s="191"/>
      <c r="Q142" s="191"/>
      <c r="R142" s="191"/>
      <c r="S142" s="191"/>
      <c r="T142" s="192"/>
      <c r="AT142" s="186" t="s">
        <v>274</v>
      </c>
      <c r="AU142" s="186" t="s">
        <v>90</v>
      </c>
      <c r="AV142" s="15" t="s">
        <v>179</v>
      </c>
      <c r="AW142" s="15" t="s">
        <v>36</v>
      </c>
      <c r="AX142" s="15" t="s">
        <v>87</v>
      </c>
      <c r="AY142" s="186" t="s">
        <v>265</v>
      </c>
    </row>
    <row r="143" spans="1:65" s="2" customFormat="1" ht="37.8" customHeight="1">
      <c r="A143" s="33"/>
      <c r="B143" s="151"/>
      <c r="C143" s="152" t="s">
        <v>90</v>
      </c>
      <c r="D143" s="152" t="s">
        <v>267</v>
      </c>
      <c r="E143" s="153" t="s">
        <v>1768</v>
      </c>
      <c r="F143" s="154" t="s">
        <v>1769</v>
      </c>
      <c r="G143" s="155" t="s">
        <v>270</v>
      </c>
      <c r="H143" s="156">
        <v>2.52</v>
      </c>
      <c r="I143" s="157"/>
      <c r="J143" s="158">
        <f>ROUND(I143*H143,2)</f>
        <v>0</v>
      </c>
      <c r="K143" s="154" t="s">
        <v>271</v>
      </c>
      <c r="L143" s="34"/>
      <c r="M143" s="159" t="s">
        <v>1</v>
      </c>
      <c r="N143" s="160" t="s">
        <v>45</v>
      </c>
      <c r="O143" s="59"/>
      <c r="P143" s="161">
        <f>O143*H143</f>
        <v>0</v>
      </c>
      <c r="Q143" s="161">
        <v>0.00058</v>
      </c>
      <c r="R143" s="161">
        <f>Q143*H143</f>
        <v>0.0014616</v>
      </c>
      <c r="S143" s="161">
        <v>0</v>
      </c>
      <c r="T143" s="162">
        <f>S143*H143</f>
        <v>0</v>
      </c>
      <c r="U143" s="33"/>
      <c r="V143" s="33"/>
      <c r="W143" s="33"/>
      <c r="X143" s="33"/>
      <c r="Y143" s="33"/>
      <c r="Z143" s="33"/>
      <c r="AA143" s="33"/>
      <c r="AB143" s="33"/>
      <c r="AC143" s="33"/>
      <c r="AD143" s="33"/>
      <c r="AE143" s="33"/>
      <c r="AR143" s="163" t="s">
        <v>179</v>
      </c>
      <c r="AT143" s="163" t="s">
        <v>267</v>
      </c>
      <c r="AU143" s="163" t="s">
        <v>90</v>
      </c>
      <c r="AY143" s="18" t="s">
        <v>265</v>
      </c>
      <c r="BE143" s="164">
        <f>IF(N143="základní",J143,0)</f>
        <v>0</v>
      </c>
      <c r="BF143" s="164">
        <f>IF(N143="snížená",J143,0)</f>
        <v>0</v>
      </c>
      <c r="BG143" s="164">
        <f>IF(N143="zákl. přenesená",J143,0)</f>
        <v>0</v>
      </c>
      <c r="BH143" s="164">
        <f>IF(N143="sníž. přenesená",J143,0)</f>
        <v>0</v>
      </c>
      <c r="BI143" s="164">
        <f>IF(N143="nulová",J143,0)</f>
        <v>0</v>
      </c>
      <c r="BJ143" s="18" t="s">
        <v>87</v>
      </c>
      <c r="BK143" s="164">
        <f>ROUND(I143*H143,2)</f>
        <v>0</v>
      </c>
      <c r="BL143" s="18" t="s">
        <v>179</v>
      </c>
      <c r="BM143" s="163" t="s">
        <v>1931</v>
      </c>
    </row>
    <row r="144" spans="1:47" s="2" customFormat="1" ht="19.2">
      <c r="A144" s="33"/>
      <c r="B144" s="34"/>
      <c r="C144" s="33"/>
      <c r="D144" s="165" t="s">
        <v>273</v>
      </c>
      <c r="E144" s="33"/>
      <c r="F144" s="166" t="s">
        <v>1769</v>
      </c>
      <c r="G144" s="33"/>
      <c r="H144" s="33"/>
      <c r="I144" s="167"/>
      <c r="J144" s="33"/>
      <c r="K144" s="33"/>
      <c r="L144" s="34"/>
      <c r="M144" s="168"/>
      <c r="N144" s="169"/>
      <c r="O144" s="59"/>
      <c r="P144" s="59"/>
      <c r="Q144" s="59"/>
      <c r="R144" s="59"/>
      <c r="S144" s="59"/>
      <c r="T144" s="60"/>
      <c r="U144" s="33"/>
      <c r="V144" s="33"/>
      <c r="W144" s="33"/>
      <c r="X144" s="33"/>
      <c r="Y144" s="33"/>
      <c r="Z144" s="33"/>
      <c r="AA144" s="33"/>
      <c r="AB144" s="33"/>
      <c r="AC144" s="33"/>
      <c r="AD144" s="33"/>
      <c r="AE144" s="33"/>
      <c r="AT144" s="18" t="s">
        <v>273</v>
      </c>
      <c r="AU144" s="18" t="s">
        <v>90</v>
      </c>
    </row>
    <row r="145" spans="2:51" s="13" customFormat="1" ht="10.2">
      <c r="B145" s="170"/>
      <c r="D145" s="165" t="s">
        <v>274</v>
      </c>
      <c r="E145" s="171" t="s">
        <v>1</v>
      </c>
      <c r="F145" s="172" t="s">
        <v>1761</v>
      </c>
      <c r="H145" s="171" t="s">
        <v>1</v>
      </c>
      <c r="I145" s="173"/>
      <c r="L145" s="170"/>
      <c r="M145" s="174"/>
      <c r="N145" s="175"/>
      <c r="O145" s="175"/>
      <c r="P145" s="175"/>
      <c r="Q145" s="175"/>
      <c r="R145" s="175"/>
      <c r="S145" s="175"/>
      <c r="T145" s="176"/>
      <c r="AT145" s="171" t="s">
        <v>274</v>
      </c>
      <c r="AU145" s="171" t="s">
        <v>90</v>
      </c>
      <c r="AV145" s="13" t="s">
        <v>87</v>
      </c>
      <c r="AW145" s="13" t="s">
        <v>36</v>
      </c>
      <c r="AX145" s="13" t="s">
        <v>80</v>
      </c>
      <c r="AY145" s="171" t="s">
        <v>265</v>
      </c>
    </row>
    <row r="146" spans="2:51" s="14" customFormat="1" ht="10.2">
      <c r="B146" s="177"/>
      <c r="D146" s="165" t="s">
        <v>274</v>
      </c>
      <c r="E146" s="178" t="s">
        <v>1</v>
      </c>
      <c r="F146" s="179" t="s">
        <v>1932</v>
      </c>
      <c r="H146" s="180">
        <v>2.52</v>
      </c>
      <c r="I146" s="181"/>
      <c r="L146" s="177"/>
      <c r="M146" s="182"/>
      <c r="N146" s="183"/>
      <c r="O146" s="183"/>
      <c r="P146" s="183"/>
      <c r="Q146" s="183"/>
      <c r="R146" s="183"/>
      <c r="S146" s="183"/>
      <c r="T146" s="184"/>
      <c r="AT146" s="178" t="s">
        <v>274</v>
      </c>
      <c r="AU146" s="178" t="s">
        <v>90</v>
      </c>
      <c r="AV146" s="14" t="s">
        <v>90</v>
      </c>
      <c r="AW146" s="14" t="s">
        <v>36</v>
      </c>
      <c r="AX146" s="14" t="s">
        <v>80</v>
      </c>
      <c r="AY146" s="178" t="s">
        <v>265</v>
      </c>
    </row>
    <row r="147" spans="2:51" s="15" customFormat="1" ht="10.2">
      <c r="B147" s="185"/>
      <c r="D147" s="165" t="s">
        <v>274</v>
      </c>
      <c r="E147" s="186" t="s">
        <v>1</v>
      </c>
      <c r="F147" s="187" t="s">
        <v>277</v>
      </c>
      <c r="H147" s="188">
        <v>2.52</v>
      </c>
      <c r="I147" s="189"/>
      <c r="L147" s="185"/>
      <c r="M147" s="190"/>
      <c r="N147" s="191"/>
      <c r="O147" s="191"/>
      <c r="P147" s="191"/>
      <c r="Q147" s="191"/>
      <c r="R147" s="191"/>
      <c r="S147" s="191"/>
      <c r="T147" s="192"/>
      <c r="AT147" s="186" t="s">
        <v>274</v>
      </c>
      <c r="AU147" s="186" t="s">
        <v>90</v>
      </c>
      <c r="AV147" s="15" t="s">
        <v>179</v>
      </c>
      <c r="AW147" s="15" t="s">
        <v>36</v>
      </c>
      <c r="AX147" s="15" t="s">
        <v>87</v>
      </c>
      <c r="AY147" s="186" t="s">
        <v>265</v>
      </c>
    </row>
    <row r="148" spans="1:65" s="2" customFormat="1" ht="37.8" customHeight="1">
      <c r="A148" s="33"/>
      <c r="B148" s="151"/>
      <c r="C148" s="152" t="s">
        <v>95</v>
      </c>
      <c r="D148" s="152" t="s">
        <v>267</v>
      </c>
      <c r="E148" s="153" t="s">
        <v>1772</v>
      </c>
      <c r="F148" s="154" t="s">
        <v>1773</v>
      </c>
      <c r="G148" s="155" t="s">
        <v>270</v>
      </c>
      <c r="H148" s="156">
        <v>2.52</v>
      </c>
      <c r="I148" s="157"/>
      <c r="J148" s="158">
        <f>ROUND(I148*H148,2)</f>
        <v>0</v>
      </c>
      <c r="K148" s="154" t="s">
        <v>271</v>
      </c>
      <c r="L148" s="34"/>
      <c r="M148" s="159" t="s">
        <v>1</v>
      </c>
      <c r="N148" s="160" t="s">
        <v>45</v>
      </c>
      <c r="O148" s="59"/>
      <c r="P148" s="161">
        <f>O148*H148</f>
        <v>0</v>
      </c>
      <c r="Q148" s="161">
        <v>0</v>
      </c>
      <c r="R148" s="161">
        <f>Q148*H148</f>
        <v>0</v>
      </c>
      <c r="S148" s="161">
        <v>0</v>
      </c>
      <c r="T148" s="162">
        <f>S148*H148</f>
        <v>0</v>
      </c>
      <c r="U148" s="33"/>
      <c r="V148" s="33"/>
      <c r="W148" s="33"/>
      <c r="X148" s="33"/>
      <c r="Y148" s="33"/>
      <c r="Z148" s="33"/>
      <c r="AA148" s="33"/>
      <c r="AB148" s="33"/>
      <c r="AC148" s="33"/>
      <c r="AD148" s="33"/>
      <c r="AE148" s="33"/>
      <c r="AR148" s="163" t="s">
        <v>179</v>
      </c>
      <c r="AT148" s="163" t="s">
        <v>267</v>
      </c>
      <c r="AU148" s="163" t="s">
        <v>90</v>
      </c>
      <c r="AY148" s="18" t="s">
        <v>265</v>
      </c>
      <c r="BE148" s="164">
        <f>IF(N148="základní",J148,0)</f>
        <v>0</v>
      </c>
      <c r="BF148" s="164">
        <f>IF(N148="snížená",J148,0)</f>
        <v>0</v>
      </c>
      <c r="BG148" s="164">
        <f>IF(N148="zákl. přenesená",J148,0)</f>
        <v>0</v>
      </c>
      <c r="BH148" s="164">
        <f>IF(N148="sníž. přenesená",J148,0)</f>
        <v>0</v>
      </c>
      <c r="BI148" s="164">
        <f>IF(N148="nulová",J148,0)</f>
        <v>0</v>
      </c>
      <c r="BJ148" s="18" t="s">
        <v>87</v>
      </c>
      <c r="BK148" s="164">
        <f>ROUND(I148*H148,2)</f>
        <v>0</v>
      </c>
      <c r="BL148" s="18" t="s">
        <v>179</v>
      </c>
      <c r="BM148" s="163" t="s">
        <v>1933</v>
      </c>
    </row>
    <row r="149" spans="1:47" s="2" customFormat="1" ht="19.2">
      <c r="A149" s="33"/>
      <c r="B149" s="34"/>
      <c r="C149" s="33"/>
      <c r="D149" s="165" t="s">
        <v>273</v>
      </c>
      <c r="E149" s="33"/>
      <c r="F149" s="166" t="s">
        <v>1773</v>
      </c>
      <c r="G149" s="33"/>
      <c r="H149" s="33"/>
      <c r="I149" s="167"/>
      <c r="J149" s="33"/>
      <c r="K149" s="33"/>
      <c r="L149" s="34"/>
      <c r="M149" s="168"/>
      <c r="N149" s="169"/>
      <c r="O149" s="59"/>
      <c r="P149" s="59"/>
      <c r="Q149" s="59"/>
      <c r="R149" s="59"/>
      <c r="S149" s="59"/>
      <c r="T149" s="60"/>
      <c r="U149" s="33"/>
      <c r="V149" s="33"/>
      <c r="W149" s="33"/>
      <c r="X149" s="33"/>
      <c r="Y149" s="33"/>
      <c r="Z149" s="33"/>
      <c r="AA149" s="33"/>
      <c r="AB149" s="33"/>
      <c r="AC149" s="33"/>
      <c r="AD149" s="33"/>
      <c r="AE149" s="33"/>
      <c r="AT149" s="18" t="s">
        <v>273</v>
      </c>
      <c r="AU149" s="18" t="s">
        <v>90</v>
      </c>
    </row>
    <row r="150" spans="2:51" s="13" customFormat="1" ht="10.2">
      <c r="B150" s="170"/>
      <c r="D150" s="165" t="s">
        <v>274</v>
      </c>
      <c r="E150" s="171" t="s">
        <v>1</v>
      </c>
      <c r="F150" s="172" t="s">
        <v>1761</v>
      </c>
      <c r="H150" s="171" t="s">
        <v>1</v>
      </c>
      <c r="I150" s="173"/>
      <c r="L150" s="170"/>
      <c r="M150" s="174"/>
      <c r="N150" s="175"/>
      <c r="O150" s="175"/>
      <c r="P150" s="175"/>
      <c r="Q150" s="175"/>
      <c r="R150" s="175"/>
      <c r="S150" s="175"/>
      <c r="T150" s="176"/>
      <c r="AT150" s="171" t="s">
        <v>274</v>
      </c>
      <c r="AU150" s="171" t="s">
        <v>90</v>
      </c>
      <c r="AV150" s="13" t="s">
        <v>87</v>
      </c>
      <c r="AW150" s="13" t="s">
        <v>36</v>
      </c>
      <c r="AX150" s="13" t="s">
        <v>80</v>
      </c>
      <c r="AY150" s="171" t="s">
        <v>265</v>
      </c>
    </row>
    <row r="151" spans="2:51" s="14" customFormat="1" ht="10.2">
      <c r="B151" s="177"/>
      <c r="D151" s="165" t="s">
        <v>274</v>
      </c>
      <c r="E151" s="178" t="s">
        <v>1</v>
      </c>
      <c r="F151" s="179" t="s">
        <v>1932</v>
      </c>
      <c r="H151" s="180">
        <v>2.52</v>
      </c>
      <c r="I151" s="181"/>
      <c r="L151" s="177"/>
      <c r="M151" s="182"/>
      <c r="N151" s="183"/>
      <c r="O151" s="183"/>
      <c r="P151" s="183"/>
      <c r="Q151" s="183"/>
      <c r="R151" s="183"/>
      <c r="S151" s="183"/>
      <c r="T151" s="184"/>
      <c r="AT151" s="178" t="s">
        <v>274</v>
      </c>
      <c r="AU151" s="178" t="s">
        <v>90</v>
      </c>
      <c r="AV151" s="14" t="s">
        <v>90</v>
      </c>
      <c r="AW151" s="14" t="s">
        <v>36</v>
      </c>
      <c r="AX151" s="14" t="s">
        <v>80</v>
      </c>
      <c r="AY151" s="178" t="s">
        <v>265</v>
      </c>
    </row>
    <row r="152" spans="2:51" s="15" customFormat="1" ht="10.2">
      <c r="B152" s="185"/>
      <c r="D152" s="165" t="s">
        <v>274</v>
      </c>
      <c r="E152" s="186" t="s">
        <v>1</v>
      </c>
      <c r="F152" s="187" t="s">
        <v>277</v>
      </c>
      <c r="H152" s="188">
        <v>2.52</v>
      </c>
      <c r="I152" s="189"/>
      <c r="L152" s="185"/>
      <c r="M152" s="190"/>
      <c r="N152" s="191"/>
      <c r="O152" s="191"/>
      <c r="P152" s="191"/>
      <c r="Q152" s="191"/>
      <c r="R152" s="191"/>
      <c r="S152" s="191"/>
      <c r="T152" s="192"/>
      <c r="AT152" s="186" t="s">
        <v>274</v>
      </c>
      <c r="AU152" s="186" t="s">
        <v>90</v>
      </c>
      <c r="AV152" s="15" t="s">
        <v>179</v>
      </c>
      <c r="AW152" s="15" t="s">
        <v>36</v>
      </c>
      <c r="AX152" s="15" t="s">
        <v>87</v>
      </c>
      <c r="AY152" s="186" t="s">
        <v>265</v>
      </c>
    </row>
    <row r="153" spans="1:65" s="2" customFormat="1" ht="66.75" customHeight="1">
      <c r="A153" s="33"/>
      <c r="B153" s="151"/>
      <c r="C153" s="152" t="s">
        <v>179</v>
      </c>
      <c r="D153" s="152" t="s">
        <v>267</v>
      </c>
      <c r="E153" s="153" t="s">
        <v>1775</v>
      </c>
      <c r="F153" s="154" t="s">
        <v>1776</v>
      </c>
      <c r="G153" s="155" t="s">
        <v>312</v>
      </c>
      <c r="H153" s="156">
        <v>25.938</v>
      </c>
      <c r="I153" s="157"/>
      <c r="J153" s="158">
        <f>ROUND(I153*H153,2)</f>
        <v>0</v>
      </c>
      <c r="K153" s="154" t="s">
        <v>271</v>
      </c>
      <c r="L153" s="34"/>
      <c r="M153" s="159" t="s">
        <v>1</v>
      </c>
      <c r="N153" s="160" t="s">
        <v>45</v>
      </c>
      <c r="O153" s="59"/>
      <c r="P153" s="161">
        <f>O153*H153</f>
        <v>0</v>
      </c>
      <c r="Q153" s="161">
        <v>0</v>
      </c>
      <c r="R153" s="161">
        <f>Q153*H153</f>
        <v>0</v>
      </c>
      <c r="S153" s="161">
        <v>0</v>
      </c>
      <c r="T153" s="162">
        <f>S153*H153</f>
        <v>0</v>
      </c>
      <c r="U153" s="33"/>
      <c r="V153" s="33"/>
      <c r="W153" s="33"/>
      <c r="X153" s="33"/>
      <c r="Y153" s="33"/>
      <c r="Z153" s="33"/>
      <c r="AA153" s="33"/>
      <c r="AB153" s="33"/>
      <c r="AC153" s="33"/>
      <c r="AD153" s="33"/>
      <c r="AE153" s="33"/>
      <c r="AR153" s="163" t="s">
        <v>179</v>
      </c>
      <c r="AT153" s="163" t="s">
        <v>267</v>
      </c>
      <c r="AU153" s="163" t="s">
        <v>90</v>
      </c>
      <c r="AY153" s="18" t="s">
        <v>265</v>
      </c>
      <c r="BE153" s="164">
        <f>IF(N153="základní",J153,0)</f>
        <v>0</v>
      </c>
      <c r="BF153" s="164">
        <f>IF(N153="snížená",J153,0)</f>
        <v>0</v>
      </c>
      <c r="BG153" s="164">
        <f>IF(N153="zákl. přenesená",J153,0)</f>
        <v>0</v>
      </c>
      <c r="BH153" s="164">
        <f>IF(N153="sníž. přenesená",J153,0)</f>
        <v>0</v>
      </c>
      <c r="BI153" s="164">
        <f>IF(N153="nulová",J153,0)</f>
        <v>0</v>
      </c>
      <c r="BJ153" s="18" t="s">
        <v>87</v>
      </c>
      <c r="BK153" s="164">
        <f>ROUND(I153*H153,2)</f>
        <v>0</v>
      </c>
      <c r="BL153" s="18" t="s">
        <v>179</v>
      </c>
      <c r="BM153" s="163" t="s">
        <v>1934</v>
      </c>
    </row>
    <row r="154" spans="1:47" s="2" customFormat="1" ht="38.4">
      <c r="A154" s="33"/>
      <c r="B154" s="34"/>
      <c r="C154" s="33"/>
      <c r="D154" s="165" t="s">
        <v>273</v>
      </c>
      <c r="E154" s="33"/>
      <c r="F154" s="166" t="s">
        <v>1776</v>
      </c>
      <c r="G154" s="33"/>
      <c r="H154" s="33"/>
      <c r="I154" s="167"/>
      <c r="J154" s="33"/>
      <c r="K154" s="33"/>
      <c r="L154" s="34"/>
      <c r="M154" s="168"/>
      <c r="N154" s="169"/>
      <c r="O154" s="59"/>
      <c r="P154" s="59"/>
      <c r="Q154" s="59"/>
      <c r="R154" s="59"/>
      <c r="S154" s="59"/>
      <c r="T154" s="60"/>
      <c r="U154" s="33"/>
      <c r="V154" s="33"/>
      <c r="W154" s="33"/>
      <c r="X154" s="33"/>
      <c r="Y154" s="33"/>
      <c r="Z154" s="33"/>
      <c r="AA154" s="33"/>
      <c r="AB154" s="33"/>
      <c r="AC154" s="33"/>
      <c r="AD154" s="33"/>
      <c r="AE154" s="33"/>
      <c r="AT154" s="18" t="s">
        <v>273</v>
      </c>
      <c r="AU154" s="18" t="s">
        <v>90</v>
      </c>
    </row>
    <row r="155" spans="2:51" s="13" customFormat="1" ht="10.2">
      <c r="B155" s="170"/>
      <c r="D155" s="165" t="s">
        <v>274</v>
      </c>
      <c r="E155" s="171" t="s">
        <v>1</v>
      </c>
      <c r="F155" s="172" t="s">
        <v>1761</v>
      </c>
      <c r="H155" s="171" t="s">
        <v>1</v>
      </c>
      <c r="I155" s="173"/>
      <c r="L155" s="170"/>
      <c r="M155" s="174"/>
      <c r="N155" s="175"/>
      <c r="O155" s="175"/>
      <c r="P155" s="175"/>
      <c r="Q155" s="175"/>
      <c r="R155" s="175"/>
      <c r="S155" s="175"/>
      <c r="T155" s="176"/>
      <c r="AT155" s="171" t="s">
        <v>274</v>
      </c>
      <c r="AU155" s="171" t="s">
        <v>90</v>
      </c>
      <c r="AV155" s="13" t="s">
        <v>87</v>
      </c>
      <c r="AW155" s="13" t="s">
        <v>36</v>
      </c>
      <c r="AX155" s="13" t="s">
        <v>80</v>
      </c>
      <c r="AY155" s="171" t="s">
        <v>265</v>
      </c>
    </row>
    <row r="156" spans="2:51" s="13" customFormat="1" ht="10.2">
      <c r="B156" s="170"/>
      <c r="D156" s="165" t="s">
        <v>274</v>
      </c>
      <c r="E156" s="171" t="s">
        <v>1</v>
      </c>
      <c r="F156" s="172" t="s">
        <v>1762</v>
      </c>
      <c r="H156" s="171" t="s">
        <v>1</v>
      </c>
      <c r="I156" s="173"/>
      <c r="L156" s="170"/>
      <c r="M156" s="174"/>
      <c r="N156" s="175"/>
      <c r="O156" s="175"/>
      <c r="P156" s="175"/>
      <c r="Q156" s="175"/>
      <c r="R156" s="175"/>
      <c r="S156" s="175"/>
      <c r="T156" s="176"/>
      <c r="AT156" s="171" t="s">
        <v>274</v>
      </c>
      <c r="AU156" s="171" t="s">
        <v>90</v>
      </c>
      <c r="AV156" s="13" t="s">
        <v>87</v>
      </c>
      <c r="AW156" s="13" t="s">
        <v>36</v>
      </c>
      <c r="AX156" s="13" t="s">
        <v>80</v>
      </c>
      <c r="AY156" s="171" t="s">
        <v>265</v>
      </c>
    </row>
    <row r="157" spans="2:51" s="14" customFormat="1" ht="10.2">
      <c r="B157" s="177"/>
      <c r="D157" s="165" t="s">
        <v>274</v>
      </c>
      <c r="E157" s="178" t="s">
        <v>1</v>
      </c>
      <c r="F157" s="179" t="s">
        <v>1929</v>
      </c>
      <c r="H157" s="180">
        <v>24.552</v>
      </c>
      <c r="I157" s="181"/>
      <c r="L157" s="177"/>
      <c r="M157" s="182"/>
      <c r="N157" s="183"/>
      <c r="O157" s="183"/>
      <c r="P157" s="183"/>
      <c r="Q157" s="183"/>
      <c r="R157" s="183"/>
      <c r="S157" s="183"/>
      <c r="T157" s="184"/>
      <c r="AT157" s="178" t="s">
        <v>274</v>
      </c>
      <c r="AU157" s="178" t="s">
        <v>90</v>
      </c>
      <c r="AV157" s="14" t="s">
        <v>90</v>
      </c>
      <c r="AW157" s="14" t="s">
        <v>36</v>
      </c>
      <c r="AX157" s="14" t="s">
        <v>80</v>
      </c>
      <c r="AY157" s="178" t="s">
        <v>265</v>
      </c>
    </row>
    <row r="158" spans="2:51" s="14" customFormat="1" ht="10.2">
      <c r="B158" s="177"/>
      <c r="D158" s="165" t="s">
        <v>274</v>
      </c>
      <c r="E158" s="178" t="s">
        <v>1</v>
      </c>
      <c r="F158" s="179" t="s">
        <v>1930</v>
      </c>
      <c r="H158" s="180">
        <v>1.386</v>
      </c>
      <c r="I158" s="181"/>
      <c r="L158" s="177"/>
      <c r="M158" s="182"/>
      <c r="N158" s="183"/>
      <c r="O158" s="183"/>
      <c r="P158" s="183"/>
      <c r="Q158" s="183"/>
      <c r="R158" s="183"/>
      <c r="S158" s="183"/>
      <c r="T158" s="184"/>
      <c r="AT158" s="178" t="s">
        <v>274</v>
      </c>
      <c r="AU158" s="178" t="s">
        <v>90</v>
      </c>
      <c r="AV158" s="14" t="s">
        <v>90</v>
      </c>
      <c r="AW158" s="14" t="s">
        <v>36</v>
      </c>
      <c r="AX158" s="14" t="s">
        <v>80</v>
      </c>
      <c r="AY158" s="178" t="s">
        <v>265</v>
      </c>
    </row>
    <row r="159" spans="2:51" s="15" customFormat="1" ht="10.2">
      <c r="B159" s="185"/>
      <c r="D159" s="165" t="s">
        <v>274</v>
      </c>
      <c r="E159" s="186" t="s">
        <v>1</v>
      </c>
      <c r="F159" s="187" t="s">
        <v>277</v>
      </c>
      <c r="H159" s="188">
        <v>25.938</v>
      </c>
      <c r="I159" s="189"/>
      <c r="L159" s="185"/>
      <c r="M159" s="190"/>
      <c r="N159" s="191"/>
      <c r="O159" s="191"/>
      <c r="P159" s="191"/>
      <c r="Q159" s="191"/>
      <c r="R159" s="191"/>
      <c r="S159" s="191"/>
      <c r="T159" s="192"/>
      <c r="AT159" s="186" t="s">
        <v>274</v>
      </c>
      <c r="AU159" s="186" t="s">
        <v>90</v>
      </c>
      <c r="AV159" s="15" t="s">
        <v>179</v>
      </c>
      <c r="AW159" s="15" t="s">
        <v>36</v>
      </c>
      <c r="AX159" s="15" t="s">
        <v>87</v>
      </c>
      <c r="AY159" s="186" t="s">
        <v>265</v>
      </c>
    </row>
    <row r="160" spans="1:65" s="2" customFormat="1" ht="62.7" customHeight="1">
      <c r="A160" s="33"/>
      <c r="B160" s="151"/>
      <c r="C160" s="152" t="s">
        <v>291</v>
      </c>
      <c r="D160" s="152" t="s">
        <v>267</v>
      </c>
      <c r="E160" s="153" t="s">
        <v>341</v>
      </c>
      <c r="F160" s="154" t="s">
        <v>342</v>
      </c>
      <c r="G160" s="155" t="s">
        <v>312</v>
      </c>
      <c r="H160" s="156">
        <v>25.938</v>
      </c>
      <c r="I160" s="157"/>
      <c r="J160" s="158">
        <f>ROUND(I160*H160,2)</f>
        <v>0</v>
      </c>
      <c r="K160" s="154" t="s">
        <v>271</v>
      </c>
      <c r="L160" s="34"/>
      <c r="M160" s="159" t="s">
        <v>1</v>
      </c>
      <c r="N160" s="160" t="s">
        <v>45</v>
      </c>
      <c r="O160" s="59"/>
      <c r="P160" s="161">
        <f>O160*H160</f>
        <v>0</v>
      </c>
      <c r="Q160" s="161">
        <v>0</v>
      </c>
      <c r="R160" s="161">
        <f>Q160*H160</f>
        <v>0</v>
      </c>
      <c r="S160" s="161">
        <v>0</v>
      </c>
      <c r="T160" s="162">
        <f>S160*H160</f>
        <v>0</v>
      </c>
      <c r="U160" s="33"/>
      <c r="V160" s="33"/>
      <c r="W160" s="33"/>
      <c r="X160" s="33"/>
      <c r="Y160" s="33"/>
      <c r="Z160" s="33"/>
      <c r="AA160" s="33"/>
      <c r="AB160" s="33"/>
      <c r="AC160" s="33"/>
      <c r="AD160" s="33"/>
      <c r="AE160" s="33"/>
      <c r="AR160" s="163" t="s">
        <v>179</v>
      </c>
      <c r="AT160" s="163" t="s">
        <v>267</v>
      </c>
      <c r="AU160" s="163" t="s">
        <v>90</v>
      </c>
      <c r="AY160" s="18" t="s">
        <v>265</v>
      </c>
      <c r="BE160" s="164">
        <f>IF(N160="základní",J160,0)</f>
        <v>0</v>
      </c>
      <c r="BF160" s="164">
        <f>IF(N160="snížená",J160,0)</f>
        <v>0</v>
      </c>
      <c r="BG160" s="164">
        <f>IF(N160="zákl. přenesená",J160,0)</f>
        <v>0</v>
      </c>
      <c r="BH160" s="164">
        <f>IF(N160="sníž. přenesená",J160,0)</f>
        <v>0</v>
      </c>
      <c r="BI160" s="164">
        <f>IF(N160="nulová",J160,0)</f>
        <v>0</v>
      </c>
      <c r="BJ160" s="18" t="s">
        <v>87</v>
      </c>
      <c r="BK160" s="164">
        <f>ROUND(I160*H160,2)</f>
        <v>0</v>
      </c>
      <c r="BL160" s="18" t="s">
        <v>179</v>
      </c>
      <c r="BM160" s="163" t="s">
        <v>1935</v>
      </c>
    </row>
    <row r="161" spans="1:47" s="2" customFormat="1" ht="38.4">
      <c r="A161" s="33"/>
      <c r="B161" s="34"/>
      <c r="C161" s="33"/>
      <c r="D161" s="165" t="s">
        <v>273</v>
      </c>
      <c r="E161" s="33"/>
      <c r="F161" s="166" t="s">
        <v>342</v>
      </c>
      <c r="G161" s="33"/>
      <c r="H161" s="33"/>
      <c r="I161" s="167"/>
      <c r="J161" s="33"/>
      <c r="K161" s="33"/>
      <c r="L161" s="34"/>
      <c r="M161" s="168"/>
      <c r="N161" s="169"/>
      <c r="O161" s="59"/>
      <c r="P161" s="59"/>
      <c r="Q161" s="59"/>
      <c r="R161" s="59"/>
      <c r="S161" s="59"/>
      <c r="T161" s="60"/>
      <c r="U161" s="33"/>
      <c r="V161" s="33"/>
      <c r="W161" s="33"/>
      <c r="X161" s="33"/>
      <c r="Y161" s="33"/>
      <c r="Z161" s="33"/>
      <c r="AA161" s="33"/>
      <c r="AB161" s="33"/>
      <c r="AC161" s="33"/>
      <c r="AD161" s="33"/>
      <c r="AE161" s="33"/>
      <c r="AT161" s="18" t="s">
        <v>273</v>
      </c>
      <c r="AU161" s="18" t="s">
        <v>90</v>
      </c>
    </row>
    <row r="162" spans="2:51" s="13" customFormat="1" ht="10.2">
      <c r="B162" s="170"/>
      <c r="D162" s="165" t="s">
        <v>274</v>
      </c>
      <c r="E162" s="171" t="s">
        <v>1</v>
      </c>
      <c r="F162" s="172" t="s">
        <v>1761</v>
      </c>
      <c r="H162" s="171" t="s">
        <v>1</v>
      </c>
      <c r="I162" s="173"/>
      <c r="L162" s="170"/>
      <c r="M162" s="174"/>
      <c r="N162" s="175"/>
      <c r="O162" s="175"/>
      <c r="P162" s="175"/>
      <c r="Q162" s="175"/>
      <c r="R162" s="175"/>
      <c r="S162" s="175"/>
      <c r="T162" s="176"/>
      <c r="AT162" s="171" t="s">
        <v>274</v>
      </c>
      <c r="AU162" s="171" t="s">
        <v>90</v>
      </c>
      <c r="AV162" s="13" t="s">
        <v>87</v>
      </c>
      <c r="AW162" s="13" t="s">
        <v>36</v>
      </c>
      <c r="AX162" s="13" t="s">
        <v>80</v>
      </c>
      <c r="AY162" s="171" t="s">
        <v>265</v>
      </c>
    </row>
    <row r="163" spans="2:51" s="14" customFormat="1" ht="10.2">
      <c r="B163" s="177"/>
      <c r="D163" s="165" t="s">
        <v>274</v>
      </c>
      <c r="E163" s="178" t="s">
        <v>1</v>
      </c>
      <c r="F163" s="179" t="s">
        <v>1936</v>
      </c>
      <c r="H163" s="180">
        <v>25.938</v>
      </c>
      <c r="I163" s="181"/>
      <c r="L163" s="177"/>
      <c r="M163" s="182"/>
      <c r="N163" s="183"/>
      <c r="O163" s="183"/>
      <c r="P163" s="183"/>
      <c r="Q163" s="183"/>
      <c r="R163" s="183"/>
      <c r="S163" s="183"/>
      <c r="T163" s="184"/>
      <c r="AT163" s="178" t="s">
        <v>274</v>
      </c>
      <c r="AU163" s="178" t="s">
        <v>90</v>
      </c>
      <c r="AV163" s="14" t="s">
        <v>90</v>
      </c>
      <c r="AW163" s="14" t="s">
        <v>36</v>
      </c>
      <c r="AX163" s="14" t="s">
        <v>80</v>
      </c>
      <c r="AY163" s="178" t="s">
        <v>265</v>
      </c>
    </row>
    <row r="164" spans="2:51" s="15" customFormat="1" ht="10.2">
      <c r="B164" s="185"/>
      <c r="D164" s="165" t="s">
        <v>274</v>
      </c>
      <c r="E164" s="186" t="s">
        <v>1</v>
      </c>
      <c r="F164" s="187" t="s">
        <v>277</v>
      </c>
      <c r="H164" s="188">
        <v>25.938</v>
      </c>
      <c r="I164" s="189"/>
      <c r="L164" s="185"/>
      <c r="M164" s="190"/>
      <c r="N164" s="191"/>
      <c r="O164" s="191"/>
      <c r="P164" s="191"/>
      <c r="Q164" s="191"/>
      <c r="R164" s="191"/>
      <c r="S164" s="191"/>
      <c r="T164" s="192"/>
      <c r="AT164" s="186" t="s">
        <v>274</v>
      </c>
      <c r="AU164" s="186" t="s">
        <v>90</v>
      </c>
      <c r="AV164" s="15" t="s">
        <v>179</v>
      </c>
      <c r="AW164" s="15" t="s">
        <v>36</v>
      </c>
      <c r="AX164" s="15" t="s">
        <v>87</v>
      </c>
      <c r="AY164" s="186" t="s">
        <v>265</v>
      </c>
    </row>
    <row r="165" spans="1:65" s="2" customFormat="1" ht="62.7" customHeight="1">
      <c r="A165" s="33"/>
      <c r="B165" s="151"/>
      <c r="C165" s="152" t="s">
        <v>305</v>
      </c>
      <c r="D165" s="152" t="s">
        <v>267</v>
      </c>
      <c r="E165" s="153" t="s">
        <v>1780</v>
      </c>
      <c r="F165" s="154" t="s">
        <v>1781</v>
      </c>
      <c r="G165" s="155" t="s">
        <v>312</v>
      </c>
      <c r="H165" s="156">
        <v>12.821</v>
      </c>
      <c r="I165" s="157"/>
      <c r="J165" s="158">
        <f>ROUND(I165*H165,2)</f>
        <v>0</v>
      </c>
      <c r="K165" s="154" t="s">
        <v>271</v>
      </c>
      <c r="L165" s="34"/>
      <c r="M165" s="159" t="s">
        <v>1</v>
      </c>
      <c r="N165" s="160" t="s">
        <v>45</v>
      </c>
      <c r="O165" s="59"/>
      <c r="P165" s="161">
        <f>O165*H165</f>
        <v>0</v>
      </c>
      <c r="Q165" s="161">
        <v>0</v>
      </c>
      <c r="R165" s="161">
        <f>Q165*H165</f>
        <v>0</v>
      </c>
      <c r="S165" s="161">
        <v>0</v>
      </c>
      <c r="T165" s="162">
        <f>S165*H165</f>
        <v>0</v>
      </c>
      <c r="U165" s="33"/>
      <c r="V165" s="33"/>
      <c r="W165" s="33"/>
      <c r="X165" s="33"/>
      <c r="Y165" s="33"/>
      <c r="Z165" s="33"/>
      <c r="AA165" s="33"/>
      <c r="AB165" s="33"/>
      <c r="AC165" s="33"/>
      <c r="AD165" s="33"/>
      <c r="AE165" s="33"/>
      <c r="AR165" s="163" t="s">
        <v>179</v>
      </c>
      <c r="AT165" s="163" t="s">
        <v>267</v>
      </c>
      <c r="AU165" s="163" t="s">
        <v>90</v>
      </c>
      <c r="AY165" s="18" t="s">
        <v>265</v>
      </c>
      <c r="BE165" s="164">
        <f>IF(N165="základní",J165,0)</f>
        <v>0</v>
      </c>
      <c r="BF165" s="164">
        <f>IF(N165="snížená",J165,0)</f>
        <v>0</v>
      </c>
      <c r="BG165" s="164">
        <f>IF(N165="zákl. přenesená",J165,0)</f>
        <v>0</v>
      </c>
      <c r="BH165" s="164">
        <f>IF(N165="sníž. přenesená",J165,0)</f>
        <v>0</v>
      </c>
      <c r="BI165" s="164">
        <f>IF(N165="nulová",J165,0)</f>
        <v>0</v>
      </c>
      <c r="BJ165" s="18" t="s">
        <v>87</v>
      </c>
      <c r="BK165" s="164">
        <f>ROUND(I165*H165,2)</f>
        <v>0</v>
      </c>
      <c r="BL165" s="18" t="s">
        <v>179</v>
      </c>
      <c r="BM165" s="163" t="s">
        <v>1937</v>
      </c>
    </row>
    <row r="166" spans="1:47" s="2" customFormat="1" ht="38.4">
      <c r="A166" s="33"/>
      <c r="B166" s="34"/>
      <c r="C166" s="33"/>
      <c r="D166" s="165" t="s">
        <v>273</v>
      </c>
      <c r="E166" s="33"/>
      <c r="F166" s="166" t="s">
        <v>1781</v>
      </c>
      <c r="G166" s="33"/>
      <c r="H166" s="33"/>
      <c r="I166" s="167"/>
      <c r="J166" s="33"/>
      <c r="K166" s="33"/>
      <c r="L166" s="34"/>
      <c r="M166" s="168"/>
      <c r="N166" s="169"/>
      <c r="O166" s="59"/>
      <c r="P166" s="59"/>
      <c r="Q166" s="59"/>
      <c r="R166" s="59"/>
      <c r="S166" s="59"/>
      <c r="T166" s="60"/>
      <c r="U166" s="33"/>
      <c r="V166" s="33"/>
      <c r="W166" s="33"/>
      <c r="X166" s="33"/>
      <c r="Y166" s="33"/>
      <c r="Z166" s="33"/>
      <c r="AA166" s="33"/>
      <c r="AB166" s="33"/>
      <c r="AC166" s="33"/>
      <c r="AD166" s="33"/>
      <c r="AE166" s="33"/>
      <c r="AT166" s="18" t="s">
        <v>273</v>
      </c>
      <c r="AU166" s="18" t="s">
        <v>90</v>
      </c>
    </row>
    <row r="167" spans="2:51" s="13" customFormat="1" ht="10.2">
      <c r="B167" s="170"/>
      <c r="D167" s="165" t="s">
        <v>274</v>
      </c>
      <c r="E167" s="171" t="s">
        <v>1</v>
      </c>
      <c r="F167" s="172" t="s">
        <v>1761</v>
      </c>
      <c r="H167" s="171" t="s">
        <v>1</v>
      </c>
      <c r="I167" s="173"/>
      <c r="L167" s="170"/>
      <c r="M167" s="174"/>
      <c r="N167" s="175"/>
      <c r="O167" s="175"/>
      <c r="P167" s="175"/>
      <c r="Q167" s="175"/>
      <c r="R167" s="175"/>
      <c r="S167" s="175"/>
      <c r="T167" s="176"/>
      <c r="AT167" s="171" t="s">
        <v>274</v>
      </c>
      <c r="AU167" s="171" t="s">
        <v>90</v>
      </c>
      <c r="AV167" s="13" t="s">
        <v>87</v>
      </c>
      <c r="AW167" s="13" t="s">
        <v>36</v>
      </c>
      <c r="AX167" s="13" t="s">
        <v>80</v>
      </c>
      <c r="AY167" s="171" t="s">
        <v>265</v>
      </c>
    </row>
    <row r="168" spans="2:51" s="14" customFormat="1" ht="10.2">
      <c r="B168" s="177"/>
      <c r="D168" s="165" t="s">
        <v>274</v>
      </c>
      <c r="E168" s="178" t="s">
        <v>1</v>
      </c>
      <c r="F168" s="179" t="s">
        <v>1938</v>
      </c>
      <c r="H168" s="180">
        <v>2.331</v>
      </c>
      <c r="I168" s="181"/>
      <c r="L168" s="177"/>
      <c r="M168" s="182"/>
      <c r="N168" s="183"/>
      <c r="O168" s="183"/>
      <c r="P168" s="183"/>
      <c r="Q168" s="183"/>
      <c r="R168" s="183"/>
      <c r="S168" s="183"/>
      <c r="T168" s="184"/>
      <c r="AT168" s="178" t="s">
        <v>274</v>
      </c>
      <c r="AU168" s="178" t="s">
        <v>90</v>
      </c>
      <c r="AV168" s="14" t="s">
        <v>90</v>
      </c>
      <c r="AW168" s="14" t="s">
        <v>36</v>
      </c>
      <c r="AX168" s="14" t="s">
        <v>80</v>
      </c>
      <c r="AY168" s="178" t="s">
        <v>265</v>
      </c>
    </row>
    <row r="169" spans="2:51" s="14" customFormat="1" ht="10.2">
      <c r="B169" s="177"/>
      <c r="D169" s="165" t="s">
        <v>274</v>
      </c>
      <c r="E169" s="178" t="s">
        <v>1</v>
      </c>
      <c r="F169" s="179" t="s">
        <v>1939</v>
      </c>
      <c r="H169" s="180">
        <v>10.49</v>
      </c>
      <c r="I169" s="181"/>
      <c r="L169" s="177"/>
      <c r="M169" s="182"/>
      <c r="N169" s="183"/>
      <c r="O169" s="183"/>
      <c r="P169" s="183"/>
      <c r="Q169" s="183"/>
      <c r="R169" s="183"/>
      <c r="S169" s="183"/>
      <c r="T169" s="184"/>
      <c r="AT169" s="178" t="s">
        <v>274</v>
      </c>
      <c r="AU169" s="178" t="s">
        <v>90</v>
      </c>
      <c r="AV169" s="14" t="s">
        <v>90</v>
      </c>
      <c r="AW169" s="14" t="s">
        <v>36</v>
      </c>
      <c r="AX169" s="14" t="s">
        <v>80</v>
      </c>
      <c r="AY169" s="178" t="s">
        <v>265</v>
      </c>
    </row>
    <row r="170" spans="2:51" s="15" customFormat="1" ht="10.2">
      <c r="B170" s="185"/>
      <c r="D170" s="165" t="s">
        <v>274</v>
      </c>
      <c r="E170" s="186" t="s">
        <v>1</v>
      </c>
      <c r="F170" s="187" t="s">
        <v>277</v>
      </c>
      <c r="H170" s="188">
        <v>12.821</v>
      </c>
      <c r="I170" s="189"/>
      <c r="L170" s="185"/>
      <c r="M170" s="190"/>
      <c r="N170" s="191"/>
      <c r="O170" s="191"/>
      <c r="P170" s="191"/>
      <c r="Q170" s="191"/>
      <c r="R170" s="191"/>
      <c r="S170" s="191"/>
      <c r="T170" s="192"/>
      <c r="AT170" s="186" t="s">
        <v>274</v>
      </c>
      <c r="AU170" s="186" t="s">
        <v>90</v>
      </c>
      <c r="AV170" s="15" t="s">
        <v>179</v>
      </c>
      <c r="AW170" s="15" t="s">
        <v>36</v>
      </c>
      <c r="AX170" s="15" t="s">
        <v>87</v>
      </c>
      <c r="AY170" s="186" t="s">
        <v>265</v>
      </c>
    </row>
    <row r="171" spans="1:65" s="2" customFormat="1" ht="44.25" customHeight="1">
      <c r="A171" s="33"/>
      <c r="B171" s="151"/>
      <c r="C171" s="152" t="s">
        <v>309</v>
      </c>
      <c r="D171" s="152" t="s">
        <v>267</v>
      </c>
      <c r="E171" s="153" t="s">
        <v>348</v>
      </c>
      <c r="F171" s="154" t="s">
        <v>349</v>
      </c>
      <c r="G171" s="155" t="s">
        <v>312</v>
      </c>
      <c r="H171" s="156">
        <v>12.821</v>
      </c>
      <c r="I171" s="157"/>
      <c r="J171" s="158">
        <f>ROUND(I171*H171,2)</f>
        <v>0</v>
      </c>
      <c r="K171" s="154" t="s">
        <v>271</v>
      </c>
      <c r="L171" s="34"/>
      <c r="M171" s="159" t="s">
        <v>1</v>
      </c>
      <c r="N171" s="160" t="s">
        <v>45</v>
      </c>
      <c r="O171" s="59"/>
      <c r="P171" s="161">
        <f>O171*H171</f>
        <v>0</v>
      </c>
      <c r="Q171" s="161">
        <v>0</v>
      </c>
      <c r="R171" s="161">
        <f>Q171*H171</f>
        <v>0</v>
      </c>
      <c r="S171" s="161">
        <v>0</v>
      </c>
      <c r="T171" s="162">
        <f>S171*H171</f>
        <v>0</v>
      </c>
      <c r="U171" s="33"/>
      <c r="V171" s="33"/>
      <c r="W171" s="33"/>
      <c r="X171" s="33"/>
      <c r="Y171" s="33"/>
      <c r="Z171" s="33"/>
      <c r="AA171" s="33"/>
      <c r="AB171" s="33"/>
      <c r="AC171" s="33"/>
      <c r="AD171" s="33"/>
      <c r="AE171" s="33"/>
      <c r="AR171" s="163" t="s">
        <v>179</v>
      </c>
      <c r="AT171" s="163" t="s">
        <v>267</v>
      </c>
      <c r="AU171" s="163" t="s">
        <v>90</v>
      </c>
      <c r="AY171" s="18" t="s">
        <v>265</v>
      </c>
      <c r="BE171" s="164">
        <f>IF(N171="základní",J171,0)</f>
        <v>0</v>
      </c>
      <c r="BF171" s="164">
        <f>IF(N171="snížená",J171,0)</f>
        <v>0</v>
      </c>
      <c r="BG171" s="164">
        <f>IF(N171="zákl. přenesená",J171,0)</f>
        <v>0</v>
      </c>
      <c r="BH171" s="164">
        <f>IF(N171="sníž. přenesená",J171,0)</f>
        <v>0</v>
      </c>
      <c r="BI171" s="164">
        <f>IF(N171="nulová",J171,0)</f>
        <v>0</v>
      </c>
      <c r="BJ171" s="18" t="s">
        <v>87</v>
      </c>
      <c r="BK171" s="164">
        <f>ROUND(I171*H171,2)</f>
        <v>0</v>
      </c>
      <c r="BL171" s="18" t="s">
        <v>179</v>
      </c>
      <c r="BM171" s="163" t="s">
        <v>1940</v>
      </c>
    </row>
    <row r="172" spans="1:47" s="2" customFormat="1" ht="28.8">
      <c r="A172" s="33"/>
      <c r="B172" s="34"/>
      <c r="C172" s="33"/>
      <c r="D172" s="165" t="s">
        <v>273</v>
      </c>
      <c r="E172" s="33"/>
      <c r="F172" s="166" t="s">
        <v>349</v>
      </c>
      <c r="G172" s="33"/>
      <c r="H172" s="33"/>
      <c r="I172" s="167"/>
      <c r="J172" s="33"/>
      <c r="K172" s="33"/>
      <c r="L172" s="34"/>
      <c r="M172" s="168"/>
      <c r="N172" s="169"/>
      <c r="O172" s="59"/>
      <c r="P172" s="59"/>
      <c r="Q172" s="59"/>
      <c r="R172" s="59"/>
      <c r="S172" s="59"/>
      <c r="T172" s="60"/>
      <c r="U172" s="33"/>
      <c r="V172" s="33"/>
      <c r="W172" s="33"/>
      <c r="X172" s="33"/>
      <c r="Y172" s="33"/>
      <c r="Z172" s="33"/>
      <c r="AA172" s="33"/>
      <c r="AB172" s="33"/>
      <c r="AC172" s="33"/>
      <c r="AD172" s="33"/>
      <c r="AE172" s="33"/>
      <c r="AT172" s="18" t="s">
        <v>273</v>
      </c>
      <c r="AU172" s="18" t="s">
        <v>90</v>
      </c>
    </row>
    <row r="173" spans="2:51" s="13" customFormat="1" ht="10.2">
      <c r="B173" s="170"/>
      <c r="D173" s="165" t="s">
        <v>274</v>
      </c>
      <c r="E173" s="171" t="s">
        <v>1</v>
      </c>
      <c r="F173" s="172" t="s">
        <v>1761</v>
      </c>
      <c r="H173" s="171" t="s">
        <v>1</v>
      </c>
      <c r="I173" s="173"/>
      <c r="L173" s="170"/>
      <c r="M173" s="174"/>
      <c r="N173" s="175"/>
      <c r="O173" s="175"/>
      <c r="P173" s="175"/>
      <c r="Q173" s="175"/>
      <c r="R173" s="175"/>
      <c r="S173" s="175"/>
      <c r="T173" s="176"/>
      <c r="AT173" s="171" t="s">
        <v>274</v>
      </c>
      <c r="AU173" s="171" t="s">
        <v>90</v>
      </c>
      <c r="AV173" s="13" t="s">
        <v>87</v>
      </c>
      <c r="AW173" s="13" t="s">
        <v>36</v>
      </c>
      <c r="AX173" s="13" t="s">
        <v>80</v>
      </c>
      <c r="AY173" s="171" t="s">
        <v>265</v>
      </c>
    </row>
    <row r="174" spans="2:51" s="14" customFormat="1" ht="10.2">
      <c r="B174" s="177"/>
      <c r="D174" s="165" t="s">
        <v>274</v>
      </c>
      <c r="E174" s="178" t="s">
        <v>1</v>
      </c>
      <c r="F174" s="179" t="s">
        <v>1938</v>
      </c>
      <c r="H174" s="180">
        <v>2.331</v>
      </c>
      <c r="I174" s="181"/>
      <c r="L174" s="177"/>
      <c r="M174" s="182"/>
      <c r="N174" s="183"/>
      <c r="O174" s="183"/>
      <c r="P174" s="183"/>
      <c r="Q174" s="183"/>
      <c r="R174" s="183"/>
      <c r="S174" s="183"/>
      <c r="T174" s="184"/>
      <c r="AT174" s="178" t="s">
        <v>274</v>
      </c>
      <c r="AU174" s="178" t="s">
        <v>90</v>
      </c>
      <c r="AV174" s="14" t="s">
        <v>90</v>
      </c>
      <c r="AW174" s="14" t="s">
        <v>36</v>
      </c>
      <c r="AX174" s="14" t="s">
        <v>80</v>
      </c>
      <c r="AY174" s="178" t="s">
        <v>265</v>
      </c>
    </row>
    <row r="175" spans="2:51" s="14" customFormat="1" ht="10.2">
      <c r="B175" s="177"/>
      <c r="D175" s="165" t="s">
        <v>274</v>
      </c>
      <c r="E175" s="178" t="s">
        <v>1</v>
      </c>
      <c r="F175" s="179" t="s">
        <v>1939</v>
      </c>
      <c r="H175" s="180">
        <v>10.49</v>
      </c>
      <c r="I175" s="181"/>
      <c r="L175" s="177"/>
      <c r="M175" s="182"/>
      <c r="N175" s="183"/>
      <c r="O175" s="183"/>
      <c r="P175" s="183"/>
      <c r="Q175" s="183"/>
      <c r="R175" s="183"/>
      <c r="S175" s="183"/>
      <c r="T175" s="184"/>
      <c r="AT175" s="178" t="s">
        <v>274</v>
      </c>
      <c r="AU175" s="178" t="s">
        <v>90</v>
      </c>
      <c r="AV175" s="14" t="s">
        <v>90</v>
      </c>
      <c r="AW175" s="14" t="s">
        <v>36</v>
      </c>
      <c r="AX175" s="14" t="s">
        <v>80</v>
      </c>
      <c r="AY175" s="178" t="s">
        <v>265</v>
      </c>
    </row>
    <row r="176" spans="2:51" s="15" customFormat="1" ht="10.2">
      <c r="B176" s="185"/>
      <c r="D176" s="165" t="s">
        <v>274</v>
      </c>
      <c r="E176" s="186" t="s">
        <v>1</v>
      </c>
      <c r="F176" s="187" t="s">
        <v>277</v>
      </c>
      <c r="H176" s="188">
        <v>12.821</v>
      </c>
      <c r="I176" s="189"/>
      <c r="L176" s="185"/>
      <c r="M176" s="190"/>
      <c r="N176" s="191"/>
      <c r="O176" s="191"/>
      <c r="P176" s="191"/>
      <c r="Q176" s="191"/>
      <c r="R176" s="191"/>
      <c r="S176" s="191"/>
      <c r="T176" s="192"/>
      <c r="AT176" s="186" t="s">
        <v>274</v>
      </c>
      <c r="AU176" s="186" t="s">
        <v>90</v>
      </c>
      <c r="AV176" s="15" t="s">
        <v>179</v>
      </c>
      <c r="AW176" s="15" t="s">
        <v>36</v>
      </c>
      <c r="AX176" s="15" t="s">
        <v>87</v>
      </c>
      <c r="AY176" s="186" t="s">
        <v>265</v>
      </c>
    </row>
    <row r="177" spans="1:65" s="2" customFormat="1" ht="44.25" customHeight="1">
      <c r="A177" s="33"/>
      <c r="B177" s="151"/>
      <c r="C177" s="152" t="s">
        <v>321</v>
      </c>
      <c r="D177" s="152" t="s">
        <v>267</v>
      </c>
      <c r="E177" s="153" t="s">
        <v>1786</v>
      </c>
      <c r="F177" s="154" t="s">
        <v>1787</v>
      </c>
      <c r="G177" s="155" t="s">
        <v>379</v>
      </c>
      <c r="H177" s="156">
        <v>23.078</v>
      </c>
      <c r="I177" s="157"/>
      <c r="J177" s="158">
        <f>ROUND(I177*H177,2)</f>
        <v>0</v>
      </c>
      <c r="K177" s="154" t="s">
        <v>271</v>
      </c>
      <c r="L177" s="34"/>
      <c r="M177" s="159" t="s">
        <v>1</v>
      </c>
      <c r="N177" s="160" t="s">
        <v>45</v>
      </c>
      <c r="O177" s="59"/>
      <c r="P177" s="161">
        <f>O177*H177</f>
        <v>0</v>
      </c>
      <c r="Q177" s="161">
        <v>0</v>
      </c>
      <c r="R177" s="161">
        <f>Q177*H177</f>
        <v>0</v>
      </c>
      <c r="S177" s="161">
        <v>0</v>
      </c>
      <c r="T177" s="162">
        <f>S177*H177</f>
        <v>0</v>
      </c>
      <c r="U177" s="33"/>
      <c r="V177" s="33"/>
      <c r="W177" s="33"/>
      <c r="X177" s="33"/>
      <c r="Y177" s="33"/>
      <c r="Z177" s="33"/>
      <c r="AA177" s="33"/>
      <c r="AB177" s="33"/>
      <c r="AC177" s="33"/>
      <c r="AD177" s="33"/>
      <c r="AE177" s="33"/>
      <c r="AR177" s="163" t="s">
        <v>179</v>
      </c>
      <c r="AT177" s="163" t="s">
        <v>267</v>
      </c>
      <c r="AU177" s="163" t="s">
        <v>90</v>
      </c>
      <c r="AY177" s="18" t="s">
        <v>265</v>
      </c>
      <c r="BE177" s="164">
        <f>IF(N177="základní",J177,0)</f>
        <v>0</v>
      </c>
      <c r="BF177" s="164">
        <f>IF(N177="snížená",J177,0)</f>
        <v>0</v>
      </c>
      <c r="BG177" s="164">
        <f>IF(N177="zákl. přenesená",J177,0)</f>
        <v>0</v>
      </c>
      <c r="BH177" s="164">
        <f>IF(N177="sníž. přenesená",J177,0)</f>
        <v>0</v>
      </c>
      <c r="BI177" s="164">
        <f>IF(N177="nulová",J177,0)</f>
        <v>0</v>
      </c>
      <c r="BJ177" s="18" t="s">
        <v>87</v>
      </c>
      <c r="BK177" s="164">
        <f>ROUND(I177*H177,2)</f>
        <v>0</v>
      </c>
      <c r="BL177" s="18" t="s">
        <v>179</v>
      </c>
      <c r="BM177" s="163" t="s">
        <v>1941</v>
      </c>
    </row>
    <row r="178" spans="1:47" s="2" customFormat="1" ht="28.8">
      <c r="A178" s="33"/>
      <c r="B178" s="34"/>
      <c r="C178" s="33"/>
      <c r="D178" s="165" t="s">
        <v>273</v>
      </c>
      <c r="E178" s="33"/>
      <c r="F178" s="166" t="s">
        <v>1787</v>
      </c>
      <c r="G178" s="33"/>
      <c r="H178" s="33"/>
      <c r="I178" s="167"/>
      <c r="J178" s="33"/>
      <c r="K178" s="33"/>
      <c r="L178" s="34"/>
      <c r="M178" s="168"/>
      <c r="N178" s="169"/>
      <c r="O178" s="59"/>
      <c r="P178" s="59"/>
      <c r="Q178" s="59"/>
      <c r="R178" s="59"/>
      <c r="S178" s="59"/>
      <c r="T178" s="60"/>
      <c r="U178" s="33"/>
      <c r="V178" s="33"/>
      <c r="W178" s="33"/>
      <c r="X178" s="33"/>
      <c r="Y178" s="33"/>
      <c r="Z178" s="33"/>
      <c r="AA178" s="33"/>
      <c r="AB178" s="33"/>
      <c r="AC178" s="33"/>
      <c r="AD178" s="33"/>
      <c r="AE178" s="33"/>
      <c r="AT178" s="18" t="s">
        <v>273</v>
      </c>
      <c r="AU178" s="18" t="s">
        <v>90</v>
      </c>
    </row>
    <row r="179" spans="2:51" s="13" customFormat="1" ht="10.2">
      <c r="B179" s="170"/>
      <c r="D179" s="165" t="s">
        <v>274</v>
      </c>
      <c r="E179" s="171" t="s">
        <v>1</v>
      </c>
      <c r="F179" s="172" t="s">
        <v>1761</v>
      </c>
      <c r="H179" s="171" t="s">
        <v>1</v>
      </c>
      <c r="I179" s="173"/>
      <c r="L179" s="170"/>
      <c r="M179" s="174"/>
      <c r="N179" s="175"/>
      <c r="O179" s="175"/>
      <c r="P179" s="175"/>
      <c r="Q179" s="175"/>
      <c r="R179" s="175"/>
      <c r="S179" s="175"/>
      <c r="T179" s="176"/>
      <c r="AT179" s="171" t="s">
        <v>274</v>
      </c>
      <c r="AU179" s="171" t="s">
        <v>90</v>
      </c>
      <c r="AV179" s="13" t="s">
        <v>87</v>
      </c>
      <c r="AW179" s="13" t="s">
        <v>36</v>
      </c>
      <c r="AX179" s="13" t="s">
        <v>80</v>
      </c>
      <c r="AY179" s="171" t="s">
        <v>265</v>
      </c>
    </row>
    <row r="180" spans="2:51" s="14" customFormat="1" ht="10.2">
      <c r="B180" s="177"/>
      <c r="D180" s="165" t="s">
        <v>274</v>
      </c>
      <c r="E180" s="178" t="s">
        <v>1</v>
      </c>
      <c r="F180" s="179" t="s">
        <v>1942</v>
      </c>
      <c r="H180" s="180">
        <v>4.196</v>
      </c>
      <c r="I180" s="181"/>
      <c r="L180" s="177"/>
      <c r="M180" s="182"/>
      <c r="N180" s="183"/>
      <c r="O180" s="183"/>
      <c r="P180" s="183"/>
      <c r="Q180" s="183"/>
      <c r="R180" s="183"/>
      <c r="S180" s="183"/>
      <c r="T180" s="184"/>
      <c r="AT180" s="178" t="s">
        <v>274</v>
      </c>
      <c r="AU180" s="178" t="s">
        <v>90</v>
      </c>
      <c r="AV180" s="14" t="s">
        <v>90</v>
      </c>
      <c r="AW180" s="14" t="s">
        <v>36</v>
      </c>
      <c r="AX180" s="14" t="s">
        <v>80</v>
      </c>
      <c r="AY180" s="178" t="s">
        <v>265</v>
      </c>
    </row>
    <row r="181" spans="2:51" s="14" customFormat="1" ht="10.2">
      <c r="B181" s="177"/>
      <c r="D181" s="165" t="s">
        <v>274</v>
      </c>
      <c r="E181" s="178" t="s">
        <v>1</v>
      </c>
      <c r="F181" s="179" t="s">
        <v>1943</v>
      </c>
      <c r="H181" s="180">
        <v>18.882</v>
      </c>
      <c r="I181" s="181"/>
      <c r="L181" s="177"/>
      <c r="M181" s="182"/>
      <c r="N181" s="183"/>
      <c r="O181" s="183"/>
      <c r="P181" s="183"/>
      <c r="Q181" s="183"/>
      <c r="R181" s="183"/>
      <c r="S181" s="183"/>
      <c r="T181" s="184"/>
      <c r="AT181" s="178" t="s">
        <v>274</v>
      </c>
      <c r="AU181" s="178" t="s">
        <v>90</v>
      </c>
      <c r="AV181" s="14" t="s">
        <v>90</v>
      </c>
      <c r="AW181" s="14" t="s">
        <v>36</v>
      </c>
      <c r="AX181" s="14" t="s">
        <v>80</v>
      </c>
      <c r="AY181" s="178" t="s">
        <v>265</v>
      </c>
    </row>
    <row r="182" spans="2:51" s="15" customFormat="1" ht="10.2">
      <c r="B182" s="185"/>
      <c r="D182" s="165" t="s">
        <v>274</v>
      </c>
      <c r="E182" s="186" t="s">
        <v>1</v>
      </c>
      <c r="F182" s="187" t="s">
        <v>277</v>
      </c>
      <c r="H182" s="188">
        <v>23.078000000000003</v>
      </c>
      <c r="I182" s="189"/>
      <c r="L182" s="185"/>
      <c r="M182" s="190"/>
      <c r="N182" s="191"/>
      <c r="O182" s="191"/>
      <c r="P182" s="191"/>
      <c r="Q182" s="191"/>
      <c r="R182" s="191"/>
      <c r="S182" s="191"/>
      <c r="T182" s="192"/>
      <c r="AT182" s="186" t="s">
        <v>274</v>
      </c>
      <c r="AU182" s="186" t="s">
        <v>90</v>
      </c>
      <c r="AV182" s="15" t="s">
        <v>179</v>
      </c>
      <c r="AW182" s="15" t="s">
        <v>36</v>
      </c>
      <c r="AX182" s="15" t="s">
        <v>87</v>
      </c>
      <c r="AY182" s="186" t="s">
        <v>265</v>
      </c>
    </row>
    <row r="183" spans="1:65" s="2" customFormat="1" ht="37.8" customHeight="1">
      <c r="A183" s="33"/>
      <c r="B183" s="151"/>
      <c r="C183" s="152" t="s">
        <v>326</v>
      </c>
      <c r="D183" s="152" t="s">
        <v>267</v>
      </c>
      <c r="E183" s="153" t="s">
        <v>1791</v>
      </c>
      <c r="F183" s="154" t="s">
        <v>1792</v>
      </c>
      <c r="G183" s="155" t="s">
        <v>312</v>
      </c>
      <c r="H183" s="156">
        <v>12.821</v>
      </c>
      <c r="I183" s="157"/>
      <c r="J183" s="158">
        <f>ROUND(I183*H183,2)</f>
        <v>0</v>
      </c>
      <c r="K183" s="154" t="s">
        <v>271</v>
      </c>
      <c r="L183" s="34"/>
      <c r="M183" s="159" t="s">
        <v>1</v>
      </c>
      <c r="N183" s="160" t="s">
        <v>45</v>
      </c>
      <c r="O183" s="59"/>
      <c r="P183" s="161">
        <f>O183*H183</f>
        <v>0</v>
      </c>
      <c r="Q183" s="161">
        <v>0</v>
      </c>
      <c r="R183" s="161">
        <f>Q183*H183</f>
        <v>0</v>
      </c>
      <c r="S183" s="161">
        <v>0</v>
      </c>
      <c r="T183" s="162">
        <f>S183*H183</f>
        <v>0</v>
      </c>
      <c r="U183" s="33"/>
      <c r="V183" s="33"/>
      <c r="W183" s="33"/>
      <c r="X183" s="33"/>
      <c r="Y183" s="33"/>
      <c r="Z183" s="33"/>
      <c r="AA183" s="33"/>
      <c r="AB183" s="33"/>
      <c r="AC183" s="33"/>
      <c r="AD183" s="33"/>
      <c r="AE183" s="33"/>
      <c r="AR183" s="163" t="s">
        <v>179</v>
      </c>
      <c r="AT183" s="163" t="s">
        <v>267</v>
      </c>
      <c r="AU183" s="163" t="s">
        <v>90</v>
      </c>
      <c r="AY183" s="18" t="s">
        <v>265</v>
      </c>
      <c r="BE183" s="164">
        <f>IF(N183="základní",J183,0)</f>
        <v>0</v>
      </c>
      <c r="BF183" s="164">
        <f>IF(N183="snížená",J183,0)</f>
        <v>0</v>
      </c>
      <c r="BG183" s="164">
        <f>IF(N183="zákl. přenesená",J183,0)</f>
        <v>0</v>
      </c>
      <c r="BH183" s="164">
        <f>IF(N183="sníž. přenesená",J183,0)</f>
        <v>0</v>
      </c>
      <c r="BI183" s="164">
        <f>IF(N183="nulová",J183,0)</f>
        <v>0</v>
      </c>
      <c r="BJ183" s="18" t="s">
        <v>87</v>
      </c>
      <c r="BK183" s="164">
        <f>ROUND(I183*H183,2)</f>
        <v>0</v>
      </c>
      <c r="BL183" s="18" t="s">
        <v>179</v>
      </c>
      <c r="BM183" s="163" t="s">
        <v>1944</v>
      </c>
    </row>
    <row r="184" spans="1:47" s="2" customFormat="1" ht="19.2">
      <c r="A184" s="33"/>
      <c r="B184" s="34"/>
      <c r="C184" s="33"/>
      <c r="D184" s="165" t="s">
        <v>273</v>
      </c>
      <c r="E184" s="33"/>
      <c r="F184" s="166" t="s">
        <v>1792</v>
      </c>
      <c r="G184" s="33"/>
      <c r="H184" s="33"/>
      <c r="I184" s="167"/>
      <c r="J184" s="33"/>
      <c r="K184" s="33"/>
      <c r="L184" s="34"/>
      <c r="M184" s="168"/>
      <c r="N184" s="169"/>
      <c r="O184" s="59"/>
      <c r="P184" s="59"/>
      <c r="Q184" s="59"/>
      <c r="R184" s="59"/>
      <c r="S184" s="59"/>
      <c r="T184" s="60"/>
      <c r="U184" s="33"/>
      <c r="V184" s="33"/>
      <c r="W184" s="33"/>
      <c r="X184" s="33"/>
      <c r="Y184" s="33"/>
      <c r="Z184" s="33"/>
      <c r="AA184" s="33"/>
      <c r="AB184" s="33"/>
      <c r="AC184" s="33"/>
      <c r="AD184" s="33"/>
      <c r="AE184" s="33"/>
      <c r="AT184" s="18" t="s">
        <v>273</v>
      </c>
      <c r="AU184" s="18" t="s">
        <v>90</v>
      </c>
    </row>
    <row r="185" spans="2:51" s="13" customFormat="1" ht="10.2">
      <c r="B185" s="170"/>
      <c r="D185" s="165" t="s">
        <v>274</v>
      </c>
      <c r="E185" s="171" t="s">
        <v>1</v>
      </c>
      <c r="F185" s="172" t="s">
        <v>1761</v>
      </c>
      <c r="H185" s="171" t="s">
        <v>1</v>
      </c>
      <c r="I185" s="173"/>
      <c r="L185" s="170"/>
      <c r="M185" s="174"/>
      <c r="N185" s="175"/>
      <c r="O185" s="175"/>
      <c r="P185" s="175"/>
      <c r="Q185" s="175"/>
      <c r="R185" s="175"/>
      <c r="S185" s="175"/>
      <c r="T185" s="176"/>
      <c r="AT185" s="171" t="s">
        <v>274</v>
      </c>
      <c r="AU185" s="171" t="s">
        <v>90</v>
      </c>
      <c r="AV185" s="13" t="s">
        <v>87</v>
      </c>
      <c r="AW185" s="13" t="s">
        <v>36</v>
      </c>
      <c r="AX185" s="13" t="s">
        <v>80</v>
      </c>
      <c r="AY185" s="171" t="s">
        <v>265</v>
      </c>
    </row>
    <row r="186" spans="2:51" s="14" customFormat="1" ht="10.2">
      <c r="B186" s="177"/>
      <c r="D186" s="165" t="s">
        <v>274</v>
      </c>
      <c r="E186" s="178" t="s">
        <v>1</v>
      </c>
      <c r="F186" s="179" t="s">
        <v>1938</v>
      </c>
      <c r="H186" s="180">
        <v>2.331</v>
      </c>
      <c r="I186" s="181"/>
      <c r="L186" s="177"/>
      <c r="M186" s="182"/>
      <c r="N186" s="183"/>
      <c r="O186" s="183"/>
      <c r="P186" s="183"/>
      <c r="Q186" s="183"/>
      <c r="R186" s="183"/>
      <c r="S186" s="183"/>
      <c r="T186" s="184"/>
      <c r="AT186" s="178" t="s">
        <v>274</v>
      </c>
      <c r="AU186" s="178" t="s">
        <v>90</v>
      </c>
      <c r="AV186" s="14" t="s">
        <v>90</v>
      </c>
      <c r="AW186" s="14" t="s">
        <v>36</v>
      </c>
      <c r="AX186" s="14" t="s">
        <v>80</v>
      </c>
      <c r="AY186" s="178" t="s">
        <v>265</v>
      </c>
    </row>
    <row r="187" spans="2:51" s="14" customFormat="1" ht="10.2">
      <c r="B187" s="177"/>
      <c r="D187" s="165" t="s">
        <v>274</v>
      </c>
      <c r="E187" s="178" t="s">
        <v>1</v>
      </c>
      <c r="F187" s="179" t="s">
        <v>1939</v>
      </c>
      <c r="H187" s="180">
        <v>10.49</v>
      </c>
      <c r="I187" s="181"/>
      <c r="L187" s="177"/>
      <c r="M187" s="182"/>
      <c r="N187" s="183"/>
      <c r="O187" s="183"/>
      <c r="P187" s="183"/>
      <c r="Q187" s="183"/>
      <c r="R187" s="183"/>
      <c r="S187" s="183"/>
      <c r="T187" s="184"/>
      <c r="AT187" s="178" t="s">
        <v>274</v>
      </c>
      <c r="AU187" s="178" t="s">
        <v>90</v>
      </c>
      <c r="AV187" s="14" t="s">
        <v>90</v>
      </c>
      <c r="AW187" s="14" t="s">
        <v>36</v>
      </c>
      <c r="AX187" s="14" t="s">
        <v>80</v>
      </c>
      <c r="AY187" s="178" t="s">
        <v>265</v>
      </c>
    </row>
    <row r="188" spans="2:51" s="15" customFormat="1" ht="10.2">
      <c r="B188" s="185"/>
      <c r="D188" s="165" t="s">
        <v>274</v>
      </c>
      <c r="E188" s="186" t="s">
        <v>1</v>
      </c>
      <c r="F188" s="187" t="s">
        <v>277</v>
      </c>
      <c r="H188" s="188">
        <v>12.821</v>
      </c>
      <c r="I188" s="189"/>
      <c r="L188" s="185"/>
      <c r="M188" s="190"/>
      <c r="N188" s="191"/>
      <c r="O188" s="191"/>
      <c r="P188" s="191"/>
      <c r="Q188" s="191"/>
      <c r="R188" s="191"/>
      <c r="S188" s="191"/>
      <c r="T188" s="192"/>
      <c r="AT188" s="186" t="s">
        <v>274</v>
      </c>
      <c r="AU188" s="186" t="s">
        <v>90</v>
      </c>
      <c r="AV188" s="15" t="s">
        <v>179</v>
      </c>
      <c r="AW188" s="15" t="s">
        <v>36</v>
      </c>
      <c r="AX188" s="15" t="s">
        <v>87</v>
      </c>
      <c r="AY188" s="186" t="s">
        <v>265</v>
      </c>
    </row>
    <row r="189" spans="1:65" s="2" customFormat="1" ht="44.25" customHeight="1">
      <c r="A189" s="33"/>
      <c r="B189" s="151"/>
      <c r="C189" s="152" t="s">
        <v>333</v>
      </c>
      <c r="D189" s="152" t="s">
        <v>267</v>
      </c>
      <c r="E189" s="153" t="s">
        <v>360</v>
      </c>
      <c r="F189" s="154" t="s">
        <v>361</v>
      </c>
      <c r="G189" s="155" t="s">
        <v>312</v>
      </c>
      <c r="H189" s="156">
        <v>13.117</v>
      </c>
      <c r="I189" s="157"/>
      <c r="J189" s="158">
        <f>ROUND(I189*H189,2)</f>
        <v>0</v>
      </c>
      <c r="K189" s="154" t="s">
        <v>271</v>
      </c>
      <c r="L189" s="34"/>
      <c r="M189" s="159" t="s">
        <v>1</v>
      </c>
      <c r="N189" s="160" t="s">
        <v>45</v>
      </c>
      <c r="O189" s="59"/>
      <c r="P189" s="161">
        <f>O189*H189</f>
        <v>0</v>
      </c>
      <c r="Q189" s="161">
        <v>0</v>
      </c>
      <c r="R189" s="161">
        <f>Q189*H189</f>
        <v>0</v>
      </c>
      <c r="S189" s="161">
        <v>0</v>
      </c>
      <c r="T189" s="162">
        <f>S189*H189</f>
        <v>0</v>
      </c>
      <c r="U189" s="33"/>
      <c r="V189" s="33"/>
      <c r="W189" s="33"/>
      <c r="X189" s="33"/>
      <c r="Y189" s="33"/>
      <c r="Z189" s="33"/>
      <c r="AA189" s="33"/>
      <c r="AB189" s="33"/>
      <c r="AC189" s="33"/>
      <c r="AD189" s="33"/>
      <c r="AE189" s="33"/>
      <c r="AR189" s="163" t="s">
        <v>179</v>
      </c>
      <c r="AT189" s="163" t="s">
        <v>267</v>
      </c>
      <c r="AU189" s="163" t="s">
        <v>90</v>
      </c>
      <c r="AY189" s="18" t="s">
        <v>265</v>
      </c>
      <c r="BE189" s="164">
        <f>IF(N189="základní",J189,0)</f>
        <v>0</v>
      </c>
      <c r="BF189" s="164">
        <f>IF(N189="snížená",J189,0)</f>
        <v>0</v>
      </c>
      <c r="BG189" s="164">
        <f>IF(N189="zákl. přenesená",J189,0)</f>
        <v>0</v>
      </c>
      <c r="BH189" s="164">
        <f>IF(N189="sníž. přenesená",J189,0)</f>
        <v>0</v>
      </c>
      <c r="BI189" s="164">
        <f>IF(N189="nulová",J189,0)</f>
        <v>0</v>
      </c>
      <c r="BJ189" s="18" t="s">
        <v>87</v>
      </c>
      <c r="BK189" s="164">
        <f>ROUND(I189*H189,2)</f>
        <v>0</v>
      </c>
      <c r="BL189" s="18" t="s">
        <v>179</v>
      </c>
      <c r="BM189" s="163" t="s">
        <v>1945</v>
      </c>
    </row>
    <row r="190" spans="1:47" s="2" customFormat="1" ht="28.8">
      <c r="A190" s="33"/>
      <c r="B190" s="34"/>
      <c r="C190" s="33"/>
      <c r="D190" s="165" t="s">
        <v>273</v>
      </c>
      <c r="E190" s="33"/>
      <c r="F190" s="166" t="s">
        <v>361</v>
      </c>
      <c r="G190" s="33"/>
      <c r="H190" s="33"/>
      <c r="I190" s="167"/>
      <c r="J190" s="33"/>
      <c r="K190" s="33"/>
      <c r="L190" s="34"/>
      <c r="M190" s="168"/>
      <c r="N190" s="169"/>
      <c r="O190" s="59"/>
      <c r="P190" s="59"/>
      <c r="Q190" s="59"/>
      <c r="R190" s="59"/>
      <c r="S190" s="59"/>
      <c r="T190" s="60"/>
      <c r="U190" s="33"/>
      <c r="V190" s="33"/>
      <c r="W190" s="33"/>
      <c r="X190" s="33"/>
      <c r="Y190" s="33"/>
      <c r="Z190" s="33"/>
      <c r="AA190" s="33"/>
      <c r="AB190" s="33"/>
      <c r="AC190" s="33"/>
      <c r="AD190" s="33"/>
      <c r="AE190" s="33"/>
      <c r="AT190" s="18" t="s">
        <v>273</v>
      </c>
      <c r="AU190" s="18" t="s">
        <v>90</v>
      </c>
    </row>
    <row r="191" spans="2:51" s="13" customFormat="1" ht="10.2">
      <c r="B191" s="170"/>
      <c r="D191" s="165" t="s">
        <v>274</v>
      </c>
      <c r="E191" s="171" t="s">
        <v>1</v>
      </c>
      <c r="F191" s="172" t="s">
        <v>1761</v>
      </c>
      <c r="H191" s="171" t="s">
        <v>1</v>
      </c>
      <c r="I191" s="173"/>
      <c r="L191" s="170"/>
      <c r="M191" s="174"/>
      <c r="N191" s="175"/>
      <c r="O191" s="175"/>
      <c r="P191" s="175"/>
      <c r="Q191" s="175"/>
      <c r="R191" s="175"/>
      <c r="S191" s="175"/>
      <c r="T191" s="176"/>
      <c r="AT191" s="171" t="s">
        <v>274</v>
      </c>
      <c r="AU191" s="171" t="s">
        <v>90</v>
      </c>
      <c r="AV191" s="13" t="s">
        <v>87</v>
      </c>
      <c r="AW191" s="13" t="s">
        <v>36</v>
      </c>
      <c r="AX191" s="13" t="s">
        <v>80</v>
      </c>
      <c r="AY191" s="171" t="s">
        <v>265</v>
      </c>
    </row>
    <row r="192" spans="2:51" s="14" customFormat="1" ht="10.2">
      <c r="B192" s="177"/>
      <c r="D192" s="165" t="s">
        <v>274</v>
      </c>
      <c r="E192" s="178" t="s">
        <v>1</v>
      </c>
      <c r="F192" s="179" t="s">
        <v>1936</v>
      </c>
      <c r="H192" s="180">
        <v>25.938</v>
      </c>
      <c r="I192" s="181"/>
      <c r="L192" s="177"/>
      <c r="M192" s="182"/>
      <c r="N192" s="183"/>
      <c r="O192" s="183"/>
      <c r="P192" s="183"/>
      <c r="Q192" s="183"/>
      <c r="R192" s="183"/>
      <c r="S192" s="183"/>
      <c r="T192" s="184"/>
      <c r="AT192" s="178" t="s">
        <v>274</v>
      </c>
      <c r="AU192" s="178" t="s">
        <v>90</v>
      </c>
      <c r="AV192" s="14" t="s">
        <v>90</v>
      </c>
      <c r="AW192" s="14" t="s">
        <v>36</v>
      </c>
      <c r="AX192" s="14" t="s">
        <v>80</v>
      </c>
      <c r="AY192" s="178" t="s">
        <v>265</v>
      </c>
    </row>
    <row r="193" spans="2:51" s="14" customFormat="1" ht="10.2">
      <c r="B193" s="177"/>
      <c r="D193" s="165" t="s">
        <v>274</v>
      </c>
      <c r="E193" s="178" t="s">
        <v>1</v>
      </c>
      <c r="F193" s="179" t="s">
        <v>1946</v>
      </c>
      <c r="H193" s="180">
        <v>-2.331</v>
      </c>
      <c r="I193" s="181"/>
      <c r="L193" s="177"/>
      <c r="M193" s="182"/>
      <c r="N193" s="183"/>
      <c r="O193" s="183"/>
      <c r="P193" s="183"/>
      <c r="Q193" s="183"/>
      <c r="R193" s="183"/>
      <c r="S193" s="183"/>
      <c r="T193" s="184"/>
      <c r="AT193" s="178" t="s">
        <v>274</v>
      </c>
      <c r="AU193" s="178" t="s">
        <v>90</v>
      </c>
      <c r="AV193" s="14" t="s">
        <v>90</v>
      </c>
      <c r="AW193" s="14" t="s">
        <v>36</v>
      </c>
      <c r="AX193" s="14" t="s">
        <v>80</v>
      </c>
      <c r="AY193" s="178" t="s">
        <v>265</v>
      </c>
    </row>
    <row r="194" spans="2:51" s="14" customFormat="1" ht="10.2">
      <c r="B194" s="177"/>
      <c r="D194" s="165" t="s">
        <v>274</v>
      </c>
      <c r="E194" s="178" t="s">
        <v>1</v>
      </c>
      <c r="F194" s="179" t="s">
        <v>1947</v>
      </c>
      <c r="H194" s="180">
        <v>-10.49</v>
      </c>
      <c r="I194" s="181"/>
      <c r="L194" s="177"/>
      <c r="M194" s="182"/>
      <c r="N194" s="183"/>
      <c r="O194" s="183"/>
      <c r="P194" s="183"/>
      <c r="Q194" s="183"/>
      <c r="R194" s="183"/>
      <c r="S194" s="183"/>
      <c r="T194" s="184"/>
      <c r="AT194" s="178" t="s">
        <v>274</v>
      </c>
      <c r="AU194" s="178" t="s">
        <v>90</v>
      </c>
      <c r="AV194" s="14" t="s">
        <v>90</v>
      </c>
      <c r="AW194" s="14" t="s">
        <v>36</v>
      </c>
      <c r="AX194" s="14" t="s">
        <v>80</v>
      </c>
      <c r="AY194" s="178" t="s">
        <v>265</v>
      </c>
    </row>
    <row r="195" spans="2:51" s="15" customFormat="1" ht="10.2">
      <c r="B195" s="185"/>
      <c r="D195" s="165" t="s">
        <v>274</v>
      </c>
      <c r="E195" s="186" t="s">
        <v>1</v>
      </c>
      <c r="F195" s="187" t="s">
        <v>277</v>
      </c>
      <c r="H195" s="188">
        <v>13.116999999999999</v>
      </c>
      <c r="I195" s="189"/>
      <c r="L195" s="185"/>
      <c r="M195" s="190"/>
      <c r="N195" s="191"/>
      <c r="O195" s="191"/>
      <c r="P195" s="191"/>
      <c r="Q195" s="191"/>
      <c r="R195" s="191"/>
      <c r="S195" s="191"/>
      <c r="T195" s="192"/>
      <c r="AT195" s="186" t="s">
        <v>274</v>
      </c>
      <c r="AU195" s="186" t="s">
        <v>90</v>
      </c>
      <c r="AV195" s="15" t="s">
        <v>179</v>
      </c>
      <c r="AW195" s="15" t="s">
        <v>36</v>
      </c>
      <c r="AX195" s="15" t="s">
        <v>87</v>
      </c>
      <c r="AY195" s="186" t="s">
        <v>265</v>
      </c>
    </row>
    <row r="196" spans="1:65" s="2" customFormat="1" ht="62.7" customHeight="1">
      <c r="A196" s="33"/>
      <c r="B196" s="151"/>
      <c r="C196" s="152" t="s">
        <v>340</v>
      </c>
      <c r="D196" s="152" t="s">
        <v>267</v>
      </c>
      <c r="E196" s="153" t="s">
        <v>1797</v>
      </c>
      <c r="F196" s="154" t="s">
        <v>1798</v>
      </c>
      <c r="G196" s="155" t="s">
        <v>312</v>
      </c>
      <c r="H196" s="156">
        <v>10.49</v>
      </c>
      <c r="I196" s="157"/>
      <c r="J196" s="158">
        <f>ROUND(I196*H196,2)</f>
        <v>0</v>
      </c>
      <c r="K196" s="154" t="s">
        <v>271</v>
      </c>
      <c r="L196" s="34"/>
      <c r="M196" s="159" t="s">
        <v>1</v>
      </c>
      <c r="N196" s="160" t="s">
        <v>45</v>
      </c>
      <c r="O196" s="59"/>
      <c r="P196" s="161">
        <f>O196*H196</f>
        <v>0</v>
      </c>
      <c r="Q196" s="161">
        <v>0</v>
      </c>
      <c r="R196" s="161">
        <f>Q196*H196</f>
        <v>0</v>
      </c>
      <c r="S196" s="161">
        <v>0</v>
      </c>
      <c r="T196" s="162">
        <f>S196*H196</f>
        <v>0</v>
      </c>
      <c r="U196" s="33"/>
      <c r="V196" s="33"/>
      <c r="W196" s="33"/>
      <c r="X196" s="33"/>
      <c r="Y196" s="33"/>
      <c r="Z196" s="33"/>
      <c r="AA196" s="33"/>
      <c r="AB196" s="33"/>
      <c r="AC196" s="33"/>
      <c r="AD196" s="33"/>
      <c r="AE196" s="33"/>
      <c r="AR196" s="163" t="s">
        <v>179</v>
      </c>
      <c r="AT196" s="163" t="s">
        <v>267</v>
      </c>
      <c r="AU196" s="163" t="s">
        <v>90</v>
      </c>
      <c r="AY196" s="18" t="s">
        <v>265</v>
      </c>
      <c r="BE196" s="164">
        <f>IF(N196="základní",J196,0)</f>
        <v>0</v>
      </c>
      <c r="BF196" s="164">
        <f>IF(N196="snížená",J196,0)</f>
        <v>0</v>
      </c>
      <c r="BG196" s="164">
        <f>IF(N196="zákl. přenesená",J196,0)</f>
        <v>0</v>
      </c>
      <c r="BH196" s="164">
        <f>IF(N196="sníž. přenesená",J196,0)</f>
        <v>0</v>
      </c>
      <c r="BI196" s="164">
        <f>IF(N196="nulová",J196,0)</f>
        <v>0</v>
      </c>
      <c r="BJ196" s="18" t="s">
        <v>87</v>
      </c>
      <c r="BK196" s="164">
        <f>ROUND(I196*H196,2)</f>
        <v>0</v>
      </c>
      <c r="BL196" s="18" t="s">
        <v>179</v>
      </c>
      <c r="BM196" s="163" t="s">
        <v>1948</v>
      </c>
    </row>
    <row r="197" spans="1:47" s="2" customFormat="1" ht="38.4">
      <c r="A197" s="33"/>
      <c r="B197" s="34"/>
      <c r="C197" s="33"/>
      <c r="D197" s="165" t="s">
        <v>273</v>
      </c>
      <c r="E197" s="33"/>
      <c r="F197" s="166" t="s">
        <v>1798</v>
      </c>
      <c r="G197" s="33"/>
      <c r="H197" s="33"/>
      <c r="I197" s="167"/>
      <c r="J197" s="33"/>
      <c r="K197" s="33"/>
      <c r="L197" s="34"/>
      <c r="M197" s="168"/>
      <c r="N197" s="169"/>
      <c r="O197" s="59"/>
      <c r="P197" s="59"/>
      <c r="Q197" s="59"/>
      <c r="R197" s="59"/>
      <c r="S197" s="59"/>
      <c r="T197" s="60"/>
      <c r="U197" s="33"/>
      <c r="V197" s="33"/>
      <c r="W197" s="33"/>
      <c r="X197" s="33"/>
      <c r="Y197" s="33"/>
      <c r="Z197" s="33"/>
      <c r="AA197" s="33"/>
      <c r="AB197" s="33"/>
      <c r="AC197" s="33"/>
      <c r="AD197" s="33"/>
      <c r="AE197" s="33"/>
      <c r="AT197" s="18" t="s">
        <v>273</v>
      </c>
      <c r="AU197" s="18" t="s">
        <v>90</v>
      </c>
    </row>
    <row r="198" spans="2:51" s="13" customFormat="1" ht="10.2">
      <c r="B198" s="170"/>
      <c r="D198" s="165" t="s">
        <v>274</v>
      </c>
      <c r="E198" s="171" t="s">
        <v>1</v>
      </c>
      <c r="F198" s="172" t="s">
        <v>1761</v>
      </c>
      <c r="H198" s="171" t="s">
        <v>1</v>
      </c>
      <c r="I198" s="173"/>
      <c r="L198" s="170"/>
      <c r="M198" s="174"/>
      <c r="N198" s="175"/>
      <c r="O198" s="175"/>
      <c r="P198" s="175"/>
      <c r="Q198" s="175"/>
      <c r="R198" s="175"/>
      <c r="S198" s="175"/>
      <c r="T198" s="176"/>
      <c r="AT198" s="171" t="s">
        <v>274</v>
      </c>
      <c r="AU198" s="171" t="s">
        <v>90</v>
      </c>
      <c r="AV198" s="13" t="s">
        <v>87</v>
      </c>
      <c r="AW198" s="13" t="s">
        <v>36</v>
      </c>
      <c r="AX198" s="13" t="s">
        <v>80</v>
      </c>
      <c r="AY198" s="171" t="s">
        <v>265</v>
      </c>
    </row>
    <row r="199" spans="2:51" s="13" customFormat="1" ht="10.2">
      <c r="B199" s="170"/>
      <c r="D199" s="165" t="s">
        <v>274</v>
      </c>
      <c r="E199" s="171" t="s">
        <v>1</v>
      </c>
      <c r="F199" s="172" t="s">
        <v>1762</v>
      </c>
      <c r="H199" s="171" t="s">
        <v>1</v>
      </c>
      <c r="I199" s="173"/>
      <c r="L199" s="170"/>
      <c r="M199" s="174"/>
      <c r="N199" s="175"/>
      <c r="O199" s="175"/>
      <c r="P199" s="175"/>
      <c r="Q199" s="175"/>
      <c r="R199" s="175"/>
      <c r="S199" s="175"/>
      <c r="T199" s="176"/>
      <c r="AT199" s="171" t="s">
        <v>274</v>
      </c>
      <c r="AU199" s="171" t="s">
        <v>90</v>
      </c>
      <c r="AV199" s="13" t="s">
        <v>87</v>
      </c>
      <c r="AW199" s="13" t="s">
        <v>36</v>
      </c>
      <c r="AX199" s="13" t="s">
        <v>80</v>
      </c>
      <c r="AY199" s="171" t="s">
        <v>265</v>
      </c>
    </row>
    <row r="200" spans="2:51" s="14" customFormat="1" ht="10.2">
      <c r="B200" s="177"/>
      <c r="D200" s="165" t="s">
        <v>274</v>
      </c>
      <c r="E200" s="178" t="s">
        <v>1</v>
      </c>
      <c r="F200" s="179" t="s">
        <v>1949</v>
      </c>
      <c r="H200" s="180">
        <v>10.044</v>
      </c>
      <c r="I200" s="181"/>
      <c r="L200" s="177"/>
      <c r="M200" s="182"/>
      <c r="N200" s="183"/>
      <c r="O200" s="183"/>
      <c r="P200" s="183"/>
      <c r="Q200" s="183"/>
      <c r="R200" s="183"/>
      <c r="S200" s="183"/>
      <c r="T200" s="184"/>
      <c r="AT200" s="178" t="s">
        <v>274</v>
      </c>
      <c r="AU200" s="178" t="s">
        <v>90</v>
      </c>
      <c r="AV200" s="14" t="s">
        <v>90</v>
      </c>
      <c r="AW200" s="14" t="s">
        <v>36</v>
      </c>
      <c r="AX200" s="14" t="s">
        <v>80</v>
      </c>
      <c r="AY200" s="178" t="s">
        <v>265</v>
      </c>
    </row>
    <row r="201" spans="2:51" s="14" customFormat="1" ht="10.2">
      <c r="B201" s="177"/>
      <c r="D201" s="165" t="s">
        <v>274</v>
      </c>
      <c r="E201" s="178" t="s">
        <v>1</v>
      </c>
      <c r="F201" s="179" t="s">
        <v>1950</v>
      </c>
      <c r="H201" s="180">
        <v>0.446</v>
      </c>
      <c r="I201" s="181"/>
      <c r="L201" s="177"/>
      <c r="M201" s="182"/>
      <c r="N201" s="183"/>
      <c r="O201" s="183"/>
      <c r="P201" s="183"/>
      <c r="Q201" s="183"/>
      <c r="R201" s="183"/>
      <c r="S201" s="183"/>
      <c r="T201" s="184"/>
      <c r="AT201" s="178" t="s">
        <v>274</v>
      </c>
      <c r="AU201" s="178" t="s">
        <v>90</v>
      </c>
      <c r="AV201" s="14" t="s">
        <v>90</v>
      </c>
      <c r="AW201" s="14" t="s">
        <v>36</v>
      </c>
      <c r="AX201" s="14" t="s">
        <v>80</v>
      </c>
      <c r="AY201" s="178" t="s">
        <v>265</v>
      </c>
    </row>
    <row r="202" spans="2:51" s="15" customFormat="1" ht="10.2">
      <c r="B202" s="185"/>
      <c r="D202" s="165" t="s">
        <v>274</v>
      </c>
      <c r="E202" s="186" t="s">
        <v>1</v>
      </c>
      <c r="F202" s="187" t="s">
        <v>277</v>
      </c>
      <c r="H202" s="188">
        <v>10.49</v>
      </c>
      <c r="I202" s="189"/>
      <c r="L202" s="185"/>
      <c r="M202" s="190"/>
      <c r="N202" s="191"/>
      <c r="O202" s="191"/>
      <c r="P202" s="191"/>
      <c r="Q202" s="191"/>
      <c r="R202" s="191"/>
      <c r="S202" s="191"/>
      <c r="T202" s="192"/>
      <c r="AT202" s="186" t="s">
        <v>274</v>
      </c>
      <c r="AU202" s="186" t="s">
        <v>90</v>
      </c>
      <c r="AV202" s="15" t="s">
        <v>179</v>
      </c>
      <c r="AW202" s="15" t="s">
        <v>36</v>
      </c>
      <c r="AX202" s="15" t="s">
        <v>87</v>
      </c>
      <c r="AY202" s="186" t="s">
        <v>265</v>
      </c>
    </row>
    <row r="203" spans="1:65" s="2" customFormat="1" ht="16.5" customHeight="1">
      <c r="A203" s="33"/>
      <c r="B203" s="151"/>
      <c r="C203" s="201" t="s">
        <v>347</v>
      </c>
      <c r="D203" s="201" t="s">
        <v>376</v>
      </c>
      <c r="E203" s="202" t="s">
        <v>1801</v>
      </c>
      <c r="F203" s="203" t="s">
        <v>1802</v>
      </c>
      <c r="G203" s="204" t="s">
        <v>379</v>
      </c>
      <c r="H203" s="205">
        <v>19.071</v>
      </c>
      <c r="I203" s="206"/>
      <c r="J203" s="207">
        <f>ROUND(I203*H203,2)</f>
        <v>0</v>
      </c>
      <c r="K203" s="203" t="s">
        <v>271</v>
      </c>
      <c r="L203" s="208"/>
      <c r="M203" s="209" t="s">
        <v>1</v>
      </c>
      <c r="N203" s="210" t="s">
        <v>45</v>
      </c>
      <c r="O203" s="59"/>
      <c r="P203" s="161">
        <f>O203*H203</f>
        <v>0</v>
      </c>
      <c r="Q203" s="161">
        <v>1</v>
      </c>
      <c r="R203" s="161">
        <f>Q203*H203</f>
        <v>19.071</v>
      </c>
      <c r="S203" s="161">
        <v>0</v>
      </c>
      <c r="T203" s="162">
        <f>S203*H203</f>
        <v>0</v>
      </c>
      <c r="U203" s="33"/>
      <c r="V203" s="33"/>
      <c r="W203" s="33"/>
      <c r="X203" s="33"/>
      <c r="Y203" s="33"/>
      <c r="Z203" s="33"/>
      <c r="AA203" s="33"/>
      <c r="AB203" s="33"/>
      <c r="AC203" s="33"/>
      <c r="AD203" s="33"/>
      <c r="AE203" s="33"/>
      <c r="AR203" s="163" t="s">
        <v>321</v>
      </c>
      <c r="AT203" s="163" t="s">
        <v>376</v>
      </c>
      <c r="AU203" s="163" t="s">
        <v>90</v>
      </c>
      <c r="AY203" s="18" t="s">
        <v>265</v>
      </c>
      <c r="BE203" s="164">
        <f>IF(N203="základní",J203,0)</f>
        <v>0</v>
      </c>
      <c r="BF203" s="164">
        <f>IF(N203="snížená",J203,0)</f>
        <v>0</v>
      </c>
      <c r="BG203" s="164">
        <f>IF(N203="zákl. přenesená",J203,0)</f>
        <v>0</v>
      </c>
      <c r="BH203" s="164">
        <f>IF(N203="sníž. přenesená",J203,0)</f>
        <v>0</v>
      </c>
      <c r="BI203" s="164">
        <f>IF(N203="nulová",J203,0)</f>
        <v>0</v>
      </c>
      <c r="BJ203" s="18" t="s">
        <v>87</v>
      </c>
      <c r="BK203" s="164">
        <f>ROUND(I203*H203,2)</f>
        <v>0</v>
      </c>
      <c r="BL203" s="18" t="s">
        <v>179</v>
      </c>
      <c r="BM203" s="163" t="s">
        <v>1951</v>
      </c>
    </row>
    <row r="204" spans="1:47" s="2" customFormat="1" ht="10.2">
      <c r="A204" s="33"/>
      <c r="B204" s="34"/>
      <c r="C204" s="33"/>
      <c r="D204" s="165" t="s">
        <v>273</v>
      </c>
      <c r="E204" s="33"/>
      <c r="F204" s="166" t="s">
        <v>1802</v>
      </c>
      <c r="G204" s="33"/>
      <c r="H204" s="33"/>
      <c r="I204" s="167"/>
      <c r="J204" s="33"/>
      <c r="K204" s="33"/>
      <c r="L204" s="34"/>
      <c r="M204" s="168"/>
      <c r="N204" s="169"/>
      <c r="O204" s="59"/>
      <c r="P204" s="59"/>
      <c r="Q204" s="59"/>
      <c r="R204" s="59"/>
      <c r="S204" s="59"/>
      <c r="T204" s="60"/>
      <c r="U204" s="33"/>
      <c r="V204" s="33"/>
      <c r="W204" s="33"/>
      <c r="X204" s="33"/>
      <c r="Y204" s="33"/>
      <c r="Z204" s="33"/>
      <c r="AA204" s="33"/>
      <c r="AB204" s="33"/>
      <c r="AC204" s="33"/>
      <c r="AD204" s="33"/>
      <c r="AE204" s="33"/>
      <c r="AT204" s="18" t="s">
        <v>273</v>
      </c>
      <c r="AU204" s="18" t="s">
        <v>90</v>
      </c>
    </row>
    <row r="205" spans="2:51" s="13" customFormat="1" ht="10.2">
      <c r="B205" s="170"/>
      <c r="D205" s="165" t="s">
        <v>274</v>
      </c>
      <c r="E205" s="171" t="s">
        <v>1</v>
      </c>
      <c r="F205" s="172" t="s">
        <v>1761</v>
      </c>
      <c r="H205" s="171" t="s">
        <v>1</v>
      </c>
      <c r="I205" s="173"/>
      <c r="L205" s="170"/>
      <c r="M205" s="174"/>
      <c r="N205" s="175"/>
      <c r="O205" s="175"/>
      <c r="P205" s="175"/>
      <c r="Q205" s="175"/>
      <c r="R205" s="175"/>
      <c r="S205" s="175"/>
      <c r="T205" s="176"/>
      <c r="AT205" s="171" t="s">
        <v>274</v>
      </c>
      <c r="AU205" s="171" t="s">
        <v>90</v>
      </c>
      <c r="AV205" s="13" t="s">
        <v>87</v>
      </c>
      <c r="AW205" s="13" t="s">
        <v>36</v>
      </c>
      <c r="AX205" s="13" t="s">
        <v>80</v>
      </c>
      <c r="AY205" s="171" t="s">
        <v>265</v>
      </c>
    </row>
    <row r="206" spans="2:51" s="13" customFormat="1" ht="10.2">
      <c r="B206" s="170"/>
      <c r="D206" s="165" t="s">
        <v>274</v>
      </c>
      <c r="E206" s="171" t="s">
        <v>1</v>
      </c>
      <c r="F206" s="172" t="s">
        <v>1762</v>
      </c>
      <c r="H206" s="171" t="s">
        <v>1</v>
      </c>
      <c r="I206" s="173"/>
      <c r="L206" s="170"/>
      <c r="M206" s="174"/>
      <c r="N206" s="175"/>
      <c r="O206" s="175"/>
      <c r="P206" s="175"/>
      <c r="Q206" s="175"/>
      <c r="R206" s="175"/>
      <c r="S206" s="175"/>
      <c r="T206" s="176"/>
      <c r="AT206" s="171" t="s">
        <v>274</v>
      </c>
      <c r="AU206" s="171" t="s">
        <v>90</v>
      </c>
      <c r="AV206" s="13" t="s">
        <v>87</v>
      </c>
      <c r="AW206" s="13" t="s">
        <v>36</v>
      </c>
      <c r="AX206" s="13" t="s">
        <v>80</v>
      </c>
      <c r="AY206" s="171" t="s">
        <v>265</v>
      </c>
    </row>
    <row r="207" spans="2:51" s="14" customFormat="1" ht="10.2">
      <c r="B207" s="177"/>
      <c r="D207" s="165" t="s">
        <v>274</v>
      </c>
      <c r="E207" s="178" t="s">
        <v>1</v>
      </c>
      <c r="F207" s="179" t="s">
        <v>1949</v>
      </c>
      <c r="H207" s="180">
        <v>10.044</v>
      </c>
      <c r="I207" s="181"/>
      <c r="L207" s="177"/>
      <c r="M207" s="182"/>
      <c r="N207" s="183"/>
      <c r="O207" s="183"/>
      <c r="P207" s="183"/>
      <c r="Q207" s="183"/>
      <c r="R207" s="183"/>
      <c r="S207" s="183"/>
      <c r="T207" s="184"/>
      <c r="AT207" s="178" t="s">
        <v>274</v>
      </c>
      <c r="AU207" s="178" t="s">
        <v>90</v>
      </c>
      <c r="AV207" s="14" t="s">
        <v>90</v>
      </c>
      <c r="AW207" s="14" t="s">
        <v>36</v>
      </c>
      <c r="AX207" s="14" t="s">
        <v>80</v>
      </c>
      <c r="AY207" s="178" t="s">
        <v>265</v>
      </c>
    </row>
    <row r="208" spans="2:51" s="14" customFormat="1" ht="10.2">
      <c r="B208" s="177"/>
      <c r="D208" s="165" t="s">
        <v>274</v>
      </c>
      <c r="E208" s="178" t="s">
        <v>1</v>
      </c>
      <c r="F208" s="179" t="s">
        <v>1950</v>
      </c>
      <c r="H208" s="180">
        <v>0.446</v>
      </c>
      <c r="I208" s="181"/>
      <c r="L208" s="177"/>
      <c r="M208" s="182"/>
      <c r="N208" s="183"/>
      <c r="O208" s="183"/>
      <c r="P208" s="183"/>
      <c r="Q208" s="183"/>
      <c r="R208" s="183"/>
      <c r="S208" s="183"/>
      <c r="T208" s="184"/>
      <c r="AT208" s="178" t="s">
        <v>274</v>
      </c>
      <c r="AU208" s="178" t="s">
        <v>90</v>
      </c>
      <c r="AV208" s="14" t="s">
        <v>90</v>
      </c>
      <c r="AW208" s="14" t="s">
        <v>36</v>
      </c>
      <c r="AX208" s="14" t="s">
        <v>80</v>
      </c>
      <c r="AY208" s="178" t="s">
        <v>265</v>
      </c>
    </row>
    <row r="209" spans="2:51" s="15" customFormat="1" ht="10.2">
      <c r="B209" s="185"/>
      <c r="D209" s="165" t="s">
        <v>274</v>
      </c>
      <c r="E209" s="186" t="s">
        <v>1</v>
      </c>
      <c r="F209" s="187" t="s">
        <v>277</v>
      </c>
      <c r="H209" s="188">
        <v>10.49</v>
      </c>
      <c r="I209" s="189"/>
      <c r="L209" s="185"/>
      <c r="M209" s="190"/>
      <c r="N209" s="191"/>
      <c r="O209" s="191"/>
      <c r="P209" s="191"/>
      <c r="Q209" s="191"/>
      <c r="R209" s="191"/>
      <c r="S209" s="191"/>
      <c r="T209" s="192"/>
      <c r="AT209" s="186" t="s">
        <v>274</v>
      </c>
      <c r="AU209" s="186" t="s">
        <v>90</v>
      </c>
      <c r="AV209" s="15" t="s">
        <v>179</v>
      </c>
      <c r="AW209" s="15" t="s">
        <v>36</v>
      </c>
      <c r="AX209" s="15" t="s">
        <v>80</v>
      </c>
      <c r="AY209" s="186" t="s">
        <v>265</v>
      </c>
    </row>
    <row r="210" spans="2:51" s="14" customFormat="1" ht="10.2">
      <c r="B210" s="177"/>
      <c r="D210" s="165" t="s">
        <v>274</v>
      </c>
      <c r="E210" s="178" t="s">
        <v>1</v>
      </c>
      <c r="F210" s="179" t="s">
        <v>1952</v>
      </c>
      <c r="H210" s="180">
        <v>18.882</v>
      </c>
      <c r="I210" s="181"/>
      <c r="L210" s="177"/>
      <c r="M210" s="182"/>
      <c r="N210" s="183"/>
      <c r="O210" s="183"/>
      <c r="P210" s="183"/>
      <c r="Q210" s="183"/>
      <c r="R210" s="183"/>
      <c r="S210" s="183"/>
      <c r="T210" s="184"/>
      <c r="AT210" s="178" t="s">
        <v>274</v>
      </c>
      <c r="AU210" s="178" t="s">
        <v>90</v>
      </c>
      <c r="AV210" s="14" t="s">
        <v>90</v>
      </c>
      <c r="AW210" s="14" t="s">
        <v>36</v>
      </c>
      <c r="AX210" s="14" t="s">
        <v>80</v>
      </c>
      <c r="AY210" s="178" t="s">
        <v>265</v>
      </c>
    </row>
    <row r="211" spans="2:51" s="16" customFormat="1" ht="10.2">
      <c r="B211" s="193"/>
      <c r="D211" s="165" t="s">
        <v>274</v>
      </c>
      <c r="E211" s="194" t="s">
        <v>1</v>
      </c>
      <c r="F211" s="195" t="s">
        <v>304</v>
      </c>
      <c r="H211" s="196">
        <v>18.882</v>
      </c>
      <c r="I211" s="197"/>
      <c r="L211" s="193"/>
      <c r="M211" s="198"/>
      <c r="N211" s="199"/>
      <c r="O211" s="199"/>
      <c r="P211" s="199"/>
      <c r="Q211" s="199"/>
      <c r="R211" s="199"/>
      <c r="S211" s="199"/>
      <c r="T211" s="200"/>
      <c r="AT211" s="194" t="s">
        <v>274</v>
      </c>
      <c r="AU211" s="194" t="s">
        <v>90</v>
      </c>
      <c r="AV211" s="16" t="s">
        <v>95</v>
      </c>
      <c r="AW211" s="16" t="s">
        <v>36</v>
      </c>
      <c r="AX211" s="16" t="s">
        <v>80</v>
      </c>
      <c r="AY211" s="194" t="s">
        <v>265</v>
      </c>
    </row>
    <row r="212" spans="2:51" s="14" customFormat="1" ht="10.2">
      <c r="B212" s="177"/>
      <c r="D212" s="165" t="s">
        <v>274</v>
      </c>
      <c r="E212" s="178" t="s">
        <v>1</v>
      </c>
      <c r="F212" s="179" t="s">
        <v>1953</v>
      </c>
      <c r="H212" s="180">
        <v>0.189</v>
      </c>
      <c r="I212" s="181"/>
      <c r="L212" s="177"/>
      <c r="M212" s="182"/>
      <c r="N212" s="183"/>
      <c r="O212" s="183"/>
      <c r="P212" s="183"/>
      <c r="Q212" s="183"/>
      <c r="R212" s="183"/>
      <c r="S212" s="183"/>
      <c r="T212" s="184"/>
      <c r="AT212" s="178" t="s">
        <v>274</v>
      </c>
      <c r="AU212" s="178" t="s">
        <v>90</v>
      </c>
      <c r="AV212" s="14" t="s">
        <v>90</v>
      </c>
      <c r="AW212" s="14" t="s">
        <v>36</v>
      </c>
      <c r="AX212" s="14" t="s">
        <v>80</v>
      </c>
      <c r="AY212" s="178" t="s">
        <v>265</v>
      </c>
    </row>
    <row r="213" spans="2:51" s="15" customFormat="1" ht="10.2">
      <c r="B213" s="185"/>
      <c r="D213" s="165" t="s">
        <v>274</v>
      </c>
      <c r="E213" s="186" t="s">
        <v>1</v>
      </c>
      <c r="F213" s="187" t="s">
        <v>277</v>
      </c>
      <c r="H213" s="188">
        <v>19.071</v>
      </c>
      <c r="I213" s="189"/>
      <c r="L213" s="185"/>
      <c r="M213" s="190"/>
      <c r="N213" s="191"/>
      <c r="O213" s="191"/>
      <c r="P213" s="191"/>
      <c r="Q213" s="191"/>
      <c r="R213" s="191"/>
      <c r="S213" s="191"/>
      <c r="T213" s="192"/>
      <c r="AT213" s="186" t="s">
        <v>274</v>
      </c>
      <c r="AU213" s="186" t="s">
        <v>90</v>
      </c>
      <c r="AV213" s="15" t="s">
        <v>179</v>
      </c>
      <c r="AW213" s="15" t="s">
        <v>36</v>
      </c>
      <c r="AX213" s="15" t="s">
        <v>87</v>
      </c>
      <c r="AY213" s="186" t="s">
        <v>265</v>
      </c>
    </row>
    <row r="214" spans="2:63" s="12" customFormat="1" ht="22.8" customHeight="1">
      <c r="B214" s="138"/>
      <c r="D214" s="139" t="s">
        <v>79</v>
      </c>
      <c r="E214" s="149" t="s">
        <v>179</v>
      </c>
      <c r="F214" s="149" t="s">
        <v>716</v>
      </c>
      <c r="I214" s="141"/>
      <c r="J214" s="150">
        <f>BK214</f>
        <v>0</v>
      </c>
      <c r="L214" s="138"/>
      <c r="M214" s="143"/>
      <c r="N214" s="144"/>
      <c r="O214" s="144"/>
      <c r="P214" s="145">
        <f>SUM(P215:P221)</f>
        <v>0</v>
      </c>
      <c r="Q214" s="144"/>
      <c r="R214" s="145">
        <f>SUM(R215:R221)</f>
        <v>4.4073848700000005</v>
      </c>
      <c r="S214" s="144"/>
      <c r="T214" s="146">
        <f>SUM(T215:T221)</f>
        <v>0</v>
      </c>
      <c r="AR214" s="139" t="s">
        <v>87</v>
      </c>
      <c r="AT214" s="147" t="s">
        <v>79</v>
      </c>
      <c r="AU214" s="147" t="s">
        <v>87</v>
      </c>
      <c r="AY214" s="139" t="s">
        <v>265</v>
      </c>
      <c r="BK214" s="148">
        <f>SUM(BK215:BK221)</f>
        <v>0</v>
      </c>
    </row>
    <row r="215" spans="1:65" s="2" customFormat="1" ht="16.5" customHeight="1">
      <c r="A215" s="33"/>
      <c r="B215" s="151"/>
      <c r="C215" s="152" t="s">
        <v>351</v>
      </c>
      <c r="D215" s="152" t="s">
        <v>267</v>
      </c>
      <c r="E215" s="153" t="s">
        <v>1806</v>
      </c>
      <c r="F215" s="154" t="s">
        <v>1954</v>
      </c>
      <c r="G215" s="155" t="s">
        <v>312</v>
      </c>
      <c r="H215" s="156">
        <v>2.331</v>
      </c>
      <c r="I215" s="157"/>
      <c r="J215" s="158">
        <f>ROUND(I215*H215,2)</f>
        <v>0</v>
      </c>
      <c r="K215" s="154" t="s">
        <v>271</v>
      </c>
      <c r="L215" s="34"/>
      <c r="M215" s="159" t="s">
        <v>1</v>
      </c>
      <c r="N215" s="160" t="s">
        <v>45</v>
      </c>
      <c r="O215" s="59"/>
      <c r="P215" s="161">
        <f>O215*H215</f>
        <v>0</v>
      </c>
      <c r="Q215" s="161">
        <v>1.89077</v>
      </c>
      <c r="R215" s="161">
        <f>Q215*H215</f>
        <v>4.4073848700000005</v>
      </c>
      <c r="S215" s="161">
        <v>0</v>
      </c>
      <c r="T215" s="162">
        <f>S215*H215</f>
        <v>0</v>
      </c>
      <c r="U215" s="33"/>
      <c r="V215" s="33"/>
      <c r="W215" s="33"/>
      <c r="X215" s="33"/>
      <c r="Y215" s="33"/>
      <c r="Z215" s="33"/>
      <c r="AA215" s="33"/>
      <c r="AB215" s="33"/>
      <c r="AC215" s="33"/>
      <c r="AD215" s="33"/>
      <c r="AE215" s="33"/>
      <c r="AR215" s="163" t="s">
        <v>179</v>
      </c>
      <c r="AT215" s="163" t="s">
        <v>267</v>
      </c>
      <c r="AU215" s="163" t="s">
        <v>90</v>
      </c>
      <c r="AY215" s="18" t="s">
        <v>265</v>
      </c>
      <c r="BE215" s="164">
        <f>IF(N215="základní",J215,0)</f>
        <v>0</v>
      </c>
      <c r="BF215" s="164">
        <f>IF(N215="snížená",J215,0)</f>
        <v>0</v>
      </c>
      <c r="BG215" s="164">
        <f>IF(N215="zákl. přenesená",J215,0)</f>
        <v>0</v>
      </c>
      <c r="BH215" s="164">
        <f>IF(N215="sníž. přenesená",J215,0)</f>
        <v>0</v>
      </c>
      <c r="BI215" s="164">
        <f>IF(N215="nulová",J215,0)</f>
        <v>0</v>
      </c>
      <c r="BJ215" s="18" t="s">
        <v>87</v>
      </c>
      <c r="BK215" s="164">
        <f>ROUND(I215*H215,2)</f>
        <v>0</v>
      </c>
      <c r="BL215" s="18" t="s">
        <v>179</v>
      </c>
      <c r="BM215" s="163" t="s">
        <v>1955</v>
      </c>
    </row>
    <row r="216" spans="1:47" s="2" customFormat="1" ht="10.2">
      <c r="A216" s="33"/>
      <c r="B216" s="34"/>
      <c r="C216" s="33"/>
      <c r="D216" s="165" t="s">
        <v>273</v>
      </c>
      <c r="E216" s="33"/>
      <c r="F216" s="166" t="s">
        <v>1954</v>
      </c>
      <c r="G216" s="33"/>
      <c r="H216" s="33"/>
      <c r="I216" s="167"/>
      <c r="J216" s="33"/>
      <c r="K216" s="33"/>
      <c r="L216" s="34"/>
      <c r="M216" s="168"/>
      <c r="N216" s="169"/>
      <c r="O216" s="59"/>
      <c r="P216" s="59"/>
      <c r="Q216" s="59"/>
      <c r="R216" s="59"/>
      <c r="S216" s="59"/>
      <c r="T216" s="60"/>
      <c r="U216" s="33"/>
      <c r="V216" s="33"/>
      <c r="W216" s="33"/>
      <c r="X216" s="33"/>
      <c r="Y216" s="33"/>
      <c r="Z216" s="33"/>
      <c r="AA216" s="33"/>
      <c r="AB216" s="33"/>
      <c r="AC216" s="33"/>
      <c r="AD216" s="33"/>
      <c r="AE216" s="33"/>
      <c r="AT216" s="18" t="s">
        <v>273</v>
      </c>
      <c r="AU216" s="18" t="s">
        <v>90</v>
      </c>
    </row>
    <row r="217" spans="2:51" s="13" customFormat="1" ht="10.2">
      <c r="B217" s="170"/>
      <c r="D217" s="165" t="s">
        <v>274</v>
      </c>
      <c r="E217" s="171" t="s">
        <v>1</v>
      </c>
      <c r="F217" s="172" t="s">
        <v>1761</v>
      </c>
      <c r="H217" s="171" t="s">
        <v>1</v>
      </c>
      <c r="I217" s="173"/>
      <c r="L217" s="170"/>
      <c r="M217" s="174"/>
      <c r="N217" s="175"/>
      <c r="O217" s="175"/>
      <c r="P217" s="175"/>
      <c r="Q217" s="175"/>
      <c r="R217" s="175"/>
      <c r="S217" s="175"/>
      <c r="T217" s="176"/>
      <c r="AT217" s="171" t="s">
        <v>274</v>
      </c>
      <c r="AU217" s="171" t="s">
        <v>90</v>
      </c>
      <c r="AV217" s="13" t="s">
        <v>87</v>
      </c>
      <c r="AW217" s="13" t="s">
        <v>36</v>
      </c>
      <c r="AX217" s="13" t="s">
        <v>80</v>
      </c>
      <c r="AY217" s="171" t="s">
        <v>265</v>
      </c>
    </row>
    <row r="218" spans="2:51" s="13" customFormat="1" ht="10.2">
      <c r="B218" s="170"/>
      <c r="D218" s="165" t="s">
        <v>274</v>
      </c>
      <c r="E218" s="171" t="s">
        <v>1</v>
      </c>
      <c r="F218" s="172" t="s">
        <v>1762</v>
      </c>
      <c r="H218" s="171" t="s">
        <v>1</v>
      </c>
      <c r="I218" s="173"/>
      <c r="L218" s="170"/>
      <c r="M218" s="174"/>
      <c r="N218" s="175"/>
      <c r="O218" s="175"/>
      <c r="P218" s="175"/>
      <c r="Q218" s="175"/>
      <c r="R218" s="175"/>
      <c r="S218" s="175"/>
      <c r="T218" s="176"/>
      <c r="AT218" s="171" t="s">
        <v>274</v>
      </c>
      <c r="AU218" s="171" t="s">
        <v>90</v>
      </c>
      <c r="AV218" s="13" t="s">
        <v>87</v>
      </c>
      <c r="AW218" s="13" t="s">
        <v>36</v>
      </c>
      <c r="AX218" s="13" t="s">
        <v>80</v>
      </c>
      <c r="AY218" s="171" t="s">
        <v>265</v>
      </c>
    </row>
    <row r="219" spans="2:51" s="14" customFormat="1" ht="10.2">
      <c r="B219" s="177"/>
      <c r="D219" s="165" t="s">
        <v>274</v>
      </c>
      <c r="E219" s="178" t="s">
        <v>1</v>
      </c>
      <c r="F219" s="179" t="s">
        <v>1956</v>
      </c>
      <c r="H219" s="180">
        <v>2.232</v>
      </c>
      <c r="I219" s="181"/>
      <c r="L219" s="177"/>
      <c r="M219" s="182"/>
      <c r="N219" s="183"/>
      <c r="O219" s="183"/>
      <c r="P219" s="183"/>
      <c r="Q219" s="183"/>
      <c r="R219" s="183"/>
      <c r="S219" s="183"/>
      <c r="T219" s="184"/>
      <c r="AT219" s="178" t="s">
        <v>274</v>
      </c>
      <c r="AU219" s="178" t="s">
        <v>90</v>
      </c>
      <c r="AV219" s="14" t="s">
        <v>90</v>
      </c>
      <c r="AW219" s="14" t="s">
        <v>36</v>
      </c>
      <c r="AX219" s="14" t="s">
        <v>80</v>
      </c>
      <c r="AY219" s="178" t="s">
        <v>265</v>
      </c>
    </row>
    <row r="220" spans="2:51" s="14" customFormat="1" ht="10.2">
      <c r="B220" s="177"/>
      <c r="D220" s="165" t="s">
        <v>274</v>
      </c>
      <c r="E220" s="178" t="s">
        <v>1</v>
      </c>
      <c r="F220" s="179" t="s">
        <v>1957</v>
      </c>
      <c r="H220" s="180">
        <v>0.099</v>
      </c>
      <c r="I220" s="181"/>
      <c r="L220" s="177"/>
      <c r="M220" s="182"/>
      <c r="N220" s="183"/>
      <c r="O220" s="183"/>
      <c r="P220" s="183"/>
      <c r="Q220" s="183"/>
      <c r="R220" s="183"/>
      <c r="S220" s="183"/>
      <c r="T220" s="184"/>
      <c r="AT220" s="178" t="s">
        <v>274</v>
      </c>
      <c r="AU220" s="178" t="s">
        <v>90</v>
      </c>
      <c r="AV220" s="14" t="s">
        <v>90</v>
      </c>
      <c r="AW220" s="14" t="s">
        <v>36</v>
      </c>
      <c r="AX220" s="14" t="s">
        <v>80</v>
      </c>
      <c r="AY220" s="178" t="s">
        <v>265</v>
      </c>
    </row>
    <row r="221" spans="2:51" s="15" customFormat="1" ht="10.2">
      <c r="B221" s="185"/>
      <c r="D221" s="165" t="s">
        <v>274</v>
      </c>
      <c r="E221" s="186" t="s">
        <v>1</v>
      </c>
      <c r="F221" s="187" t="s">
        <v>277</v>
      </c>
      <c r="H221" s="188">
        <v>2.3310000000000004</v>
      </c>
      <c r="I221" s="189"/>
      <c r="L221" s="185"/>
      <c r="M221" s="190"/>
      <c r="N221" s="191"/>
      <c r="O221" s="191"/>
      <c r="P221" s="191"/>
      <c r="Q221" s="191"/>
      <c r="R221" s="191"/>
      <c r="S221" s="191"/>
      <c r="T221" s="192"/>
      <c r="AT221" s="186" t="s">
        <v>274</v>
      </c>
      <c r="AU221" s="186" t="s">
        <v>90</v>
      </c>
      <c r="AV221" s="15" t="s">
        <v>179</v>
      </c>
      <c r="AW221" s="15" t="s">
        <v>36</v>
      </c>
      <c r="AX221" s="15" t="s">
        <v>87</v>
      </c>
      <c r="AY221" s="186" t="s">
        <v>265</v>
      </c>
    </row>
    <row r="222" spans="2:63" s="12" customFormat="1" ht="22.8" customHeight="1">
      <c r="B222" s="138"/>
      <c r="D222" s="139" t="s">
        <v>79</v>
      </c>
      <c r="E222" s="149" t="s">
        <v>321</v>
      </c>
      <c r="F222" s="149" t="s">
        <v>928</v>
      </c>
      <c r="I222" s="141"/>
      <c r="J222" s="150">
        <f>BK222</f>
        <v>0</v>
      </c>
      <c r="L222" s="138"/>
      <c r="M222" s="143"/>
      <c r="N222" s="144"/>
      <c r="O222" s="144"/>
      <c r="P222" s="145">
        <f>SUM(P223:P302)</f>
        <v>0</v>
      </c>
      <c r="Q222" s="144"/>
      <c r="R222" s="145">
        <f>SUM(R223:R302)</f>
        <v>0.162518</v>
      </c>
      <c r="S222" s="144"/>
      <c r="T222" s="146">
        <f>SUM(T223:T302)</f>
        <v>0</v>
      </c>
      <c r="AR222" s="139" t="s">
        <v>87</v>
      </c>
      <c r="AT222" s="147" t="s">
        <v>79</v>
      </c>
      <c r="AU222" s="147" t="s">
        <v>87</v>
      </c>
      <c r="AY222" s="139" t="s">
        <v>265</v>
      </c>
      <c r="BK222" s="148">
        <f>SUM(BK223:BK302)</f>
        <v>0</v>
      </c>
    </row>
    <row r="223" spans="1:65" s="2" customFormat="1" ht="44.25" customHeight="1">
      <c r="A223" s="33"/>
      <c r="B223" s="151"/>
      <c r="C223" s="152" t="s">
        <v>356</v>
      </c>
      <c r="D223" s="152" t="s">
        <v>267</v>
      </c>
      <c r="E223" s="153" t="s">
        <v>1958</v>
      </c>
      <c r="F223" s="154" t="s">
        <v>1959</v>
      </c>
      <c r="G223" s="155" t="s">
        <v>294</v>
      </c>
      <c r="H223" s="156">
        <v>21</v>
      </c>
      <c r="I223" s="157"/>
      <c r="J223" s="158">
        <f>ROUND(I223*H223,2)</f>
        <v>0</v>
      </c>
      <c r="K223" s="154" t="s">
        <v>271</v>
      </c>
      <c r="L223" s="34"/>
      <c r="M223" s="159" t="s">
        <v>1</v>
      </c>
      <c r="N223" s="160" t="s">
        <v>45</v>
      </c>
      <c r="O223" s="59"/>
      <c r="P223" s="161">
        <f>O223*H223</f>
        <v>0</v>
      </c>
      <c r="Q223" s="161">
        <v>0.00248</v>
      </c>
      <c r="R223" s="161">
        <f>Q223*H223</f>
        <v>0.05208</v>
      </c>
      <c r="S223" s="161">
        <v>0</v>
      </c>
      <c r="T223" s="162">
        <f>S223*H223</f>
        <v>0</v>
      </c>
      <c r="U223" s="33"/>
      <c r="V223" s="33"/>
      <c r="W223" s="33"/>
      <c r="X223" s="33"/>
      <c r="Y223" s="33"/>
      <c r="Z223" s="33"/>
      <c r="AA223" s="33"/>
      <c r="AB223" s="33"/>
      <c r="AC223" s="33"/>
      <c r="AD223" s="33"/>
      <c r="AE223" s="33"/>
      <c r="AR223" s="163" t="s">
        <v>179</v>
      </c>
      <c r="AT223" s="163" t="s">
        <v>267</v>
      </c>
      <c r="AU223" s="163" t="s">
        <v>90</v>
      </c>
      <c r="AY223" s="18" t="s">
        <v>265</v>
      </c>
      <c r="BE223" s="164">
        <f>IF(N223="základní",J223,0)</f>
        <v>0</v>
      </c>
      <c r="BF223" s="164">
        <f>IF(N223="snížená",J223,0)</f>
        <v>0</v>
      </c>
      <c r="BG223" s="164">
        <f>IF(N223="zákl. přenesená",J223,0)</f>
        <v>0</v>
      </c>
      <c r="BH223" s="164">
        <f>IF(N223="sníž. přenesená",J223,0)</f>
        <v>0</v>
      </c>
      <c r="BI223" s="164">
        <f>IF(N223="nulová",J223,0)</f>
        <v>0</v>
      </c>
      <c r="BJ223" s="18" t="s">
        <v>87</v>
      </c>
      <c r="BK223" s="164">
        <f>ROUND(I223*H223,2)</f>
        <v>0</v>
      </c>
      <c r="BL223" s="18" t="s">
        <v>179</v>
      </c>
      <c r="BM223" s="163" t="s">
        <v>1960</v>
      </c>
    </row>
    <row r="224" spans="1:47" s="2" customFormat="1" ht="28.8">
      <c r="A224" s="33"/>
      <c r="B224" s="34"/>
      <c r="C224" s="33"/>
      <c r="D224" s="165" t="s">
        <v>273</v>
      </c>
      <c r="E224" s="33"/>
      <c r="F224" s="166" t="s">
        <v>1959</v>
      </c>
      <c r="G224" s="33"/>
      <c r="H224" s="33"/>
      <c r="I224" s="167"/>
      <c r="J224" s="33"/>
      <c r="K224" s="33"/>
      <c r="L224" s="34"/>
      <c r="M224" s="168"/>
      <c r="N224" s="169"/>
      <c r="O224" s="59"/>
      <c r="P224" s="59"/>
      <c r="Q224" s="59"/>
      <c r="R224" s="59"/>
      <c r="S224" s="59"/>
      <c r="T224" s="60"/>
      <c r="U224" s="33"/>
      <c r="V224" s="33"/>
      <c r="W224" s="33"/>
      <c r="X224" s="33"/>
      <c r="Y224" s="33"/>
      <c r="Z224" s="33"/>
      <c r="AA224" s="33"/>
      <c r="AB224" s="33"/>
      <c r="AC224" s="33"/>
      <c r="AD224" s="33"/>
      <c r="AE224" s="33"/>
      <c r="AT224" s="18" t="s">
        <v>273</v>
      </c>
      <c r="AU224" s="18" t="s">
        <v>90</v>
      </c>
    </row>
    <row r="225" spans="2:51" s="13" customFormat="1" ht="10.2">
      <c r="B225" s="170"/>
      <c r="D225" s="165" t="s">
        <v>274</v>
      </c>
      <c r="E225" s="171" t="s">
        <v>1</v>
      </c>
      <c r="F225" s="172" t="s">
        <v>1761</v>
      </c>
      <c r="H225" s="171" t="s">
        <v>1</v>
      </c>
      <c r="I225" s="173"/>
      <c r="L225" s="170"/>
      <c r="M225" s="174"/>
      <c r="N225" s="175"/>
      <c r="O225" s="175"/>
      <c r="P225" s="175"/>
      <c r="Q225" s="175"/>
      <c r="R225" s="175"/>
      <c r="S225" s="175"/>
      <c r="T225" s="176"/>
      <c r="AT225" s="171" t="s">
        <v>274</v>
      </c>
      <c r="AU225" s="171" t="s">
        <v>90</v>
      </c>
      <c r="AV225" s="13" t="s">
        <v>87</v>
      </c>
      <c r="AW225" s="13" t="s">
        <v>36</v>
      </c>
      <c r="AX225" s="13" t="s">
        <v>80</v>
      </c>
      <c r="AY225" s="171" t="s">
        <v>265</v>
      </c>
    </row>
    <row r="226" spans="2:51" s="14" customFormat="1" ht="10.2">
      <c r="B226" s="177"/>
      <c r="D226" s="165" t="s">
        <v>274</v>
      </c>
      <c r="E226" s="178" t="s">
        <v>1</v>
      </c>
      <c r="F226" s="179" t="s">
        <v>1961</v>
      </c>
      <c r="H226" s="180">
        <v>19.5</v>
      </c>
      <c r="I226" s="181"/>
      <c r="L226" s="177"/>
      <c r="M226" s="182"/>
      <c r="N226" s="183"/>
      <c r="O226" s="183"/>
      <c r="P226" s="183"/>
      <c r="Q226" s="183"/>
      <c r="R226" s="183"/>
      <c r="S226" s="183"/>
      <c r="T226" s="184"/>
      <c r="AT226" s="178" t="s">
        <v>274</v>
      </c>
      <c r="AU226" s="178" t="s">
        <v>90</v>
      </c>
      <c r="AV226" s="14" t="s">
        <v>90</v>
      </c>
      <c r="AW226" s="14" t="s">
        <v>36</v>
      </c>
      <c r="AX226" s="14" t="s">
        <v>80</v>
      </c>
      <c r="AY226" s="178" t="s">
        <v>265</v>
      </c>
    </row>
    <row r="227" spans="2:51" s="16" customFormat="1" ht="10.2">
      <c r="B227" s="193"/>
      <c r="D227" s="165" t="s">
        <v>274</v>
      </c>
      <c r="E227" s="194" t="s">
        <v>1</v>
      </c>
      <c r="F227" s="195" t="s">
        <v>304</v>
      </c>
      <c r="H227" s="196">
        <v>19.5</v>
      </c>
      <c r="I227" s="197"/>
      <c r="L227" s="193"/>
      <c r="M227" s="198"/>
      <c r="N227" s="199"/>
      <c r="O227" s="199"/>
      <c r="P227" s="199"/>
      <c r="Q227" s="199"/>
      <c r="R227" s="199"/>
      <c r="S227" s="199"/>
      <c r="T227" s="200"/>
      <c r="AT227" s="194" t="s">
        <v>274</v>
      </c>
      <c r="AU227" s="194" t="s">
        <v>90</v>
      </c>
      <c r="AV227" s="16" t="s">
        <v>95</v>
      </c>
      <c r="AW227" s="16" t="s">
        <v>36</v>
      </c>
      <c r="AX227" s="16" t="s">
        <v>80</v>
      </c>
      <c r="AY227" s="194" t="s">
        <v>265</v>
      </c>
    </row>
    <row r="228" spans="2:51" s="14" customFormat="1" ht="10.2">
      <c r="B228" s="177"/>
      <c r="D228" s="165" t="s">
        <v>274</v>
      </c>
      <c r="E228" s="178" t="s">
        <v>1</v>
      </c>
      <c r="F228" s="179" t="s">
        <v>1962</v>
      </c>
      <c r="H228" s="180">
        <v>0.975</v>
      </c>
      <c r="I228" s="181"/>
      <c r="L228" s="177"/>
      <c r="M228" s="182"/>
      <c r="N228" s="183"/>
      <c r="O228" s="183"/>
      <c r="P228" s="183"/>
      <c r="Q228" s="183"/>
      <c r="R228" s="183"/>
      <c r="S228" s="183"/>
      <c r="T228" s="184"/>
      <c r="AT228" s="178" t="s">
        <v>274</v>
      </c>
      <c r="AU228" s="178" t="s">
        <v>90</v>
      </c>
      <c r="AV228" s="14" t="s">
        <v>90</v>
      </c>
      <c r="AW228" s="14" t="s">
        <v>36</v>
      </c>
      <c r="AX228" s="14" t="s">
        <v>80</v>
      </c>
      <c r="AY228" s="178" t="s">
        <v>265</v>
      </c>
    </row>
    <row r="229" spans="2:51" s="14" customFormat="1" ht="10.2">
      <c r="B229" s="177"/>
      <c r="D229" s="165" t="s">
        <v>274</v>
      </c>
      <c r="E229" s="178" t="s">
        <v>1</v>
      </c>
      <c r="F229" s="179" t="s">
        <v>1963</v>
      </c>
      <c r="H229" s="180">
        <v>0.525</v>
      </c>
      <c r="I229" s="181"/>
      <c r="L229" s="177"/>
      <c r="M229" s="182"/>
      <c r="N229" s="183"/>
      <c r="O229" s="183"/>
      <c r="P229" s="183"/>
      <c r="Q229" s="183"/>
      <c r="R229" s="183"/>
      <c r="S229" s="183"/>
      <c r="T229" s="184"/>
      <c r="AT229" s="178" t="s">
        <v>274</v>
      </c>
      <c r="AU229" s="178" t="s">
        <v>90</v>
      </c>
      <c r="AV229" s="14" t="s">
        <v>90</v>
      </c>
      <c r="AW229" s="14" t="s">
        <v>36</v>
      </c>
      <c r="AX229" s="14" t="s">
        <v>80</v>
      </c>
      <c r="AY229" s="178" t="s">
        <v>265</v>
      </c>
    </row>
    <row r="230" spans="2:51" s="15" customFormat="1" ht="10.2">
      <c r="B230" s="185"/>
      <c r="D230" s="165" t="s">
        <v>274</v>
      </c>
      <c r="E230" s="186" t="s">
        <v>1</v>
      </c>
      <c r="F230" s="187" t="s">
        <v>277</v>
      </c>
      <c r="H230" s="188">
        <v>21</v>
      </c>
      <c r="I230" s="189"/>
      <c r="L230" s="185"/>
      <c r="M230" s="190"/>
      <c r="N230" s="191"/>
      <c r="O230" s="191"/>
      <c r="P230" s="191"/>
      <c r="Q230" s="191"/>
      <c r="R230" s="191"/>
      <c r="S230" s="191"/>
      <c r="T230" s="192"/>
      <c r="AT230" s="186" t="s">
        <v>274</v>
      </c>
      <c r="AU230" s="186" t="s">
        <v>90</v>
      </c>
      <c r="AV230" s="15" t="s">
        <v>179</v>
      </c>
      <c r="AW230" s="15" t="s">
        <v>36</v>
      </c>
      <c r="AX230" s="15" t="s">
        <v>87</v>
      </c>
      <c r="AY230" s="186" t="s">
        <v>265</v>
      </c>
    </row>
    <row r="231" spans="1:65" s="2" customFormat="1" ht="37.8" customHeight="1">
      <c r="A231" s="33"/>
      <c r="B231" s="151"/>
      <c r="C231" s="152" t="s">
        <v>8</v>
      </c>
      <c r="D231" s="152" t="s">
        <v>267</v>
      </c>
      <c r="E231" s="153" t="s">
        <v>1964</v>
      </c>
      <c r="F231" s="154" t="s">
        <v>1965</v>
      </c>
      <c r="G231" s="155" t="s">
        <v>280</v>
      </c>
      <c r="H231" s="156">
        <v>5</v>
      </c>
      <c r="I231" s="157"/>
      <c r="J231" s="158">
        <f>ROUND(I231*H231,2)</f>
        <v>0</v>
      </c>
      <c r="K231" s="154" t="s">
        <v>271</v>
      </c>
      <c r="L231" s="34"/>
      <c r="M231" s="159" t="s">
        <v>1</v>
      </c>
      <c r="N231" s="160" t="s">
        <v>45</v>
      </c>
      <c r="O231" s="59"/>
      <c r="P231" s="161">
        <f>O231*H231</f>
        <v>0</v>
      </c>
      <c r="Q231" s="161">
        <v>0</v>
      </c>
      <c r="R231" s="161">
        <f>Q231*H231</f>
        <v>0</v>
      </c>
      <c r="S231" s="161">
        <v>0</v>
      </c>
      <c r="T231" s="162">
        <f>S231*H231</f>
        <v>0</v>
      </c>
      <c r="U231" s="33"/>
      <c r="V231" s="33"/>
      <c r="W231" s="33"/>
      <c r="X231" s="33"/>
      <c r="Y231" s="33"/>
      <c r="Z231" s="33"/>
      <c r="AA231" s="33"/>
      <c r="AB231" s="33"/>
      <c r="AC231" s="33"/>
      <c r="AD231" s="33"/>
      <c r="AE231" s="33"/>
      <c r="AR231" s="163" t="s">
        <v>179</v>
      </c>
      <c r="AT231" s="163" t="s">
        <v>267</v>
      </c>
      <c r="AU231" s="163" t="s">
        <v>90</v>
      </c>
      <c r="AY231" s="18" t="s">
        <v>265</v>
      </c>
      <c r="BE231" s="164">
        <f>IF(N231="základní",J231,0)</f>
        <v>0</v>
      </c>
      <c r="BF231" s="164">
        <f>IF(N231="snížená",J231,0)</f>
        <v>0</v>
      </c>
      <c r="BG231" s="164">
        <f>IF(N231="zákl. přenesená",J231,0)</f>
        <v>0</v>
      </c>
      <c r="BH231" s="164">
        <f>IF(N231="sníž. přenesená",J231,0)</f>
        <v>0</v>
      </c>
      <c r="BI231" s="164">
        <f>IF(N231="nulová",J231,0)</f>
        <v>0</v>
      </c>
      <c r="BJ231" s="18" t="s">
        <v>87</v>
      </c>
      <c r="BK231" s="164">
        <f>ROUND(I231*H231,2)</f>
        <v>0</v>
      </c>
      <c r="BL231" s="18" t="s">
        <v>179</v>
      </c>
      <c r="BM231" s="163" t="s">
        <v>1966</v>
      </c>
    </row>
    <row r="232" spans="1:47" s="2" customFormat="1" ht="19.2">
      <c r="A232" s="33"/>
      <c r="B232" s="34"/>
      <c r="C232" s="33"/>
      <c r="D232" s="165" t="s">
        <v>273</v>
      </c>
      <c r="E232" s="33"/>
      <c r="F232" s="166" t="s">
        <v>1965</v>
      </c>
      <c r="G232" s="33"/>
      <c r="H232" s="33"/>
      <c r="I232" s="167"/>
      <c r="J232" s="33"/>
      <c r="K232" s="33"/>
      <c r="L232" s="34"/>
      <c r="M232" s="168"/>
      <c r="N232" s="169"/>
      <c r="O232" s="59"/>
      <c r="P232" s="59"/>
      <c r="Q232" s="59"/>
      <c r="R232" s="59"/>
      <c r="S232" s="59"/>
      <c r="T232" s="60"/>
      <c r="U232" s="33"/>
      <c r="V232" s="33"/>
      <c r="W232" s="33"/>
      <c r="X232" s="33"/>
      <c r="Y232" s="33"/>
      <c r="Z232" s="33"/>
      <c r="AA232" s="33"/>
      <c r="AB232" s="33"/>
      <c r="AC232" s="33"/>
      <c r="AD232" s="33"/>
      <c r="AE232" s="33"/>
      <c r="AT232" s="18" t="s">
        <v>273</v>
      </c>
      <c r="AU232" s="18" t="s">
        <v>90</v>
      </c>
    </row>
    <row r="233" spans="2:51" s="14" customFormat="1" ht="10.2">
      <c r="B233" s="177"/>
      <c r="D233" s="165" t="s">
        <v>274</v>
      </c>
      <c r="E233" s="178" t="s">
        <v>1</v>
      </c>
      <c r="F233" s="179" t="s">
        <v>291</v>
      </c>
      <c r="H233" s="180">
        <v>5</v>
      </c>
      <c r="I233" s="181"/>
      <c r="L233" s="177"/>
      <c r="M233" s="182"/>
      <c r="N233" s="183"/>
      <c r="O233" s="183"/>
      <c r="P233" s="183"/>
      <c r="Q233" s="183"/>
      <c r="R233" s="183"/>
      <c r="S233" s="183"/>
      <c r="T233" s="184"/>
      <c r="AT233" s="178" t="s">
        <v>274</v>
      </c>
      <c r="AU233" s="178" t="s">
        <v>90</v>
      </c>
      <c r="AV233" s="14" t="s">
        <v>90</v>
      </c>
      <c r="AW233" s="14" t="s">
        <v>36</v>
      </c>
      <c r="AX233" s="14" t="s">
        <v>80</v>
      </c>
      <c r="AY233" s="178" t="s">
        <v>265</v>
      </c>
    </row>
    <row r="234" spans="2:51" s="15" customFormat="1" ht="10.2">
      <c r="B234" s="185"/>
      <c r="D234" s="165" t="s">
        <v>274</v>
      </c>
      <c r="E234" s="186" t="s">
        <v>1</v>
      </c>
      <c r="F234" s="187" t="s">
        <v>277</v>
      </c>
      <c r="H234" s="188">
        <v>5</v>
      </c>
      <c r="I234" s="189"/>
      <c r="L234" s="185"/>
      <c r="M234" s="190"/>
      <c r="N234" s="191"/>
      <c r="O234" s="191"/>
      <c r="P234" s="191"/>
      <c r="Q234" s="191"/>
      <c r="R234" s="191"/>
      <c r="S234" s="191"/>
      <c r="T234" s="192"/>
      <c r="AT234" s="186" t="s">
        <v>274</v>
      </c>
      <c r="AU234" s="186" t="s">
        <v>90</v>
      </c>
      <c r="AV234" s="15" t="s">
        <v>179</v>
      </c>
      <c r="AW234" s="15" t="s">
        <v>36</v>
      </c>
      <c r="AX234" s="15" t="s">
        <v>87</v>
      </c>
      <c r="AY234" s="186" t="s">
        <v>265</v>
      </c>
    </row>
    <row r="235" spans="1:65" s="2" customFormat="1" ht="16.5" customHeight="1">
      <c r="A235" s="33"/>
      <c r="B235" s="151"/>
      <c r="C235" s="201" t="s">
        <v>367</v>
      </c>
      <c r="D235" s="201" t="s">
        <v>376</v>
      </c>
      <c r="E235" s="202" t="s">
        <v>1967</v>
      </c>
      <c r="F235" s="203" t="s">
        <v>1968</v>
      </c>
      <c r="G235" s="204" t="s">
        <v>280</v>
      </c>
      <c r="H235" s="205">
        <v>4</v>
      </c>
      <c r="I235" s="206"/>
      <c r="J235" s="207">
        <f>ROUND(I235*H235,2)</f>
        <v>0</v>
      </c>
      <c r="K235" s="203" t="s">
        <v>271</v>
      </c>
      <c r="L235" s="208"/>
      <c r="M235" s="209" t="s">
        <v>1</v>
      </c>
      <c r="N235" s="210" t="s">
        <v>45</v>
      </c>
      <c r="O235" s="59"/>
      <c r="P235" s="161">
        <f>O235*H235</f>
        <v>0</v>
      </c>
      <c r="Q235" s="161">
        <v>0.00065</v>
      </c>
      <c r="R235" s="161">
        <f>Q235*H235</f>
        <v>0.0026</v>
      </c>
      <c r="S235" s="161">
        <v>0</v>
      </c>
      <c r="T235" s="162">
        <f>S235*H235</f>
        <v>0</v>
      </c>
      <c r="U235" s="33"/>
      <c r="V235" s="33"/>
      <c r="W235" s="33"/>
      <c r="X235" s="33"/>
      <c r="Y235" s="33"/>
      <c r="Z235" s="33"/>
      <c r="AA235" s="33"/>
      <c r="AB235" s="33"/>
      <c r="AC235" s="33"/>
      <c r="AD235" s="33"/>
      <c r="AE235" s="33"/>
      <c r="AR235" s="163" t="s">
        <v>321</v>
      </c>
      <c r="AT235" s="163" t="s">
        <v>376</v>
      </c>
      <c r="AU235" s="163" t="s">
        <v>90</v>
      </c>
      <c r="AY235" s="18" t="s">
        <v>265</v>
      </c>
      <c r="BE235" s="164">
        <f>IF(N235="základní",J235,0)</f>
        <v>0</v>
      </c>
      <c r="BF235" s="164">
        <f>IF(N235="snížená",J235,0)</f>
        <v>0</v>
      </c>
      <c r="BG235" s="164">
        <f>IF(N235="zákl. přenesená",J235,0)</f>
        <v>0</v>
      </c>
      <c r="BH235" s="164">
        <f>IF(N235="sníž. přenesená",J235,0)</f>
        <v>0</v>
      </c>
      <c r="BI235" s="164">
        <f>IF(N235="nulová",J235,0)</f>
        <v>0</v>
      </c>
      <c r="BJ235" s="18" t="s">
        <v>87</v>
      </c>
      <c r="BK235" s="164">
        <f>ROUND(I235*H235,2)</f>
        <v>0</v>
      </c>
      <c r="BL235" s="18" t="s">
        <v>179</v>
      </c>
      <c r="BM235" s="163" t="s">
        <v>1969</v>
      </c>
    </row>
    <row r="236" spans="1:47" s="2" customFormat="1" ht="10.2">
      <c r="A236" s="33"/>
      <c r="B236" s="34"/>
      <c r="C236" s="33"/>
      <c r="D236" s="165" t="s">
        <v>273</v>
      </c>
      <c r="E236" s="33"/>
      <c r="F236" s="166" t="s">
        <v>1968</v>
      </c>
      <c r="G236" s="33"/>
      <c r="H236" s="33"/>
      <c r="I236" s="167"/>
      <c r="J236" s="33"/>
      <c r="K236" s="33"/>
      <c r="L236" s="34"/>
      <c r="M236" s="168"/>
      <c r="N236" s="169"/>
      <c r="O236" s="59"/>
      <c r="P236" s="59"/>
      <c r="Q236" s="59"/>
      <c r="R236" s="59"/>
      <c r="S236" s="59"/>
      <c r="T236" s="60"/>
      <c r="U236" s="33"/>
      <c r="V236" s="33"/>
      <c r="W236" s="33"/>
      <c r="X236" s="33"/>
      <c r="Y236" s="33"/>
      <c r="Z236" s="33"/>
      <c r="AA236" s="33"/>
      <c r="AB236" s="33"/>
      <c r="AC236" s="33"/>
      <c r="AD236" s="33"/>
      <c r="AE236" s="33"/>
      <c r="AT236" s="18" t="s">
        <v>273</v>
      </c>
      <c r="AU236" s="18" t="s">
        <v>90</v>
      </c>
    </row>
    <row r="237" spans="2:51" s="14" customFormat="1" ht="10.2">
      <c r="B237" s="177"/>
      <c r="D237" s="165" t="s">
        <v>274</v>
      </c>
      <c r="E237" s="178" t="s">
        <v>1</v>
      </c>
      <c r="F237" s="179" t="s">
        <v>1863</v>
      </c>
      <c r="H237" s="180">
        <v>4</v>
      </c>
      <c r="I237" s="181"/>
      <c r="L237" s="177"/>
      <c r="M237" s="182"/>
      <c r="N237" s="183"/>
      <c r="O237" s="183"/>
      <c r="P237" s="183"/>
      <c r="Q237" s="183"/>
      <c r="R237" s="183"/>
      <c r="S237" s="183"/>
      <c r="T237" s="184"/>
      <c r="AT237" s="178" t="s">
        <v>274</v>
      </c>
      <c r="AU237" s="178" t="s">
        <v>90</v>
      </c>
      <c r="AV237" s="14" t="s">
        <v>90</v>
      </c>
      <c r="AW237" s="14" t="s">
        <v>36</v>
      </c>
      <c r="AX237" s="14" t="s">
        <v>80</v>
      </c>
      <c r="AY237" s="178" t="s">
        <v>265</v>
      </c>
    </row>
    <row r="238" spans="2:51" s="15" customFormat="1" ht="10.2">
      <c r="B238" s="185"/>
      <c r="D238" s="165" t="s">
        <v>274</v>
      </c>
      <c r="E238" s="186" t="s">
        <v>1</v>
      </c>
      <c r="F238" s="187" t="s">
        <v>277</v>
      </c>
      <c r="H238" s="188">
        <v>4</v>
      </c>
      <c r="I238" s="189"/>
      <c r="L238" s="185"/>
      <c r="M238" s="190"/>
      <c r="N238" s="191"/>
      <c r="O238" s="191"/>
      <c r="P238" s="191"/>
      <c r="Q238" s="191"/>
      <c r="R238" s="191"/>
      <c r="S238" s="191"/>
      <c r="T238" s="192"/>
      <c r="AT238" s="186" t="s">
        <v>274</v>
      </c>
      <c r="AU238" s="186" t="s">
        <v>90</v>
      </c>
      <c r="AV238" s="15" t="s">
        <v>179</v>
      </c>
      <c r="AW238" s="15" t="s">
        <v>36</v>
      </c>
      <c r="AX238" s="15" t="s">
        <v>87</v>
      </c>
      <c r="AY238" s="186" t="s">
        <v>265</v>
      </c>
    </row>
    <row r="239" spans="1:65" s="2" customFormat="1" ht="16.5" customHeight="1">
      <c r="A239" s="33"/>
      <c r="B239" s="151"/>
      <c r="C239" s="201" t="s">
        <v>371</v>
      </c>
      <c r="D239" s="201" t="s">
        <v>376</v>
      </c>
      <c r="E239" s="202" t="s">
        <v>1970</v>
      </c>
      <c r="F239" s="203" t="s">
        <v>1971</v>
      </c>
      <c r="G239" s="204" t="s">
        <v>280</v>
      </c>
      <c r="H239" s="205">
        <v>1</v>
      </c>
      <c r="I239" s="206"/>
      <c r="J239" s="207">
        <f>ROUND(I239*H239,2)</f>
        <v>0</v>
      </c>
      <c r="K239" s="203" t="s">
        <v>271</v>
      </c>
      <c r="L239" s="208"/>
      <c r="M239" s="209" t="s">
        <v>1</v>
      </c>
      <c r="N239" s="210" t="s">
        <v>45</v>
      </c>
      <c r="O239" s="59"/>
      <c r="P239" s="161">
        <f>O239*H239</f>
        <v>0</v>
      </c>
      <c r="Q239" s="161">
        <v>0.00088</v>
      </c>
      <c r="R239" s="161">
        <f>Q239*H239</f>
        <v>0.00088</v>
      </c>
      <c r="S239" s="161">
        <v>0</v>
      </c>
      <c r="T239" s="162">
        <f>S239*H239</f>
        <v>0</v>
      </c>
      <c r="U239" s="33"/>
      <c r="V239" s="33"/>
      <c r="W239" s="33"/>
      <c r="X239" s="33"/>
      <c r="Y239" s="33"/>
      <c r="Z239" s="33"/>
      <c r="AA239" s="33"/>
      <c r="AB239" s="33"/>
      <c r="AC239" s="33"/>
      <c r="AD239" s="33"/>
      <c r="AE239" s="33"/>
      <c r="AR239" s="163" t="s">
        <v>321</v>
      </c>
      <c r="AT239" s="163" t="s">
        <v>376</v>
      </c>
      <c r="AU239" s="163" t="s">
        <v>90</v>
      </c>
      <c r="AY239" s="18" t="s">
        <v>265</v>
      </c>
      <c r="BE239" s="164">
        <f>IF(N239="základní",J239,0)</f>
        <v>0</v>
      </c>
      <c r="BF239" s="164">
        <f>IF(N239="snížená",J239,0)</f>
        <v>0</v>
      </c>
      <c r="BG239" s="164">
        <f>IF(N239="zákl. přenesená",J239,0)</f>
        <v>0</v>
      </c>
      <c r="BH239" s="164">
        <f>IF(N239="sníž. přenesená",J239,0)</f>
        <v>0</v>
      </c>
      <c r="BI239" s="164">
        <f>IF(N239="nulová",J239,0)</f>
        <v>0</v>
      </c>
      <c r="BJ239" s="18" t="s">
        <v>87</v>
      </c>
      <c r="BK239" s="164">
        <f>ROUND(I239*H239,2)</f>
        <v>0</v>
      </c>
      <c r="BL239" s="18" t="s">
        <v>179</v>
      </c>
      <c r="BM239" s="163" t="s">
        <v>1972</v>
      </c>
    </row>
    <row r="240" spans="1:47" s="2" customFormat="1" ht="10.2">
      <c r="A240" s="33"/>
      <c r="B240" s="34"/>
      <c r="C240" s="33"/>
      <c r="D240" s="165" t="s">
        <v>273</v>
      </c>
      <c r="E240" s="33"/>
      <c r="F240" s="166" t="s">
        <v>1971</v>
      </c>
      <c r="G240" s="33"/>
      <c r="H240" s="33"/>
      <c r="I240" s="167"/>
      <c r="J240" s="33"/>
      <c r="K240" s="33"/>
      <c r="L240" s="34"/>
      <c r="M240" s="168"/>
      <c r="N240" s="169"/>
      <c r="O240" s="59"/>
      <c r="P240" s="59"/>
      <c r="Q240" s="59"/>
      <c r="R240" s="59"/>
      <c r="S240" s="59"/>
      <c r="T240" s="60"/>
      <c r="U240" s="33"/>
      <c r="V240" s="33"/>
      <c r="W240" s="33"/>
      <c r="X240" s="33"/>
      <c r="Y240" s="33"/>
      <c r="Z240" s="33"/>
      <c r="AA240" s="33"/>
      <c r="AB240" s="33"/>
      <c r="AC240" s="33"/>
      <c r="AD240" s="33"/>
      <c r="AE240" s="33"/>
      <c r="AT240" s="18" t="s">
        <v>273</v>
      </c>
      <c r="AU240" s="18" t="s">
        <v>90</v>
      </c>
    </row>
    <row r="241" spans="2:51" s="14" customFormat="1" ht="10.2">
      <c r="B241" s="177"/>
      <c r="D241" s="165" t="s">
        <v>274</v>
      </c>
      <c r="E241" s="178" t="s">
        <v>1</v>
      </c>
      <c r="F241" s="179" t="s">
        <v>1871</v>
      </c>
      <c r="H241" s="180">
        <v>1</v>
      </c>
      <c r="I241" s="181"/>
      <c r="L241" s="177"/>
      <c r="M241" s="182"/>
      <c r="N241" s="183"/>
      <c r="O241" s="183"/>
      <c r="P241" s="183"/>
      <c r="Q241" s="183"/>
      <c r="R241" s="183"/>
      <c r="S241" s="183"/>
      <c r="T241" s="184"/>
      <c r="AT241" s="178" t="s">
        <v>274</v>
      </c>
      <c r="AU241" s="178" t="s">
        <v>90</v>
      </c>
      <c r="AV241" s="14" t="s">
        <v>90</v>
      </c>
      <c r="AW241" s="14" t="s">
        <v>36</v>
      </c>
      <c r="AX241" s="14" t="s">
        <v>80</v>
      </c>
      <c r="AY241" s="178" t="s">
        <v>265</v>
      </c>
    </row>
    <row r="242" spans="2:51" s="15" customFormat="1" ht="10.2">
      <c r="B242" s="185"/>
      <c r="D242" s="165" t="s">
        <v>274</v>
      </c>
      <c r="E242" s="186" t="s">
        <v>1</v>
      </c>
      <c r="F242" s="187" t="s">
        <v>277</v>
      </c>
      <c r="H242" s="188">
        <v>1</v>
      </c>
      <c r="I242" s="189"/>
      <c r="L242" s="185"/>
      <c r="M242" s="190"/>
      <c r="N242" s="191"/>
      <c r="O242" s="191"/>
      <c r="P242" s="191"/>
      <c r="Q242" s="191"/>
      <c r="R242" s="191"/>
      <c r="S242" s="191"/>
      <c r="T242" s="192"/>
      <c r="AT242" s="186" t="s">
        <v>274</v>
      </c>
      <c r="AU242" s="186" t="s">
        <v>90</v>
      </c>
      <c r="AV242" s="15" t="s">
        <v>179</v>
      </c>
      <c r="AW242" s="15" t="s">
        <v>36</v>
      </c>
      <c r="AX242" s="15" t="s">
        <v>87</v>
      </c>
      <c r="AY242" s="186" t="s">
        <v>265</v>
      </c>
    </row>
    <row r="243" spans="1:65" s="2" customFormat="1" ht="37.8" customHeight="1">
      <c r="A243" s="33"/>
      <c r="B243" s="151"/>
      <c r="C243" s="152" t="s">
        <v>375</v>
      </c>
      <c r="D243" s="152" t="s">
        <v>267</v>
      </c>
      <c r="E243" s="153" t="s">
        <v>1973</v>
      </c>
      <c r="F243" s="154" t="s">
        <v>1974</v>
      </c>
      <c r="G243" s="155" t="s">
        <v>280</v>
      </c>
      <c r="H243" s="156">
        <v>1</v>
      </c>
      <c r="I243" s="157"/>
      <c r="J243" s="158">
        <f>ROUND(I243*H243,2)</f>
        <v>0</v>
      </c>
      <c r="K243" s="154" t="s">
        <v>271</v>
      </c>
      <c r="L243" s="34"/>
      <c r="M243" s="159" t="s">
        <v>1</v>
      </c>
      <c r="N243" s="160" t="s">
        <v>45</v>
      </c>
      <c r="O243" s="59"/>
      <c r="P243" s="161">
        <f>O243*H243</f>
        <v>0</v>
      </c>
      <c r="Q243" s="161">
        <v>0</v>
      </c>
      <c r="R243" s="161">
        <f>Q243*H243</f>
        <v>0</v>
      </c>
      <c r="S243" s="161">
        <v>0</v>
      </c>
      <c r="T243" s="162">
        <f>S243*H243</f>
        <v>0</v>
      </c>
      <c r="U243" s="33"/>
      <c r="V243" s="33"/>
      <c r="W243" s="33"/>
      <c r="X243" s="33"/>
      <c r="Y243" s="33"/>
      <c r="Z243" s="33"/>
      <c r="AA243" s="33"/>
      <c r="AB243" s="33"/>
      <c r="AC243" s="33"/>
      <c r="AD243" s="33"/>
      <c r="AE243" s="33"/>
      <c r="AR243" s="163" t="s">
        <v>179</v>
      </c>
      <c r="AT243" s="163" t="s">
        <v>267</v>
      </c>
      <c r="AU243" s="163" t="s">
        <v>90</v>
      </c>
      <c r="AY243" s="18" t="s">
        <v>265</v>
      </c>
      <c r="BE243" s="164">
        <f>IF(N243="základní",J243,0)</f>
        <v>0</v>
      </c>
      <c r="BF243" s="164">
        <f>IF(N243="snížená",J243,0)</f>
        <v>0</v>
      </c>
      <c r="BG243" s="164">
        <f>IF(N243="zákl. přenesená",J243,0)</f>
        <v>0</v>
      </c>
      <c r="BH243" s="164">
        <f>IF(N243="sníž. přenesená",J243,0)</f>
        <v>0</v>
      </c>
      <c r="BI243" s="164">
        <f>IF(N243="nulová",J243,0)</f>
        <v>0</v>
      </c>
      <c r="BJ243" s="18" t="s">
        <v>87</v>
      </c>
      <c r="BK243" s="164">
        <f>ROUND(I243*H243,2)</f>
        <v>0</v>
      </c>
      <c r="BL243" s="18" t="s">
        <v>179</v>
      </c>
      <c r="BM243" s="163" t="s">
        <v>1975</v>
      </c>
    </row>
    <row r="244" spans="1:47" s="2" customFormat="1" ht="19.2">
      <c r="A244" s="33"/>
      <c r="B244" s="34"/>
      <c r="C244" s="33"/>
      <c r="D244" s="165" t="s">
        <v>273</v>
      </c>
      <c r="E244" s="33"/>
      <c r="F244" s="166" t="s">
        <v>1974</v>
      </c>
      <c r="G244" s="33"/>
      <c r="H244" s="33"/>
      <c r="I244" s="167"/>
      <c r="J244" s="33"/>
      <c r="K244" s="33"/>
      <c r="L244" s="34"/>
      <c r="M244" s="168"/>
      <c r="N244" s="169"/>
      <c r="O244" s="59"/>
      <c r="P244" s="59"/>
      <c r="Q244" s="59"/>
      <c r="R244" s="59"/>
      <c r="S244" s="59"/>
      <c r="T244" s="60"/>
      <c r="U244" s="33"/>
      <c r="V244" s="33"/>
      <c r="W244" s="33"/>
      <c r="X244" s="33"/>
      <c r="Y244" s="33"/>
      <c r="Z244" s="33"/>
      <c r="AA244" s="33"/>
      <c r="AB244" s="33"/>
      <c r="AC244" s="33"/>
      <c r="AD244" s="33"/>
      <c r="AE244" s="33"/>
      <c r="AT244" s="18" t="s">
        <v>273</v>
      </c>
      <c r="AU244" s="18" t="s">
        <v>90</v>
      </c>
    </row>
    <row r="245" spans="2:51" s="14" customFormat="1" ht="10.2">
      <c r="B245" s="177"/>
      <c r="D245" s="165" t="s">
        <v>274</v>
      </c>
      <c r="E245" s="178" t="s">
        <v>1</v>
      </c>
      <c r="F245" s="179" t="s">
        <v>87</v>
      </c>
      <c r="H245" s="180">
        <v>1</v>
      </c>
      <c r="I245" s="181"/>
      <c r="L245" s="177"/>
      <c r="M245" s="182"/>
      <c r="N245" s="183"/>
      <c r="O245" s="183"/>
      <c r="P245" s="183"/>
      <c r="Q245" s="183"/>
      <c r="R245" s="183"/>
      <c r="S245" s="183"/>
      <c r="T245" s="184"/>
      <c r="AT245" s="178" t="s">
        <v>274</v>
      </c>
      <c r="AU245" s="178" t="s">
        <v>90</v>
      </c>
      <c r="AV245" s="14" t="s">
        <v>90</v>
      </c>
      <c r="AW245" s="14" t="s">
        <v>36</v>
      </c>
      <c r="AX245" s="14" t="s">
        <v>80</v>
      </c>
      <c r="AY245" s="178" t="s">
        <v>265</v>
      </c>
    </row>
    <row r="246" spans="2:51" s="15" customFormat="1" ht="10.2">
      <c r="B246" s="185"/>
      <c r="D246" s="165" t="s">
        <v>274</v>
      </c>
      <c r="E246" s="186" t="s">
        <v>1</v>
      </c>
      <c r="F246" s="187" t="s">
        <v>277</v>
      </c>
      <c r="H246" s="188">
        <v>1</v>
      </c>
      <c r="I246" s="189"/>
      <c r="L246" s="185"/>
      <c r="M246" s="190"/>
      <c r="N246" s="191"/>
      <c r="O246" s="191"/>
      <c r="P246" s="191"/>
      <c r="Q246" s="191"/>
      <c r="R246" s="191"/>
      <c r="S246" s="191"/>
      <c r="T246" s="192"/>
      <c r="AT246" s="186" t="s">
        <v>274</v>
      </c>
      <c r="AU246" s="186" t="s">
        <v>90</v>
      </c>
      <c r="AV246" s="15" t="s">
        <v>179</v>
      </c>
      <c r="AW246" s="15" t="s">
        <v>36</v>
      </c>
      <c r="AX246" s="15" t="s">
        <v>87</v>
      </c>
      <c r="AY246" s="186" t="s">
        <v>265</v>
      </c>
    </row>
    <row r="247" spans="1:65" s="2" customFormat="1" ht="24.15" customHeight="1">
      <c r="A247" s="33"/>
      <c r="B247" s="151"/>
      <c r="C247" s="201" t="s">
        <v>382</v>
      </c>
      <c r="D247" s="201" t="s">
        <v>376</v>
      </c>
      <c r="E247" s="202" t="s">
        <v>1976</v>
      </c>
      <c r="F247" s="203" t="s">
        <v>1977</v>
      </c>
      <c r="G247" s="204" t="s">
        <v>280</v>
      </c>
      <c r="H247" s="205">
        <v>1</v>
      </c>
      <c r="I247" s="206"/>
      <c r="J247" s="207">
        <f>ROUND(I247*H247,2)</f>
        <v>0</v>
      </c>
      <c r="K247" s="203" t="s">
        <v>271</v>
      </c>
      <c r="L247" s="208"/>
      <c r="M247" s="209" t="s">
        <v>1</v>
      </c>
      <c r="N247" s="210" t="s">
        <v>45</v>
      </c>
      <c r="O247" s="59"/>
      <c r="P247" s="161">
        <f>O247*H247</f>
        <v>0</v>
      </c>
      <c r="Q247" s="161">
        <v>0.00194</v>
      </c>
      <c r="R247" s="161">
        <f>Q247*H247</f>
        <v>0.00194</v>
      </c>
      <c r="S247" s="161">
        <v>0</v>
      </c>
      <c r="T247" s="162">
        <f>S247*H247</f>
        <v>0</v>
      </c>
      <c r="U247" s="33"/>
      <c r="V247" s="33"/>
      <c r="W247" s="33"/>
      <c r="X247" s="33"/>
      <c r="Y247" s="33"/>
      <c r="Z247" s="33"/>
      <c r="AA247" s="33"/>
      <c r="AB247" s="33"/>
      <c r="AC247" s="33"/>
      <c r="AD247" s="33"/>
      <c r="AE247" s="33"/>
      <c r="AR247" s="163" t="s">
        <v>321</v>
      </c>
      <c r="AT247" s="163" t="s">
        <v>376</v>
      </c>
      <c r="AU247" s="163" t="s">
        <v>90</v>
      </c>
      <c r="AY247" s="18" t="s">
        <v>265</v>
      </c>
      <c r="BE247" s="164">
        <f>IF(N247="základní",J247,0)</f>
        <v>0</v>
      </c>
      <c r="BF247" s="164">
        <f>IF(N247="snížená",J247,0)</f>
        <v>0</v>
      </c>
      <c r="BG247" s="164">
        <f>IF(N247="zákl. přenesená",J247,0)</f>
        <v>0</v>
      </c>
      <c r="BH247" s="164">
        <f>IF(N247="sníž. přenesená",J247,0)</f>
        <v>0</v>
      </c>
      <c r="BI247" s="164">
        <f>IF(N247="nulová",J247,0)</f>
        <v>0</v>
      </c>
      <c r="BJ247" s="18" t="s">
        <v>87</v>
      </c>
      <c r="BK247" s="164">
        <f>ROUND(I247*H247,2)</f>
        <v>0</v>
      </c>
      <c r="BL247" s="18" t="s">
        <v>179</v>
      </c>
      <c r="BM247" s="163" t="s">
        <v>1978</v>
      </c>
    </row>
    <row r="248" spans="1:47" s="2" customFormat="1" ht="10.2">
      <c r="A248" s="33"/>
      <c r="B248" s="34"/>
      <c r="C248" s="33"/>
      <c r="D248" s="165" t="s">
        <v>273</v>
      </c>
      <c r="E248" s="33"/>
      <c r="F248" s="166" t="s">
        <v>1977</v>
      </c>
      <c r="G248" s="33"/>
      <c r="H248" s="33"/>
      <c r="I248" s="167"/>
      <c r="J248" s="33"/>
      <c r="K248" s="33"/>
      <c r="L248" s="34"/>
      <c r="M248" s="168"/>
      <c r="N248" s="169"/>
      <c r="O248" s="59"/>
      <c r="P248" s="59"/>
      <c r="Q248" s="59"/>
      <c r="R248" s="59"/>
      <c r="S248" s="59"/>
      <c r="T248" s="60"/>
      <c r="U248" s="33"/>
      <c r="V248" s="33"/>
      <c r="W248" s="33"/>
      <c r="X248" s="33"/>
      <c r="Y248" s="33"/>
      <c r="Z248" s="33"/>
      <c r="AA248" s="33"/>
      <c r="AB248" s="33"/>
      <c r="AC248" s="33"/>
      <c r="AD248" s="33"/>
      <c r="AE248" s="33"/>
      <c r="AT248" s="18" t="s">
        <v>273</v>
      </c>
      <c r="AU248" s="18" t="s">
        <v>90</v>
      </c>
    </row>
    <row r="249" spans="2:51" s="14" customFormat="1" ht="10.2">
      <c r="B249" s="177"/>
      <c r="D249" s="165" t="s">
        <v>274</v>
      </c>
      <c r="E249" s="178" t="s">
        <v>1</v>
      </c>
      <c r="F249" s="179" t="s">
        <v>1871</v>
      </c>
      <c r="H249" s="180">
        <v>1</v>
      </c>
      <c r="I249" s="181"/>
      <c r="L249" s="177"/>
      <c r="M249" s="182"/>
      <c r="N249" s="183"/>
      <c r="O249" s="183"/>
      <c r="P249" s="183"/>
      <c r="Q249" s="183"/>
      <c r="R249" s="183"/>
      <c r="S249" s="183"/>
      <c r="T249" s="184"/>
      <c r="AT249" s="178" t="s">
        <v>274</v>
      </c>
      <c r="AU249" s="178" t="s">
        <v>90</v>
      </c>
      <c r="AV249" s="14" t="s">
        <v>90</v>
      </c>
      <c r="AW249" s="14" t="s">
        <v>36</v>
      </c>
      <c r="AX249" s="14" t="s">
        <v>80</v>
      </c>
      <c r="AY249" s="178" t="s">
        <v>265</v>
      </c>
    </row>
    <row r="250" spans="2:51" s="15" customFormat="1" ht="10.2">
      <c r="B250" s="185"/>
      <c r="D250" s="165" t="s">
        <v>274</v>
      </c>
      <c r="E250" s="186" t="s">
        <v>1</v>
      </c>
      <c r="F250" s="187" t="s">
        <v>277</v>
      </c>
      <c r="H250" s="188">
        <v>1</v>
      </c>
      <c r="I250" s="189"/>
      <c r="L250" s="185"/>
      <c r="M250" s="190"/>
      <c r="N250" s="191"/>
      <c r="O250" s="191"/>
      <c r="P250" s="191"/>
      <c r="Q250" s="191"/>
      <c r="R250" s="191"/>
      <c r="S250" s="191"/>
      <c r="T250" s="192"/>
      <c r="AT250" s="186" t="s">
        <v>274</v>
      </c>
      <c r="AU250" s="186" t="s">
        <v>90</v>
      </c>
      <c r="AV250" s="15" t="s">
        <v>179</v>
      </c>
      <c r="AW250" s="15" t="s">
        <v>36</v>
      </c>
      <c r="AX250" s="15" t="s">
        <v>87</v>
      </c>
      <c r="AY250" s="186" t="s">
        <v>265</v>
      </c>
    </row>
    <row r="251" spans="1:65" s="2" customFormat="1" ht="37.8" customHeight="1">
      <c r="A251" s="33"/>
      <c r="B251" s="151"/>
      <c r="C251" s="152" t="s">
        <v>390</v>
      </c>
      <c r="D251" s="152" t="s">
        <v>267</v>
      </c>
      <c r="E251" s="153" t="s">
        <v>1979</v>
      </c>
      <c r="F251" s="154" t="s">
        <v>1980</v>
      </c>
      <c r="G251" s="155" t="s">
        <v>280</v>
      </c>
      <c r="H251" s="156">
        <v>3</v>
      </c>
      <c r="I251" s="157"/>
      <c r="J251" s="158">
        <f>ROUND(I251*H251,2)</f>
        <v>0</v>
      </c>
      <c r="K251" s="154" t="s">
        <v>271</v>
      </c>
      <c r="L251" s="34"/>
      <c r="M251" s="159" t="s">
        <v>1</v>
      </c>
      <c r="N251" s="160" t="s">
        <v>45</v>
      </c>
      <c r="O251" s="59"/>
      <c r="P251" s="161">
        <f>O251*H251</f>
        <v>0</v>
      </c>
      <c r="Q251" s="161">
        <v>0</v>
      </c>
      <c r="R251" s="161">
        <f>Q251*H251</f>
        <v>0</v>
      </c>
      <c r="S251" s="161">
        <v>0</v>
      </c>
      <c r="T251" s="162">
        <f>S251*H251</f>
        <v>0</v>
      </c>
      <c r="U251" s="33"/>
      <c r="V251" s="33"/>
      <c r="W251" s="33"/>
      <c r="X251" s="33"/>
      <c r="Y251" s="33"/>
      <c r="Z251" s="33"/>
      <c r="AA251" s="33"/>
      <c r="AB251" s="33"/>
      <c r="AC251" s="33"/>
      <c r="AD251" s="33"/>
      <c r="AE251" s="33"/>
      <c r="AR251" s="163" t="s">
        <v>179</v>
      </c>
      <c r="AT251" s="163" t="s">
        <v>267</v>
      </c>
      <c r="AU251" s="163" t="s">
        <v>90</v>
      </c>
      <c r="AY251" s="18" t="s">
        <v>265</v>
      </c>
      <c r="BE251" s="164">
        <f>IF(N251="základní",J251,0)</f>
        <v>0</v>
      </c>
      <c r="BF251" s="164">
        <f>IF(N251="snížená",J251,0)</f>
        <v>0</v>
      </c>
      <c r="BG251" s="164">
        <f>IF(N251="zákl. přenesená",J251,0)</f>
        <v>0</v>
      </c>
      <c r="BH251" s="164">
        <f>IF(N251="sníž. přenesená",J251,0)</f>
        <v>0</v>
      </c>
      <c r="BI251" s="164">
        <f>IF(N251="nulová",J251,0)</f>
        <v>0</v>
      </c>
      <c r="BJ251" s="18" t="s">
        <v>87</v>
      </c>
      <c r="BK251" s="164">
        <f>ROUND(I251*H251,2)</f>
        <v>0</v>
      </c>
      <c r="BL251" s="18" t="s">
        <v>179</v>
      </c>
      <c r="BM251" s="163" t="s">
        <v>1981</v>
      </c>
    </row>
    <row r="252" spans="1:47" s="2" customFormat="1" ht="28.8">
      <c r="A252" s="33"/>
      <c r="B252" s="34"/>
      <c r="C252" s="33"/>
      <c r="D252" s="165" t="s">
        <v>273</v>
      </c>
      <c r="E252" s="33"/>
      <c r="F252" s="166" t="s">
        <v>1980</v>
      </c>
      <c r="G252" s="33"/>
      <c r="H252" s="33"/>
      <c r="I252" s="167"/>
      <c r="J252" s="33"/>
      <c r="K252" s="33"/>
      <c r="L252" s="34"/>
      <c r="M252" s="168"/>
      <c r="N252" s="169"/>
      <c r="O252" s="59"/>
      <c r="P252" s="59"/>
      <c r="Q252" s="59"/>
      <c r="R252" s="59"/>
      <c r="S252" s="59"/>
      <c r="T252" s="60"/>
      <c r="U252" s="33"/>
      <c r="V252" s="33"/>
      <c r="W252" s="33"/>
      <c r="X252" s="33"/>
      <c r="Y252" s="33"/>
      <c r="Z252" s="33"/>
      <c r="AA252" s="33"/>
      <c r="AB252" s="33"/>
      <c r="AC252" s="33"/>
      <c r="AD252" s="33"/>
      <c r="AE252" s="33"/>
      <c r="AT252" s="18" t="s">
        <v>273</v>
      </c>
      <c r="AU252" s="18" t="s">
        <v>90</v>
      </c>
    </row>
    <row r="253" spans="2:51" s="14" customFormat="1" ht="10.2">
      <c r="B253" s="177"/>
      <c r="D253" s="165" t="s">
        <v>274</v>
      </c>
      <c r="E253" s="178" t="s">
        <v>1</v>
      </c>
      <c r="F253" s="179" t="s">
        <v>95</v>
      </c>
      <c r="H253" s="180">
        <v>3</v>
      </c>
      <c r="I253" s="181"/>
      <c r="L253" s="177"/>
      <c r="M253" s="182"/>
      <c r="N253" s="183"/>
      <c r="O253" s="183"/>
      <c r="P253" s="183"/>
      <c r="Q253" s="183"/>
      <c r="R253" s="183"/>
      <c r="S253" s="183"/>
      <c r="T253" s="184"/>
      <c r="AT253" s="178" t="s">
        <v>274</v>
      </c>
      <c r="AU253" s="178" t="s">
        <v>90</v>
      </c>
      <c r="AV253" s="14" t="s">
        <v>90</v>
      </c>
      <c r="AW253" s="14" t="s">
        <v>36</v>
      </c>
      <c r="AX253" s="14" t="s">
        <v>80</v>
      </c>
      <c r="AY253" s="178" t="s">
        <v>265</v>
      </c>
    </row>
    <row r="254" spans="2:51" s="15" customFormat="1" ht="10.2">
      <c r="B254" s="185"/>
      <c r="D254" s="165" t="s">
        <v>274</v>
      </c>
      <c r="E254" s="186" t="s">
        <v>1</v>
      </c>
      <c r="F254" s="187" t="s">
        <v>277</v>
      </c>
      <c r="H254" s="188">
        <v>3</v>
      </c>
      <c r="I254" s="189"/>
      <c r="L254" s="185"/>
      <c r="M254" s="190"/>
      <c r="N254" s="191"/>
      <c r="O254" s="191"/>
      <c r="P254" s="191"/>
      <c r="Q254" s="191"/>
      <c r="R254" s="191"/>
      <c r="S254" s="191"/>
      <c r="T254" s="192"/>
      <c r="AT254" s="186" t="s">
        <v>274</v>
      </c>
      <c r="AU254" s="186" t="s">
        <v>90</v>
      </c>
      <c r="AV254" s="15" t="s">
        <v>179</v>
      </c>
      <c r="AW254" s="15" t="s">
        <v>36</v>
      </c>
      <c r="AX254" s="15" t="s">
        <v>87</v>
      </c>
      <c r="AY254" s="186" t="s">
        <v>265</v>
      </c>
    </row>
    <row r="255" spans="1:65" s="2" customFormat="1" ht="16.5" customHeight="1">
      <c r="A255" s="33"/>
      <c r="B255" s="151"/>
      <c r="C255" s="201" t="s">
        <v>7</v>
      </c>
      <c r="D255" s="201" t="s">
        <v>376</v>
      </c>
      <c r="E255" s="202" t="s">
        <v>1982</v>
      </c>
      <c r="F255" s="203" t="s">
        <v>1983</v>
      </c>
      <c r="G255" s="204" t="s">
        <v>280</v>
      </c>
      <c r="H255" s="205">
        <v>1</v>
      </c>
      <c r="I255" s="206"/>
      <c r="J255" s="207">
        <f>ROUND(I255*H255,2)</f>
        <v>0</v>
      </c>
      <c r="K255" s="203" t="s">
        <v>271</v>
      </c>
      <c r="L255" s="208"/>
      <c r="M255" s="209" t="s">
        <v>1</v>
      </c>
      <c r="N255" s="210" t="s">
        <v>45</v>
      </c>
      <c r="O255" s="59"/>
      <c r="P255" s="161">
        <f>O255*H255</f>
        <v>0</v>
      </c>
      <c r="Q255" s="161">
        <v>0.00046</v>
      </c>
      <c r="R255" s="161">
        <f>Q255*H255</f>
        <v>0.00046</v>
      </c>
      <c r="S255" s="161">
        <v>0</v>
      </c>
      <c r="T255" s="162">
        <f>S255*H255</f>
        <v>0</v>
      </c>
      <c r="U255" s="33"/>
      <c r="V255" s="33"/>
      <c r="W255" s="33"/>
      <c r="X255" s="33"/>
      <c r="Y255" s="33"/>
      <c r="Z255" s="33"/>
      <c r="AA255" s="33"/>
      <c r="AB255" s="33"/>
      <c r="AC255" s="33"/>
      <c r="AD255" s="33"/>
      <c r="AE255" s="33"/>
      <c r="AR255" s="163" t="s">
        <v>321</v>
      </c>
      <c r="AT255" s="163" t="s">
        <v>376</v>
      </c>
      <c r="AU255" s="163" t="s">
        <v>90</v>
      </c>
      <c r="AY255" s="18" t="s">
        <v>265</v>
      </c>
      <c r="BE255" s="164">
        <f>IF(N255="základní",J255,0)</f>
        <v>0</v>
      </c>
      <c r="BF255" s="164">
        <f>IF(N255="snížená",J255,0)</f>
        <v>0</v>
      </c>
      <c r="BG255" s="164">
        <f>IF(N255="zákl. přenesená",J255,0)</f>
        <v>0</v>
      </c>
      <c r="BH255" s="164">
        <f>IF(N255="sníž. přenesená",J255,0)</f>
        <v>0</v>
      </c>
      <c r="BI255" s="164">
        <f>IF(N255="nulová",J255,0)</f>
        <v>0</v>
      </c>
      <c r="BJ255" s="18" t="s">
        <v>87</v>
      </c>
      <c r="BK255" s="164">
        <f>ROUND(I255*H255,2)</f>
        <v>0</v>
      </c>
      <c r="BL255" s="18" t="s">
        <v>179</v>
      </c>
      <c r="BM255" s="163" t="s">
        <v>1984</v>
      </c>
    </row>
    <row r="256" spans="1:47" s="2" customFormat="1" ht="10.2">
      <c r="A256" s="33"/>
      <c r="B256" s="34"/>
      <c r="C256" s="33"/>
      <c r="D256" s="165" t="s">
        <v>273</v>
      </c>
      <c r="E256" s="33"/>
      <c r="F256" s="166" t="s">
        <v>1983</v>
      </c>
      <c r="G256" s="33"/>
      <c r="H256" s="33"/>
      <c r="I256" s="167"/>
      <c r="J256" s="33"/>
      <c r="K256" s="33"/>
      <c r="L256" s="34"/>
      <c r="M256" s="168"/>
      <c r="N256" s="169"/>
      <c r="O256" s="59"/>
      <c r="P256" s="59"/>
      <c r="Q256" s="59"/>
      <c r="R256" s="59"/>
      <c r="S256" s="59"/>
      <c r="T256" s="60"/>
      <c r="U256" s="33"/>
      <c r="V256" s="33"/>
      <c r="W256" s="33"/>
      <c r="X256" s="33"/>
      <c r="Y256" s="33"/>
      <c r="Z256" s="33"/>
      <c r="AA256" s="33"/>
      <c r="AB256" s="33"/>
      <c r="AC256" s="33"/>
      <c r="AD256" s="33"/>
      <c r="AE256" s="33"/>
      <c r="AT256" s="18" t="s">
        <v>273</v>
      </c>
      <c r="AU256" s="18" t="s">
        <v>90</v>
      </c>
    </row>
    <row r="257" spans="2:51" s="14" customFormat="1" ht="10.2">
      <c r="B257" s="177"/>
      <c r="D257" s="165" t="s">
        <v>274</v>
      </c>
      <c r="E257" s="178" t="s">
        <v>1</v>
      </c>
      <c r="F257" s="179" t="s">
        <v>1871</v>
      </c>
      <c r="H257" s="180">
        <v>1</v>
      </c>
      <c r="I257" s="181"/>
      <c r="L257" s="177"/>
      <c r="M257" s="182"/>
      <c r="N257" s="183"/>
      <c r="O257" s="183"/>
      <c r="P257" s="183"/>
      <c r="Q257" s="183"/>
      <c r="R257" s="183"/>
      <c r="S257" s="183"/>
      <c r="T257" s="184"/>
      <c r="AT257" s="178" t="s">
        <v>274</v>
      </c>
      <c r="AU257" s="178" t="s">
        <v>90</v>
      </c>
      <c r="AV257" s="14" t="s">
        <v>90</v>
      </c>
      <c r="AW257" s="14" t="s">
        <v>36</v>
      </c>
      <c r="AX257" s="14" t="s">
        <v>80</v>
      </c>
      <c r="AY257" s="178" t="s">
        <v>265</v>
      </c>
    </row>
    <row r="258" spans="2:51" s="15" customFormat="1" ht="10.2">
      <c r="B258" s="185"/>
      <c r="D258" s="165" t="s">
        <v>274</v>
      </c>
      <c r="E258" s="186" t="s">
        <v>1</v>
      </c>
      <c r="F258" s="187" t="s">
        <v>277</v>
      </c>
      <c r="H258" s="188">
        <v>1</v>
      </c>
      <c r="I258" s="189"/>
      <c r="L258" s="185"/>
      <c r="M258" s="190"/>
      <c r="N258" s="191"/>
      <c r="O258" s="191"/>
      <c r="P258" s="191"/>
      <c r="Q258" s="191"/>
      <c r="R258" s="191"/>
      <c r="S258" s="191"/>
      <c r="T258" s="192"/>
      <c r="AT258" s="186" t="s">
        <v>274</v>
      </c>
      <c r="AU258" s="186" t="s">
        <v>90</v>
      </c>
      <c r="AV258" s="15" t="s">
        <v>179</v>
      </c>
      <c r="AW258" s="15" t="s">
        <v>36</v>
      </c>
      <c r="AX258" s="15" t="s">
        <v>87</v>
      </c>
      <c r="AY258" s="186" t="s">
        <v>265</v>
      </c>
    </row>
    <row r="259" spans="1:65" s="2" customFormat="1" ht="16.5" customHeight="1">
      <c r="A259" s="33"/>
      <c r="B259" s="151"/>
      <c r="C259" s="201" t="s">
        <v>400</v>
      </c>
      <c r="D259" s="201" t="s">
        <v>376</v>
      </c>
      <c r="E259" s="202" t="s">
        <v>1985</v>
      </c>
      <c r="F259" s="203" t="s">
        <v>1986</v>
      </c>
      <c r="G259" s="204" t="s">
        <v>280</v>
      </c>
      <c r="H259" s="205">
        <v>1</v>
      </c>
      <c r="I259" s="206"/>
      <c r="J259" s="207">
        <f>ROUND(I259*H259,2)</f>
        <v>0</v>
      </c>
      <c r="K259" s="203" t="s">
        <v>271</v>
      </c>
      <c r="L259" s="208"/>
      <c r="M259" s="209" t="s">
        <v>1</v>
      </c>
      <c r="N259" s="210" t="s">
        <v>45</v>
      </c>
      <c r="O259" s="59"/>
      <c r="P259" s="161">
        <f>O259*H259</f>
        <v>0</v>
      </c>
      <c r="Q259" s="161">
        <v>0.00029</v>
      </c>
      <c r="R259" s="161">
        <f>Q259*H259</f>
        <v>0.00029</v>
      </c>
      <c r="S259" s="161">
        <v>0</v>
      </c>
      <c r="T259" s="162">
        <f>S259*H259</f>
        <v>0</v>
      </c>
      <c r="U259" s="33"/>
      <c r="V259" s="33"/>
      <c r="W259" s="33"/>
      <c r="X259" s="33"/>
      <c r="Y259" s="33"/>
      <c r="Z259" s="33"/>
      <c r="AA259" s="33"/>
      <c r="AB259" s="33"/>
      <c r="AC259" s="33"/>
      <c r="AD259" s="33"/>
      <c r="AE259" s="33"/>
      <c r="AR259" s="163" t="s">
        <v>321</v>
      </c>
      <c r="AT259" s="163" t="s">
        <v>376</v>
      </c>
      <c r="AU259" s="163" t="s">
        <v>90</v>
      </c>
      <c r="AY259" s="18" t="s">
        <v>265</v>
      </c>
      <c r="BE259" s="164">
        <f>IF(N259="základní",J259,0)</f>
        <v>0</v>
      </c>
      <c r="BF259" s="164">
        <f>IF(N259="snížená",J259,0)</f>
        <v>0</v>
      </c>
      <c r="BG259" s="164">
        <f>IF(N259="zákl. přenesená",J259,0)</f>
        <v>0</v>
      </c>
      <c r="BH259" s="164">
        <f>IF(N259="sníž. přenesená",J259,0)</f>
        <v>0</v>
      </c>
      <c r="BI259" s="164">
        <f>IF(N259="nulová",J259,0)</f>
        <v>0</v>
      </c>
      <c r="BJ259" s="18" t="s">
        <v>87</v>
      </c>
      <c r="BK259" s="164">
        <f>ROUND(I259*H259,2)</f>
        <v>0</v>
      </c>
      <c r="BL259" s="18" t="s">
        <v>179</v>
      </c>
      <c r="BM259" s="163" t="s">
        <v>1987</v>
      </c>
    </row>
    <row r="260" spans="1:47" s="2" customFormat="1" ht="10.2">
      <c r="A260" s="33"/>
      <c r="B260" s="34"/>
      <c r="C260" s="33"/>
      <c r="D260" s="165" t="s">
        <v>273</v>
      </c>
      <c r="E260" s="33"/>
      <c r="F260" s="166" t="s">
        <v>1986</v>
      </c>
      <c r="G260" s="33"/>
      <c r="H260" s="33"/>
      <c r="I260" s="167"/>
      <c r="J260" s="33"/>
      <c r="K260" s="33"/>
      <c r="L260" s="34"/>
      <c r="M260" s="168"/>
      <c r="N260" s="169"/>
      <c r="O260" s="59"/>
      <c r="P260" s="59"/>
      <c r="Q260" s="59"/>
      <c r="R260" s="59"/>
      <c r="S260" s="59"/>
      <c r="T260" s="60"/>
      <c r="U260" s="33"/>
      <c r="V260" s="33"/>
      <c r="W260" s="33"/>
      <c r="X260" s="33"/>
      <c r="Y260" s="33"/>
      <c r="Z260" s="33"/>
      <c r="AA260" s="33"/>
      <c r="AB260" s="33"/>
      <c r="AC260" s="33"/>
      <c r="AD260" s="33"/>
      <c r="AE260" s="33"/>
      <c r="AT260" s="18" t="s">
        <v>273</v>
      </c>
      <c r="AU260" s="18" t="s">
        <v>90</v>
      </c>
    </row>
    <row r="261" spans="2:51" s="14" customFormat="1" ht="10.2">
      <c r="B261" s="177"/>
      <c r="D261" s="165" t="s">
        <v>274</v>
      </c>
      <c r="E261" s="178" t="s">
        <v>1</v>
      </c>
      <c r="F261" s="179" t="s">
        <v>1871</v>
      </c>
      <c r="H261" s="180">
        <v>1</v>
      </c>
      <c r="I261" s="181"/>
      <c r="L261" s="177"/>
      <c r="M261" s="182"/>
      <c r="N261" s="183"/>
      <c r="O261" s="183"/>
      <c r="P261" s="183"/>
      <c r="Q261" s="183"/>
      <c r="R261" s="183"/>
      <c r="S261" s="183"/>
      <c r="T261" s="184"/>
      <c r="AT261" s="178" t="s">
        <v>274</v>
      </c>
      <c r="AU261" s="178" t="s">
        <v>90</v>
      </c>
      <c r="AV261" s="14" t="s">
        <v>90</v>
      </c>
      <c r="AW261" s="14" t="s">
        <v>36</v>
      </c>
      <c r="AX261" s="14" t="s">
        <v>80</v>
      </c>
      <c r="AY261" s="178" t="s">
        <v>265</v>
      </c>
    </row>
    <row r="262" spans="2:51" s="15" customFormat="1" ht="10.2">
      <c r="B262" s="185"/>
      <c r="D262" s="165" t="s">
        <v>274</v>
      </c>
      <c r="E262" s="186" t="s">
        <v>1</v>
      </c>
      <c r="F262" s="187" t="s">
        <v>277</v>
      </c>
      <c r="H262" s="188">
        <v>1</v>
      </c>
      <c r="I262" s="189"/>
      <c r="L262" s="185"/>
      <c r="M262" s="190"/>
      <c r="N262" s="191"/>
      <c r="O262" s="191"/>
      <c r="P262" s="191"/>
      <c r="Q262" s="191"/>
      <c r="R262" s="191"/>
      <c r="S262" s="191"/>
      <c r="T262" s="192"/>
      <c r="AT262" s="186" t="s">
        <v>274</v>
      </c>
      <c r="AU262" s="186" t="s">
        <v>90</v>
      </c>
      <c r="AV262" s="15" t="s">
        <v>179</v>
      </c>
      <c r="AW262" s="15" t="s">
        <v>36</v>
      </c>
      <c r="AX262" s="15" t="s">
        <v>87</v>
      </c>
      <c r="AY262" s="186" t="s">
        <v>265</v>
      </c>
    </row>
    <row r="263" spans="1:65" s="2" customFormat="1" ht="16.5" customHeight="1">
      <c r="A263" s="33"/>
      <c r="B263" s="151"/>
      <c r="C263" s="201" t="s">
        <v>405</v>
      </c>
      <c r="D263" s="201" t="s">
        <v>376</v>
      </c>
      <c r="E263" s="202" t="s">
        <v>1988</v>
      </c>
      <c r="F263" s="203" t="s">
        <v>1989</v>
      </c>
      <c r="G263" s="204" t="s">
        <v>280</v>
      </c>
      <c r="H263" s="205">
        <v>1</v>
      </c>
      <c r="I263" s="206"/>
      <c r="J263" s="207">
        <f>ROUND(I263*H263,2)</f>
        <v>0</v>
      </c>
      <c r="K263" s="203" t="s">
        <v>271</v>
      </c>
      <c r="L263" s="208"/>
      <c r="M263" s="209" t="s">
        <v>1</v>
      </c>
      <c r="N263" s="210" t="s">
        <v>45</v>
      </c>
      <c r="O263" s="59"/>
      <c r="P263" s="161">
        <f>O263*H263</f>
        <v>0</v>
      </c>
      <c r="Q263" s="161">
        <v>0.0005</v>
      </c>
      <c r="R263" s="161">
        <f>Q263*H263</f>
        <v>0.0005</v>
      </c>
      <c r="S263" s="161">
        <v>0</v>
      </c>
      <c r="T263" s="162">
        <f>S263*H263</f>
        <v>0</v>
      </c>
      <c r="U263" s="33"/>
      <c r="V263" s="33"/>
      <c r="W263" s="33"/>
      <c r="X263" s="33"/>
      <c r="Y263" s="33"/>
      <c r="Z263" s="33"/>
      <c r="AA263" s="33"/>
      <c r="AB263" s="33"/>
      <c r="AC263" s="33"/>
      <c r="AD263" s="33"/>
      <c r="AE263" s="33"/>
      <c r="AR263" s="163" t="s">
        <v>321</v>
      </c>
      <c r="AT263" s="163" t="s">
        <v>376</v>
      </c>
      <c r="AU263" s="163" t="s">
        <v>90</v>
      </c>
      <c r="AY263" s="18" t="s">
        <v>265</v>
      </c>
      <c r="BE263" s="164">
        <f>IF(N263="základní",J263,0)</f>
        <v>0</v>
      </c>
      <c r="BF263" s="164">
        <f>IF(N263="snížená",J263,0)</f>
        <v>0</v>
      </c>
      <c r="BG263" s="164">
        <f>IF(N263="zákl. přenesená",J263,0)</f>
        <v>0</v>
      </c>
      <c r="BH263" s="164">
        <f>IF(N263="sníž. přenesená",J263,0)</f>
        <v>0</v>
      </c>
      <c r="BI263" s="164">
        <f>IF(N263="nulová",J263,0)</f>
        <v>0</v>
      </c>
      <c r="BJ263" s="18" t="s">
        <v>87</v>
      </c>
      <c r="BK263" s="164">
        <f>ROUND(I263*H263,2)</f>
        <v>0</v>
      </c>
      <c r="BL263" s="18" t="s">
        <v>179</v>
      </c>
      <c r="BM263" s="163" t="s">
        <v>1990</v>
      </c>
    </row>
    <row r="264" spans="1:47" s="2" customFormat="1" ht="10.2">
      <c r="A264" s="33"/>
      <c r="B264" s="34"/>
      <c r="C264" s="33"/>
      <c r="D264" s="165" t="s">
        <v>273</v>
      </c>
      <c r="E264" s="33"/>
      <c r="F264" s="166" t="s">
        <v>1989</v>
      </c>
      <c r="G264" s="33"/>
      <c r="H264" s="33"/>
      <c r="I264" s="167"/>
      <c r="J264" s="33"/>
      <c r="K264" s="33"/>
      <c r="L264" s="34"/>
      <c r="M264" s="168"/>
      <c r="N264" s="169"/>
      <c r="O264" s="59"/>
      <c r="P264" s="59"/>
      <c r="Q264" s="59"/>
      <c r="R264" s="59"/>
      <c r="S264" s="59"/>
      <c r="T264" s="60"/>
      <c r="U264" s="33"/>
      <c r="V264" s="33"/>
      <c r="W264" s="33"/>
      <c r="X264" s="33"/>
      <c r="Y264" s="33"/>
      <c r="Z264" s="33"/>
      <c r="AA264" s="33"/>
      <c r="AB264" s="33"/>
      <c r="AC264" s="33"/>
      <c r="AD264" s="33"/>
      <c r="AE264" s="33"/>
      <c r="AT264" s="18" t="s">
        <v>273</v>
      </c>
      <c r="AU264" s="18" t="s">
        <v>90</v>
      </c>
    </row>
    <row r="265" spans="2:51" s="14" customFormat="1" ht="10.2">
      <c r="B265" s="177"/>
      <c r="D265" s="165" t="s">
        <v>274</v>
      </c>
      <c r="E265" s="178" t="s">
        <v>1</v>
      </c>
      <c r="F265" s="179" t="s">
        <v>1871</v>
      </c>
      <c r="H265" s="180">
        <v>1</v>
      </c>
      <c r="I265" s="181"/>
      <c r="L265" s="177"/>
      <c r="M265" s="182"/>
      <c r="N265" s="183"/>
      <c r="O265" s="183"/>
      <c r="P265" s="183"/>
      <c r="Q265" s="183"/>
      <c r="R265" s="183"/>
      <c r="S265" s="183"/>
      <c r="T265" s="184"/>
      <c r="AT265" s="178" t="s">
        <v>274</v>
      </c>
      <c r="AU265" s="178" t="s">
        <v>90</v>
      </c>
      <c r="AV265" s="14" t="s">
        <v>90</v>
      </c>
      <c r="AW265" s="14" t="s">
        <v>36</v>
      </c>
      <c r="AX265" s="14" t="s">
        <v>80</v>
      </c>
      <c r="AY265" s="178" t="s">
        <v>265</v>
      </c>
    </row>
    <row r="266" spans="2:51" s="15" customFormat="1" ht="10.2">
      <c r="B266" s="185"/>
      <c r="D266" s="165" t="s">
        <v>274</v>
      </c>
      <c r="E266" s="186" t="s">
        <v>1</v>
      </c>
      <c r="F266" s="187" t="s">
        <v>277</v>
      </c>
      <c r="H266" s="188">
        <v>1</v>
      </c>
      <c r="I266" s="189"/>
      <c r="L266" s="185"/>
      <c r="M266" s="190"/>
      <c r="N266" s="191"/>
      <c r="O266" s="191"/>
      <c r="P266" s="191"/>
      <c r="Q266" s="191"/>
      <c r="R266" s="191"/>
      <c r="S266" s="191"/>
      <c r="T266" s="192"/>
      <c r="AT266" s="186" t="s">
        <v>274</v>
      </c>
      <c r="AU266" s="186" t="s">
        <v>90</v>
      </c>
      <c r="AV266" s="15" t="s">
        <v>179</v>
      </c>
      <c r="AW266" s="15" t="s">
        <v>36</v>
      </c>
      <c r="AX266" s="15" t="s">
        <v>87</v>
      </c>
      <c r="AY266" s="186" t="s">
        <v>265</v>
      </c>
    </row>
    <row r="267" spans="1:65" s="2" customFormat="1" ht="24.15" customHeight="1">
      <c r="A267" s="33"/>
      <c r="B267" s="151"/>
      <c r="C267" s="152" t="s">
        <v>410</v>
      </c>
      <c r="D267" s="152" t="s">
        <v>267</v>
      </c>
      <c r="E267" s="153" t="s">
        <v>1991</v>
      </c>
      <c r="F267" s="154" t="s">
        <v>1992</v>
      </c>
      <c r="G267" s="155" t="s">
        <v>1993</v>
      </c>
      <c r="H267" s="156">
        <v>1</v>
      </c>
      <c r="I267" s="157"/>
      <c r="J267" s="158">
        <f>ROUND(I267*H267,2)</f>
        <v>0</v>
      </c>
      <c r="K267" s="154" t="s">
        <v>271</v>
      </c>
      <c r="L267" s="34"/>
      <c r="M267" s="159" t="s">
        <v>1</v>
      </c>
      <c r="N267" s="160" t="s">
        <v>45</v>
      </c>
      <c r="O267" s="59"/>
      <c r="P267" s="161">
        <f>O267*H267</f>
        <v>0</v>
      </c>
      <c r="Q267" s="161">
        <v>0.0001</v>
      </c>
      <c r="R267" s="161">
        <f>Q267*H267</f>
        <v>0.0001</v>
      </c>
      <c r="S267" s="161">
        <v>0</v>
      </c>
      <c r="T267" s="162">
        <f>S267*H267</f>
        <v>0</v>
      </c>
      <c r="U267" s="33"/>
      <c r="V267" s="33"/>
      <c r="W267" s="33"/>
      <c r="X267" s="33"/>
      <c r="Y267" s="33"/>
      <c r="Z267" s="33"/>
      <c r="AA267" s="33"/>
      <c r="AB267" s="33"/>
      <c r="AC267" s="33"/>
      <c r="AD267" s="33"/>
      <c r="AE267" s="33"/>
      <c r="AR267" s="163" t="s">
        <v>179</v>
      </c>
      <c r="AT267" s="163" t="s">
        <v>267</v>
      </c>
      <c r="AU267" s="163" t="s">
        <v>90</v>
      </c>
      <c r="AY267" s="18" t="s">
        <v>265</v>
      </c>
      <c r="BE267" s="164">
        <f>IF(N267="základní",J267,0)</f>
        <v>0</v>
      </c>
      <c r="BF267" s="164">
        <f>IF(N267="snížená",J267,0)</f>
        <v>0</v>
      </c>
      <c r="BG267" s="164">
        <f>IF(N267="zákl. přenesená",J267,0)</f>
        <v>0</v>
      </c>
      <c r="BH267" s="164">
        <f>IF(N267="sníž. přenesená",J267,0)</f>
        <v>0</v>
      </c>
      <c r="BI267" s="164">
        <f>IF(N267="nulová",J267,0)</f>
        <v>0</v>
      </c>
      <c r="BJ267" s="18" t="s">
        <v>87</v>
      </c>
      <c r="BK267" s="164">
        <f>ROUND(I267*H267,2)</f>
        <v>0</v>
      </c>
      <c r="BL267" s="18" t="s">
        <v>179</v>
      </c>
      <c r="BM267" s="163" t="s">
        <v>1994</v>
      </c>
    </row>
    <row r="268" spans="1:47" s="2" customFormat="1" ht="19.2">
      <c r="A268" s="33"/>
      <c r="B268" s="34"/>
      <c r="C268" s="33"/>
      <c r="D268" s="165" t="s">
        <v>273</v>
      </c>
      <c r="E268" s="33"/>
      <c r="F268" s="166" t="s">
        <v>1992</v>
      </c>
      <c r="G268" s="33"/>
      <c r="H268" s="33"/>
      <c r="I268" s="167"/>
      <c r="J268" s="33"/>
      <c r="K268" s="33"/>
      <c r="L268" s="34"/>
      <c r="M268" s="168"/>
      <c r="N268" s="169"/>
      <c r="O268" s="59"/>
      <c r="P268" s="59"/>
      <c r="Q268" s="59"/>
      <c r="R268" s="59"/>
      <c r="S268" s="59"/>
      <c r="T268" s="60"/>
      <c r="U268" s="33"/>
      <c r="V268" s="33"/>
      <c r="W268" s="33"/>
      <c r="X268" s="33"/>
      <c r="Y268" s="33"/>
      <c r="Z268" s="33"/>
      <c r="AA268" s="33"/>
      <c r="AB268" s="33"/>
      <c r="AC268" s="33"/>
      <c r="AD268" s="33"/>
      <c r="AE268" s="33"/>
      <c r="AT268" s="18" t="s">
        <v>273</v>
      </c>
      <c r="AU268" s="18" t="s">
        <v>90</v>
      </c>
    </row>
    <row r="269" spans="2:51" s="14" customFormat="1" ht="10.2">
      <c r="B269" s="177"/>
      <c r="D269" s="165" t="s">
        <v>274</v>
      </c>
      <c r="E269" s="178" t="s">
        <v>1</v>
      </c>
      <c r="F269" s="179" t="s">
        <v>1871</v>
      </c>
      <c r="H269" s="180">
        <v>1</v>
      </c>
      <c r="I269" s="181"/>
      <c r="L269" s="177"/>
      <c r="M269" s="182"/>
      <c r="N269" s="183"/>
      <c r="O269" s="183"/>
      <c r="P269" s="183"/>
      <c r="Q269" s="183"/>
      <c r="R269" s="183"/>
      <c r="S269" s="183"/>
      <c r="T269" s="184"/>
      <c r="AT269" s="178" t="s">
        <v>274</v>
      </c>
      <c r="AU269" s="178" t="s">
        <v>90</v>
      </c>
      <c r="AV269" s="14" t="s">
        <v>90</v>
      </c>
      <c r="AW269" s="14" t="s">
        <v>36</v>
      </c>
      <c r="AX269" s="14" t="s">
        <v>80</v>
      </c>
      <c r="AY269" s="178" t="s">
        <v>265</v>
      </c>
    </row>
    <row r="270" spans="2:51" s="15" customFormat="1" ht="10.2">
      <c r="B270" s="185"/>
      <c r="D270" s="165" t="s">
        <v>274</v>
      </c>
      <c r="E270" s="186" t="s">
        <v>1</v>
      </c>
      <c r="F270" s="187" t="s">
        <v>277</v>
      </c>
      <c r="H270" s="188">
        <v>1</v>
      </c>
      <c r="I270" s="189"/>
      <c r="L270" s="185"/>
      <c r="M270" s="190"/>
      <c r="N270" s="191"/>
      <c r="O270" s="191"/>
      <c r="P270" s="191"/>
      <c r="Q270" s="191"/>
      <c r="R270" s="191"/>
      <c r="S270" s="191"/>
      <c r="T270" s="192"/>
      <c r="AT270" s="186" t="s">
        <v>274</v>
      </c>
      <c r="AU270" s="186" t="s">
        <v>90</v>
      </c>
      <c r="AV270" s="15" t="s">
        <v>179</v>
      </c>
      <c r="AW270" s="15" t="s">
        <v>36</v>
      </c>
      <c r="AX270" s="15" t="s">
        <v>87</v>
      </c>
      <c r="AY270" s="186" t="s">
        <v>265</v>
      </c>
    </row>
    <row r="271" spans="1:65" s="2" customFormat="1" ht="16.5" customHeight="1">
      <c r="A271" s="33"/>
      <c r="B271" s="151"/>
      <c r="C271" s="152" t="s">
        <v>415</v>
      </c>
      <c r="D271" s="152" t="s">
        <v>267</v>
      </c>
      <c r="E271" s="153" t="s">
        <v>1995</v>
      </c>
      <c r="F271" s="154" t="s">
        <v>1996</v>
      </c>
      <c r="G271" s="155" t="s">
        <v>280</v>
      </c>
      <c r="H271" s="156">
        <v>1</v>
      </c>
      <c r="I271" s="157"/>
      <c r="J271" s="158">
        <f>ROUND(I271*H271,2)</f>
        <v>0</v>
      </c>
      <c r="K271" s="154" t="s">
        <v>1</v>
      </c>
      <c r="L271" s="34"/>
      <c r="M271" s="159" t="s">
        <v>1</v>
      </c>
      <c r="N271" s="160" t="s">
        <v>45</v>
      </c>
      <c r="O271" s="59"/>
      <c r="P271" s="161">
        <f>O271*H271</f>
        <v>0</v>
      </c>
      <c r="Q271" s="161">
        <v>0.04</v>
      </c>
      <c r="R271" s="161">
        <f>Q271*H271</f>
        <v>0.04</v>
      </c>
      <c r="S271" s="161">
        <v>0</v>
      </c>
      <c r="T271" s="162">
        <f>S271*H271</f>
        <v>0</v>
      </c>
      <c r="U271" s="33"/>
      <c r="V271" s="33"/>
      <c r="W271" s="33"/>
      <c r="X271" s="33"/>
      <c r="Y271" s="33"/>
      <c r="Z271" s="33"/>
      <c r="AA271" s="33"/>
      <c r="AB271" s="33"/>
      <c r="AC271" s="33"/>
      <c r="AD271" s="33"/>
      <c r="AE271" s="33"/>
      <c r="AR271" s="163" t="s">
        <v>179</v>
      </c>
      <c r="AT271" s="163" t="s">
        <v>267</v>
      </c>
      <c r="AU271" s="163" t="s">
        <v>90</v>
      </c>
      <c r="AY271" s="18" t="s">
        <v>265</v>
      </c>
      <c r="BE271" s="164">
        <f>IF(N271="základní",J271,0)</f>
        <v>0</v>
      </c>
      <c r="BF271" s="164">
        <f>IF(N271="snížená",J271,0)</f>
        <v>0</v>
      </c>
      <c r="BG271" s="164">
        <f>IF(N271="zákl. přenesená",J271,0)</f>
        <v>0</v>
      </c>
      <c r="BH271" s="164">
        <f>IF(N271="sníž. přenesená",J271,0)</f>
        <v>0</v>
      </c>
      <c r="BI271" s="164">
        <f>IF(N271="nulová",J271,0)</f>
        <v>0</v>
      </c>
      <c r="BJ271" s="18" t="s">
        <v>87</v>
      </c>
      <c r="BK271" s="164">
        <f>ROUND(I271*H271,2)</f>
        <v>0</v>
      </c>
      <c r="BL271" s="18" t="s">
        <v>179</v>
      </c>
      <c r="BM271" s="163" t="s">
        <v>1997</v>
      </c>
    </row>
    <row r="272" spans="1:47" s="2" customFormat="1" ht="10.2">
      <c r="A272" s="33"/>
      <c r="B272" s="34"/>
      <c r="C272" s="33"/>
      <c r="D272" s="165" t="s">
        <v>273</v>
      </c>
      <c r="E272" s="33"/>
      <c r="F272" s="166" t="s">
        <v>1996</v>
      </c>
      <c r="G272" s="33"/>
      <c r="H272" s="33"/>
      <c r="I272" s="167"/>
      <c r="J272" s="33"/>
      <c r="K272" s="33"/>
      <c r="L272" s="34"/>
      <c r="M272" s="168"/>
      <c r="N272" s="169"/>
      <c r="O272" s="59"/>
      <c r="P272" s="59"/>
      <c r="Q272" s="59"/>
      <c r="R272" s="59"/>
      <c r="S272" s="59"/>
      <c r="T272" s="60"/>
      <c r="U272" s="33"/>
      <c r="V272" s="33"/>
      <c r="W272" s="33"/>
      <c r="X272" s="33"/>
      <c r="Y272" s="33"/>
      <c r="Z272" s="33"/>
      <c r="AA272" s="33"/>
      <c r="AB272" s="33"/>
      <c r="AC272" s="33"/>
      <c r="AD272" s="33"/>
      <c r="AE272" s="33"/>
      <c r="AT272" s="18" t="s">
        <v>273</v>
      </c>
      <c r="AU272" s="18" t="s">
        <v>90</v>
      </c>
    </row>
    <row r="273" spans="2:51" s="14" customFormat="1" ht="10.2">
      <c r="B273" s="177"/>
      <c r="D273" s="165" t="s">
        <v>274</v>
      </c>
      <c r="E273" s="178" t="s">
        <v>1</v>
      </c>
      <c r="F273" s="179" t="s">
        <v>1871</v>
      </c>
      <c r="H273" s="180">
        <v>1</v>
      </c>
      <c r="I273" s="181"/>
      <c r="L273" s="177"/>
      <c r="M273" s="182"/>
      <c r="N273" s="183"/>
      <c r="O273" s="183"/>
      <c r="P273" s="183"/>
      <c r="Q273" s="183"/>
      <c r="R273" s="183"/>
      <c r="S273" s="183"/>
      <c r="T273" s="184"/>
      <c r="AT273" s="178" t="s">
        <v>274</v>
      </c>
      <c r="AU273" s="178" t="s">
        <v>90</v>
      </c>
      <c r="AV273" s="14" t="s">
        <v>90</v>
      </c>
      <c r="AW273" s="14" t="s">
        <v>36</v>
      </c>
      <c r="AX273" s="14" t="s">
        <v>80</v>
      </c>
      <c r="AY273" s="178" t="s">
        <v>265</v>
      </c>
    </row>
    <row r="274" spans="2:51" s="15" customFormat="1" ht="10.2">
      <c r="B274" s="185"/>
      <c r="D274" s="165" t="s">
        <v>274</v>
      </c>
      <c r="E274" s="186" t="s">
        <v>1</v>
      </c>
      <c r="F274" s="187" t="s">
        <v>277</v>
      </c>
      <c r="H274" s="188">
        <v>1</v>
      </c>
      <c r="I274" s="189"/>
      <c r="L274" s="185"/>
      <c r="M274" s="190"/>
      <c r="N274" s="191"/>
      <c r="O274" s="191"/>
      <c r="P274" s="191"/>
      <c r="Q274" s="191"/>
      <c r="R274" s="191"/>
      <c r="S274" s="191"/>
      <c r="T274" s="192"/>
      <c r="AT274" s="186" t="s">
        <v>274</v>
      </c>
      <c r="AU274" s="186" t="s">
        <v>90</v>
      </c>
      <c r="AV274" s="15" t="s">
        <v>179</v>
      </c>
      <c r="AW274" s="15" t="s">
        <v>36</v>
      </c>
      <c r="AX274" s="15" t="s">
        <v>87</v>
      </c>
      <c r="AY274" s="186" t="s">
        <v>265</v>
      </c>
    </row>
    <row r="275" spans="1:65" s="2" customFormat="1" ht="37.8" customHeight="1">
      <c r="A275" s="33"/>
      <c r="B275" s="151"/>
      <c r="C275" s="152" t="s">
        <v>205</v>
      </c>
      <c r="D275" s="152" t="s">
        <v>267</v>
      </c>
      <c r="E275" s="153" t="s">
        <v>1998</v>
      </c>
      <c r="F275" s="154" t="s">
        <v>1999</v>
      </c>
      <c r="G275" s="155" t="s">
        <v>280</v>
      </c>
      <c r="H275" s="156">
        <v>1</v>
      </c>
      <c r="I275" s="157"/>
      <c r="J275" s="158">
        <f>ROUND(I275*H275,2)</f>
        <v>0</v>
      </c>
      <c r="K275" s="154" t="s">
        <v>271</v>
      </c>
      <c r="L275" s="34"/>
      <c r="M275" s="159" t="s">
        <v>1</v>
      </c>
      <c r="N275" s="160" t="s">
        <v>45</v>
      </c>
      <c r="O275" s="59"/>
      <c r="P275" s="161">
        <f>O275*H275</f>
        <v>0</v>
      </c>
      <c r="Q275" s="161">
        <v>0.01028</v>
      </c>
      <c r="R275" s="161">
        <f>Q275*H275</f>
        <v>0.01028</v>
      </c>
      <c r="S275" s="161">
        <v>0</v>
      </c>
      <c r="T275" s="162">
        <f>S275*H275</f>
        <v>0</v>
      </c>
      <c r="U275" s="33"/>
      <c r="V275" s="33"/>
      <c r="W275" s="33"/>
      <c r="X275" s="33"/>
      <c r="Y275" s="33"/>
      <c r="Z275" s="33"/>
      <c r="AA275" s="33"/>
      <c r="AB275" s="33"/>
      <c r="AC275" s="33"/>
      <c r="AD275" s="33"/>
      <c r="AE275" s="33"/>
      <c r="AR275" s="163" t="s">
        <v>179</v>
      </c>
      <c r="AT275" s="163" t="s">
        <v>267</v>
      </c>
      <c r="AU275" s="163" t="s">
        <v>90</v>
      </c>
      <c r="AY275" s="18" t="s">
        <v>265</v>
      </c>
      <c r="BE275" s="164">
        <f>IF(N275="základní",J275,0)</f>
        <v>0</v>
      </c>
      <c r="BF275" s="164">
        <f>IF(N275="snížená",J275,0)</f>
        <v>0</v>
      </c>
      <c r="BG275" s="164">
        <f>IF(N275="zákl. přenesená",J275,0)</f>
        <v>0</v>
      </c>
      <c r="BH275" s="164">
        <f>IF(N275="sníž. přenesená",J275,0)</f>
        <v>0</v>
      </c>
      <c r="BI275" s="164">
        <f>IF(N275="nulová",J275,0)</f>
        <v>0</v>
      </c>
      <c r="BJ275" s="18" t="s">
        <v>87</v>
      </c>
      <c r="BK275" s="164">
        <f>ROUND(I275*H275,2)</f>
        <v>0</v>
      </c>
      <c r="BL275" s="18" t="s">
        <v>179</v>
      </c>
      <c r="BM275" s="163" t="s">
        <v>2000</v>
      </c>
    </row>
    <row r="276" spans="1:47" s="2" customFormat="1" ht="28.8">
      <c r="A276" s="33"/>
      <c r="B276" s="34"/>
      <c r="C276" s="33"/>
      <c r="D276" s="165" t="s">
        <v>273</v>
      </c>
      <c r="E276" s="33"/>
      <c r="F276" s="166" t="s">
        <v>1999</v>
      </c>
      <c r="G276" s="33"/>
      <c r="H276" s="33"/>
      <c r="I276" s="167"/>
      <c r="J276" s="33"/>
      <c r="K276" s="33"/>
      <c r="L276" s="34"/>
      <c r="M276" s="168"/>
      <c r="N276" s="169"/>
      <c r="O276" s="59"/>
      <c r="P276" s="59"/>
      <c r="Q276" s="59"/>
      <c r="R276" s="59"/>
      <c r="S276" s="59"/>
      <c r="T276" s="60"/>
      <c r="U276" s="33"/>
      <c r="V276" s="33"/>
      <c r="W276" s="33"/>
      <c r="X276" s="33"/>
      <c r="Y276" s="33"/>
      <c r="Z276" s="33"/>
      <c r="AA276" s="33"/>
      <c r="AB276" s="33"/>
      <c r="AC276" s="33"/>
      <c r="AD276" s="33"/>
      <c r="AE276" s="33"/>
      <c r="AT276" s="18" t="s">
        <v>273</v>
      </c>
      <c r="AU276" s="18" t="s">
        <v>90</v>
      </c>
    </row>
    <row r="277" spans="2:51" s="14" customFormat="1" ht="10.2">
      <c r="B277" s="177"/>
      <c r="D277" s="165" t="s">
        <v>274</v>
      </c>
      <c r="E277" s="178" t="s">
        <v>1</v>
      </c>
      <c r="F277" s="179" t="s">
        <v>1871</v>
      </c>
      <c r="H277" s="180">
        <v>1</v>
      </c>
      <c r="I277" s="181"/>
      <c r="L277" s="177"/>
      <c r="M277" s="182"/>
      <c r="N277" s="183"/>
      <c r="O277" s="183"/>
      <c r="P277" s="183"/>
      <c r="Q277" s="183"/>
      <c r="R277" s="183"/>
      <c r="S277" s="183"/>
      <c r="T277" s="184"/>
      <c r="AT277" s="178" t="s">
        <v>274</v>
      </c>
      <c r="AU277" s="178" t="s">
        <v>90</v>
      </c>
      <c r="AV277" s="14" t="s">
        <v>90</v>
      </c>
      <c r="AW277" s="14" t="s">
        <v>36</v>
      </c>
      <c r="AX277" s="14" t="s">
        <v>80</v>
      </c>
      <c r="AY277" s="178" t="s">
        <v>265</v>
      </c>
    </row>
    <row r="278" spans="2:51" s="15" customFormat="1" ht="10.2">
      <c r="B278" s="185"/>
      <c r="D278" s="165" t="s">
        <v>274</v>
      </c>
      <c r="E278" s="186" t="s">
        <v>1</v>
      </c>
      <c r="F278" s="187" t="s">
        <v>277</v>
      </c>
      <c r="H278" s="188">
        <v>1</v>
      </c>
      <c r="I278" s="189"/>
      <c r="L278" s="185"/>
      <c r="M278" s="190"/>
      <c r="N278" s="191"/>
      <c r="O278" s="191"/>
      <c r="P278" s="191"/>
      <c r="Q278" s="191"/>
      <c r="R278" s="191"/>
      <c r="S278" s="191"/>
      <c r="T278" s="192"/>
      <c r="AT278" s="186" t="s">
        <v>274</v>
      </c>
      <c r="AU278" s="186" t="s">
        <v>90</v>
      </c>
      <c r="AV278" s="15" t="s">
        <v>179</v>
      </c>
      <c r="AW278" s="15" t="s">
        <v>36</v>
      </c>
      <c r="AX278" s="15" t="s">
        <v>87</v>
      </c>
      <c r="AY278" s="186" t="s">
        <v>265</v>
      </c>
    </row>
    <row r="279" spans="1:65" s="2" customFormat="1" ht="44.25" customHeight="1">
      <c r="A279" s="33"/>
      <c r="B279" s="151"/>
      <c r="C279" s="152" t="s">
        <v>423</v>
      </c>
      <c r="D279" s="152" t="s">
        <v>267</v>
      </c>
      <c r="E279" s="153" t="s">
        <v>2001</v>
      </c>
      <c r="F279" s="154" t="s">
        <v>2002</v>
      </c>
      <c r="G279" s="155" t="s">
        <v>280</v>
      </c>
      <c r="H279" s="156">
        <v>1</v>
      </c>
      <c r="I279" s="157"/>
      <c r="J279" s="158">
        <f>ROUND(I279*H279,2)</f>
        <v>0</v>
      </c>
      <c r="K279" s="154" t="s">
        <v>271</v>
      </c>
      <c r="L279" s="34"/>
      <c r="M279" s="159" t="s">
        <v>1</v>
      </c>
      <c r="N279" s="160" t="s">
        <v>45</v>
      </c>
      <c r="O279" s="59"/>
      <c r="P279" s="161">
        <f>O279*H279</f>
        <v>0</v>
      </c>
      <c r="Q279" s="161">
        <v>0.00362</v>
      </c>
      <c r="R279" s="161">
        <f>Q279*H279</f>
        <v>0.00362</v>
      </c>
      <c r="S279" s="161">
        <v>0</v>
      </c>
      <c r="T279" s="162">
        <f>S279*H279</f>
        <v>0</v>
      </c>
      <c r="U279" s="33"/>
      <c r="V279" s="33"/>
      <c r="W279" s="33"/>
      <c r="X279" s="33"/>
      <c r="Y279" s="33"/>
      <c r="Z279" s="33"/>
      <c r="AA279" s="33"/>
      <c r="AB279" s="33"/>
      <c r="AC279" s="33"/>
      <c r="AD279" s="33"/>
      <c r="AE279" s="33"/>
      <c r="AR279" s="163" t="s">
        <v>179</v>
      </c>
      <c r="AT279" s="163" t="s">
        <v>267</v>
      </c>
      <c r="AU279" s="163" t="s">
        <v>90</v>
      </c>
      <c r="AY279" s="18" t="s">
        <v>265</v>
      </c>
      <c r="BE279" s="164">
        <f>IF(N279="základní",J279,0)</f>
        <v>0</v>
      </c>
      <c r="BF279" s="164">
        <f>IF(N279="snížená",J279,0)</f>
        <v>0</v>
      </c>
      <c r="BG279" s="164">
        <f>IF(N279="zákl. přenesená",J279,0)</f>
        <v>0</v>
      </c>
      <c r="BH279" s="164">
        <f>IF(N279="sníž. přenesená",J279,0)</f>
        <v>0</v>
      </c>
      <c r="BI279" s="164">
        <f>IF(N279="nulová",J279,0)</f>
        <v>0</v>
      </c>
      <c r="BJ279" s="18" t="s">
        <v>87</v>
      </c>
      <c r="BK279" s="164">
        <f>ROUND(I279*H279,2)</f>
        <v>0</v>
      </c>
      <c r="BL279" s="18" t="s">
        <v>179</v>
      </c>
      <c r="BM279" s="163" t="s">
        <v>2003</v>
      </c>
    </row>
    <row r="280" spans="1:47" s="2" customFormat="1" ht="28.8">
      <c r="A280" s="33"/>
      <c r="B280" s="34"/>
      <c r="C280" s="33"/>
      <c r="D280" s="165" t="s">
        <v>273</v>
      </c>
      <c r="E280" s="33"/>
      <c r="F280" s="166" t="s">
        <v>2002</v>
      </c>
      <c r="G280" s="33"/>
      <c r="H280" s="33"/>
      <c r="I280" s="167"/>
      <c r="J280" s="33"/>
      <c r="K280" s="33"/>
      <c r="L280" s="34"/>
      <c r="M280" s="168"/>
      <c r="N280" s="169"/>
      <c r="O280" s="59"/>
      <c r="P280" s="59"/>
      <c r="Q280" s="59"/>
      <c r="R280" s="59"/>
      <c r="S280" s="59"/>
      <c r="T280" s="60"/>
      <c r="U280" s="33"/>
      <c r="V280" s="33"/>
      <c r="W280" s="33"/>
      <c r="X280" s="33"/>
      <c r="Y280" s="33"/>
      <c r="Z280" s="33"/>
      <c r="AA280" s="33"/>
      <c r="AB280" s="33"/>
      <c r="AC280" s="33"/>
      <c r="AD280" s="33"/>
      <c r="AE280" s="33"/>
      <c r="AT280" s="18" t="s">
        <v>273</v>
      </c>
      <c r="AU280" s="18" t="s">
        <v>90</v>
      </c>
    </row>
    <row r="281" spans="2:51" s="14" customFormat="1" ht="10.2">
      <c r="B281" s="177"/>
      <c r="D281" s="165" t="s">
        <v>274</v>
      </c>
      <c r="E281" s="178" t="s">
        <v>1</v>
      </c>
      <c r="F281" s="179" t="s">
        <v>1871</v>
      </c>
      <c r="H281" s="180">
        <v>1</v>
      </c>
      <c r="I281" s="181"/>
      <c r="L281" s="177"/>
      <c r="M281" s="182"/>
      <c r="N281" s="183"/>
      <c r="O281" s="183"/>
      <c r="P281" s="183"/>
      <c r="Q281" s="183"/>
      <c r="R281" s="183"/>
      <c r="S281" s="183"/>
      <c r="T281" s="184"/>
      <c r="AT281" s="178" t="s">
        <v>274</v>
      </c>
      <c r="AU281" s="178" t="s">
        <v>90</v>
      </c>
      <c r="AV281" s="14" t="s">
        <v>90</v>
      </c>
      <c r="AW281" s="14" t="s">
        <v>36</v>
      </c>
      <c r="AX281" s="14" t="s">
        <v>80</v>
      </c>
      <c r="AY281" s="178" t="s">
        <v>265</v>
      </c>
    </row>
    <row r="282" spans="2:51" s="15" customFormat="1" ht="10.2">
      <c r="B282" s="185"/>
      <c r="D282" s="165" t="s">
        <v>274</v>
      </c>
      <c r="E282" s="186" t="s">
        <v>1</v>
      </c>
      <c r="F282" s="187" t="s">
        <v>277</v>
      </c>
      <c r="H282" s="188">
        <v>1</v>
      </c>
      <c r="I282" s="189"/>
      <c r="L282" s="185"/>
      <c r="M282" s="190"/>
      <c r="N282" s="191"/>
      <c r="O282" s="191"/>
      <c r="P282" s="191"/>
      <c r="Q282" s="191"/>
      <c r="R282" s="191"/>
      <c r="S282" s="191"/>
      <c r="T282" s="192"/>
      <c r="AT282" s="186" t="s">
        <v>274</v>
      </c>
      <c r="AU282" s="186" t="s">
        <v>90</v>
      </c>
      <c r="AV282" s="15" t="s">
        <v>179</v>
      </c>
      <c r="AW282" s="15" t="s">
        <v>36</v>
      </c>
      <c r="AX282" s="15" t="s">
        <v>87</v>
      </c>
      <c r="AY282" s="186" t="s">
        <v>265</v>
      </c>
    </row>
    <row r="283" spans="1:65" s="2" customFormat="1" ht="44.25" customHeight="1">
      <c r="A283" s="33"/>
      <c r="B283" s="151"/>
      <c r="C283" s="152" t="s">
        <v>428</v>
      </c>
      <c r="D283" s="152" t="s">
        <v>267</v>
      </c>
      <c r="E283" s="153" t="s">
        <v>2004</v>
      </c>
      <c r="F283" s="154" t="s">
        <v>2005</v>
      </c>
      <c r="G283" s="155" t="s">
        <v>280</v>
      </c>
      <c r="H283" s="156">
        <v>1</v>
      </c>
      <c r="I283" s="157"/>
      <c r="J283" s="158">
        <f>ROUND(I283*H283,2)</f>
        <v>0</v>
      </c>
      <c r="K283" s="154" t="s">
        <v>271</v>
      </c>
      <c r="L283" s="34"/>
      <c r="M283" s="159" t="s">
        <v>1</v>
      </c>
      <c r="N283" s="160" t="s">
        <v>45</v>
      </c>
      <c r="O283" s="59"/>
      <c r="P283" s="161">
        <f>O283*H283</f>
        <v>0</v>
      </c>
      <c r="Q283" s="161">
        <v>0</v>
      </c>
      <c r="R283" s="161">
        <f>Q283*H283</f>
        <v>0</v>
      </c>
      <c r="S283" s="161">
        <v>0</v>
      </c>
      <c r="T283" s="162">
        <f>S283*H283</f>
        <v>0</v>
      </c>
      <c r="U283" s="33"/>
      <c r="V283" s="33"/>
      <c r="W283" s="33"/>
      <c r="X283" s="33"/>
      <c r="Y283" s="33"/>
      <c r="Z283" s="33"/>
      <c r="AA283" s="33"/>
      <c r="AB283" s="33"/>
      <c r="AC283" s="33"/>
      <c r="AD283" s="33"/>
      <c r="AE283" s="33"/>
      <c r="AR283" s="163" t="s">
        <v>179</v>
      </c>
      <c r="AT283" s="163" t="s">
        <v>267</v>
      </c>
      <c r="AU283" s="163" t="s">
        <v>90</v>
      </c>
      <c r="AY283" s="18" t="s">
        <v>265</v>
      </c>
      <c r="BE283" s="164">
        <f>IF(N283="základní",J283,0)</f>
        <v>0</v>
      </c>
      <c r="BF283" s="164">
        <f>IF(N283="snížená",J283,0)</f>
        <v>0</v>
      </c>
      <c r="BG283" s="164">
        <f>IF(N283="zákl. přenesená",J283,0)</f>
        <v>0</v>
      </c>
      <c r="BH283" s="164">
        <f>IF(N283="sníž. přenesená",J283,0)</f>
        <v>0</v>
      </c>
      <c r="BI283" s="164">
        <f>IF(N283="nulová",J283,0)</f>
        <v>0</v>
      </c>
      <c r="BJ283" s="18" t="s">
        <v>87</v>
      </c>
      <c r="BK283" s="164">
        <f>ROUND(I283*H283,2)</f>
        <v>0</v>
      </c>
      <c r="BL283" s="18" t="s">
        <v>179</v>
      </c>
      <c r="BM283" s="163" t="s">
        <v>2006</v>
      </c>
    </row>
    <row r="284" spans="1:47" s="2" customFormat="1" ht="28.8">
      <c r="A284" s="33"/>
      <c r="B284" s="34"/>
      <c r="C284" s="33"/>
      <c r="D284" s="165" t="s">
        <v>273</v>
      </c>
      <c r="E284" s="33"/>
      <c r="F284" s="166" t="s">
        <v>2005</v>
      </c>
      <c r="G284" s="33"/>
      <c r="H284" s="33"/>
      <c r="I284" s="167"/>
      <c r="J284" s="33"/>
      <c r="K284" s="33"/>
      <c r="L284" s="34"/>
      <c r="M284" s="168"/>
      <c r="N284" s="169"/>
      <c r="O284" s="59"/>
      <c r="P284" s="59"/>
      <c r="Q284" s="59"/>
      <c r="R284" s="59"/>
      <c r="S284" s="59"/>
      <c r="T284" s="60"/>
      <c r="U284" s="33"/>
      <c r="V284" s="33"/>
      <c r="W284" s="33"/>
      <c r="X284" s="33"/>
      <c r="Y284" s="33"/>
      <c r="Z284" s="33"/>
      <c r="AA284" s="33"/>
      <c r="AB284" s="33"/>
      <c r="AC284" s="33"/>
      <c r="AD284" s="33"/>
      <c r="AE284" s="33"/>
      <c r="AT284" s="18" t="s">
        <v>273</v>
      </c>
      <c r="AU284" s="18" t="s">
        <v>90</v>
      </c>
    </row>
    <row r="285" spans="2:51" s="14" customFormat="1" ht="10.2">
      <c r="B285" s="177"/>
      <c r="D285" s="165" t="s">
        <v>274</v>
      </c>
      <c r="E285" s="178" t="s">
        <v>1</v>
      </c>
      <c r="F285" s="179" t="s">
        <v>1871</v>
      </c>
      <c r="H285" s="180">
        <v>1</v>
      </c>
      <c r="I285" s="181"/>
      <c r="L285" s="177"/>
      <c r="M285" s="182"/>
      <c r="N285" s="183"/>
      <c r="O285" s="183"/>
      <c r="P285" s="183"/>
      <c r="Q285" s="183"/>
      <c r="R285" s="183"/>
      <c r="S285" s="183"/>
      <c r="T285" s="184"/>
      <c r="AT285" s="178" t="s">
        <v>274</v>
      </c>
      <c r="AU285" s="178" t="s">
        <v>90</v>
      </c>
      <c r="AV285" s="14" t="s">
        <v>90</v>
      </c>
      <c r="AW285" s="14" t="s">
        <v>36</v>
      </c>
      <c r="AX285" s="14" t="s">
        <v>80</v>
      </c>
      <c r="AY285" s="178" t="s">
        <v>265</v>
      </c>
    </row>
    <row r="286" spans="2:51" s="15" customFormat="1" ht="10.2">
      <c r="B286" s="185"/>
      <c r="D286" s="165" t="s">
        <v>274</v>
      </c>
      <c r="E286" s="186" t="s">
        <v>1</v>
      </c>
      <c r="F286" s="187" t="s">
        <v>277</v>
      </c>
      <c r="H286" s="188">
        <v>1</v>
      </c>
      <c r="I286" s="189"/>
      <c r="L286" s="185"/>
      <c r="M286" s="190"/>
      <c r="N286" s="191"/>
      <c r="O286" s="191"/>
      <c r="P286" s="191"/>
      <c r="Q286" s="191"/>
      <c r="R286" s="191"/>
      <c r="S286" s="191"/>
      <c r="T286" s="192"/>
      <c r="AT286" s="186" t="s">
        <v>274</v>
      </c>
      <c r="AU286" s="186" t="s">
        <v>90</v>
      </c>
      <c r="AV286" s="15" t="s">
        <v>179</v>
      </c>
      <c r="AW286" s="15" t="s">
        <v>36</v>
      </c>
      <c r="AX286" s="15" t="s">
        <v>87</v>
      </c>
      <c r="AY286" s="186" t="s">
        <v>265</v>
      </c>
    </row>
    <row r="287" spans="1:65" s="2" customFormat="1" ht="33" customHeight="1">
      <c r="A287" s="33"/>
      <c r="B287" s="151"/>
      <c r="C287" s="152" t="s">
        <v>434</v>
      </c>
      <c r="D287" s="152" t="s">
        <v>267</v>
      </c>
      <c r="E287" s="153" t="s">
        <v>2007</v>
      </c>
      <c r="F287" s="154" t="s">
        <v>2008</v>
      </c>
      <c r="G287" s="155" t="s">
        <v>280</v>
      </c>
      <c r="H287" s="156">
        <v>1</v>
      </c>
      <c r="I287" s="157"/>
      <c r="J287" s="158">
        <f>ROUND(I287*H287,2)</f>
        <v>0</v>
      </c>
      <c r="K287" s="154" t="s">
        <v>1</v>
      </c>
      <c r="L287" s="34"/>
      <c r="M287" s="159" t="s">
        <v>1</v>
      </c>
      <c r="N287" s="160" t="s">
        <v>45</v>
      </c>
      <c r="O287" s="59"/>
      <c r="P287" s="161">
        <f>O287*H287</f>
        <v>0</v>
      </c>
      <c r="Q287" s="161">
        <v>0.03838</v>
      </c>
      <c r="R287" s="161">
        <f>Q287*H287</f>
        <v>0.03838</v>
      </c>
      <c r="S287" s="161">
        <v>0</v>
      </c>
      <c r="T287" s="162">
        <f>S287*H287</f>
        <v>0</v>
      </c>
      <c r="U287" s="33"/>
      <c r="V287" s="33"/>
      <c r="W287" s="33"/>
      <c r="X287" s="33"/>
      <c r="Y287" s="33"/>
      <c r="Z287" s="33"/>
      <c r="AA287" s="33"/>
      <c r="AB287" s="33"/>
      <c r="AC287" s="33"/>
      <c r="AD287" s="33"/>
      <c r="AE287" s="33"/>
      <c r="AR287" s="163" t="s">
        <v>179</v>
      </c>
      <c r="AT287" s="163" t="s">
        <v>267</v>
      </c>
      <c r="AU287" s="163" t="s">
        <v>90</v>
      </c>
      <c r="AY287" s="18" t="s">
        <v>265</v>
      </c>
      <c r="BE287" s="164">
        <f>IF(N287="základní",J287,0)</f>
        <v>0</v>
      </c>
      <c r="BF287" s="164">
        <f>IF(N287="snížená",J287,0)</f>
        <v>0</v>
      </c>
      <c r="BG287" s="164">
        <f>IF(N287="zákl. přenesená",J287,0)</f>
        <v>0</v>
      </c>
      <c r="BH287" s="164">
        <f>IF(N287="sníž. přenesená",J287,0)</f>
        <v>0</v>
      </c>
      <c r="BI287" s="164">
        <f>IF(N287="nulová",J287,0)</f>
        <v>0</v>
      </c>
      <c r="BJ287" s="18" t="s">
        <v>87</v>
      </c>
      <c r="BK287" s="164">
        <f>ROUND(I287*H287,2)</f>
        <v>0</v>
      </c>
      <c r="BL287" s="18" t="s">
        <v>179</v>
      </c>
      <c r="BM287" s="163" t="s">
        <v>2009</v>
      </c>
    </row>
    <row r="288" spans="1:47" s="2" customFormat="1" ht="19.2">
      <c r="A288" s="33"/>
      <c r="B288" s="34"/>
      <c r="C288" s="33"/>
      <c r="D288" s="165" t="s">
        <v>273</v>
      </c>
      <c r="E288" s="33"/>
      <c r="F288" s="166" t="s">
        <v>2008</v>
      </c>
      <c r="G288" s="33"/>
      <c r="H288" s="33"/>
      <c r="I288" s="167"/>
      <c r="J288" s="33"/>
      <c r="K288" s="33"/>
      <c r="L288" s="34"/>
      <c r="M288" s="168"/>
      <c r="N288" s="169"/>
      <c r="O288" s="59"/>
      <c r="P288" s="59"/>
      <c r="Q288" s="59"/>
      <c r="R288" s="59"/>
      <c r="S288" s="59"/>
      <c r="T288" s="60"/>
      <c r="U288" s="33"/>
      <c r="V288" s="33"/>
      <c r="W288" s="33"/>
      <c r="X288" s="33"/>
      <c r="Y288" s="33"/>
      <c r="Z288" s="33"/>
      <c r="AA288" s="33"/>
      <c r="AB288" s="33"/>
      <c r="AC288" s="33"/>
      <c r="AD288" s="33"/>
      <c r="AE288" s="33"/>
      <c r="AT288" s="18" t="s">
        <v>273</v>
      </c>
      <c r="AU288" s="18" t="s">
        <v>90</v>
      </c>
    </row>
    <row r="289" spans="2:51" s="14" customFormat="1" ht="10.2">
      <c r="B289" s="177"/>
      <c r="D289" s="165" t="s">
        <v>274</v>
      </c>
      <c r="E289" s="178" t="s">
        <v>1</v>
      </c>
      <c r="F289" s="179" t="s">
        <v>1871</v>
      </c>
      <c r="H289" s="180">
        <v>1</v>
      </c>
      <c r="I289" s="181"/>
      <c r="L289" s="177"/>
      <c r="M289" s="182"/>
      <c r="N289" s="183"/>
      <c r="O289" s="183"/>
      <c r="P289" s="183"/>
      <c r="Q289" s="183"/>
      <c r="R289" s="183"/>
      <c r="S289" s="183"/>
      <c r="T289" s="184"/>
      <c r="AT289" s="178" t="s">
        <v>274</v>
      </c>
      <c r="AU289" s="178" t="s">
        <v>90</v>
      </c>
      <c r="AV289" s="14" t="s">
        <v>90</v>
      </c>
      <c r="AW289" s="14" t="s">
        <v>36</v>
      </c>
      <c r="AX289" s="14" t="s">
        <v>80</v>
      </c>
      <c r="AY289" s="178" t="s">
        <v>265</v>
      </c>
    </row>
    <row r="290" spans="2:51" s="15" customFormat="1" ht="10.2">
      <c r="B290" s="185"/>
      <c r="D290" s="165" t="s">
        <v>274</v>
      </c>
      <c r="E290" s="186" t="s">
        <v>1</v>
      </c>
      <c r="F290" s="187" t="s">
        <v>277</v>
      </c>
      <c r="H290" s="188">
        <v>1</v>
      </c>
      <c r="I290" s="189"/>
      <c r="L290" s="185"/>
      <c r="M290" s="190"/>
      <c r="N290" s="191"/>
      <c r="O290" s="191"/>
      <c r="P290" s="191"/>
      <c r="Q290" s="191"/>
      <c r="R290" s="191"/>
      <c r="S290" s="191"/>
      <c r="T290" s="192"/>
      <c r="AT290" s="186" t="s">
        <v>274</v>
      </c>
      <c r="AU290" s="186" t="s">
        <v>90</v>
      </c>
      <c r="AV290" s="15" t="s">
        <v>179</v>
      </c>
      <c r="AW290" s="15" t="s">
        <v>36</v>
      </c>
      <c r="AX290" s="15" t="s">
        <v>87</v>
      </c>
      <c r="AY290" s="186" t="s">
        <v>265</v>
      </c>
    </row>
    <row r="291" spans="1:65" s="2" customFormat="1" ht="21.75" customHeight="1">
      <c r="A291" s="33"/>
      <c r="B291" s="151"/>
      <c r="C291" s="201" t="s">
        <v>438</v>
      </c>
      <c r="D291" s="201" t="s">
        <v>376</v>
      </c>
      <c r="E291" s="202" t="s">
        <v>2010</v>
      </c>
      <c r="F291" s="203" t="s">
        <v>2011</v>
      </c>
      <c r="G291" s="204" t="s">
        <v>280</v>
      </c>
      <c r="H291" s="205">
        <v>1</v>
      </c>
      <c r="I291" s="206"/>
      <c r="J291" s="207">
        <f>ROUND(I291*H291,2)</f>
        <v>0</v>
      </c>
      <c r="K291" s="203" t="s">
        <v>1</v>
      </c>
      <c r="L291" s="208"/>
      <c r="M291" s="209" t="s">
        <v>1</v>
      </c>
      <c r="N291" s="210" t="s">
        <v>45</v>
      </c>
      <c r="O291" s="59"/>
      <c r="P291" s="161">
        <f>O291*H291</f>
        <v>0</v>
      </c>
      <c r="Q291" s="161">
        <v>0.0085</v>
      </c>
      <c r="R291" s="161">
        <f>Q291*H291</f>
        <v>0.0085</v>
      </c>
      <c r="S291" s="161">
        <v>0</v>
      </c>
      <c r="T291" s="162">
        <f>S291*H291</f>
        <v>0</v>
      </c>
      <c r="U291" s="33"/>
      <c r="V291" s="33"/>
      <c r="W291" s="33"/>
      <c r="X291" s="33"/>
      <c r="Y291" s="33"/>
      <c r="Z291" s="33"/>
      <c r="AA291" s="33"/>
      <c r="AB291" s="33"/>
      <c r="AC291" s="33"/>
      <c r="AD291" s="33"/>
      <c r="AE291" s="33"/>
      <c r="AR291" s="163" t="s">
        <v>321</v>
      </c>
      <c r="AT291" s="163" t="s">
        <v>376</v>
      </c>
      <c r="AU291" s="163" t="s">
        <v>90</v>
      </c>
      <c r="AY291" s="18" t="s">
        <v>265</v>
      </c>
      <c r="BE291" s="164">
        <f>IF(N291="základní",J291,0)</f>
        <v>0</v>
      </c>
      <c r="BF291" s="164">
        <f>IF(N291="snížená",J291,0)</f>
        <v>0</v>
      </c>
      <c r="BG291" s="164">
        <f>IF(N291="zákl. přenesená",J291,0)</f>
        <v>0</v>
      </c>
      <c r="BH291" s="164">
        <f>IF(N291="sníž. přenesená",J291,0)</f>
        <v>0</v>
      </c>
      <c r="BI291" s="164">
        <f>IF(N291="nulová",J291,0)</f>
        <v>0</v>
      </c>
      <c r="BJ291" s="18" t="s">
        <v>87</v>
      </c>
      <c r="BK291" s="164">
        <f>ROUND(I291*H291,2)</f>
        <v>0</v>
      </c>
      <c r="BL291" s="18" t="s">
        <v>179</v>
      </c>
      <c r="BM291" s="163" t="s">
        <v>2012</v>
      </c>
    </row>
    <row r="292" spans="1:47" s="2" customFormat="1" ht="10.2">
      <c r="A292" s="33"/>
      <c r="B292" s="34"/>
      <c r="C292" s="33"/>
      <c r="D292" s="165" t="s">
        <v>273</v>
      </c>
      <c r="E292" s="33"/>
      <c r="F292" s="166" t="s">
        <v>2011</v>
      </c>
      <c r="G292" s="33"/>
      <c r="H292" s="33"/>
      <c r="I292" s="167"/>
      <c r="J292" s="33"/>
      <c r="K292" s="33"/>
      <c r="L292" s="34"/>
      <c r="M292" s="168"/>
      <c r="N292" s="169"/>
      <c r="O292" s="59"/>
      <c r="P292" s="59"/>
      <c r="Q292" s="59"/>
      <c r="R292" s="59"/>
      <c r="S292" s="59"/>
      <c r="T292" s="60"/>
      <c r="U292" s="33"/>
      <c r="V292" s="33"/>
      <c r="W292" s="33"/>
      <c r="X292" s="33"/>
      <c r="Y292" s="33"/>
      <c r="Z292" s="33"/>
      <c r="AA292" s="33"/>
      <c r="AB292" s="33"/>
      <c r="AC292" s="33"/>
      <c r="AD292" s="33"/>
      <c r="AE292" s="33"/>
      <c r="AT292" s="18" t="s">
        <v>273</v>
      </c>
      <c r="AU292" s="18" t="s">
        <v>90</v>
      </c>
    </row>
    <row r="293" spans="2:51" s="14" customFormat="1" ht="10.2">
      <c r="B293" s="177"/>
      <c r="D293" s="165" t="s">
        <v>274</v>
      </c>
      <c r="E293" s="178" t="s">
        <v>1</v>
      </c>
      <c r="F293" s="179" t="s">
        <v>1871</v>
      </c>
      <c r="H293" s="180">
        <v>1</v>
      </c>
      <c r="I293" s="181"/>
      <c r="L293" s="177"/>
      <c r="M293" s="182"/>
      <c r="N293" s="183"/>
      <c r="O293" s="183"/>
      <c r="P293" s="183"/>
      <c r="Q293" s="183"/>
      <c r="R293" s="183"/>
      <c r="S293" s="183"/>
      <c r="T293" s="184"/>
      <c r="AT293" s="178" t="s">
        <v>274</v>
      </c>
      <c r="AU293" s="178" t="s">
        <v>90</v>
      </c>
      <c r="AV293" s="14" t="s">
        <v>90</v>
      </c>
      <c r="AW293" s="14" t="s">
        <v>36</v>
      </c>
      <c r="AX293" s="14" t="s">
        <v>80</v>
      </c>
      <c r="AY293" s="178" t="s">
        <v>265</v>
      </c>
    </row>
    <row r="294" spans="2:51" s="15" customFormat="1" ht="10.2">
      <c r="B294" s="185"/>
      <c r="D294" s="165" t="s">
        <v>274</v>
      </c>
      <c r="E294" s="186" t="s">
        <v>1</v>
      </c>
      <c r="F294" s="187" t="s">
        <v>277</v>
      </c>
      <c r="H294" s="188">
        <v>1</v>
      </c>
      <c r="I294" s="189"/>
      <c r="L294" s="185"/>
      <c r="M294" s="190"/>
      <c r="N294" s="191"/>
      <c r="O294" s="191"/>
      <c r="P294" s="191"/>
      <c r="Q294" s="191"/>
      <c r="R294" s="191"/>
      <c r="S294" s="191"/>
      <c r="T294" s="192"/>
      <c r="AT294" s="186" t="s">
        <v>274</v>
      </c>
      <c r="AU294" s="186" t="s">
        <v>90</v>
      </c>
      <c r="AV294" s="15" t="s">
        <v>179</v>
      </c>
      <c r="AW294" s="15" t="s">
        <v>36</v>
      </c>
      <c r="AX294" s="15" t="s">
        <v>87</v>
      </c>
      <c r="AY294" s="186" t="s">
        <v>265</v>
      </c>
    </row>
    <row r="295" spans="1:65" s="2" customFormat="1" ht="33" customHeight="1">
      <c r="A295" s="33"/>
      <c r="B295" s="151"/>
      <c r="C295" s="152" t="s">
        <v>443</v>
      </c>
      <c r="D295" s="152" t="s">
        <v>267</v>
      </c>
      <c r="E295" s="153" t="s">
        <v>2013</v>
      </c>
      <c r="F295" s="154" t="s">
        <v>2014</v>
      </c>
      <c r="G295" s="155" t="s">
        <v>280</v>
      </c>
      <c r="H295" s="156">
        <v>1</v>
      </c>
      <c r="I295" s="157"/>
      <c r="J295" s="158">
        <f>ROUND(I295*H295,2)</f>
        <v>0</v>
      </c>
      <c r="K295" s="154" t="s">
        <v>271</v>
      </c>
      <c r="L295" s="34"/>
      <c r="M295" s="159" t="s">
        <v>1</v>
      </c>
      <c r="N295" s="160" t="s">
        <v>45</v>
      </c>
      <c r="O295" s="59"/>
      <c r="P295" s="161">
        <f>O295*H295</f>
        <v>0</v>
      </c>
      <c r="Q295" s="161">
        <v>0.00062</v>
      </c>
      <c r="R295" s="161">
        <f>Q295*H295</f>
        <v>0.00062</v>
      </c>
      <c r="S295" s="161">
        <v>0</v>
      </c>
      <c r="T295" s="162">
        <f>S295*H295</f>
        <v>0</v>
      </c>
      <c r="U295" s="33"/>
      <c r="V295" s="33"/>
      <c r="W295" s="33"/>
      <c r="X295" s="33"/>
      <c r="Y295" s="33"/>
      <c r="Z295" s="33"/>
      <c r="AA295" s="33"/>
      <c r="AB295" s="33"/>
      <c r="AC295" s="33"/>
      <c r="AD295" s="33"/>
      <c r="AE295" s="33"/>
      <c r="AR295" s="163" t="s">
        <v>179</v>
      </c>
      <c r="AT295" s="163" t="s">
        <v>267</v>
      </c>
      <c r="AU295" s="163" t="s">
        <v>90</v>
      </c>
      <c r="AY295" s="18" t="s">
        <v>265</v>
      </c>
      <c r="BE295" s="164">
        <f>IF(N295="základní",J295,0)</f>
        <v>0</v>
      </c>
      <c r="BF295" s="164">
        <f>IF(N295="snížená",J295,0)</f>
        <v>0</v>
      </c>
      <c r="BG295" s="164">
        <f>IF(N295="zákl. přenesená",J295,0)</f>
        <v>0</v>
      </c>
      <c r="BH295" s="164">
        <f>IF(N295="sníž. přenesená",J295,0)</f>
        <v>0</v>
      </c>
      <c r="BI295" s="164">
        <f>IF(N295="nulová",J295,0)</f>
        <v>0</v>
      </c>
      <c r="BJ295" s="18" t="s">
        <v>87</v>
      </c>
      <c r="BK295" s="164">
        <f>ROUND(I295*H295,2)</f>
        <v>0</v>
      </c>
      <c r="BL295" s="18" t="s">
        <v>179</v>
      </c>
      <c r="BM295" s="163" t="s">
        <v>2015</v>
      </c>
    </row>
    <row r="296" spans="1:47" s="2" customFormat="1" ht="19.2">
      <c r="A296" s="33"/>
      <c r="B296" s="34"/>
      <c r="C296" s="33"/>
      <c r="D296" s="165" t="s">
        <v>273</v>
      </c>
      <c r="E296" s="33"/>
      <c r="F296" s="166" t="s">
        <v>2014</v>
      </c>
      <c r="G296" s="33"/>
      <c r="H296" s="33"/>
      <c r="I296" s="167"/>
      <c r="J296" s="33"/>
      <c r="K296" s="33"/>
      <c r="L296" s="34"/>
      <c r="M296" s="168"/>
      <c r="N296" s="169"/>
      <c r="O296" s="59"/>
      <c r="P296" s="59"/>
      <c r="Q296" s="59"/>
      <c r="R296" s="59"/>
      <c r="S296" s="59"/>
      <c r="T296" s="60"/>
      <c r="U296" s="33"/>
      <c r="V296" s="33"/>
      <c r="W296" s="33"/>
      <c r="X296" s="33"/>
      <c r="Y296" s="33"/>
      <c r="Z296" s="33"/>
      <c r="AA296" s="33"/>
      <c r="AB296" s="33"/>
      <c r="AC296" s="33"/>
      <c r="AD296" s="33"/>
      <c r="AE296" s="33"/>
      <c r="AT296" s="18" t="s">
        <v>273</v>
      </c>
      <c r="AU296" s="18" t="s">
        <v>90</v>
      </c>
    </row>
    <row r="297" spans="2:51" s="14" customFormat="1" ht="10.2">
      <c r="B297" s="177"/>
      <c r="D297" s="165" t="s">
        <v>274</v>
      </c>
      <c r="E297" s="178" t="s">
        <v>1</v>
      </c>
      <c r="F297" s="179" t="s">
        <v>1871</v>
      </c>
      <c r="H297" s="180">
        <v>1</v>
      </c>
      <c r="I297" s="181"/>
      <c r="L297" s="177"/>
      <c r="M297" s="182"/>
      <c r="N297" s="183"/>
      <c r="O297" s="183"/>
      <c r="P297" s="183"/>
      <c r="Q297" s="183"/>
      <c r="R297" s="183"/>
      <c r="S297" s="183"/>
      <c r="T297" s="184"/>
      <c r="AT297" s="178" t="s">
        <v>274</v>
      </c>
      <c r="AU297" s="178" t="s">
        <v>90</v>
      </c>
      <c r="AV297" s="14" t="s">
        <v>90</v>
      </c>
      <c r="AW297" s="14" t="s">
        <v>36</v>
      </c>
      <c r="AX297" s="14" t="s">
        <v>80</v>
      </c>
      <c r="AY297" s="178" t="s">
        <v>265</v>
      </c>
    </row>
    <row r="298" spans="2:51" s="15" customFormat="1" ht="10.2">
      <c r="B298" s="185"/>
      <c r="D298" s="165" t="s">
        <v>274</v>
      </c>
      <c r="E298" s="186" t="s">
        <v>1</v>
      </c>
      <c r="F298" s="187" t="s">
        <v>277</v>
      </c>
      <c r="H298" s="188">
        <v>1</v>
      </c>
      <c r="I298" s="189"/>
      <c r="L298" s="185"/>
      <c r="M298" s="190"/>
      <c r="N298" s="191"/>
      <c r="O298" s="191"/>
      <c r="P298" s="191"/>
      <c r="Q298" s="191"/>
      <c r="R298" s="191"/>
      <c r="S298" s="191"/>
      <c r="T298" s="192"/>
      <c r="AT298" s="186" t="s">
        <v>274</v>
      </c>
      <c r="AU298" s="186" t="s">
        <v>90</v>
      </c>
      <c r="AV298" s="15" t="s">
        <v>179</v>
      </c>
      <c r="AW298" s="15" t="s">
        <v>36</v>
      </c>
      <c r="AX298" s="15" t="s">
        <v>87</v>
      </c>
      <c r="AY298" s="186" t="s">
        <v>265</v>
      </c>
    </row>
    <row r="299" spans="1:65" s="2" customFormat="1" ht="21.75" customHeight="1">
      <c r="A299" s="33"/>
      <c r="B299" s="151"/>
      <c r="C299" s="152" t="s">
        <v>448</v>
      </c>
      <c r="D299" s="152" t="s">
        <v>267</v>
      </c>
      <c r="E299" s="153" t="s">
        <v>1834</v>
      </c>
      <c r="F299" s="154" t="s">
        <v>2016</v>
      </c>
      <c r="G299" s="155" t="s">
        <v>294</v>
      </c>
      <c r="H299" s="156">
        <v>24</v>
      </c>
      <c r="I299" s="157"/>
      <c r="J299" s="158">
        <f>ROUND(I299*H299,2)</f>
        <v>0</v>
      </c>
      <c r="K299" s="154" t="s">
        <v>271</v>
      </c>
      <c r="L299" s="34"/>
      <c r="M299" s="159" t="s">
        <v>1</v>
      </c>
      <c r="N299" s="160" t="s">
        <v>45</v>
      </c>
      <c r="O299" s="59"/>
      <c r="P299" s="161">
        <f>O299*H299</f>
        <v>0</v>
      </c>
      <c r="Q299" s="161">
        <v>9.45E-05</v>
      </c>
      <c r="R299" s="161">
        <f>Q299*H299</f>
        <v>0.002268</v>
      </c>
      <c r="S299" s="161">
        <v>0</v>
      </c>
      <c r="T299" s="162">
        <f>S299*H299</f>
        <v>0</v>
      </c>
      <c r="U299" s="33"/>
      <c r="V299" s="33"/>
      <c r="W299" s="33"/>
      <c r="X299" s="33"/>
      <c r="Y299" s="33"/>
      <c r="Z299" s="33"/>
      <c r="AA299" s="33"/>
      <c r="AB299" s="33"/>
      <c r="AC299" s="33"/>
      <c r="AD299" s="33"/>
      <c r="AE299" s="33"/>
      <c r="AR299" s="163" t="s">
        <v>629</v>
      </c>
      <c r="AT299" s="163" t="s">
        <v>267</v>
      </c>
      <c r="AU299" s="163" t="s">
        <v>90</v>
      </c>
      <c r="AY299" s="18" t="s">
        <v>265</v>
      </c>
      <c r="BE299" s="164">
        <f>IF(N299="základní",J299,0)</f>
        <v>0</v>
      </c>
      <c r="BF299" s="164">
        <f>IF(N299="snížená",J299,0)</f>
        <v>0</v>
      </c>
      <c r="BG299" s="164">
        <f>IF(N299="zákl. přenesená",J299,0)</f>
        <v>0</v>
      </c>
      <c r="BH299" s="164">
        <f>IF(N299="sníž. přenesená",J299,0)</f>
        <v>0</v>
      </c>
      <c r="BI299" s="164">
        <f>IF(N299="nulová",J299,0)</f>
        <v>0</v>
      </c>
      <c r="BJ299" s="18" t="s">
        <v>87</v>
      </c>
      <c r="BK299" s="164">
        <f>ROUND(I299*H299,2)</f>
        <v>0</v>
      </c>
      <c r="BL299" s="18" t="s">
        <v>629</v>
      </c>
      <c r="BM299" s="163" t="s">
        <v>2017</v>
      </c>
    </row>
    <row r="300" spans="1:47" s="2" customFormat="1" ht="10.2">
      <c r="A300" s="33"/>
      <c r="B300" s="34"/>
      <c r="C300" s="33"/>
      <c r="D300" s="165" t="s">
        <v>273</v>
      </c>
      <c r="E300" s="33"/>
      <c r="F300" s="166" t="s">
        <v>2016</v>
      </c>
      <c r="G300" s="33"/>
      <c r="H300" s="33"/>
      <c r="I300" s="167"/>
      <c r="J300" s="33"/>
      <c r="K300" s="33"/>
      <c r="L300" s="34"/>
      <c r="M300" s="168"/>
      <c r="N300" s="169"/>
      <c r="O300" s="59"/>
      <c r="P300" s="59"/>
      <c r="Q300" s="59"/>
      <c r="R300" s="59"/>
      <c r="S300" s="59"/>
      <c r="T300" s="60"/>
      <c r="U300" s="33"/>
      <c r="V300" s="33"/>
      <c r="W300" s="33"/>
      <c r="X300" s="33"/>
      <c r="Y300" s="33"/>
      <c r="Z300" s="33"/>
      <c r="AA300" s="33"/>
      <c r="AB300" s="33"/>
      <c r="AC300" s="33"/>
      <c r="AD300" s="33"/>
      <c r="AE300" s="33"/>
      <c r="AT300" s="18" t="s">
        <v>273</v>
      </c>
      <c r="AU300" s="18" t="s">
        <v>90</v>
      </c>
    </row>
    <row r="301" spans="2:51" s="14" customFormat="1" ht="10.2">
      <c r="B301" s="177"/>
      <c r="D301" s="165" t="s">
        <v>274</v>
      </c>
      <c r="E301" s="178" t="s">
        <v>1</v>
      </c>
      <c r="F301" s="179" t="s">
        <v>2018</v>
      </c>
      <c r="H301" s="180">
        <v>24</v>
      </c>
      <c r="I301" s="181"/>
      <c r="L301" s="177"/>
      <c r="M301" s="182"/>
      <c r="N301" s="183"/>
      <c r="O301" s="183"/>
      <c r="P301" s="183"/>
      <c r="Q301" s="183"/>
      <c r="R301" s="183"/>
      <c r="S301" s="183"/>
      <c r="T301" s="184"/>
      <c r="AT301" s="178" t="s">
        <v>274</v>
      </c>
      <c r="AU301" s="178" t="s">
        <v>90</v>
      </c>
      <c r="AV301" s="14" t="s">
        <v>90</v>
      </c>
      <c r="AW301" s="14" t="s">
        <v>36</v>
      </c>
      <c r="AX301" s="14" t="s">
        <v>80</v>
      </c>
      <c r="AY301" s="178" t="s">
        <v>265</v>
      </c>
    </row>
    <row r="302" spans="2:51" s="15" customFormat="1" ht="10.2">
      <c r="B302" s="185"/>
      <c r="D302" s="165" t="s">
        <v>274</v>
      </c>
      <c r="E302" s="186" t="s">
        <v>1</v>
      </c>
      <c r="F302" s="187" t="s">
        <v>277</v>
      </c>
      <c r="H302" s="188">
        <v>24</v>
      </c>
      <c r="I302" s="189"/>
      <c r="L302" s="185"/>
      <c r="M302" s="190"/>
      <c r="N302" s="191"/>
      <c r="O302" s="191"/>
      <c r="P302" s="191"/>
      <c r="Q302" s="191"/>
      <c r="R302" s="191"/>
      <c r="S302" s="191"/>
      <c r="T302" s="192"/>
      <c r="AT302" s="186" t="s">
        <v>274</v>
      </c>
      <c r="AU302" s="186" t="s">
        <v>90</v>
      </c>
      <c r="AV302" s="15" t="s">
        <v>179</v>
      </c>
      <c r="AW302" s="15" t="s">
        <v>36</v>
      </c>
      <c r="AX302" s="15" t="s">
        <v>87</v>
      </c>
      <c r="AY302" s="186" t="s">
        <v>265</v>
      </c>
    </row>
    <row r="303" spans="2:63" s="12" customFormat="1" ht="22.8" customHeight="1">
      <c r="B303" s="138"/>
      <c r="D303" s="139" t="s">
        <v>79</v>
      </c>
      <c r="E303" s="149" t="s">
        <v>840</v>
      </c>
      <c r="F303" s="149" t="s">
        <v>1840</v>
      </c>
      <c r="I303" s="141"/>
      <c r="J303" s="150">
        <f>BK303</f>
        <v>0</v>
      </c>
      <c r="L303" s="138"/>
      <c r="M303" s="143"/>
      <c r="N303" s="144"/>
      <c r="O303" s="144"/>
      <c r="P303" s="145">
        <f>SUM(P304:P305)</f>
        <v>0</v>
      </c>
      <c r="Q303" s="144"/>
      <c r="R303" s="145">
        <f>SUM(R304:R305)</f>
        <v>0</v>
      </c>
      <c r="S303" s="144"/>
      <c r="T303" s="146">
        <f>SUM(T304:T305)</f>
        <v>0</v>
      </c>
      <c r="AR303" s="139" t="s">
        <v>87</v>
      </c>
      <c r="AT303" s="147" t="s">
        <v>79</v>
      </c>
      <c r="AU303" s="147" t="s">
        <v>87</v>
      </c>
      <c r="AY303" s="139" t="s">
        <v>265</v>
      </c>
      <c r="BK303" s="148">
        <f>SUM(BK304:BK305)</f>
        <v>0</v>
      </c>
    </row>
    <row r="304" spans="1:65" s="2" customFormat="1" ht="24.15" customHeight="1">
      <c r="A304" s="33"/>
      <c r="B304" s="151"/>
      <c r="C304" s="152" t="s">
        <v>452</v>
      </c>
      <c r="D304" s="152" t="s">
        <v>267</v>
      </c>
      <c r="E304" s="153" t="s">
        <v>1841</v>
      </c>
      <c r="F304" s="154" t="s">
        <v>2019</v>
      </c>
      <c r="G304" s="155" t="s">
        <v>379</v>
      </c>
      <c r="H304" s="156">
        <v>19.233</v>
      </c>
      <c r="I304" s="157"/>
      <c r="J304" s="158">
        <f>ROUND(I304*H304,2)</f>
        <v>0</v>
      </c>
      <c r="K304" s="154" t="s">
        <v>271</v>
      </c>
      <c r="L304" s="34"/>
      <c r="M304" s="159" t="s">
        <v>1</v>
      </c>
      <c r="N304" s="160" t="s">
        <v>45</v>
      </c>
      <c r="O304" s="59"/>
      <c r="P304" s="161">
        <f>O304*H304</f>
        <v>0</v>
      </c>
      <c r="Q304" s="161">
        <v>0</v>
      </c>
      <c r="R304" s="161">
        <f>Q304*H304</f>
        <v>0</v>
      </c>
      <c r="S304" s="161">
        <v>0</v>
      </c>
      <c r="T304" s="162">
        <f>S304*H304</f>
        <v>0</v>
      </c>
      <c r="U304" s="33"/>
      <c r="V304" s="33"/>
      <c r="W304" s="33"/>
      <c r="X304" s="33"/>
      <c r="Y304" s="33"/>
      <c r="Z304" s="33"/>
      <c r="AA304" s="33"/>
      <c r="AB304" s="33"/>
      <c r="AC304" s="33"/>
      <c r="AD304" s="33"/>
      <c r="AE304" s="33"/>
      <c r="AR304" s="163" t="s">
        <v>179</v>
      </c>
      <c r="AT304" s="163" t="s">
        <v>267</v>
      </c>
      <c r="AU304" s="163" t="s">
        <v>90</v>
      </c>
      <c r="AY304" s="18" t="s">
        <v>265</v>
      </c>
      <c r="BE304" s="164">
        <f>IF(N304="základní",J304,0)</f>
        <v>0</v>
      </c>
      <c r="BF304" s="164">
        <f>IF(N304="snížená",J304,0)</f>
        <v>0</v>
      </c>
      <c r="BG304" s="164">
        <f>IF(N304="zákl. přenesená",J304,0)</f>
        <v>0</v>
      </c>
      <c r="BH304" s="164">
        <f>IF(N304="sníž. přenesená",J304,0)</f>
        <v>0</v>
      </c>
      <c r="BI304" s="164">
        <f>IF(N304="nulová",J304,0)</f>
        <v>0</v>
      </c>
      <c r="BJ304" s="18" t="s">
        <v>87</v>
      </c>
      <c r="BK304" s="164">
        <f>ROUND(I304*H304,2)</f>
        <v>0</v>
      </c>
      <c r="BL304" s="18" t="s">
        <v>179</v>
      </c>
      <c r="BM304" s="163" t="s">
        <v>2020</v>
      </c>
    </row>
    <row r="305" spans="1:47" s="2" customFormat="1" ht="19.2">
      <c r="A305" s="33"/>
      <c r="B305" s="34"/>
      <c r="C305" s="33"/>
      <c r="D305" s="165" t="s">
        <v>273</v>
      </c>
      <c r="E305" s="33"/>
      <c r="F305" s="166" t="s">
        <v>2019</v>
      </c>
      <c r="G305" s="33"/>
      <c r="H305" s="33"/>
      <c r="I305" s="167"/>
      <c r="J305" s="33"/>
      <c r="K305" s="33"/>
      <c r="L305" s="34"/>
      <c r="M305" s="168"/>
      <c r="N305" s="169"/>
      <c r="O305" s="59"/>
      <c r="P305" s="59"/>
      <c r="Q305" s="59"/>
      <c r="R305" s="59"/>
      <c r="S305" s="59"/>
      <c r="T305" s="60"/>
      <c r="U305" s="33"/>
      <c r="V305" s="33"/>
      <c r="W305" s="33"/>
      <c r="X305" s="33"/>
      <c r="Y305" s="33"/>
      <c r="Z305" s="33"/>
      <c r="AA305" s="33"/>
      <c r="AB305" s="33"/>
      <c r="AC305" s="33"/>
      <c r="AD305" s="33"/>
      <c r="AE305" s="33"/>
      <c r="AT305" s="18" t="s">
        <v>273</v>
      </c>
      <c r="AU305" s="18" t="s">
        <v>90</v>
      </c>
    </row>
    <row r="306" spans="2:63" s="12" customFormat="1" ht="25.95" customHeight="1">
      <c r="B306" s="138"/>
      <c r="D306" s="139" t="s">
        <v>79</v>
      </c>
      <c r="E306" s="140" t="s">
        <v>1066</v>
      </c>
      <c r="F306" s="140" t="s">
        <v>1066</v>
      </c>
      <c r="I306" s="141"/>
      <c r="J306" s="142">
        <f>BK306</f>
        <v>0</v>
      </c>
      <c r="L306" s="138"/>
      <c r="M306" s="143"/>
      <c r="N306" s="144"/>
      <c r="O306" s="144"/>
      <c r="P306" s="145">
        <f>P307</f>
        <v>0</v>
      </c>
      <c r="Q306" s="144"/>
      <c r="R306" s="145">
        <f>R307</f>
        <v>0.00486</v>
      </c>
      <c r="S306" s="144"/>
      <c r="T306" s="146">
        <f>T307</f>
        <v>0</v>
      </c>
      <c r="AR306" s="139" t="s">
        <v>90</v>
      </c>
      <c r="AT306" s="147" t="s">
        <v>79</v>
      </c>
      <c r="AU306" s="147" t="s">
        <v>80</v>
      </c>
      <c r="AY306" s="139" t="s">
        <v>265</v>
      </c>
      <c r="BK306" s="148">
        <f>BK307</f>
        <v>0</v>
      </c>
    </row>
    <row r="307" spans="2:63" s="12" customFormat="1" ht="22.8" customHeight="1">
      <c r="B307" s="138"/>
      <c r="D307" s="139" t="s">
        <v>79</v>
      </c>
      <c r="E307" s="149" t="s">
        <v>1143</v>
      </c>
      <c r="F307" s="149" t="s">
        <v>1144</v>
      </c>
      <c r="I307" s="141"/>
      <c r="J307" s="150">
        <f>BK307</f>
        <v>0</v>
      </c>
      <c r="L307" s="138"/>
      <c r="M307" s="143"/>
      <c r="N307" s="144"/>
      <c r="O307" s="144"/>
      <c r="P307" s="145">
        <f>SUM(P308:P318)</f>
        <v>0</v>
      </c>
      <c r="Q307" s="144"/>
      <c r="R307" s="145">
        <f>SUM(R308:R318)</f>
        <v>0.00486</v>
      </c>
      <c r="S307" s="144"/>
      <c r="T307" s="146">
        <f>SUM(T308:T318)</f>
        <v>0</v>
      </c>
      <c r="AR307" s="139" t="s">
        <v>90</v>
      </c>
      <c r="AT307" s="147" t="s">
        <v>79</v>
      </c>
      <c r="AU307" s="147" t="s">
        <v>87</v>
      </c>
      <c r="AY307" s="139" t="s">
        <v>265</v>
      </c>
      <c r="BK307" s="148">
        <f>SUM(BK308:BK318)</f>
        <v>0</v>
      </c>
    </row>
    <row r="308" spans="1:65" s="2" customFormat="1" ht="21.75" customHeight="1">
      <c r="A308" s="33"/>
      <c r="B308" s="151"/>
      <c r="C308" s="152" t="s">
        <v>458</v>
      </c>
      <c r="D308" s="152" t="s">
        <v>267</v>
      </c>
      <c r="E308" s="153" t="s">
        <v>2021</v>
      </c>
      <c r="F308" s="154" t="s">
        <v>2022</v>
      </c>
      <c r="G308" s="155" t="s">
        <v>294</v>
      </c>
      <c r="H308" s="156">
        <v>2</v>
      </c>
      <c r="I308" s="157"/>
      <c r="J308" s="158">
        <f>ROUND(I308*H308,2)</f>
        <v>0</v>
      </c>
      <c r="K308" s="154" t="s">
        <v>271</v>
      </c>
      <c r="L308" s="34"/>
      <c r="M308" s="159" t="s">
        <v>1</v>
      </c>
      <c r="N308" s="160" t="s">
        <v>45</v>
      </c>
      <c r="O308" s="59"/>
      <c r="P308" s="161">
        <f>O308*H308</f>
        <v>0</v>
      </c>
      <c r="Q308" s="161">
        <v>0.00168</v>
      </c>
      <c r="R308" s="161">
        <f>Q308*H308</f>
        <v>0.00336</v>
      </c>
      <c r="S308" s="161">
        <v>0</v>
      </c>
      <c r="T308" s="162">
        <f>S308*H308</f>
        <v>0</v>
      </c>
      <c r="U308" s="33"/>
      <c r="V308" s="33"/>
      <c r="W308" s="33"/>
      <c r="X308" s="33"/>
      <c r="Y308" s="33"/>
      <c r="Z308" s="33"/>
      <c r="AA308" s="33"/>
      <c r="AB308" s="33"/>
      <c r="AC308" s="33"/>
      <c r="AD308" s="33"/>
      <c r="AE308" s="33"/>
      <c r="AR308" s="163" t="s">
        <v>367</v>
      </c>
      <c r="AT308" s="163" t="s">
        <v>267</v>
      </c>
      <c r="AU308" s="163" t="s">
        <v>90</v>
      </c>
      <c r="AY308" s="18" t="s">
        <v>265</v>
      </c>
      <c r="BE308" s="164">
        <f>IF(N308="základní",J308,0)</f>
        <v>0</v>
      </c>
      <c r="BF308" s="164">
        <f>IF(N308="snížená",J308,0)</f>
        <v>0</v>
      </c>
      <c r="BG308" s="164">
        <f>IF(N308="zákl. přenesená",J308,0)</f>
        <v>0</v>
      </c>
      <c r="BH308" s="164">
        <f>IF(N308="sníž. přenesená",J308,0)</f>
        <v>0</v>
      </c>
      <c r="BI308" s="164">
        <f>IF(N308="nulová",J308,0)</f>
        <v>0</v>
      </c>
      <c r="BJ308" s="18" t="s">
        <v>87</v>
      </c>
      <c r="BK308" s="164">
        <f>ROUND(I308*H308,2)</f>
        <v>0</v>
      </c>
      <c r="BL308" s="18" t="s">
        <v>367</v>
      </c>
      <c r="BM308" s="163" t="s">
        <v>2023</v>
      </c>
    </row>
    <row r="309" spans="1:47" s="2" customFormat="1" ht="10.2">
      <c r="A309" s="33"/>
      <c r="B309" s="34"/>
      <c r="C309" s="33"/>
      <c r="D309" s="165" t="s">
        <v>273</v>
      </c>
      <c r="E309" s="33"/>
      <c r="F309" s="166" t="s">
        <v>2022</v>
      </c>
      <c r="G309" s="33"/>
      <c r="H309" s="33"/>
      <c r="I309" s="167"/>
      <c r="J309" s="33"/>
      <c r="K309" s="33"/>
      <c r="L309" s="34"/>
      <c r="M309" s="168"/>
      <c r="N309" s="169"/>
      <c r="O309" s="59"/>
      <c r="P309" s="59"/>
      <c r="Q309" s="59"/>
      <c r="R309" s="59"/>
      <c r="S309" s="59"/>
      <c r="T309" s="60"/>
      <c r="U309" s="33"/>
      <c r="V309" s="33"/>
      <c r="W309" s="33"/>
      <c r="X309" s="33"/>
      <c r="Y309" s="33"/>
      <c r="Z309" s="33"/>
      <c r="AA309" s="33"/>
      <c r="AB309" s="33"/>
      <c r="AC309" s="33"/>
      <c r="AD309" s="33"/>
      <c r="AE309" s="33"/>
      <c r="AT309" s="18" t="s">
        <v>273</v>
      </c>
      <c r="AU309" s="18" t="s">
        <v>90</v>
      </c>
    </row>
    <row r="310" spans="2:51" s="14" customFormat="1" ht="10.2">
      <c r="B310" s="177"/>
      <c r="D310" s="165" t="s">
        <v>274</v>
      </c>
      <c r="E310" s="178" t="s">
        <v>1</v>
      </c>
      <c r="F310" s="179" t="s">
        <v>2024</v>
      </c>
      <c r="H310" s="180">
        <v>1.4</v>
      </c>
      <c r="I310" s="181"/>
      <c r="L310" s="177"/>
      <c r="M310" s="182"/>
      <c r="N310" s="183"/>
      <c r="O310" s="183"/>
      <c r="P310" s="183"/>
      <c r="Q310" s="183"/>
      <c r="R310" s="183"/>
      <c r="S310" s="183"/>
      <c r="T310" s="184"/>
      <c r="AT310" s="178" t="s">
        <v>274</v>
      </c>
      <c r="AU310" s="178" t="s">
        <v>90</v>
      </c>
      <c r="AV310" s="14" t="s">
        <v>90</v>
      </c>
      <c r="AW310" s="14" t="s">
        <v>36</v>
      </c>
      <c r="AX310" s="14" t="s">
        <v>80</v>
      </c>
      <c r="AY310" s="178" t="s">
        <v>265</v>
      </c>
    </row>
    <row r="311" spans="2:51" s="14" customFormat="1" ht="10.2">
      <c r="B311" s="177"/>
      <c r="D311" s="165" t="s">
        <v>274</v>
      </c>
      <c r="E311" s="178" t="s">
        <v>1</v>
      </c>
      <c r="F311" s="179" t="s">
        <v>2025</v>
      </c>
      <c r="H311" s="180">
        <v>0.6</v>
      </c>
      <c r="I311" s="181"/>
      <c r="L311" s="177"/>
      <c r="M311" s="182"/>
      <c r="N311" s="183"/>
      <c r="O311" s="183"/>
      <c r="P311" s="183"/>
      <c r="Q311" s="183"/>
      <c r="R311" s="183"/>
      <c r="S311" s="183"/>
      <c r="T311" s="184"/>
      <c r="AT311" s="178" t="s">
        <v>274</v>
      </c>
      <c r="AU311" s="178" t="s">
        <v>90</v>
      </c>
      <c r="AV311" s="14" t="s">
        <v>90</v>
      </c>
      <c r="AW311" s="14" t="s">
        <v>36</v>
      </c>
      <c r="AX311" s="14" t="s">
        <v>80</v>
      </c>
      <c r="AY311" s="178" t="s">
        <v>265</v>
      </c>
    </row>
    <row r="312" spans="2:51" s="15" customFormat="1" ht="10.2">
      <c r="B312" s="185"/>
      <c r="D312" s="165" t="s">
        <v>274</v>
      </c>
      <c r="E312" s="186" t="s">
        <v>1</v>
      </c>
      <c r="F312" s="187" t="s">
        <v>277</v>
      </c>
      <c r="H312" s="188">
        <v>2</v>
      </c>
      <c r="I312" s="189"/>
      <c r="L312" s="185"/>
      <c r="M312" s="190"/>
      <c r="N312" s="191"/>
      <c r="O312" s="191"/>
      <c r="P312" s="191"/>
      <c r="Q312" s="191"/>
      <c r="R312" s="191"/>
      <c r="S312" s="191"/>
      <c r="T312" s="192"/>
      <c r="AT312" s="186" t="s">
        <v>274</v>
      </c>
      <c r="AU312" s="186" t="s">
        <v>90</v>
      </c>
      <c r="AV312" s="15" t="s">
        <v>179</v>
      </c>
      <c r="AW312" s="15" t="s">
        <v>36</v>
      </c>
      <c r="AX312" s="15" t="s">
        <v>87</v>
      </c>
      <c r="AY312" s="186" t="s">
        <v>265</v>
      </c>
    </row>
    <row r="313" spans="1:65" s="2" customFormat="1" ht="24.15" customHeight="1">
      <c r="A313" s="33"/>
      <c r="B313" s="151"/>
      <c r="C313" s="152" t="s">
        <v>467</v>
      </c>
      <c r="D313" s="152" t="s">
        <v>267</v>
      </c>
      <c r="E313" s="153" t="s">
        <v>2026</v>
      </c>
      <c r="F313" s="154" t="s">
        <v>2027</v>
      </c>
      <c r="G313" s="155" t="s">
        <v>280</v>
      </c>
      <c r="H313" s="156">
        <v>1</v>
      </c>
      <c r="I313" s="157"/>
      <c r="J313" s="158">
        <f>ROUND(I313*H313,2)</f>
        <v>0</v>
      </c>
      <c r="K313" s="154" t="s">
        <v>271</v>
      </c>
      <c r="L313" s="34"/>
      <c r="M313" s="159" t="s">
        <v>1</v>
      </c>
      <c r="N313" s="160" t="s">
        <v>45</v>
      </c>
      <c r="O313" s="59"/>
      <c r="P313" s="161">
        <f>O313*H313</f>
        <v>0</v>
      </c>
      <c r="Q313" s="161">
        <v>0.0015</v>
      </c>
      <c r="R313" s="161">
        <f>Q313*H313</f>
        <v>0.0015</v>
      </c>
      <c r="S313" s="161">
        <v>0</v>
      </c>
      <c r="T313" s="162">
        <f>S313*H313</f>
        <v>0</v>
      </c>
      <c r="U313" s="33"/>
      <c r="V313" s="33"/>
      <c r="W313" s="33"/>
      <c r="X313" s="33"/>
      <c r="Y313" s="33"/>
      <c r="Z313" s="33"/>
      <c r="AA313" s="33"/>
      <c r="AB313" s="33"/>
      <c r="AC313" s="33"/>
      <c r="AD313" s="33"/>
      <c r="AE313" s="33"/>
      <c r="AR313" s="163" t="s">
        <v>367</v>
      </c>
      <c r="AT313" s="163" t="s">
        <v>267</v>
      </c>
      <c r="AU313" s="163" t="s">
        <v>90</v>
      </c>
      <c r="AY313" s="18" t="s">
        <v>265</v>
      </c>
      <c r="BE313" s="164">
        <f>IF(N313="základní",J313,0)</f>
        <v>0</v>
      </c>
      <c r="BF313" s="164">
        <f>IF(N313="snížená",J313,0)</f>
        <v>0</v>
      </c>
      <c r="BG313" s="164">
        <f>IF(N313="zákl. přenesená",J313,0)</f>
        <v>0</v>
      </c>
      <c r="BH313" s="164">
        <f>IF(N313="sníž. přenesená",J313,0)</f>
        <v>0</v>
      </c>
      <c r="BI313" s="164">
        <f>IF(N313="nulová",J313,0)</f>
        <v>0</v>
      </c>
      <c r="BJ313" s="18" t="s">
        <v>87</v>
      </c>
      <c r="BK313" s="164">
        <f>ROUND(I313*H313,2)</f>
        <v>0</v>
      </c>
      <c r="BL313" s="18" t="s">
        <v>367</v>
      </c>
      <c r="BM313" s="163" t="s">
        <v>2028</v>
      </c>
    </row>
    <row r="314" spans="1:47" s="2" customFormat="1" ht="19.2">
      <c r="A314" s="33"/>
      <c r="B314" s="34"/>
      <c r="C314" s="33"/>
      <c r="D314" s="165" t="s">
        <v>273</v>
      </c>
      <c r="E314" s="33"/>
      <c r="F314" s="166" t="s">
        <v>2027</v>
      </c>
      <c r="G314" s="33"/>
      <c r="H314" s="33"/>
      <c r="I314" s="167"/>
      <c r="J314" s="33"/>
      <c r="K314" s="33"/>
      <c r="L314" s="34"/>
      <c r="M314" s="168"/>
      <c r="N314" s="169"/>
      <c r="O314" s="59"/>
      <c r="P314" s="59"/>
      <c r="Q314" s="59"/>
      <c r="R314" s="59"/>
      <c r="S314" s="59"/>
      <c r="T314" s="60"/>
      <c r="U314" s="33"/>
      <c r="V314" s="33"/>
      <c r="W314" s="33"/>
      <c r="X314" s="33"/>
      <c r="Y314" s="33"/>
      <c r="Z314" s="33"/>
      <c r="AA314" s="33"/>
      <c r="AB314" s="33"/>
      <c r="AC314" s="33"/>
      <c r="AD314" s="33"/>
      <c r="AE314" s="33"/>
      <c r="AT314" s="18" t="s">
        <v>273</v>
      </c>
      <c r="AU314" s="18" t="s">
        <v>90</v>
      </c>
    </row>
    <row r="315" spans="2:51" s="14" customFormat="1" ht="10.2">
      <c r="B315" s="177"/>
      <c r="D315" s="165" t="s">
        <v>274</v>
      </c>
      <c r="E315" s="178" t="s">
        <v>1</v>
      </c>
      <c r="F315" s="179" t="s">
        <v>1871</v>
      </c>
      <c r="H315" s="180">
        <v>1</v>
      </c>
      <c r="I315" s="181"/>
      <c r="L315" s="177"/>
      <c r="M315" s="182"/>
      <c r="N315" s="183"/>
      <c r="O315" s="183"/>
      <c r="P315" s="183"/>
      <c r="Q315" s="183"/>
      <c r="R315" s="183"/>
      <c r="S315" s="183"/>
      <c r="T315" s="184"/>
      <c r="AT315" s="178" t="s">
        <v>274</v>
      </c>
      <c r="AU315" s="178" t="s">
        <v>90</v>
      </c>
      <c r="AV315" s="14" t="s">
        <v>90</v>
      </c>
      <c r="AW315" s="14" t="s">
        <v>36</v>
      </c>
      <c r="AX315" s="14" t="s">
        <v>80</v>
      </c>
      <c r="AY315" s="178" t="s">
        <v>265</v>
      </c>
    </row>
    <row r="316" spans="2:51" s="15" customFormat="1" ht="10.2">
      <c r="B316" s="185"/>
      <c r="D316" s="165" t="s">
        <v>274</v>
      </c>
      <c r="E316" s="186" t="s">
        <v>1</v>
      </c>
      <c r="F316" s="187" t="s">
        <v>277</v>
      </c>
      <c r="H316" s="188">
        <v>1</v>
      </c>
      <c r="I316" s="189"/>
      <c r="L316" s="185"/>
      <c r="M316" s="190"/>
      <c r="N316" s="191"/>
      <c r="O316" s="191"/>
      <c r="P316" s="191"/>
      <c r="Q316" s="191"/>
      <c r="R316" s="191"/>
      <c r="S316" s="191"/>
      <c r="T316" s="192"/>
      <c r="AT316" s="186" t="s">
        <v>274</v>
      </c>
      <c r="AU316" s="186" t="s">
        <v>90</v>
      </c>
      <c r="AV316" s="15" t="s">
        <v>179</v>
      </c>
      <c r="AW316" s="15" t="s">
        <v>36</v>
      </c>
      <c r="AX316" s="15" t="s">
        <v>87</v>
      </c>
      <c r="AY316" s="186" t="s">
        <v>265</v>
      </c>
    </row>
    <row r="317" spans="1:65" s="2" customFormat="1" ht="37.8" customHeight="1">
      <c r="A317" s="33"/>
      <c r="B317" s="151"/>
      <c r="C317" s="152" t="s">
        <v>475</v>
      </c>
      <c r="D317" s="152" t="s">
        <v>267</v>
      </c>
      <c r="E317" s="153" t="s">
        <v>1151</v>
      </c>
      <c r="F317" s="154" t="s">
        <v>1152</v>
      </c>
      <c r="G317" s="155" t="s">
        <v>1106</v>
      </c>
      <c r="H317" s="211"/>
      <c r="I317" s="157"/>
      <c r="J317" s="158">
        <f>ROUND(I317*H317,2)</f>
        <v>0</v>
      </c>
      <c r="K317" s="154" t="s">
        <v>271</v>
      </c>
      <c r="L317" s="34"/>
      <c r="M317" s="159" t="s">
        <v>1</v>
      </c>
      <c r="N317" s="160" t="s">
        <v>45</v>
      </c>
      <c r="O317" s="59"/>
      <c r="P317" s="161">
        <f>O317*H317</f>
        <v>0</v>
      </c>
      <c r="Q317" s="161">
        <v>0</v>
      </c>
      <c r="R317" s="161">
        <f>Q317*H317</f>
        <v>0</v>
      </c>
      <c r="S317" s="161">
        <v>0</v>
      </c>
      <c r="T317" s="162">
        <f>S317*H317</f>
        <v>0</v>
      </c>
      <c r="U317" s="33"/>
      <c r="V317" s="33"/>
      <c r="W317" s="33"/>
      <c r="X317" s="33"/>
      <c r="Y317" s="33"/>
      <c r="Z317" s="33"/>
      <c r="AA317" s="33"/>
      <c r="AB317" s="33"/>
      <c r="AC317" s="33"/>
      <c r="AD317" s="33"/>
      <c r="AE317" s="33"/>
      <c r="AR317" s="163" t="s">
        <v>367</v>
      </c>
      <c r="AT317" s="163" t="s">
        <v>267</v>
      </c>
      <c r="AU317" s="163" t="s">
        <v>90</v>
      </c>
      <c r="AY317" s="18" t="s">
        <v>265</v>
      </c>
      <c r="BE317" s="164">
        <f>IF(N317="základní",J317,0)</f>
        <v>0</v>
      </c>
      <c r="BF317" s="164">
        <f>IF(N317="snížená",J317,0)</f>
        <v>0</v>
      </c>
      <c r="BG317" s="164">
        <f>IF(N317="zákl. přenesená",J317,0)</f>
        <v>0</v>
      </c>
      <c r="BH317" s="164">
        <f>IF(N317="sníž. přenesená",J317,0)</f>
        <v>0</v>
      </c>
      <c r="BI317" s="164">
        <f>IF(N317="nulová",J317,0)</f>
        <v>0</v>
      </c>
      <c r="BJ317" s="18" t="s">
        <v>87</v>
      </c>
      <c r="BK317" s="164">
        <f>ROUND(I317*H317,2)</f>
        <v>0</v>
      </c>
      <c r="BL317" s="18" t="s">
        <v>367</v>
      </c>
      <c r="BM317" s="163" t="s">
        <v>2029</v>
      </c>
    </row>
    <row r="318" spans="1:47" s="2" customFormat="1" ht="28.8">
      <c r="A318" s="33"/>
      <c r="B318" s="34"/>
      <c r="C318" s="33"/>
      <c r="D318" s="165" t="s">
        <v>273</v>
      </c>
      <c r="E318" s="33"/>
      <c r="F318" s="166" t="s">
        <v>1152</v>
      </c>
      <c r="G318" s="33"/>
      <c r="H318" s="33"/>
      <c r="I318" s="167"/>
      <c r="J318" s="33"/>
      <c r="K318" s="33"/>
      <c r="L318" s="34"/>
      <c r="M318" s="168"/>
      <c r="N318" s="169"/>
      <c r="O318" s="59"/>
      <c r="P318" s="59"/>
      <c r="Q318" s="59"/>
      <c r="R318" s="59"/>
      <c r="S318" s="59"/>
      <c r="T318" s="60"/>
      <c r="U318" s="33"/>
      <c r="V318" s="33"/>
      <c r="W318" s="33"/>
      <c r="X318" s="33"/>
      <c r="Y318" s="33"/>
      <c r="Z318" s="33"/>
      <c r="AA318" s="33"/>
      <c r="AB318" s="33"/>
      <c r="AC318" s="33"/>
      <c r="AD318" s="33"/>
      <c r="AE318" s="33"/>
      <c r="AT318" s="18" t="s">
        <v>273</v>
      </c>
      <c r="AU318" s="18" t="s">
        <v>90</v>
      </c>
    </row>
    <row r="319" spans="2:63" s="12" customFormat="1" ht="25.95" customHeight="1">
      <c r="B319" s="138"/>
      <c r="D319" s="139" t="s">
        <v>79</v>
      </c>
      <c r="E319" s="140" t="s">
        <v>1921</v>
      </c>
      <c r="F319" s="140" t="s">
        <v>1722</v>
      </c>
      <c r="I319" s="141"/>
      <c r="J319" s="142">
        <f>BK319</f>
        <v>0</v>
      </c>
      <c r="L319" s="138"/>
      <c r="M319" s="143"/>
      <c r="N319" s="144"/>
      <c r="O319" s="144"/>
      <c r="P319" s="145">
        <f>P320</f>
        <v>0</v>
      </c>
      <c r="Q319" s="144"/>
      <c r="R319" s="145">
        <f>R320</f>
        <v>0</v>
      </c>
      <c r="S319" s="144"/>
      <c r="T319" s="146">
        <f>T320</f>
        <v>0</v>
      </c>
      <c r="AR319" s="139" t="s">
        <v>179</v>
      </c>
      <c r="AT319" s="147" t="s">
        <v>79</v>
      </c>
      <c r="AU319" s="147" t="s">
        <v>80</v>
      </c>
      <c r="AY319" s="139" t="s">
        <v>265</v>
      </c>
      <c r="BK319" s="148">
        <f>BK320</f>
        <v>0</v>
      </c>
    </row>
    <row r="320" spans="2:63" s="12" customFormat="1" ht="22.8" customHeight="1">
      <c r="B320" s="138"/>
      <c r="D320" s="139" t="s">
        <v>79</v>
      </c>
      <c r="E320" s="149" t="s">
        <v>1921</v>
      </c>
      <c r="F320" s="149" t="s">
        <v>1722</v>
      </c>
      <c r="I320" s="141"/>
      <c r="J320" s="150">
        <f>BK320</f>
        <v>0</v>
      </c>
      <c r="L320" s="138"/>
      <c r="M320" s="143"/>
      <c r="N320" s="144"/>
      <c r="O320" s="144"/>
      <c r="P320" s="145">
        <f>SUM(P321:P324)</f>
        <v>0</v>
      </c>
      <c r="Q320" s="144"/>
      <c r="R320" s="145">
        <f>SUM(R321:R324)</f>
        <v>0</v>
      </c>
      <c r="S320" s="144"/>
      <c r="T320" s="146">
        <f>SUM(T321:T324)</f>
        <v>0</v>
      </c>
      <c r="AR320" s="139" t="s">
        <v>179</v>
      </c>
      <c r="AT320" s="147" t="s">
        <v>79</v>
      </c>
      <c r="AU320" s="147" t="s">
        <v>87</v>
      </c>
      <c r="AY320" s="139" t="s">
        <v>265</v>
      </c>
      <c r="BK320" s="148">
        <f>SUM(BK321:BK324)</f>
        <v>0</v>
      </c>
    </row>
    <row r="321" spans="1:65" s="2" customFormat="1" ht="16.5" customHeight="1">
      <c r="A321" s="33"/>
      <c r="B321" s="151"/>
      <c r="C321" s="152" t="s">
        <v>480</v>
      </c>
      <c r="D321" s="152" t="s">
        <v>267</v>
      </c>
      <c r="E321" s="153" t="s">
        <v>1922</v>
      </c>
      <c r="F321" s="154" t="s">
        <v>2030</v>
      </c>
      <c r="G321" s="155" t="s">
        <v>280</v>
      </c>
      <c r="H321" s="156">
        <v>1</v>
      </c>
      <c r="I321" s="157"/>
      <c r="J321" s="158">
        <f>ROUND(I321*H321,2)</f>
        <v>0</v>
      </c>
      <c r="K321" s="154" t="s">
        <v>1</v>
      </c>
      <c r="L321" s="34"/>
      <c r="M321" s="159" t="s">
        <v>1</v>
      </c>
      <c r="N321" s="160" t="s">
        <v>45</v>
      </c>
      <c r="O321" s="59"/>
      <c r="P321" s="161">
        <f>O321*H321</f>
        <v>0</v>
      </c>
      <c r="Q321" s="161">
        <v>0</v>
      </c>
      <c r="R321" s="161">
        <f>Q321*H321</f>
        <v>0</v>
      </c>
      <c r="S321" s="161">
        <v>0</v>
      </c>
      <c r="T321" s="162">
        <f>S321*H321</f>
        <v>0</v>
      </c>
      <c r="U321" s="33"/>
      <c r="V321" s="33"/>
      <c r="W321" s="33"/>
      <c r="X321" s="33"/>
      <c r="Y321" s="33"/>
      <c r="Z321" s="33"/>
      <c r="AA321" s="33"/>
      <c r="AB321" s="33"/>
      <c r="AC321" s="33"/>
      <c r="AD321" s="33"/>
      <c r="AE321" s="33"/>
      <c r="AR321" s="163" t="s">
        <v>1727</v>
      </c>
      <c r="AT321" s="163" t="s">
        <v>267</v>
      </c>
      <c r="AU321" s="163" t="s">
        <v>90</v>
      </c>
      <c r="AY321" s="18" t="s">
        <v>265</v>
      </c>
      <c r="BE321" s="164">
        <f>IF(N321="základní",J321,0)</f>
        <v>0</v>
      </c>
      <c r="BF321" s="164">
        <f>IF(N321="snížená",J321,0)</f>
        <v>0</v>
      </c>
      <c r="BG321" s="164">
        <f>IF(N321="zákl. přenesená",J321,0)</f>
        <v>0</v>
      </c>
      <c r="BH321" s="164">
        <f>IF(N321="sníž. přenesená",J321,0)</f>
        <v>0</v>
      </c>
      <c r="BI321" s="164">
        <f>IF(N321="nulová",J321,0)</f>
        <v>0</v>
      </c>
      <c r="BJ321" s="18" t="s">
        <v>87</v>
      </c>
      <c r="BK321" s="164">
        <f>ROUND(I321*H321,2)</f>
        <v>0</v>
      </c>
      <c r="BL321" s="18" t="s">
        <v>1727</v>
      </c>
      <c r="BM321" s="163" t="s">
        <v>2031</v>
      </c>
    </row>
    <row r="322" spans="1:47" s="2" customFormat="1" ht="10.2">
      <c r="A322" s="33"/>
      <c r="B322" s="34"/>
      <c r="C322" s="33"/>
      <c r="D322" s="165" t="s">
        <v>273</v>
      </c>
      <c r="E322" s="33"/>
      <c r="F322" s="166" t="s">
        <v>2030</v>
      </c>
      <c r="G322" s="33"/>
      <c r="H322" s="33"/>
      <c r="I322" s="167"/>
      <c r="J322" s="33"/>
      <c r="K322" s="33"/>
      <c r="L322" s="34"/>
      <c r="M322" s="168"/>
      <c r="N322" s="169"/>
      <c r="O322" s="59"/>
      <c r="P322" s="59"/>
      <c r="Q322" s="59"/>
      <c r="R322" s="59"/>
      <c r="S322" s="59"/>
      <c r="T322" s="60"/>
      <c r="U322" s="33"/>
      <c r="V322" s="33"/>
      <c r="W322" s="33"/>
      <c r="X322" s="33"/>
      <c r="Y322" s="33"/>
      <c r="Z322" s="33"/>
      <c r="AA322" s="33"/>
      <c r="AB322" s="33"/>
      <c r="AC322" s="33"/>
      <c r="AD322" s="33"/>
      <c r="AE322" s="33"/>
      <c r="AT322" s="18" t="s">
        <v>273</v>
      </c>
      <c r="AU322" s="18" t="s">
        <v>90</v>
      </c>
    </row>
    <row r="323" spans="2:51" s="14" customFormat="1" ht="10.2">
      <c r="B323" s="177"/>
      <c r="D323" s="165" t="s">
        <v>274</v>
      </c>
      <c r="E323" s="178" t="s">
        <v>1</v>
      </c>
      <c r="F323" s="179" t="s">
        <v>87</v>
      </c>
      <c r="H323" s="180">
        <v>1</v>
      </c>
      <c r="I323" s="181"/>
      <c r="L323" s="177"/>
      <c r="M323" s="182"/>
      <c r="N323" s="183"/>
      <c r="O323" s="183"/>
      <c r="P323" s="183"/>
      <c r="Q323" s="183"/>
      <c r="R323" s="183"/>
      <c r="S323" s="183"/>
      <c r="T323" s="184"/>
      <c r="AT323" s="178" t="s">
        <v>274</v>
      </c>
      <c r="AU323" s="178" t="s">
        <v>90</v>
      </c>
      <c r="AV323" s="14" t="s">
        <v>90</v>
      </c>
      <c r="AW323" s="14" t="s">
        <v>36</v>
      </c>
      <c r="AX323" s="14" t="s">
        <v>80</v>
      </c>
      <c r="AY323" s="178" t="s">
        <v>265</v>
      </c>
    </row>
    <row r="324" spans="2:51" s="15" customFormat="1" ht="10.2">
      <c r="B324" s="185"/>
      <c r="D324" s="165" t="s">
        <v>274</v>
      </c>
      <c r="E324" s="186" t="s">
        <v>1</v>
      </c>
      <c r="F324" s="187" t="s">
        <v>277</v>
      </c>
      <c r="H324" s="188">
        <v>1</v>
      </c>
      <c r="I324" s="189"/>
      <c r="L324" s="185"/>
      <c r="M324" s="212"/>
      <c r="N324" s="213"/>
      <c r="O324" s="213"/>
      <c r="P324" s="213"/>
      <c r="Q324" s="213"/>
      <c r="R324" s="213"/>
      <c r="S324" s="213"/>
      <c r="T324" s="214"/>
      <c r="AT324" s="186" t="s">
        <v>274</v>
      </c>
      <c r="AU324" s="186" t="s">
        <v>90</v>
      </c>
      <c r="AV324" s="15" t="s">
        <v>179</v>
      </c>
      <c r="AW324" s="15" t="s">
        <v>36</v>
      </c>
      <c r="AX324" s="15" t="s">
        <v>87</v>
      </c>
      <c r="AY324" s="186" t="s">
        <v>265</v>
      </c>
    </row>
    <row r="325" spans="1:31" s="2" customFormat="1" ht="6.9" customHeight="1">
      <c r="A325" s="33"/>
      <c r="B325" s="48"/>
      <c r="C325" s="49"/>
      <c r="D325" s="49"/>
      <c r="E325" s="49"/>
      <c r="F325" s="49"/>
      <c r="G325" s="49"/>
      <c r="H325" s="49"/>
      <c r="I325" s="49"/>
      <c r="J325" s="49"/>
      <c r="K325" s="49"/>
      <c r="L325" s="34"/>
      <c r="M325" s="33"/>
      <c r="O325" s="33"/>
      <c r="P325" s="33"/>
      <c r="Q325" s="33"/>
      <c r="R325" s="33"/>
      <c r="S325" s="33"/>
      <c r="T325" s="33"/>
      <c r="U325" s="33"/>
      <c r="V325" s="33"/>
      <c r="W325" s="33"/>
      <c r="X325" s="33"/>
      <c r="Y325" s="33"/>
      <c r="Z325" s="33"/>
      <c r="AA325" s="33"/>
      <c r="AB325" s="33"/>
      <c r="AC325" s="33"/>
      <c r="AD325" s="33"/>
      <c r="AE325" s="33"/>
    </row>
  </sheetData>
  <autoFilter ref="C132:K324"/>
  <mergeCells count="15">
    <mergeCell ref="E119:H119"/>
    <mergeCell ref="E123:H123"/>
    <mergeCell ref="E121:H121"/>
    <mergeCell ref="E125:H125"/>
    <mergeCell ref="L2:V2"/>
    <mergeCell ref="E31:H31"/>
    <mergeCell ref="E85:H85"/>
    <mergeCell ref="E89:H89"/>
    <mergeCell ref="E87:H87"/>
    <mergeCell ref="E91:H91"/>
    <mergeCell ref="E7:H7"/>
    <mergeCell ref="E11:H11"/>
    <mergeCell ref="E9:H9"/>
    <mergeCell ref="E13:H13"/>
    <mergeCell ref="E22:H2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2:BM157"/>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 customHeight="1">
      <c r="L2" s="270" t="s">
        <v>5</v>
      </c>
      <c r="M2" s="255"/>
      <c r="N2" s="255"/>
      <c r="O2" s="255"/>
      <c r="P2" s="255"/>
      <c r="Q2" s="255"/>
      <c r="R2" s="255"/>
      <c r="S2" s="255"/>
      <c r="T2" s="255"/>
      <c r="U2" s="255"/>
      <c r="V2" s="255"/>
      <c r="AT2" s="18" t="s">
        <v>105</v>
      </c>
    </row>
    <row r="3" spans="2:46" s="1" customFormat="1" ht="6.9" customHeight="1">
      <c r="B3" s="19"/>
      <c r="C3" s="20"/>
      <c r="D3" s="20"/>
      <c r="E3" s="20"/>
      <c r="F3" s="20"/>
      <c r="G3" s="20"/>
      <c r="H3" s="20"/>
      <c r="I3" s="20"/>
      <c r="J3" s="20"/>
      <c r="K3" s="20"/>
      <c r="L3" s="21"/>
      <c r="AT3" s="18" t="s">
        <v>90</v>
      </c>
    </row>
    <row r="4" spans="2:46" s="1" customFormat="1" ht="24.9" customHeight="1">
      <c r="B4" s="21"/>
      <c r="D4" s="22" t="s">
        <v>116</v>
      </c>
      <c r="L4" s="21"/>
      <c r="M4" s="100" t="s">
        <v>10</v>
      </c>
      <c r="AT4" s="18" t="s">
        <v>3</v>
      </c>
    </row>
    <row r="5" spans="2:12" s="1" customFormat="1" ht="6.9" customHeight="1">
      <c r="B5" s="21"/>
      <c r="L5" s="21"/>
    </row>
    <row r="6" spans="2:12" s="1" customFormat="1" ht="12" customHeight="1">
      <c r="B6" s="21"/>
      <c r="D6" s="28" t="s">
        <v>16</v>
      </c>
      <c r="L6" s="21"/>
    </row>
    <row r="7" spans="2:12" s="1" customFormat="1" ht="16.5" customHeight="1">
      <c r="B7" s="21"/>
      <c r="E7" s="271" t="str">
        <f>'Rekapitulace stavby'!K6</f>
        <v>Hvězdárna a planetárium Hradec Králové,pozorovací domek</v>
      </c>
      <c r="F7" s="272"/>
      <c r="G7" s="272"/>
      <c r="H7" s="272"/>
      <c r="L7" s="21"/>
    </row>
    <row r="8" spans="2:12" ht="13.2">
      <c r="B8" s="21"/>
      <c r="D8" s="28" t="s">
        <v>125</v>
      </c>
      <c r="L8" s="21"/>
    </row>
    <row r="9" spans="2:12" s="1" customFormat="1" ht="23.25" customHeight="1">
      <c r="B9" s="21"/>
      <c r="E9" s="271" t="s">
        <v>128</v>
      </c>
      <c r="F9" s="255"/>
      <c r="G9" s="255"/>
      <c r="H9" s="255"/>
      <c r="L9" s="21"/>
    </row>
    <row r="10" spans="2:12" s="1" customFormat="1" ht="12" customHeight="1">
      <c r="B10" s="21"/>
      <c r="D10" s="28" t="s">
        <v>131</v>
      </c>
      <c r="L10" s="21"/>
    </row>
    <row r="11" spans="1:31" s="2" customFormat="1" ht="16.5" customHeight="1">
      <c r="A11" s="33"/>
      <c r="B11" s="34"/>
      <c r="C11" s="33"/>
      <c r="D11" s="33"/>
      <c r="E11" s="273" t="s">
        <v>134</v>
      </c>
      <c r="F11" s="274"/>
      <c r="G11" s="274"/>
      <c r="H11" s="274"/>
      <c r="I11" s="33"/>
      <c r="J11" s="33"/>
      <c r="K11" s="33"/>
      <c r="L11" s="43"/>
      <c r="S11" s="33"/>
      <c r="T11" s="33"/>
      <c r="U11" s="33"/>
      <c r="V11" s="33"/>
      <c r="W11" s="33"/>
      <c r="X11" s="33"/>
      <c r="Y11" s="33"/>
      <c r="Z11" s="33"/>
      <c r="AA11" s="33"/>
      <c r="AB11" s="33"/>
      <c r="AC11" s="33"/>
      <c r="AD11" s="33"/>
      <c r="AE11" s="33"/>
    </row>
    <row r="12" spans="1:31" s="2" customFormat="1" ht="12" customHeight="1">
      <c r="A12" s="33"/>
      <c r="B12" s="34"/>
      <c r="C12" s="33"/>
      <c r="D12" s="28" t="s">
        <v>137</v>
      </c>
      <c r="E12" s="33"/>
      <c r="F12" s="33"/>
      <c r="G12" s="33"/>
      <c r="H12" s="33"/>
      <c r="I12" s="33"/>
      <c r="J12" s="33"/>
      <c r="K12" s="33"/>
      <c r="L12" s="43"/>
      <c r="S12" s="33"/>
      <c r="T12" s="33"/>
      <c r="U12" s="33"/>
      <c r="V12" s="33"/>
      <c r="W12" s="33"/>
      <c r="X12" s="33"/>
      <c r="Y12" s="33"/>
      <c r="Z12" s="33"/>
      <c r="AA12" s="33"/>
      <c r="AB12" s="33"/>
      <c r="AC12" s="33"/>
      <c r="AD12" s="33"/>
      <c r="AE12" s="33"/>
    </row>
    <row r="13" spans="1:31" s="2" customFormat="1" ht="16.5" customHeight="1">
      <c r="A13" s="33"/>
      <c r="B13" s="34"/>
      <c r="C13" s="33"/>
      <c r="D13" s="33"/>
      <c r="E13" s="227" t="s">
        <v>2032</v>
      </c>
      <c r="F13" s="274"/>
      <c r="G13" s="274"/>
      <c r="H13" s="274"/>
      <c r="I13" s="33"/>
      <c r="J13" s="33"/>
      <c r="K13" s="33"/>
      <c r="L13" s="43"/>
      <c r="S13" s="33"/>
      <c r="T13" s="33"/>
      <c r="U13" s="33"/>
      <c r="V13" s="33"/>
      <c r="W13" s="33"/>
      <c r="X13" s="33"/>
      <c r="Y13" s="33"/>
      <c r="Z13" s="33"/>
      <c r="AA13" s="33"/>
      <c r="AB13" s="33"/>
      <c r="AC13" s="33"/>
      <c r="AD13" s="33"/>
      <c r="AE13" s="33"/>
    </row>
    <row r="14" spans="1:31" s="2" customFormat="1" ht="10.2">
      <c r="A14" s="33"/>
      <c r="B14" s="34"/>
      <c r="C14" s="33"/>
      <c r="D14" s="33"/>
      <c r="E14" s="33"/>
      <c r="F14" s="33"/>
      <c r="G14" s="33"/>
      <c r="H14" s="33"/>
      <c r="I14" s="33"/>
      <c r="J14" s="33"/>
      <c r="K14" s="33"/>
      <c r="L14" s="43"/>
      <c r="S14" s="33"/>
      <c r="T14" s="33"/>
      <c r="U14" s="33"/>
      <c r="V14" s="33"/>
      <c r="W14" s="33"/>
      <c r="X14" s="33"/>
      <c r="Y14" s="33"/>
      <c r="Z14" s="33"/>
      <c r="AA14" s="33"/>
      <c r="AB14" s="33"/>
      <c r="AC14" s="33"/>
      <c r="AD14" s="33"/>
      <c r="AE14" s="33"/>
    </row>
    <row r="15" spans="1:31" s="2" customFormat="1" ht="12" customHeight="1">
      <c r="A15" s="33"/>
      <c r="B15" s="34"/>
      <c r="C15" s="33"/>
      <c r="D15" s="28" t="s">
        <v>18</v>
      </c>
      <c r="E15" s="33"/>
      <c r="F15" s="26" t="s">
        <v>1</v>
      </c>
      <c r="G15" s="33"/>
      <c r="H15" s="33"/>
      <c r="I15" s="28" t="s">
        <v>19</v>
      </c>
      <c r="J15" s="26" t="s">
        <v>1</v>
      </c>
      <c r="K15" s="33"/>
      <c r="L15" s="43"/>
      <c r="S15" s="33"/>
      <c r="T15" s="33"/>
      <c r="U15" s="33"/>
      <c r="V15" s="33"/>
      <c r="W15" s="33"/>
      <c r="X15" s="33"/>
      <c r="Y15" s="33"/>
      <c r="Z15" s="33"/>
      <c r="AA15" s="33"/>
      <c r="AB15" s="33"/>
      <c r="AC15" s="33"/>
      <c r="AD15" s="33"/>
      <c r="AE15" s="33"/>
    </row>
    <row r="16" spans="1:31" s="2" customFormat="1" ht="12" customHeight="1">
      <c r="A16" s="33"/>
      <c r="B16" s="34"/>
      <c r="C16" s="33"/>
      <c r="D16" s="28" t="s">
        <v>20</v>
      </c>
      <c r="E16" s="33"/>
      <c r="F16" s="26" t="s">
        <v>21</v>
      </c>
      <c r="G16" s="33"/>
      <c r="H16" s="33"/>
      <c r="I16" s="28" t="s">
        <v>22</v>
      </c>
      <c r="J16" s="56" t="str">
        <f>'Rekapitulace stavby'!AN8</f>
        <v>21. 3. 2023</v>
      </c>
      <c r="K16" s="33"/>
      <c r="L16" s="43"/>
      <c r="S16" s="33"/>
      <c r="T16" s="33"/>
      <c r="U16" s="33"/>
      <c r="V16" s="33"/>
      <c r="W16" s="33"/>
      <c r="X16" s="33"/>
      <c r="Y16" s="33"/>
      <c r="Z16" s="33"/>
      <c r="AA16" s="33"/>
      <c r="AB16" s="33"/>
      <c r="AC16" s="33"/>
      <c r="AD16" s="33"/>
      <c r="AE16" s="33"/>
    </row>
    <row r="17" spans="1:31" s="2" customFormat="1" ht="10.8" customHeight="1">
      <c r="A17" s="33"/>
      <c r="B17" s="34"/>
      <c r="C17" s="33"/>
      <c r="D17" s="33"/>
      <c r="E17" s="33"/>
      <c r="F17" s="33"/>
      <c r="G17" s="33"/>
      <c r="H17" s="33"/>
      <c r="I17" s="33"/>
      <c r="J17" s="33"/>
      <c r="K17" s="33"/>
      <c r="L17" s="43"/>
      <c r="S17" s="33"/>
      <c r="T17" s="33"/>
      <c r="U17" s="33"/>
      <c r="V17" s="33"/>
      <c r="W17" s="33"/>
      <c r="X17" s="33"/>
      <c r="Y17" s="33"/>
      <c r="Z17" s="33"/>
      <c r="AA17" s="33"/>
      <c r="AB17" s="33"/>
      <c r="AC17" s="33"/>
      <c r="AD17" s="33"/>
      <c r="AE17" s="33"/>
    </row>
    <row r="18" spans="1:31" s="2" customFormat="1" ht="12" customHeight="1">
      <c r="A18" s="33"/>
      <c r="B18" s="34"/>
      <c r="C18" s="33"/>
      <c r="D18" s="28" t="s">
        <v>24</v>
      </c>
      <c r="E18" s="33"/>
      <c r="F18" s="33"/>
      <c r="G18" s="33"/>
      <c r="H18" s="33"/>
      <c r="I18" s="28" t="s">
        <v>25</v>
      </c>
      <c r="J18" s="26" t="s">
        <v>1</v>
      </c>
      <c r="K18" s="33"/>
      <c r="L18" s="43"/>
      <c r="S18" s="33"/>
      <c r="T18" s="33"/>
      <c r="U18" s="33"/>
      <c r="V18" s="33"/>
      <c r="W18" s="33"/>
      <c r="X18" s="33"/>
      <c r="Y18" s="33"/>
      <c r="Z18" s="33"/>
      <c r="AA18" s="33"/>
      <c r="AB18" s="33"/>
      <c r="AC18" s="33"/>
      <c r="AD18" s="33"/>
      <c r="AE18" s="33"/>
    </row>
    <row r="19" spans="1:31" s="2" customFormat="1" ht="18" customHeight="1">
      <c r="A19" s="33"/>
      <c r="B19" s="34"/>
      <c r="C19" s="33"/>
      <c r="D19" s="33"/>
      <c r="E19" s="26" t="s">
        <v>27</v>
      </c>
      <c r="F19" s="33"/>
      <c r="G19" s="33"/>
      <c r="H19" s="33"/>
      <c r="I19" s="28" t="s">
        <v>28</v>
      </c>
      <c r="J19" s="26" t="s">
        <v>1</v>
      </c>
      <c r="K19" s="33"/>
      <c r="L19" s="43"/>
      <c r="S19" s="33"/>
      <c r="T19" s="33"/>
      <c r="U19" s="33"/>
      <c r="V19" s="33"/>
      <c r="W19" s="33"/>
      <c r="X19" s="33"/>
      <c r="Y19" s="33"/>
      <c r="Z19" s="33"/>
      <c r="AA19" s="33"/>
      <c r="AB19" s="33"/>
      <c r="AC19" s="33"/>
      <c r="AD19" s="33"/>
      <c r="AE19" s="33"/>
    </row>
    <row r="20" spans="1:31" s="2" customFormat="1" ht="6.9" customHeight="1">
      <c r="A20" s="33"/>
      <c r="B20" s="34"/>
      <c r="C20" s="33"/>
      <c r="D20" s="33"/>
      <c r="E20" s="33"/>
      <c r="F20" s="33"/>
      <c r="G20" s="33"/>
      <c r="H20" s="33"/>
      <c r="I20" s="33"/>
      <c r="J20" s="33"/>
      <c r="K20" s="33"/>
      <c r="L20" s="43"/>
      <c r="S20" s="33"/>
      <c r="T20" s="33"/>
      <c r="U20" s="33"/>
      <c r="V20" s="33"/>
      <c r="W20" s="33"/>
      <c r="X20" s="33"/>
      <c r="Y20" s="33"/>
      <c r="Z20" s="33"/>
      <c r="AA20" s="33"/>
      <c r="AB20" s="33"/>
      <c r="AC20" s="33"/>
      <c r="AD20" s="33"/>
      <c r="AE20" s="33"/>
    </row>
    <row r="21" spans="1:31" s="2" customFormat="1" ht="12" customHeight="1">
      <c r="A21" s="33"/>
      <c r="B21" s="34"/>
      <c r="C21" s="33"/>
      <c r="D21" s="28" t="s">
        <v>30</v>
      </c>
      <c r="E21" s="33"/>
      <c r="F21" s="33"/>
      <c r="G21" s="33"/>
      <c r="H21" s="33"/>
      <c r="I21" s="28" t="s">
        <v>25</v>
      </c>
      <c r="J21" s="29" t="str">
        <f>'Rekapitulace stavby'!AN13</f>
        <v>Vyplň údaj</v>
      </c>
      <c r="K21" s="33"/>
      <c r="L21" s="43"/>
      <c r="S21" s="33"/>
      <c r="T21" s="33"/>
      <c r="U21" s="33"/>
      <c r="V21" s="33"/>
      <c r="W21" s="33"/>
      <c r="X21" s="33"/>
      <c r="Y21" s="33"/>
      <c r="Z21" s="33"/>
      <c r="AA21" s="33"/>
      <c r="AB21" s="33"/>
      <c r="AC21" s="33"/>
      <c r="AD21" s="33"/>
      <c r="AE21" s="33"/>
    </row>
    <row r="22" spans="1:31" s="2" customFormat="1" ht="18" customHeight="1">
      <c r="A22" s="33"/>
      <c r="B22" s="34"/>
      <c r="C22" s="33"/>
      <c r="D22" s="33"/>
      <c r="E22" s="275" t="str">
        <f>'Rekapitulace stavby'!E14</f>
        <v>Vyplň údaj</v>
      </c>
      <c r="F22" s="254"/>
      <c r="G22" s="254"/>
      <c r="H22" s="254"/>
      <c r="I22" s="28" t="s">
        <v>28</v>
      </c>
      <c r="J22" s="29" t="str">
        <f>'Rekapitulace stavby'!AN14</f>
        <v>Vyplň údaj</v>
      </c>
      <c r="K22" s="33"/>
      <c r="L22" s="43"/>
      <c r="S22" s="33"/>
      <c r="T22" s="33"/>
      <c r="U22" s="33"/>
      <c r="V22" s="33"/>
      <c r="W22" s="33"/>
      <c r="X22" s="33"/>
      <c r="Y22" s="33"/>
      <c r="Z22" s="33"/>
      <c r="AA22" s="33"/>
      <c r="AB22" s="33"/>
      <c r="AC22" s="33"/>
      <c r="AD22" s="33"/>
      <c r="AE22" s="33"/>
    </row>
    <row r="23" spans="1:31" s="2" customFormat="1" ht="6.9" customHeight="1">
      <c r="A23" s="33"/>
      <c r="B23" s="34"/>
      <c r="C23" s="33"/>
      <c r="D23" s="33"/>
      <c r="E23" s="33"/>
      <c r="F23" s="33"/>
      <c r="G23" s="33"/>
      <c r="H23" s="33"/>
      <c r="I23" s="33"/>
      <c r="J23" s="33"/>
      <c r="K23" s="33"/>
      <c r="L23" s="43"/>
      <c r="S23" s="33"/>
      <c r="T23" s="33"/>
      <c r="U23" s="33"/>
      <c r="V23" s="33"/>
      <c r="W23" s="33"/>
      <c r="X23" s="33"/>
      <c r="Y23" s="33"/>
      <c r="Z23" s="33"/>
      <c r="AA23" s="33"/>
      <c r="AB23" s="33"/>
      <c r="AC23" s="33"/>
      <c r="AD23" s="33"/>
      <c r="AE23" s="33"/>
    </row>
    <row r="24" spans="1:31" s="2" customFormat="1" ht="12" customHeight="1">
      <c r="A24" s="33"/>
      <c r="B24" s="34"/>
      <c r="C24" s="33"/>
      <c r="D24" s="28" t="s">
        <v>32</v>
      </c>
      <c r="E24" s="33"/>
      <c r="F24" s="33"/>
      <c r="G24" s="33"/>
      <c r="H24" s="33"/>
      <c r="I24" s="28" t="s">
        <v>25</v>
      </c>
      <c r="J24" s="26" t="s">
        <v>1</v>
      </c>
      <c r="K24" s="33"/>
      <c r="L24" s="43"/>
      <c r="S24" s="33"/>
      <c r="T24" s="33"/>
      <c r="U24" s="33"/>
      <c r="V24" s="33"/>
      <c r="W24" s="33"/>
      <c r="X24" s="33"/>
      <c r="Y24" s="33"/>
      <c r="Z24" s="33"/>
      <c r="AA24" s="33"/>
      <c r="AB24" s="33"/>
      <c r="AC24" s="33"/>
      <c r="AD24" s="33"/>
      <c r="AE24" s="33"/>
    </row>
    <row r="25" spans="1:31" s="2" customFormat="1" ht="18" customHeight="1">
      <c r="A25" s="33"/>
      <c r="B25" s="34"/>
      <c r="C25" s="33"/>
      <c r="D25" s="33"/>
      <c r="E25" s="26" t="s">
        <v>2033</v>
      </c>
      <c r="F25" s="33"/>
      <c r="G25" s="33"/>
      <c r="H25" s="33"/>
      <c r="I25" s="28" t="s">
        <v>28</v>
      </c>
      <c r="J25" s="26" t="s">
        <v>1</v>
      </c>
      <c r="K25" s="33"/>
      <c r="L25" s="43"/>
      <c r="S25" s="33"/>
      <c r="T25" s="33"/>
      <c r="U25" s="33"/>
      <c r="V25" s="33"/>
      <c r="W25" s="33"/>
      <c r="X25" s="33"/>
      <c r="Y25" s="33"/>
      <c r="Z25" s="33"/>
      <c r="AA25" s="33"/>
      <c r="AB25" s="33"/>
      <c r="AC25" s="33"/>
      <c r="AD25" s="33"/>
      <c r="AE25" s="33"/>
    </row>
    <row r="26" spans="1:31" s="2" customFormat="1" ht="6.9" customHeight="1">
      <c r="A26" s="33"/>
      <c r="B26" s="34"/>
      <c r="C26" s="33"/>
      <c r="D26" s="33"/>
      <c r="E26" s="33"/>
      <c r="F26" s="33"/>
      <c r="G26" s="33"/>
      <c r="H26" s="33"/>
      <c r="I26" s="33"/>
      <c r="J26" s="33"/>
      <c r="K26" s="33"/>
      <c r="L26" s="43"/>
      <c r="S26" s="33"/>
      <c r="T26" s="33"/>
      <c r="U26" s="33"/>
      <c r="V26" s="33"/>
      <c r="W26" s="33"/>
      <c r="X26" s="33"/>
      <c r="Y26" s="33"/>
      <c r="Z26" s="33"/>
      <c r="AA26" s="33"/>
      <c r="AB26" s="33"/>
      <c r="AC26" s="33"/>
      <c r="AD26" s="33"/>
      <c r="AE26" s="33"/>
    </row>
    <row r="27" spans="1:31" s="2" customFormat="1" ht="12" customHeight="1">
      <c r="A27" s="33"/>
      <c r="B27" s="34"/>
      <c r="C27" s="33"/>
      <c r="D27" s="28" t="s">
        <v>37</v>
      </c>
      <c r="E27" s="33"/>
      <c r="F27" s="33"/>
      <c r="G27" s="33"/>
      <c r="H27" s="33"/>
      <c r="I27" s="28" t="s">
        <v>25</v>
      </c>
      <c r="J27" s="26" t="s">
        <v>1</v>
      </c>
      <c r="K27" s="33"/>
      <c r="L27" s="43"/>
      <c r="S27" s="33"/>
      <c r="T27" s="33"/>
      <c r="U27" s="33"/>
      <c r="V27" s="33"/>
      <c r="W27" s="33"/>
      <c r="X27" s="33"/>
      <c r="Y27" s="33"/>
      <c r="Z27" s="33"/>
      <c r="AA27" s="33"/>
      <c r="AB27" s="33"/>
      <c r="AC27" s="33"/>
      <c r="AD27" s="33"/>
      <c r="AE27" s="33"/>
    </row>
    <row r="28" spans="1:31" s="2" customFormat="1" ht="18" customHeight="1">
      <c r="A28" s="33"/>
      <c r="B28" s="34"/>
      <c r="C28" s="33"/>
      <c r="D28" s="33"/>
      <c r="E28" s="26" t="s">
        <v>2033</v>
      </c>
      <c r="F28" s="33"/>
      <c r="G28" s="33"/>
      <c r="H28" s="33"/>
      <c r="I28" s="28" t="s">
        <v>28</v>
      </c>
      <c r="J28" s="26" t="s">
        <v>1</v>
      </c>
      <c r="K28" s="33"/>
      <c r="L28" s="43"/>
      <c r="S28" s="33"/>
      <c r="T28" s="33"/>
      <c r="U28" s="33"/>
      <c r="V28" s="33"/>
      <c r="W28" s="33"/>
      <c r="X28" s="33"/>
      <c r="Y28" s="33"/>
      <c r="Z28" s="33"/>
      <c r="AA28" s="33"/>
      <c r="AB28" s="33"/>
      <c r="AC28" s="33"/>
      <c r="AD28" s="33"/>
      <c r="AE28" s="33"/>
    </row>
    <row r="29" spans="1:31" s="2" customFormat="1" ht="6.9" customHeight="1">
      <c r="A29" s="33"/>
      <c r="B29" s="34"/>
      <c r="C29" s="33"/>
      <c r="D29" s="33"/>
      <c r="E29" s="33"/>
      <c r="F29" s="33"/>
      <c r="G29" s="33"/>
      <c r="H29" s="33"/>
      <c r="I29" s="33"/>
      <c r="J29" s="33"/>
      <c r="K29" s="33"/>
      <c r="L29" s="43"/>
      <c r="S29" s="33"/>
      <c r="T29" s="33"/>
      <c r="U29" s="33"/>
      <c r="V29" s="33"/>
      <c r="W29" s="33"/>
      <c r="X29" s="33"/>
      <c r="Y29" s="33"/>
      <c r="Z29" s="33"/>
      <c r="AA29" s="33"/>
      <c r="AB29" s="33"/>
      <c r="AC29" s="33"/>
      <c r="AD29" s="33"/>
      <c r="AE29" s="33"/>
    </row>
    <row r="30" spans="1:31" s="2" customFormat="1" ht="12" customHeight="1">
      <c r="A30" s="33"/>
      <c r="B30" s="34"/>
      <c r="C30" s="33"/>
      <c r="D30" s="28" t="s">
        <v>39</v>
      </c>
      <c r="E30" s="33"/>
      <c r="F30" s="33"/>
      <c r="G30" s="33"/>
      <c r="H30" s="33"/>
      <c r="I30" s="33"/>
      <c r="J30" s="33"/>
      <c r="K30" s="33"/>
      <c r="L30" s="43"/>
      <c r="S30" s="33"/>
      <c r="T30" s="33"/>
      <c r="U30" s="33"/>
      <c r="V30" s="33"/>
      <c r="W30" s="33"/>
      <c r="X30" s="33"/>
      <c r="Y30" s="33"/>
      <c r="Z30" s="33"/>
      <c r="AA30" s="33"/>
      <c r="AB30" s="33"/>
      <c r="AC30" s="33"/>
      <c r="AD30" s="33"/>
      <c r="AE30" s="33"/>
    </row>
    <row r="31" spans="1:31" s="8" customFormat="1" ht="16.5" customHeight="1">
      <c r="A31" s="102"/>
      <c r="B31" s="103"/>
      <c r="C31" s="102"/>
      <c r="D31" s="102"/>
      <c r="E31" s="259" t="s">
        <v>1</v>
      </c>
      <c r="F31" s="259"/>
      <c r="G31" s="259"/>
      <c r="H31" s="259"/>
      <c r="I31" s="102"/>
      <c r="J31" s="102"/>
      <c r="K31" s="102"/>
      <c r="L31" s="104"/>
      <c r="S31" s="102"/>
      <c r="T31" s="102"/>
      <c r="U31" s="102"/>
      <c r="V31" s="102"/>
      <c r="W31" s="102"/>
      <c r="X31" s="102"/>
      <c r="Y31" s="102"/>
      <c r="Z31" s="102"/>
      <c r="AA31" s="102"/>
      <c r="AB31" s="102"/>
      <c r="AC31" s="102"/>
      <c r="AD31" s="102"/>
      <c r="AE31" s="102"/>
    </row>
    <row r="32" spans="1:31" s="2" customFormat="1" ht="6.9" customHeight="1">
      <c r="A32" s="33"/>
      <c r="B32" s="34"/>
      <c r="C32" s="33"/>
      <c r="D32" s="33"/>
      <c r="E32" s="33"/>
      <c r="F32" s="33"/>
      <c r="G32" s="33"/>
      <c r="H32" s="33"/>
      <c r="I32" s="33"/>
      <c r="J32" s="33"/>
      <c r="K32" s="33"/>
      <c r="L32" s="43"/>
      <c r="S32" s="33"/>
      <c r="T32" s="33"/>
      <c r="U32" s="33"/>
      <c r="V32" s="33"/>
      <c r="W32" s="33"/>
      <c r="X32" s="33"/>
      <c r="Y32" s="33"/>
      <c r="Z32" s="33"/>
      <c r="AA32" s="33"/>
      <c r="AB32" s="33"/>
      <c r="AC32" s="33"/>
      <c r="AD32" s="33"/>
      <c r="AE32" s="33"/>
    </row>
    <row r="33" spans="1:31" s="2" customFormat="1" ht="6.9" customHeight="1">
      <c r="A33" s="33"/>
      <c r="B33" s="34"/>
      <c r="C33" s="33"/>
      <c r="D33" s="67"/>
      <c r="E33" s="67"/>
      <c r="F33" s="67"/>
      <c r="G33" s="67"/>
      <c r="H33" s="67"/>
      <c r="I33" s="67"/>
      <c r="J33" s="67"/>
      <c r="K33" s="67"/>
      <c r="L33" s="43"/>
      <c r="S33" s="33"/>
      <c r="T33" s="33"/>
      <c r="U33" s="33"/>
      <c r="V33" s="33"/>
      <c r="W33" s="33"/>
      <c r="X33" s="33"/>
      <c r="Y33" s="33"/>
      <c r="Z33" s="33"/>
      <c r="AA33" s="33"/>
      <c r="AB33" s="33"/>
      <c r="AC33" s="33"/>
      <c r="AD33" s="33"/>
      <c r="AE33" s="33"/>
    </row>
    <row r="34" spans="1:31" s="2" customFormat="1" ht="25.35" customHeight="1">
      <c r="A34" s="33"/>
      <c r="B34" s="34"/>
      <c r="C34" s="33"/>
      <c r="D34" s="106" t="s">
        <v>40</v>
      </c>
      <c r="E34" s="33"/>
      <c r="F34" s="33"/>
      <c r="G34" s="33"/>
      <c r="H34" s="33"/>
      <c r="I34" s="33"/>
      <c r="J34" s="72">
        <f>ROUND(J127,2)</f>
        <v>0</v>
      </c>
      <c r="K34" s="33"/>
      <c r="L34" s="43"/>
      <c r="S34" s="33"/>
      <c r="T34" s="33"/>
      <c r="U34" s="33"/>
      <c r="V34" s="33"/>
      <c r="W34" s="33"/>
      <c r="X34" s="33"/>
      <c r="Y34" s="33"/>
      <c r="Z34" s="33"/>
      <c r="AA34" s="33"/>
      <c r="AB34" s="33"/>
      <c r="AC34" s="33"/>
      <c r="AD34" s="33"/>
      <c r="AE34" s="33"/>
    </row>
    <row r="35" spans="1:31" s="2" customFormat="1" ht="6.9" customHeight="1">
      <c r="A35" s="33"/>
      <c r="B35" s="34"/>
      <c r="C35" s="33"/>
      <c r="D35" s="67"/>
      <c r="E35" s="67"/>
      <c r="F35" s="67"/>
      <c r="G35" s="67"/>
      <c r="H35" s="67"/>
      <c r="I35" s="67"/>
      <c r="J35" s="67"/>
      <c r="K35" s="67"/>
      <c r="L35" s="43"/>
      <c r="S35" s="33"/>
      <c r="T35" s="33"/>
      <c r="U35" s="33"/>
      <c r="V35" s="33"/>
      <c r="W35" s="33"/>
      <c r="X35" s="33"/>
      <c r="Y35" s="33"/>
      <c r="Z35" s="33"/>
      <c r="AA35" s="33"/>
      <c r="AB35" s="33"/>
      <c r="AC35" s="33"/>
      <c r="AD35" s="33"/>
      <c r="AE35" s="33"/>
    </row>
    <row r="36" spans="1:31" s="2" customFormat="1" ht="14.4" customHeight="1">
      <c r="A36" s="33"/>
      <c r="B36" s="34"/>
      <c r="C36" s="33"/>
      <c r="D36" s="33"/>
      <c r="E36" s="33"/>
      <c r="F36" s="37" t="s">
        <v>42</v>
      </c>
      <c r="G36" s="33"/>
      <c r="H36" s="33"/>
      <c r="I36" s="37" t="s">
        <v>41</v>
      </c>
      <c r="J36" s="37" t="s">
        <v>43</v>
      </c>
      <c r="K36" s="33"/>
      <c r="L36" s="43"/>
      <c r="S36" s="33"/>
      <c r="T36" s="33"/>
      <c r="U36" s="33"/>
      <c r="V36" s="33"/>
      <c r="W36" s="33"/>
      <c r="X36" s="33"/>
      <c r="Y36" s="33"/>
      <c r="Z36" s="33"/>
      <c r="AA36" s="33"/>
      <c r="AB36" s="33"/>
      <c r="AC36" s="33"/>
      <c r="AD36" s="33"/>
      <c r="AE36" s="33"/>
    </row>
    <row r="37" spans="1:31" s="2" customFormat="1" ht="14.4" customHeight="1">
      <c r="A37" s="33"/>
      <c r="B37" s="34"/>
      <c r="C37" s="33"/>
      <c r="D37" s="101" t="s">
        <v>44</v>
      </c>
      <c r="E37" s="28" t="s">
        <v>45</v>
      </c>
      <c r="F37" s="107">
        <f>ROUND((SUM(BE127:BE156)),2)</f>
        <v>0</v>
      </c>
      <c r="G37" s="33"/>
      <c r="H37" s="33"/>
      <c r="I37" s="108">
        <v>0.21</v>
      </c>
      <c r="J37" s="107">
        <f>ROUND(((SUM(BE127:BE156))*I37),2)</f>
        <v>0</v>
      </c>
      <c r="K37" s="33"/>
      <c r="L37" s="43"/>
      <c r="S37" s="33"/>
      <c r="T37" s="33"/>
      <c r="U37" s="33"/>
      <c r="V37" s="33"/>
      <c r="W37" s="33"/>
      <c r="X37" s="33"/>
      <c r="Y37" s="33"/>
      <c r="Z37" s="33"/>
      <c r="AA37" s="33"/>
      <c r="AB37" s="33"/>
      <c r="AC37" s="33"/>
      <c r="AD37" s="33"/>
      <c r="AE37" s="33"/>
    </row>
    <row r="38" spans="1:31" s="2" customFormat="1" ht="14.4" customHeight="1">
      <c r="A38" s="33"/>
      <c r="B38" s="34"/>
      <c r="C38" s="33"/>
      <c r="D38" s="33"/>
      <c r="E38" s="28" t="s">
        <v>46</v>
      </c>
      <c r="F38" s="107">
        <f>ROUND((SUM(BF127:BF156)),2)</f>
        <v>0</v>
      </c>
      <c r="G38" s="33"/>
      <c r="H38" s="33"/>
      <c r="I38" s="108">
        <v>0.15</v>
      </c>
      <c r="J38" s="107">
        <f>ROUND(((SUM(BF127:BF156))*I38),2)</f>
        <v>0</v>
      </c>
      <c r="K38" s="33"/>
      <c r="L38" s="43"/>
      <c r="S38" s="33"/>
      <c r="T38" s="33"/>
      <c r="U38" s="33"/>
      <c r="V38" s="33"/>
      <c r="W38" s="33"/>
      <c r="X38" s="33"/>
      <c r="Y38" s="33"/>
      <c r="Z38" s="33"/>
      <c r="AA38" s="33"/>
      <c r="AB38" s="33"/>
      <c r="AC38" s="33"/>
      <c r="AD38" s="33"/>
      <c r="AE38" s="33"/>
    </row>
    <row r="39" spans="1:31" s="2" customFormat="1" ht="14.4" customHeight="1" hidden="1">
      <c r="A39" s="33"/>
      <c r="B39" s="34"/>
      <c r="C39" s="33"/>
      <c r="D39" s="33"/>
      <c r="E39" s="28" t="s">
        <v>47</v>
      </c>
      <c r="F39" s="107">
        <f>ROUND((SUM(BG127:BG156)),2)</f>
        <v>0</v>
      </c>
      <c r="G39" s="33"/>
      <c r="H39" s="33"/>
      <c r="I39" s="108">
        <v>0.21</v>
      </c>
      <c r="J39" s="107">
        <f>0</f>
        <v>0</v>
      </c>
      <c r="K39" s="33"/>
      <c r="L39" s="43"/>
      <c r="S39" s="33"/>
      <c r="T39" s="33"/>
      <c r="U39" s="33"/>
      <c r="V39" s="33"/>
      <c r="W39" s="33"/>
      <c r="X39" s="33"/>
      <c r="Y39" s="33"/>
      <c r="Z39" s="33"/>
      <c r="AA39" s="33"/>
      <c r="AB39" s="33"/>
      <c r="AC39" s="33"/>
      <c r="AD39" s="33"/>
      <c r="AE39" s="33"/>
    </row>
    <row r="40" spans="1:31" s="2" customFormat="1" ht="14.4" customHeight="1" hidden="1">
      <c r="A40" s="33"/>
      <c r="B40" s="34"/>
      <c r="C40" s="33"/>
      <c r="D40" s="33"/>
      <c r="E40" s="28" t="s">
        <v>48</v>
      </c>
      <c r="F40" s="107">
        <f>ROUND((SUM(BH127:BH156)),2)</f>
        <v>0</v>
      </c>
      <c r="G40" s="33"/>
      <c r="H40" s="33"/>
      <c r="I40" s="108">
        <v>0.15</v>
      </c>
      <c r="J40" s="107">
        <f>0</f>
        <v>0</v>
      </c>
      <c r="K40" s="33"/>
      <c r="L40" s="43"/>
      <c r="S40" s="33"/>
      <c r="T40" s="33"/>
      <c r="U40" s="33"/>
      <c r="V40" s="33"/>
      <c r="W40" s="33"/>
      <c r="X40" s="33"/>
      <c r="Y40" s="33"/>
      <c r="Z40" s="33"/>
      <c r="AA40" s="33"/>
      <c r="AB40" s="33"/>
      <c r="AC40" s="33"/>
      <c r="AD40" s="33"/>
      <c r="AE40" s="33"/>
    </row>
    <row r="41" spans="1:31" s="2" customFormat="1" ht="14.4" customHeight="1" hidden="1">
      <c r="A41" s="33"/>
      <c r="B41" s="34"/>
      <c r="C41" s="33"/>
      <c r="D41" s="33"/>
      <c r="E41" s="28" t="s">
        <v>49</v>
      </c>
      <c r="F41" s="107">
        <f>ROUND((SUM(BI127:BI156)),2)</f>
        <v>0</v>
      </c>
      <c r="G41" s="33"/>
      <c r="H41" s="33"/>
      <c r="I41" s="108">
        <v>0</v>
      </c>
      <c r="J41" s="107">
        <f>0</f>
        <v>0</v>
      </c>
      <c r="K41" s="33"/>
      <c r="L41" s="43"/>
      <c r="S41" s="33"/>
      <c r="T41" s="33"/>
      <c r="U41" s="33"/>
      <c r="V41" s="33"/>
      <c r="W41" s="33"/>
      <c r="X41" s="33"/>
      <c r="Y41" s="33"/>
      <c r="Z41" s="33"/>
      <c r="AA41" s="33"/>
      <c r="AB41" s="33"/>
      <c r="AC41" s="33"/>
      <c r="AD41" s="33"/>
      <c r="AE41" s="33"/>
    </row>
    <row r="42" spans="1:31" s="2" customFormat="1" ht="6.9" customHeight="1">
      <c r="A42" s="33"/>
      <c r="B42" s="34"/>
      <c r="C42" s="33"/>
      <c r="D42" s="33"/>
      <c r="E42" s="33"/>
      <c r="F42" s="33"/>
      <c r="G42" s="33"/>
      <c r="H42" s="33"/>
      <c r="I42" s="33"/>
      <c r="J42" s="33"/>
      <c r="K42" s="33"/>
      <c r="L42" s="43"/>
      <c r="S42" s="33"/>
      <c r="T42" s="33"/>
      <c r="U42" s="33"/>
      <c r="V42" s="33"/>
      <c r="W42" s="33"/>
      <c r="X42" s="33"/>
      <c r="Y42" s="33"/>
      <c r="Z42" s="33"/>
      <c r="AA42" s="33"/>
      <c r="AB42" s="33"/>
      <c r="AC42" s="33"/>
      <c r="AD42" s="33"/>
      <c r="AE42" s="33"/>
    </row>
    <row r="43" spans="1:31" s="2" customFormat="1" ht="25.35" customHeight="1">
      <c r="A43" s="33"/>
      <c r="B43" s="34"/>
      <c r="C43" s="109"/>
      <c r="D43" s="110" t="s">
        <v>50</v>
      </c>
      <c r="E43" s="61"/>
      <c r="F43" s="61"/>
      <c r="G43" s="111" t="s">
        <v>51</v>
      </c>
      <c r="H43" s="112" t="s">
        <v>52</v>
      </c>
      <c r="I43" s="61"/>
      <c r="J43" s="113">
        <f>SUM(J34:J41)</f>
        <v>0</v>
      </c>
      <c r="K43" s="114"/>
      <c r="L43" s="43"/>
      <c r="S43" s="33"/>
      <c r="T43" s="33"/>
      <c r="U43" s="33"/>
      <c r="V43" s="33"/>
      <c r="W43" s="33"/>
      <c r="X43" s="33"/>
      <c r="Y43" s="33"/>
      <c r="Z43" s="33"/>
      <c r="AA43" s="33"/>
      <c r="AB43" s="33"/>
      <c r="AC43" s="33"/>
      <c r="AD43" s="33"/>
      <c r="AE43" s="33"/>
    </row>
    <row r="44" spans="1:31" s="2" customFormat="1" ht="14.4" customHeight="1">
      <c r="A44" s="33"/>
      <c r="B44" s="34"/>
      <c r="C44" s="33"/>
      <c r="D44" s="33"/>
      <c r="E44" s="33"/>
      <c r="F44" s="33"/>
      <c r="G44" s="33"/>
      <c r="H44" s="33"/>
      <c r="I44" s="33"/>
      <c r="J44" s="33"/>
      <c r="K44" s="33"/>
      <c r="L44" s="43"/>
      <c r="S44" s="33"/>
      <c r="T44" s="33"/>
      <c r="U44" s="33"/>
      <c r="V44" s="33"/>
      <c r="W44" s="33"/>
      <c r="X44" s="33"/>
      <c r="Y44" s="33"/>
      <c r="Z44" s="33"/>
      <c r="AA44" s="33"/>
      <c r="AB44" s="33"/>
      <c r="AC44" s="33"/>
      <c r="AD44" s="33"/>
      <c r="AE44" s="33"/>
    </row>
    <row r="45" spans="2:12" s="1" customFormat="1" ht="14.4" customHeight="1">
      <c r="B45" s="21"/>
      <c r="L45" s="21"/>
    </row>
    <row r="46" spans="2:12" s="1" customFormat="1" ht="14.4" customHeight="1">
      <c r="B46" s="21"/>
      <c r="L46" s="21"/>
    </row>
    <row r="47" spans="2:12" s="1" customFormat="1" ht="14.4" customHeight="1">
      <c r="B47" s="21"/>
      <c r="L47" s="21"/>
    </row>
    <row r="48" spans="2:12" s="1" customFormat="1" ht="14.4" customHeight="1">
      <c r="B48" s="21"/>
      <c r="L48" s="21"/>
    </row>
    <row r="49" spans="2:12" s="1" customFormat="1" ht="14.4" customHeight="1">
      <c r="B49" s="21"/>
      <c r="L49" s="21"/>
    </row>
    <row r="50" spans="2:12" s="2" customFormat="1" ht="14.4" customHeight="1">
      <c r="B50" s="43"/>
      <c r="D50" s="44" t="s">
        <v>53</v>
      </c>
      <c r="E50" s="45"/>
      <c r="F50" s="45"/>
      <c r="G50" s="44" t="s">
        <v>54</v>
      </c>
      <c r="H50" s="45"/>
      <c r="I50" s="45"/>
      <c r="J50" s="45"/>
      <c r="K50" s="45"/>
      <c r="L50" s="43"/>
    </row>
    <row r="51" spans="2:12" ht="10.2">
      <c r="B51" s="21"/>
      <c r="L51" s="21"/>
    </row>
    <row r="52" spans="2:12" ht="10.2">
      <c r="B52" s="21"/>
      <c r="L52" s="21"/>
    </row>
    <row r="53" spans="2:12" ht="10.2">
      <c r="B53" s="21"/>
      <c r="L53" s="21"/>
    </row>
    <row r="54" spans="2:12" ht="10.2">
      <c r="B54" s="21"/>
      <c r="L54" s="21"/>
    </row>
    <row r="55" spans="2:12" ht="10.2">
      <c r="B55" s="21"/>
      <c r="L55" s="21"/>
    </row>
    <row r="56" spans="2:12" ht="10.2">
      <c r="B56" s="21"/>
      <c r="L56" s="21"/>
    </row>
    <row r="57" spans="2:12" ht="10.2">
      <c r="B57" s="21"/>
      <c r="L57" s="21"/>
    </row>
    <row r="58" spans="2:12" ht="10.2">
      <c r="B58" s="21"/>
      <c r="L58" s="21"/>
    </row>
    <row r="59" spans="2:12" ht="10.2">
      <c r="B59" s="21"/>
      <c r="L59" s="21"/>
    </row>
    <row r="60" spans="2:12" ht="10.2">
      <c r="B60" s="21"/>
      <c r="L60" s="21"/>
    </row>
    <row r="61" spans="1:31" s="2" customFormat="1" ht="13.2">
      <c r="A61" s="33"/>
      <c r="B61" s="34"/>
      <c r="C61" s="33"/>
      <c r="D61" s="46" t="s">
        <v>55</v>
      </c>
      <c r="E61" s="36"/>
      <c r="F61" s="115" t="s">
        <v>56</v>
      </c>
      <c r="G61" s="46" t="s">
        <v>55</v>
      </c>
      <c r="H61" s="36"/>
      <c r="I61" s="36"/>
      <c r="J61" s="116" t="s">
        <v>56</v>
      </c>
      <c r="K61" s="36"/>
      <c r="L61" s="43"/>
      <c r="S61" s="33"/>
      <c r="T61" s="33"/>
      <c r="U61" s="33"/>
      <c r="V61" s="33"/>
      <c r="W61" s="33"/>
      <c r="X61" s="33"/>
      <c r="Y61" s="33"/>
      <c r="Z61" s="33"/>
      <c r="AA61" s="33"/>
      <c r="AB61" s="33"/>
      <c r="AC61" s="33"/>
      <c r="AD61" s="33"/>
      <c r="AE61" s="33"/>
    </row>
    <row r="62" spans="2:12" ht="10.2">
      <c r="B62" s="21"/>
      <c r="L62" s="21"/>
    </row>
    <row r="63" spans="2:12" ht="10.2">
      <c r="B63" s="21"/>
      <c r="L63" s="21"/>
    </row>
    <row r="64" spans="2:12" ht="10.2">
      <c r="B64" s="21"/>
      <c r="L64" s="21"/>
    </row>
    <row r="65" spans="1:31" s="2" customFormat="1" ht="13.2">
      <c r="A65" s="33"/>
      <c r="B65" s="34"/>
      <c r="C65" s="33"/>
      <c r="D65" s="44" t="s">
        <v>57</v>
      </c>
      <c r="E65" s="47"/>
      <c r="F65" s="47"/>
      <c r="G65" s="44" t="s">
        <v>58</v>
      </c>
      <c r="H65" s="47"/>
      <c r="I65" s="47"/>
      <c r="J65" s="47"/>
      <c r="K65" s="47"/>
      <c r="L65" s="43"/>
      <c r="S65" s="33"/>
      <c r="T65" s="33"/>
      <c r="U65" s="33"/>
      <c r="V65" s="33"/>
      <c r="W65" s="33"/>
      <c r="X65" s="33"/>
      <c r="Y65" s="33"/>
      <c r="Z65" s="33"/>
      <c r="AA65" s="33"/>
      <c r="AB65" s="33"/>
      <c r="AC65" s="33"/>
      <c r="AD65" s="33"/>
      <c r="AE65" s="33"/>
    </row>
    <row r="66" spans="2:12" ht="10.2">
      <c r="B66" s="21"/>
      <c r="L66" s="21"/>
    </row>
    <row r="67" spans="2:12" ht="10.2">
      <c r="B67" s="21"/>
      <c r="L67" s="21"/>
    </row>
    <row r="68" spans="2:12" ht="10.2">
      <c r="B68" s="21"/>
      <c r="L68" s="21"/>
    </row>
    <row r="69" spans="2:12" ht="10.2">
      <c r="B69" s="21"/>
      <c r="L69" s="21"/>
    </row>
    <row r="70" spans="2:12" ht="10.2">
      <c r="B70" s="21"/>
      <c r="L70" s="21"/>
    </row>
    <row r="71" spans="2:12" ht="10.2">
      <c r="B71" s="21"/>
      <c r="L71" s="21"/>
    </row>
    <row r="72" spans="2:12" ht="10.2">
      <c r="B72" s="21"/>
      <c r="L72" s="21"/>
    </row>
    <row r="73" spans="2:12" ht="10.2">
      <c r="B73" s="21"/>
      <c r="L73" s="21"/>
    </row>
    <row r="74" spans="2:12" ht="10.2">
      <c r="B74" s="21"/>
      <c r="L74" s="21"/>
    </row>
    <row r="75" spans="2:12" ht="10.2">
      <c r="B75" s="21"/>
      <c r="L75" s="21"/>
    </row>
    <row r="76" spans="1:31" s="2" customFormat="1" ht="13.2">
      <c r="A76" s="33"/>
      <c r="B76" s="34"/>
      <c r="C76" s="33"/>
      <c r="D76" s="46" t="s">
        <v>55</v>
      </c>
      <c r="E76" s="36"/>
      <c r="F76" s="115" t="s">
        <v>56</v>
      </c>
      <c r="G76" s="46" t="s">
        <v>55</v>
      </c>
      <c r="H76" s="36"/>
      <c r="I76" s="36"/>
      <c r="J76" s="116" t="s">
        <v>56</v>
      </c>
      <c r="K76" s="36"/>
      <c r="L76" s="43"/>
      <c r="S76" s="33"/>
      <c r="T76" s="33"/>
      <c r="U76" s="33"/>
      <c r="V76" s="33"/>
      <c r="W76" s="33"/>
      <c r="X76" s="33"/>
      <c r="Y76" s="33"/>
      <c r="Z76" s="33"/>
      <c r="AA76" s="33"/>
      <c r="AB76" s="33"/>
      <c r="AC76" s="33"/>
      <c r="AD76" s="33"/>
      <c r="AE76" s="33"/>
    </row>
    <row r="77" spans="1:31" s="2" customFormat="1" ht="14.4" customHeight="1">
      <c r="A77" s="33"/>
      <c r="B77" s="48"/>
      <c r="C77" s="49"/>
      <c r="D77" s="49"/>
      <c r="E77" s="49"/>
      <c r="F77" s="49"/>
      <c r="G77" s="49"/>
      <c r="H77" s="49"/>
      <c r="I77" s="49"/>
      <c r="J77" s="49"/>
      <c r="K77" s="49"/>
      <c r="L77" s="43"/>
      <c r="S77" s="33"/>
      <c r="T77" s="33"/>
      <c r="U77" s="33"/>
      <c r="V77" s="33"/>
      <c r="W77" s="33"/>
      <c r="X77" s="33"/>
      <c r="Y77" s="33"/>
      <c r="Z77" s="33"/>
      <c r="AA77" s="33"/>
      <c r="AB77" s="33"/>
      <c r="AC77" s="33"/>
      <c r="AD77" s="33"/>
      <c r="AE77" s="33"/>
    </row>
    <row r="81" spans="1:31" s="2" customFormat="1" ht="6.9" customHeight="1">
      <c r="A81" s="33"/>
      <c r="B81" s="50"/>
      <c r="C81" s="51"/>
      <c r="D81" s="51"/>
      <c r="E81" s="51"/>
      <c r="F81" s="51"/>
      <c r="G81" s="51"/>
      <c r="H81" s="51"/>
      <c r="I81" s="51"/>
      <c r="J81" s="51"/>
      <c r="K81" s="51"/>
      <c r="L81" s="43"/>
      <c r="S81" s="33"/>
      <c r="T81" s="33"/>
      <c r="U81" s="33"/>
      <c r="V81" s="33"/>
      <c r="W81" s="33"/>
      <c r="X81" s="33"/>
      <c r="Y81" s="33"/>
      <c r="Z81" s="33"/>
      <c r="AA81" s="33"/>
      <c r="AB81" s="33"/>
      <c r="AC81" s="33"/>
      <c r="AD81" s="33"/>
      <c r="AE81" s="33"/>
    </row>
    <row r="82" spans="1:31" s="2" customFormat="1" ht="24.9" customHeight="1">
      <c r="A82" s="33"/>
      <c r="B82" s="34"/>
      <c r="C82" s="22" t="s">
        <v>218</v>
      </c>
      <c r="D82" s="33"/>
      <c r="E82" s="33"/>
      <c r="F82" s="33"/>
      <c r="G82" s="33"/>
      <c r="H82" s="33"/>
      <c r="I82" s="33"/>
      <c r="J82" s="33"/>
      <c r="K82" s="33"/>
      <c r="L82" s="43"/>
      <c r="S82" s="33"/>
      <c r="T82" s="33"/>
      <c r="U82" s="33"/>
      <c r="V82" s="33"/>
      <c r="W82" s="33"/>
      <c r="X82" s="33"/>
      <c r="Y82" s="33"/>
      <c r="Z82" s="33"/>
      <c r="AA82" s="33"/>
      <c r="AB82" s="33"/>
      <c r="AC82" s="33"/>
      <c r="AD82" s="33"/>
      <c r="AE82" s="33"/>
    </row>
    <row r="83" spans="1:31" s="2" customFormat="1" ht="6.9" customHeight="1">
      <c r="A83" s="33"/>
      <c r="B83" s="34"/>
      <c r="C83" s="33"/>
      <c r="D83" s="33"/>
      <c r="E83" s="33"/>
      <c r="F83" s="33"/>
      <c r="G83" s="33"/>
      <c r="H83" s="33"/>
      <c r="I83" s="33"/>
      <c r="J83" s="33"/>
      <c r="K83" s="33"/>
      <c r="L83" s="43"/>
      <c r="S83" s="33"/>
      <c r="T83" s="33"/>
      <c r="U83" s="33"/>
      <c r="V83" s="33"/>
      <c r="W83" s="33"/>
      <c r="X83" s="33"/>
      <c r="Y83" s="33"/>
      <c r="Z83" s="33"/>
      <c r="AA83" s="33"/>
      <c r="AB83" s="33"/>
      <c r="AC83" s="33"/>
      <c r="AD83" s="33"/>
      <c r="AE83" s="33"/>
    </row>
    <row r="84" spans="1:31" s="2" customFormat="1" ht="12" customHeight="1">
      <c r="A84" s="33"/>
      <c r="B84" s="34"/>
      <c r="C84" s="28" t="s">
        <v>16</v>
      </c>
      <c r="D84" s="33"/>
      <c r="E84" s="33"/>
      <c r="F84" s="33"/>
      <c r="G84" s="33"/>
      <c r="H84" s="33"/>
      <c r="I84" s="33"/>
      <c r="J84" s="33"/>
      <c r="K84" s="33"/>
      <c r="L84" s="43"/>
      <c r="S84" s="33"/>
      <c r="T84" s="33"/>
      <c r="U84" s="33"/>
      <c r="V84" s="33"/>
      <c r="W84" s="33"/>
      <c r="X84" s="33"/>
      <c r="Y84" s="33"/>
      <c r="Z84" s="33"/>
      <c r="AA84" s="33"/>
      <c r="AB84" s="33"/>
      <c r="AC84" s="33"/>
      <c r="AD84" s="33"/>
      <c r="AE84" s="33"/>
    </row>
    <row r="85" spans="1:31" s="2" customFormat="1" ht="16.5" customHeight="1">
      <c r="A85" s="33"/>
      <c r="B85" s="34"/>
      <c r="C85" s="33"/>
      <c r="D85" s="33"/>
      <c r="E85" s="271" t="str">
        <f>E7</f>
        <v>Hvězdárna a planetárium Hradec Králové,pozorovací domek</v>
      </c>
      <c r="F85" s="272"/>
      <c r="G85" s="272"/>
      <c r="H85" s="272"/>
      <c r="I85" s="33"/>
      <c r="J85" s="33"/>
      <c r="K85" s="33"/>
      <c r="L85" s="43"/>
      <c r="S85" s="33"/>
      <c r="T85" s="33"/>
      <c r="U85" s="33"/>
      <c r="V85" s="33"/>
      <c r="W85" s="33"/>
      <c r="X85" s="33"/>
      <c r="Y85" s="33"/>
      <c r="Z85" s="33"/>
      <c r="AA85" s="33"/>
      <c r="AB85" s="33"/>
      <c r="AC85" s="33"/>
      <c r="AD85" s="33"/>
      <c r="AE85" s="33"/>
    </row>
    <row r="86" spans="2:12" s="1" customFormat="1" ht="12" customHeight="1">
      <c r="B86" s="21"/>
      <c r="C86" s="28" t="s">
        <v>125</v>
      </c>
      <c r="L86" s="21"/>
    </row>
    <row r="87" spans="2:12" s="1" customFormat="1" ht="23.25" customHeight="1">
      <c r="B87" s="21"/>
      <c r="E87" s="271" t="s">
        <v>128</v>
      </c>
      <c r="F87" s="255"/>
      <c r="G87" s="255"/>
      <c r="H87" s="255"/>
      <c r="L87" s="21"/>
    </row>
    <row r="88" spans="2:12" s="1" customFormat="1" ht="12" customHeight="1">
      <c r="B88" s="21"/>
      <c r="C88" s="28" t="s">
        <v>131</v>
      </c>
      <c r="L88" s="21"/>
    </row>
    <row r="89" spans="1:31" s="2" customFormat="1" ht="16.5" customHeight="1">
      <c r="A89" s="33"/>
      <c r="B89" s="34"/>
      <c r="C89" s="33"/>
      <c r="D89" s="33"/>
      <c r="E89" s="273" t="s">
        <v>134</v>
      </c>
      <c r="F89" s="274"/>
      <c r="G89" s="274"/>
      <c r="H89" s="274"/>
      <c r="I89" s="33"/>
      <c r="J89" s="33"/>
      <c r="K89" s="33"/>
      <c r="L89" s="43"/>
      <c r="S89" s="33"/>
      <c r="T89" s="33"/>
      <c r="U89" s="33"/>
      <c r="V89" s="33"/>
      <c r="W89" s="33"/>
      <c r="X89" s="33"/>
      <c r="Y89" s="33"/>
      <c r="Z89" s="33"/>
      <c r="AA89" s="33"/>
      <c r="AB89" s="33"/>
      <c r="AC89" s="33"/>
      <c r="AD89" s="33"/>
      <c r="AE89" s="33"/>
    </row>
    <row r="90" spans="1:31" s="2" customFormat="1" ht="12" customHeight="1">
      <c r="A90" s="33"/>
      <c r="B90" s="34"/>
      <c r="C90" s="28" t="s">
        <v>137</v>
      </c>
      <c r="D90" s="33"/>
      <c r="E90" s="33"/>
      <c r="F90" s="33"/>
      <c r="G90" s="33"/>
      <c r="H90" s="33"/>
      <c r="I90" s="33"/>
      <c r="J90" s="33"/>
      <c r="K90" s="33"/>
      <c r="L90" s="43"/>
      <c r="S90" s="33"/>
      <c r="T90" s="33"/>
      <c r="U90" s="33"/>
      <c r="V90" s="33"/>
      <c r="W90" s="33"/>
      <c r="X90" s="33"/>
      <c r="Y90" s="33"/>
      <c r="Z90" s="33"/>
      <c r="AA90" s="33"/>
      <c r="AB90" s="33"/>
      <c r="AC90" s="33"/>
      <c r="AD90" s="33"/>
      <c r="AE90" s="33"/>
    </row>
    <row r="91" spans="1:31" s="2" customFormat="1" ht="16.5" customHeight="1">
      <c r="A91" s="33"/>
      <c r="B91" s="34"/>
      <c r="C91" s="33"/>
      <c r="D91" s="33"/>
      <c r="E91" s="227" t="str">
        <f>E13</f>
        <v>D.1.4.b - UT + VZD</v>
      </c>
      <c r="F91" s="274"/>
      <c r="G91" s="274"/>
      <c r="H91" s="274"/>
      <c r="I91" s="33"/>
      <c r="J91" s="33"/>
      <c r="K91" s="33"/>
      <c r="L91" s="43"/>
      <c r="S91" s="33"/>
      <c r="T91" s="33"/>
      <c r="U91" s="33"/>
      <c r="V91" s="33"/>
      <c r="W91" s="33"/>
      <c r="X91" s="33"/>
      <c r="Y91" s="33"/>
      <c r="Z91" s="33"/>
      <c r="AA91" s="33"/>
      <c r="AB91" s="33"/>
      <c r="AC91" s="33"/>
      <c r="AD91" s="33"/>
      <c r="AE91" s="33"/>
    </row>
    <row r="92" spans="1:31" s="2" customFormat="1" ht="6.9" customHeight="1">
      <c r="A92" s="33"/>
      <c r="B92" s="34"/>
      <c r="C92" s="33"/>
      <c r="D92" s="33"/>
      <c r="E92" s="33"/>
      <c r="F92" s="33"/>
      <c r="G92" s="33"/>
      <c r="H92" s="33"/>
      <c r="I92" s="33"/>
      <c r="J92" s="33"/>
      <c r="K92" s="33"/>
      <c r="L92" s="43"/>
      <c r="S92" s="33"/>
      <c r="T92" s="33"/>
      <c r="U92" s="33"/>
      <c r="V92" s="33"/>
      <c r="W92" s="33"/>
      <c r="X92" s="33"/>
      <c r="Y92" s="33"/>
      <c r="Z92" s="33"/>
      <c r="AA92" s="33"/>
      <c r="AB92" s="33"/>
      <c r="AC92" s="33"/>
      <c r="AD92" s="33"/>
      <c r="AE92" s="33"/>
    </row>
    <row r="93" spans="1:31" s="2" customFormat="1" ht="12" customHeight="1">
      <c r="A93" s="33"/>
      <c r="B93" s="34"/>
      <c r="C93" s="28" t="s">
        <v>20</v>
      </c>
      <c r="D93" s="33"/>
      <c r="E93" s="33"/>
      <c r="F93" s="26" t="str">
        <f>F16</f>
        <v>Hradec Králové,Kluky,p.č.st. 245</v>
      </c>
      <c r="G93" s="33"/>
      <c r="H93" s="33"/>
      <c r="I93" s="28" t="s">
        <v>22</v>
      </c>
      <c r="J93" s="56" t="str">
        <f>IF(J16="","",J16)</f>
        <v>21. 3. 2023</v>
      </c>
      <c r="K93" s="33"/>
      <c r="L93" s="43"/>
      <c r="S93" s="33"/>
      <c r="T93" s="33"/>
      <c r="U93" s="33"/>
      <c r="V93" s="33"/>
      <c r="W93" s="33"/>
      <c r="X93" s="33"/>
      <c r="Y93" s="33"/>
      <c r="Z93" s="33"/>
      <c r="AA93" s="33"/>
      <c r="AB93" s="33"/>
      <c r="AC93" s="33"/>
      <c r="AD93" s="33"/>
      <c r="AE93" s="33"/>
    </row>
    <row r="94" spans="1:31" s="2" customFormat="1" ht="6.9" customHeight="1">
      <c r="A94" s="33"/>
      <c r="B94" s="34"/>
      <c r="C94" s="33"/>
      <c r="D94" s="33"/>
      <c r="E94" s="33"/>
      <c r="F94" s="33"/>
      <c r="G94" s="33"/>
      <c r="H94" s="33"/>
      <c r="I94" s="33"/>
      <c r="J94" s="33"/>
      <c r="K94" s="33"/>
      <c r="L94" s="43"/>
      <c r="S94" s="33"/>
      <c r="T94" s="33"/>
      <c r="U94" s="33"/>
      <c r="V94" s="33"/>
      <c r="W94" s="33"/>
      <c r="X94" s="33"/>
      <c r="Y94" s="33"/>
      <c r="Z94" s="33"/>
      <c r="AA94" s="33"/>
      <c r="AB94" s="33"/>
      <c r="AC94" s="33"/>
      <c r="AD94" s="33"/>
      <c r="AE94" s="33"/>
    </row>
    <row r="95" spans="1:31" s="2" customFormat="1" ht="15.15" customHeight="1">
      <c r="A95" s="33"/>
      <c r="B95" s="34"/>
      <c r="C95" s="28" t="s">
        <v>24</v>
      </c>
      <c r="D95" s="33"/>
      <c r="E95" s="33"/>
      <c r="F95" s="26" t="str">
        <f>E19</f>
        <v>Královéhradecký kraj,Pivovarské náměstí 1254,HK</v>
      </c>
      <c r="G95" s="33"/>
      <c r="H95" s="33"/>
      <c r="I95" s="28" t="s">
        <v>32</v>
      </c>
      <c r="J95" s="31" t="str">
        <f>E25</f>
        <v>Ondřej Zikán</v>
      </c>
      <c r="K95" s="33"/>
      <c r="L95" s="43"/>
      <c r="S95" s="33"/>
      <c r="T95" s="33"/>
      <c r="U95" s="33"/>
      <c r="V95" s="33"/>
      <c r="W95" s="33"/>
      <c r="X95" s="33"/>
      <c r="Y95" s="33"/>
      <c r="Z95" s="33"/>
      <c r="AA95" s="33"/>
      <c r="AB95" s="33"/>
      <c r="AC95" s="33"/>
      <c r="AD95" s="33"/>
      <c r="AE95" s="33"/>
    </row>
    <row r="96" spans="1:31" s="2" customFormat="1" ht="15.15" customHeight="1">
      <c r="A96" s="33"/>
      <c r="B96" s="34"/>
      <c r="C96" s="28" t="s">
        <v>30</v>
      </c>
      <c r="D96" s="33"/>
      <c r="E96" s="33"/>
      <c r="F96" s="26" t="str">
        <f>IF(E22="","",E22)</f>
        <v>Vyplň údaj</v>
      </c>
      <c r="G96" s="33"/>
      <c r="H96" s="33"/>
      <c r="I96" s="28" t="s">
        <v>37</v>
      </c>
      <c r="J96" s="31" t="str">
        <f>E28</f>
        <v>Ondřej Zikán</v>
      </c>
      <c r="K96" s="33"/>
      <c r="L96" s="43"/>
      <c r="S96" s="33"/>
      <c r="T96" s="33"/>
      <c r="U96" s="33"/>
      <c r="V96" s="33"/>
      <c r="W96" s="33"/>
      <c r="X96" s="33"/>
      <c r="Y96" s="33"/>
      <c r="Z96" s="33"/>
      <c r="AA96" s="33"/>
      <c r="AB96" s="33"/>
      <c r="AC96" s="33"/>
      <c r="AD96" s="33"/>
      <c r="AE96" s="33"/>
    </row>
    <row r="97" spans="1:31" s="2" customFormat="1" ht="10.35" customHeight="1">
      <c r="A97" s="33"/>
      <c r="B97" s="34"/>
      <c r="C97" s="33"/>
      <c r="D97" s="33"/>
      <c r="E97" s="33"/>
      <c r="F97" s="33"/>
      <c r="G97" s="33"/>
      <c r="H97" s="33"/>
      <c r="I97" s="33"/>
      <c r="J97" s="33"/>
      <c r="K97" s="33"/>
      <c r="L97" s="43"/>
      <c r="S97" s="33"/>
      <c r="T97" s="33"/>
      <c r="U97" s="33"/>
      <c r="V97" s="33"/>
      <c r="W97" s="33"/>
      <c r="X97" s="33"/>
      <c r="Y97" s="33"/>
      <c r="Z97" s="33"/>
      <c r="AA97" s="33"/>
      <c r="AB97" s="33"/>
      <c r="AC97" s="33"/>
      <c r="AD97" s="33"/>
      <c r="AE97" s="33"/>
    </row>
    <row r="98" spans="1:31" s="2" customFormat="1" ht="29.25" customHeight="1">
      <c r="A98" s="33"/>
      <c r="B98" s="34"/>
      <c r="C98" s="117" t="s">
        <v>219</v>
      </c>
      <c r="D98" s="109"/>
      <c r="E98" s="109"/>
      <c r="F98" s="109"/>
      <c r="G98" s="109"/>
      <c r="H98" s="109"/>
      <c r="I98" s="109"/>
      <c r="J98" s="118" t="s">
        <v>220</v>
      </c>
      <c r="K98" s="109"/>
      <c r="L98" s="43"/>
      <c r="S98" s="33"/>
      <c r="T98" s="33"/>
      <c r="U98" s="33"/>
      <c r="V98" s="33"/>
      <c r="W98" s="33"/>
      <c r="X98" s="33"/>
      <c r="Y98" s="33"/>
      <c r="Z98" s="33"/>
      <c r="AA98" s="33"/>
      <c r="AB98" s="33"/>
      <c r="AC98" s="33"/>
      <c r="AD98" s="33"/>
      <c r="AE98" s="33"/>
    </row>
    <row r="99" spans="1:31" s="2" customFormat="1" ht="10.35" customHeight="1">
      <c r="A99" s="33"/>
      <c r="B99" s="34"/>
      <c r="C99" s="33"/>
      <c r="D99" s="33"/>
      <c r="E99" s="33"/>
      <c r="F99" s="33"/>
      <c r="G99" s="33"/>
      <c r="H99" s="33"/>
      <c r="I99" s="33"/>
      <c r="J99" s="33"/>
      <c r="K99" s="33"/>
      <c r="L99" s="43"/>
      <c r="S99" s="33"/>
      <c r="T99" s="33"/>
      <c r="U99" s="33"/>
      <c r="V99" s="33"/>
      <c r="W99" s="33"/>
      <c r="X99" s="33"/>
      <c r="Y99" s="33"/>
      <c r="Z99" s="33"/>
      <c r="AA99" s="33"/>
      <c r="AB99" s="33"/>
      <c r="AC99" s="33"/>
      <c r="AD99" s="33"/>
      <c r="AE99" s="33"/>
    </row>
    <row r="100" spans="1:47" s="2" customFormat="1" ht="22.8" customHeight="1">
      <c r="A100" s="33"/>
      <c r="B100" s="34"/>
      <c r="C100" s="119" t="s">
        <v>221</v>
      </c>
      <c r="D100" s="33"/>
      <c r="E100" s="33"/>
      <c r="F100" s="33"/>
      <c r="G100" s="33"/>
      <c r="H100" s="33"/>
      <c r="I100" s="33"/>
      <c r="J100" s="72">
        <f>J127</f>
        <v>0</v>
      </c>
      <c r="K100" s="33"/>
      <c r="L100" s="43"/>
      <c r="S100" s="33"/>
      <c r="T100" s="33"/>
      <c r="U100" s="33"/>
      <c r="V100" s="33"/>
      <c r="W100" s="33"/>
      <c r="X100" s="33"/>
      <c r="Y100" s="33"/>
      <c r="Z100" s="33"/>
      <c r="AA100" s="33"/>
      <c r="AB100" s="33"/>
      <c r="AC100" s="33"/>
      <c r="AD100" s="33"/>
      <c r="AE100" s="33"/>
      <c r="AU100" s="18" t="s">
        <v>222</v>
      </c>
    </row>
    <row r="101" spans="2:12" s="9" customFormat="1" ht="24.9" customHeight="1">
      <c r="B101" s="120"/>
      <c r="D101" s="121" t="s">
        <v>2034</v>
      </c>
      <c r="E101" s="122"/>
      <c r="F101" s="122"/>
      <c r="G101" s="122"/>
      <c r="H101" s="122"/>
      <c r="I101" s="122"/>
      <c r="J101" s="123">
        <f>J128</f>
        <v>0</v>
      </c>
      <c r="L101" s="120"/>
    </row>
    <row r="102" spans="2:12" s="10" customFormat="1" ht="19.95" customHeight="1">
      <c r="B102" s="124"/>
      <c r="D102" s="125" t="s">
        <v>2035</v>
      </c>
      <c r="E102" s="126"/>
      <c r="F102" s="126"/>
      <c r="G102" s="126"/>
      <c r="H102" s="126"/>
      <c r="I102" s="126"/>
      <c r="J102" s="127">
        <f>J129</f>
        <v>0</v>
      </c>
      <c r="L102" s="124"/>
    </row>
    <row r="103" spans="2:12" s="10" customFormat="1" ht="19.95" customHeight="1">
      <c r="B103" s="124"/>
      <c r="D103" s="125" t="s">
        <v>2036</v>
      </c>
      <c r="E103" s="126"/>
      <c r="F103" s="126"/>
      <c r="G103" s="126"/>
      <c r="H103" s="126"/>
      <c r="I103" s="126"/>
      <c r="J103" s="127">
        <f>J144</f>
        <v>0</v>
      </c>
      <c r="L103" s="124"/>
    </row>
    <row r="104" spans="1:31" s="2" customFormat="1" ht="21.75" customHeight="1">
      <c r="A104" s="33"/>
      <c r="B104" s="34"/>
      <c r="C104" s="33"/>
      <c r="D104" s="33"/>
      <c r="E104" s="33"/>
      <c r="F104" s="33"/>
      <c r="G104" s="33"/>
      <c r="H104" s="33"/>
      <c r="I104" s="33"/>
      <c r="J104" s="33"/>
      <c r="K104" s="33"/>
      <c r="L104" s="43"/>
      <c r="S104" s="33"/>
      <c r="T104" s="33"/>
      <c r="U104" s="33"/>
      <c r="V104" s="33"/>
      <c r="W104" s="33"/>
      <c r="X104" s="33"/>
      <c r="Y104" s="33"/>
      <c r="Z104" s="33"/>
      <c r="AA104" s="33"/>
      <c r="AB104" s="33"/>
      <c r="AC104" s="33"/>
      <c r="AD104" s="33"/>
      <c r="AE104" s="33"/>
    </row>
    <row r="105" spans="1:31" s="2" customFormat="1" ht="6.9" customHeight="1">
      <c r="A105" s="33"/>
      <c r="B105" s="48"/>
      <c r="C105" s="49"/>
      <c r="D105" s="49"/>
      <c r="E105" s="49"/>
      <c r="F105" s="49"/>
      <c r="G105" s="49"/>
      <c r="H105" s="49"/>
      <c r="I105" s="49"/>
      <c r="J105" s="49"/>
      <c r="K105" s="49"/>
      <c r="L105" s="43"/>
      <c r="S105" s="33"/>
      <c r="T105" s="33"/>
      <c r="U105" s="33"/>
      <c r="V105" s="33"/>
      <c r="W105" s="33"/>
      <c r="X105" s="33"/>
      <c r="Y105" s="33"/>
      <c r="Z105" s="33"/>
      <c r="AA105" s="33"/>
      <c r="AB105" s="33"/>
      <c r="AC105" s="33"/>
      <c r="AD105" s="33"/>
      <c r="AE105" s="33"/>
    </row>
    <row r="109" spans="1:31" s="2" customFormat="1" ht="6.9" customHeight="1">
      <c r="A109" s="33"/>
      <c r="B109" s="50"/>
      <c r="C109" s="51"/>
      <c r="D109" s="51"/>
      <c r="E109" s="51"/>
      <c r="F109" s="51"/>
      <c r="G109" s="51"/>
      <c r="H109" s="51"/>
      <c r="I109" s="51"/>
      <c r="J109" s="51"/>
      <c r="K109" s="51"/>
      <c r="L109" s="43"/>
      <c r="S109" s="33"/>
      <c r="T109" s="33"/>
      <c r="U109" s="33"/>
      <c r="V109" s="33"/>
      <c r="W109" s="33"/>
      <c r="X109" s="33"/>
      <c r="Y109" s="33"/>
      <c r="Z109" s="33"/>
      <c r="AA109" s="33"/>
      <c r="AB109" s="33"/>
      <c r="AC109" s="33"/>
      <c r="AD109" s="33"/>
      <c r="AE109" s="33"/>
    </row>
    <row r="110" spans="1:31" s="2" customFormat="1" ht="24.9" customHeight="1">
      <c r="A110" s="33"/>
      <c r="B110" s="34"/>
      <c r="C110" s="22" t="s">
        <v>250</v>
      </c>
      <c r="D110" s="33"/>
      <c r="E110" s="33"/>
      <c r="F110" s="33"/>
      <c r="G110" s="33"/>
      <c r="H110" s="33"/>
      <c r="I110" s="33"/>
      <c r="J110" s="33"/>
      <c r="K110" s="33"/>
      <c r="L110" s="43"/>
      <c r="S110" s="33"/>
      <c r="T110" s="33"/>
      <c r="U110" s="33"/>
      <c r="V110" s="33"/>
      <c r="W110" s="33"/>
      <c r="X110" s="33"/>
      <c r="Y110" s="33"/>
      <c r="Z110" s="33"/>
      <c r="AA110" s="33"/>
      <c r="AB110" s="33"/>
      <c r="AC110" s="33"/>
      <c r="AD110" s="33"/>
      <c r="AE110" s="33"/>
    </row>
    <row r="111" spans="1:31" s="2" customFormat="1" ht="6.9" customHeight="1">
      <c r="A111" s="33"/>
      <c r="B111" s="34"/>
      <c r="C111" s="33"/>
      <c r="D111" s="33"/>
      <c r="E111" s="33"/>
      <c r="F111" s="33"/>
      <c r="G111" s="33"/>
      <c r="H111" s="33"/>
      <c r="I111" s="33"/>
      <c r="J111" s="33"/>
      <c r="K111" s="33"/>
      <c r="L111" s="43"/>
      <c r="S111" s="33"/>
      <c r="T111" s="33"/>
      <c r="U111" s="33"/>
      <c r="V111" s="33"/>
      <c r="W111" s="33"/>
      <c r="X111" s="33"/>
      <c r="Y111" s="33"/>
      <c r="Z111" s="33"/>
      <c r="AA111" s="33"/>
      <c r="AB111" s="33"/>
      <c r="AC111" s="33"/>
      <c r="AD111" s="33"/>
      <c r="AE111" s="33"/>
    </row>
    <row r="112" spans="1:31" s="2" customFormat="1" ht="12" customHeight="1">
      <c r="A112" s="33"/>
      <c r="B112" s="34"/>
      <c r="C112" s="28" t="s">
        <v>16</v>
      </c>
      <c r="D112" s="33"/>
      <c r="E112" s="33"/>
      <c r="F112" s="33"/>
      <c r="G112" s="33"/>
      <c r="H112" s="33"/>
      <c r="I112" s="33"/>
      <c r="J112" s="33"/>
      <c r="K112" s="33"/>
      <c r="L112" s="43"/>
      <c r="S112" s="33"/>
      <c r="T112" s="33"/>
      <c r="U112" s="33"/>
      <c r="V112" s="33"/>
      <c r="W112" s="33"/>
      <c r="X112" s="33"/>
      <c r="Y112" s="33"/>
      <c r="Z112" s="33"/>
      <c r="AA112" s="33"/>
      <c r="AB112" s="33"/>
      <c r="AC112" s="33"/>
      <c r="AD112" s="33"/>
      <c r="AE112" s="33"/>
    </row>
    <row r="113" spans="1:31" s="2" customFormat="1" ht="16.5" customHeight="1">
      <c r="A113" s="33"/>
      <c r="B113" s="34"/>
      <c r="C113" s="33"/>
      <c r="D113" s="33"/>
      <c r="E113" s="271" t="str">
        <f>E7</f>
        <v>Hvězdárna a planetárium Hradec Králové,pozorovací domek</v>
      </c>
      <c r="F113" s="272"/>
      <c r="G113" s="272"/>
      <c r="H113" s="272"/>
      <c r="I113" s="33"/>
      <c r="J113" s="33"/>
      <c r="K113" s="33"/>
      <c r="L113" s="43"/>
      <c r="S113" s="33"/>
      <c r="T113" s="33"/>
      <c r="U113" s="33"/>
      <c r="V113" s="33"/>
      <c r="W113" s="33"/>
      <c r="X113" s="33"/>
      <c r="Y113" s="33"/>
      <c r="Z113" s="33"/>
      <c r="AA113" s="33"/>
      <c r="AB113" s="33"/>
      <c r="AC113" s="33"/>
      <c r="AD113" s="33"/>
      <c r="AE113" s="33"/>
    </row>
    <row r="114" spans="2:12" s="1" customFormat="1" ht="12" customHeight="1">
      <c r="B114" s="21"/>
      <c r="C114" s="28" t="s">
        <v>125</v>
      </c>
      <c r="L114" s="21"/>
    </row>
    <row r="115" spans="2:12" s="1" customFormat="1" ht="23.25" customHeight="1">
      <c r="B115" s="21"/>
      <c r="E115" s="271" t="s">
        <v>128</v>
      </c>
      <c r="F115" s="255"/>
      <c r="G115" s="255"/>
      <c r="H115" s="255"/>
      <c r="L115" s="21"/>
    </row>
    <row r="116" spans="2:12" s="1" customFormat="1" ht="12" customHeight="1">
      <c r="B116" s="21"/>
      <c r="C116" s="28" t="s">
        <v>131</v>
      </c>
      <c r="L116" s="21"/>
    </row>
    <row r="117" spans="1:31" s="2" customFormat="1" ht="16.5" customHeight="1">
      <c r="A117" s="33"/>
      <c r="B117" s="34"/>
      <c r="C117" s="33"/>
      <c r="D117" s="33"/>
      <c r="E117" s="273" t="s">
        <v>134</v>
      </c>
      <c r="F117" s="274"/>
      <c r="G117" s="274"/>
      <c r="H117" s="274"/>
      <c r="I117" s="33"/>
      <c r="J117" s="33"/>
      <c r="K117" s="33"/>
      <c r="L117" s="43"/>
      <c r="S117" s="33"/>
      <c r="T117" s="33"/>
      <c r="U117" s="33"/>
      <c r="V117" s="33"/>
      <c r="W117" s="33"/>
      <c r="X117" s="33"/>
      <c r="Y117" s="33"/>
      <c r="Z117" s="33"/>
      <c r="AA117" s="33"/>
      <c r="AB117" s="33"/>
      <c r="AC117" s="33"/>
      <c r="AD117" s="33"/>
      <c r="AE117" s="33"/>
    </row>
    <row r="118" spans="1:31" s="2" customFormat="1" ht="12" customHeight="1">
      <c r="A118" s="33"/>
      <c r="B118" s="34"/>
      <c r="C118" s="28" t="s">
        <v>137</v>
      </c>
      <c r="D118" s="33"/>
      <c r="E118" s="33"/>
      <c r="F118" s="33"/>
      <c r="G118" s="33"/>
      <c r="H118" s="33"/>
      <c r="I118" s="33"/>
      <c r="J118" s="33"/>
      <c r="K118" s="33"/>
      <c r="L118" s="43"/>
      <c r="S118" s="33"/>
      <c r="T118" s="33"/>
      <c r="U118" s="33"/>
      <c r="V118" s="33"/>
      <c r="W118" s="33"/>
      <c r="X118" s="33"/>
      <c r="Y118" s="33"/>
      <c r="Z118" s="33"/>
      <c r="AA118" s="33"/>
      <c r="AB118" s="33"/>
      <c r="AC118" s="33"/>
      <c r="AD118" s="33"/>
      <c r="AE118" s="33"/>
    </row>
    <row r="119" spans="1:31" s="2" customFormat="1" ht="16.5" customHeight="1">
      <c r="A119" s="33"/>
      <c r="B119" s="34"/>
      <c r="C119" s="33"/>
      <c r="D119" s="33"/>
      <c r="E119" s="227" t="str">
        <f>E13</f>
        <v>D.1.4.b - UT + VZD</v>
      </c>
      <c r="F119" s="274"/>
      <c r="G119" s="274"/>
      <c r="H119" s="274"/>
      <c r="I119" s="33"/>
      <c r="J119" s="33"/>
      <c r="K119" s="33"/>
      <c r="L119" s="43"/>
      <c r="S119" s="33"/>
      <c r="T119" s="33"/>
      <c r="U119" s="33"/>
      <c r="V119" s="33"/>
      <c r="W119" s="33"/>
      <c r="X119" s="33"/>
      <c r="Y119" s="33"/>
      <c r="Z119" s="33"/>
      <c r="AA119" s="33"/>
      <c r="AB119" s="33"/>
      <c r="AC119" s="33"/>
      <c r="AD119" s="33"/>
      <c r="AE119" s="33"/>
    </row>
    <row r="120" spans="1:31" s="2" customFormat="1" ht="6.9" customHeight="1">
      <c r="A120" s="33"/>
      <c r="B120" s="34"/>
      <c r="C120" s="33"/>
      <c r="D120" s="33"/>
      <c r="E120" s="33"/>
      <c r="F120" s="33"/>
      <c r="G120" s="33"/>
      <c r="H120" s="33"/>
      <c r="I120" s="33"/>
      <c r="J120" s="33"/>
      <c r="K120" s="33"/>
      <c r="L120" s="43"/>
      <c r="S120" s="33"/>
      <c r="T120" s="33"/>
      <c r="U120" s="33"/>
      <c r="V120" s="33"/>
      <c r="W120" s="33"/>
      <c r="X120" s="33"/>
      <c r="Y120" s="33"/>
      <c r="Z120" s="33"/>
      <c r="AA120" s="33"/>
      <c r="AB120" s="33"/>
      <c r="AC120" s="33"/>
      <c r="AD120" s="33"/>
      <c r="AE120" s="33"/>
    </row>
    <row r="121" spans="1:31" s="2" customFormat="1" ht="12" customHeight="1">
      <c r="A121" s="33"/>
      <c r="B121" s="34"/>
      <c r="C121" s="28" t="s">
        <v>20</v>
      </c>
      <c r="D121" s="33"/>
      <c r="E121" s="33"/>
      <c r="F121" s="26" t="str">
        <f>F16</f>
        <v>Hradec Králové,Kluky,p.č.st. 245</v>
      </c>
      <c r="G121" s="33"/>
      <c r="H121" s="33"/>
      <c r="I121" s="28" t="s">
        <v>22</v>
      </c>
      <c r="J121" s="56" t="str">
        <f>IF(J16="","",J16)</f>
        <v>21. 3. 2023</v>
      </c>
      <c r="K121" s="33"/>
      <c r="L121" s="43"/>
      <c r="S121" s="33"/>
      <c r="T121" s="33"/>
      <c r="U121" s="33"/>
      <c r="V121" s="33"/>
      <c r="W121" s="33"/>
      <c r="X121" s="33"/>
      <c r="Y121" s="33"/>
      <c r="Z121" s="33"/>
      <c r="AA121" s="33"/>
      <c r="AB121" s="33"/>
      <c r="AC121" s="33"/>
      <c r="AD121" s="33"/>
      <c r="AE121" s="33"/>
    </row>
    <row r="122" spans="1:31" s="2" customFormat="1" ht="6.9" customHeight="1">
      <c r="A122" s="33"/>
      <c r="B122" s="34"/>
      <c r="C122" s="33"/>
      <c r="D122" s="33"/>
      <c r="E122" s="33"/>
      <c r="F122" s="33"/>
      <c r="G122" s="33"/>
      <c r="H122" s="33"/>
      <c r="I122" s="33"/>
      <c r="J122" s="33"/>
      <c r="K122" s="33"/>
      <c r="L122" s="43"/>
      <c r="S122" s="33"/>
      <c r="T122" s="33"/>
      <c r="U122" s="33"/>
      <c r="V122" s="33"/>
      <c r="W122" s="33"/>
      <c r="X122" s="33"/>
      <c r="Y122" s="33"/>
      <c r="Z122" s="33"/>
      <c r="AA122" s="33"/>
      <c r="AB122" s="33"/>
      <c r="AC122" s="33"/>
      <c r="AD122" s="33"/>
      <c r="AE122" s="33"/>
    </row>
    <row r="123" spans="1:31" s="2" customFormat="1" ht="15.15" customHeight="1">
      <c r="A123" s="33"/>
      <c r="B123" s="34"/>
      <c r="C123" s="28" t="s">
        <v>24</v>
      </c>
      <c r="D123" s="33"/>
      <c r="E123" s="33"/>
      <c r="F123" s="26" t="str">
        <f>E19</f>
        <v>Královéhradecký kraj,Pivovarské náměstí 1254,HK</v>
      </c>
      <c r="G123" s="33"/>
      <c r="H123" s="33"/>
      <c r="I123" s="28" t="s">
        <v>32</v>
      </c>
      <c r="J123" s="31" t="str">
        <f>E25</f>
        <v>Ondřej Zikán</v>
      </c>
      <c r="K123" s="33"/>
      <c r="L123" s="43"/>
      <c r="S123" s="33"/>
      <c r="T123" s="33"/>
      <c r="U123" s="33"/>
      <c r="V123" s="33"/>
      <c r="W123" s="33"/>
      <c r="X123" s="33"/>
      <c r="Y123" s="33"/>
      <c r="Z123" s="33"/>
      <c r="AA123" s="33"/>
      <c r="AB123" s="33"/>
      <c r="AC123" s="33"/>
      <c r="AD123" s="33"/>
      <c r="AE123" s="33"/>
    </row>
    <row r="124" spans="1:31" s="2" customFormat="1" ht="15.15" customHeight="1">
      <c r="A124" s="33"/>
      <c r="B124" s="34"/>
      <c r="C124" s="28" t="s">
        <v>30</v>
      </c>
      <c r="D124" s="33"/>
      <c r="E124" s="33"/>
      <c r="F124" s="26" t="str">
        <f>IF(E22="","",E22)</f>
        <v>Vyplň údaj</v>
      </c>
      <c r="G124" s="33"/>
      <c r="H124" s="33"/>
      <c r="I124" s="28" t="s">
        <v>37</v>
      </c>
      <c r="J124" s="31" t="str">
        <f>E28</f>
        <v>Ondřej Zikán</v>
      </c>
      <c r="K124" s="33"/>
      <c r="L124" s="43"/>
      <c r="S124" s="33"/>
      <c r="T124" s="33"/>
      <c r="U124" s="33"/>
      <c r="V124" s="33"/>
      <c r="W124" s="33"/>
      <c r="X124" s="33"/>
      <c r="Y124" s="33"/>
      <c r="Z124" s="33"/>
      <c r="AA124" s="33"/>
      <c r="AB124" s="33"/>
      <c r="AC124" s="33"/>
      <c r="AD124" s="33"/>
      <c r="AE124" s="33"/>
    </row>
    <row r="125" spans="1:31" s="2" customFormat="1" ht="10.35" customHeight="1">
      <c r="A125" s="33"/>
      <c r="B125" s="34"/>
      <c r="C125" s="33"/>
      <c r="D125" s="33"/>
      <c r="E125" s="33"/>
      <c r="F125" s="33"/>
      <c r="G125" s="33"/>
      <c r="H125" s="33"/>
      <c r="I125" s="33"/>
      <c r="J125" s="33"/>
      <c r="K125" s="33"/>
      <c r="L125" s="43"/>
      <c r="S125" s="33"/>
      <c r="T125" s="33"/>
      <c r="U125" s="33"/>
      <c r="V125" s="33"/>
      <c r="W125" s="33"/>
      <c r="X125" s="33"/>
      <c r="Y125" s="33"/>
      <c r="Z125" s="33"/>
      <c r="AA125" s="33"/>
      <c r="AB125" s="33"/>
      <c r="AC125" s="33"/>
      <c r="AD125" s="33"/>
      <c r="AE125" s="33"/>
    </row>
    <row r="126" spans="1:31" s="11" customFormat="1" ht="29.25" customHeight="1">
      <c r="A126" s="128"/>
      <c r="B126" s="129"/>
      <c r="C126" s="130" t="s">
        <v>251</v>
      </c>
      <c r="D126" s="131" t="s">
        <v>65</v>
      </c>
      <c r="E126" s="131" t="s">
        <v>61</v>
      </c>
      <c r="F126" s="131" t="s">
        <v>62</v>
      </c>
      <c r="G126" s="131" t="s">
        <v>252</v>
      </c>
      <c r="H126" s="131" t="s">
        <v>253</v>
      </c>
      <c r="I126" s="131" t="s">
        <v>254</v>
      </c>
      <c r="J126" s="131" t="s">
        <v>220</v>
      </c>
      <c r="K126" s="132" t="s">
        <v>255</v>
      </c>
      <c r="L126" s="133"/>
      <c r="M126" s="63" t="s">
        <v>1</v>
      </c>
      <c r="N126" s="64" t="s">
        <v>44</v>
      </c>
      <c r="O126" s="64" t="s">
        <v>256</v>
      </c>
      <c r="P126" s="64" t="s">
        <v>257</v>
      </c>
      <c r="Q126" s="64" t="s">
        <v>258</v>
      </c>
      <c r="R126" s="64" t="s">
        <v>259</v>
      </c>
      <c r="S126" s="64" t="s">
        <v>260</v>
      </c>
      <c r="T126" s="65" t="s">
        <v>261</v>
      </c>
      <c r="U126" s="128"/>
      <c r="V126" s="128"/>
      <c r="W126" s="128"/>
      <c r="X126" s="128"/>
      <c r="Y126" s="128"/>
      <c r="Z126" s="128"/>
      <c r="AA126" s="128"/>
      <c r="AB126" s="128"/>
      <c r="AC126" s="128"/>
      <c r="AD126" s="128"/>
      <c r="AE126" s="128"/>
    </row>
    <row r="127" spans="1:63" s="2" customFormat="1" ht="22.8" customHeight="1">
      <c r="A127" s="33"/>
      <c r="B127" s="34"/>
      <c r="C127" s="70" t="s">
        <v>262</v>
      </c>
      <c r="D127" s="33"/>
      <c r="E127" s="33"/>
      <c r="F127" s="33"/>
      <c r="G127" s="33"/>
      <c r="H127" s="33"/>
      <c r="I127" s="33"/>
      <c r="J127" s="134">
        <f>BK127</f>
        <v>0</v>
      </c>
      <c r="K127" s="33"/>
      <c r="L127" s="34"/>
      <c r="M127" s="66"/>
      <c r="N127" s="57"/>
      <c r="O127" s="67"/>
      <c r="P127" s="135">
        <f>P128</f>
        <v>0</v>
      </c>
      <c r="Q127" s="67"/>
      <c r="R127" s="135">
        <f>R128</f>
        <v>0</v>
      </c>
      <c r="S127" s="67"/>
      <c r="T127" s="136">
        <f>T128</f>
        <v>0</v>
      </c>
      <c r="U127" s="33"/>
      <c r="V127" s="33"/>
      <c r="W127" s="33"/>
      <c r="X127" s="33"/>
      <c r="Y127" s="33"/>
      <c r="Z127" s="33"/>
      <c r="AA127" s="33"/>
      <c r="AB127" s="33"/>
      <c r="AC127" s="33"/>
      <c r="AD127" s="33"/>
      <c r="AE127" s="33"/>
      <c r="AT127" s="18" t="s">
        <v>79</v>
      </c>
      <c r="AU127" s="18" t="s">
        <v>222</v>
      </c>
      <c r="BK127" s="137">
        <f>BK128</f>
        <v>0</v>
      </c>
    </row>
    <row r="128" spans="2:63" s="12" customFormat="1" ht="25.95" customHeight="1">
      <c r="B128" s="138"/>
      <c r="D128" s="139" t="s">
        <v>79</v>
      </c>
      <c r="E128" s="140" t="s">
        <v>1066</v>
      </c>
      <c r="F128" s="140" t="s">
        <v>2037</v>
      </c>
      <c r="I128" s="141"/>
      <c r="J128" s="142">
        <f>BK128</f>
        <v>0</v>
      </c>
      <c r="L128" s="138"/>
      <c r="M128" s="143"/>
      <c r="N128" s="144"/>
      <c r="O128" s="144"/>
      <c r="P128" s="145">
        <f>P129+P144</f>
        <v>0</v>
      </c>
      <c r="Q128" s="144"/>
      <c r="R128" s="145">
        <f>R129+R144</f>
        <v>0</v>
      </c>
      <c r="S128" s="144"/>
      <c r="T128" s="146">
        <f>T129+T144</f>
        <v>0</v>
      </c>
      <c r="AR128" s="139" t="s">
        <v>90</v>
      </c>
      <c r="AT128" s="147" t="s">
        <v>79</v>
      </c>
      <c r="AU128" s="147" t="s">
        <v>80</v>
      </c>
      <c r="AY128" s="139" t="s">
        <v>265</v>
      </c>
      <c r="BK128" s="148">
        <f>BK129+BK144</f>
        <v>0</v>
      </c>
    </row>
    <row r="129" spans="2:63" s="12" customFormat="1" ht="22.8" customHeight="1">
      <c r="B129" s="138"/>
      <c r="D129" s="139" t="s">
        <v>79</v>
      </c>
      <c r="E129" s="149" t="s">
        <v>2038</v>
      </c>
      <c r="F129" s="149" t="s">
        <v>2039</v>
      </c>
      <c r="I129" s="141"/>
      <c r="J129" s="150">
        <f>BK129</f>
        <v>0</v>
      </c>
      <c r="L129" s="138"/>
      <c r="M129" s="143"/>
      <c r="N129" s="144"/>
      <c r="O129" s="144"/>
      <c r="P129" s="145">
        <f>SUM(P130:P143)</f>
        <v>0</v>
      </c>
      <c r="Q129" s="144"/>
      <c r="R129" s="145">
        <f>SUM(R130:R143)</f>
        <v>0</v>
      </c>
      <c r="S129" s="144"/>
      <c r="T129" s="146">
        <f>SUM(T130:T143)</f>
        <v>0</v>
      </c>
      <c r="AR129" s="139" t="s">
        <v>87</v>
      </c>
      <c r="AT129" s="147" t="s">
        <v>79</v>
      </c>
      <c r="AU129" s="147" t="s">
        <v>87</v>
      </c>
      <c r="AY129" s="139" t="s">
        <v>265</v>
      </c>
      <c r="BK129" s="148">
        <f>SUM(BK130:BK143)</f>
        <v>0</v>
      </c>
    </row>
    <row r="130" spans="1:65" s="2" customFormat="1" ht="16.5" customHeight="1">
      <c r="A130" s="33"/>
      <c r="B130" s="151"/>
      <c r="C130" s="201" t="s">
        <v>87</v>
      </c>
      <c r="D130" s="201" t="s">
        <v>376</v>
      </c>
      <c r="E130" s="202" t="s">
        <v>2040</v>
      </c>
      <c r="F130" s="203" t="s">
        <v>2041</v>
      </c>
      <c r="G130" s="204" t="s">
        <v>280</v>
      </c>
      <c r="H130" s="205">
        <v>2</v>
      </c>
      <c r="I130" s="206"/>
      <c r="J130" s="207">
        <f>ROUND(I130*H130,2)</f>
        <v>0</v>
      </c>
      <c r="K130" s="203" t="s">
        <v>1</v>
      </c>
      <c r="L130" s="208"/>
      <c r="M130" s="209" t="s">
        <v>1</v>
      </c>
      <c r="N130" s="210" t="s">
        <v>45</v>
      </c>
      <c r="O130" s="59"/>
      <c r="P130" s="161">
        <f>O130*H130</f>
        <v>0</v>
      </c>
      <c r="Q130" s="161">
        <v>0</v>
      </c>
      <c r="R130" s="161">
        <f>Q130*H130</f>
        <v>0</v>
      </c>
      <c r="S130" s="161">
        <v>0</v>
      </c>
      <c r="T130" s="162">
        <f>S130*H130</f>
        <v>0</v>
      </c>
      <c r="U130" s="33"/>
      <c r="V130" s="33"/>
      <c r="W130" s="33"/>
      <c r="X130" s="33"/>
      <c r="Y130" s="33"/>
      <c r="Z130" s="33"/>
      <c r="AA130" s="33"/>
      <c r="AB130" s="33"/>
      <c r="AC130" s="33"/>
      <c r="AD130" s="33"/>
      <c r="AE130" s="33"/>
      <c r="AR130" s="163" t="s">
        <v>321</v>
      </c>
      <c r="AT130" s="163" t="s">
        <v>376</v>
      </c>
      <c r="AU130" s="163" t="s">
        <v>90</v>
      </c>
      <c r="AY130" s="18" t="s">
        <v>265</v>
      </c>
      <c r="BE130" s="164">
        <f>IF(N130="základní",J130,0)</f>
        <v>0</v>
      </c>
      <c r="BF130" s="164">
        <f>IF(N130="snížená",J130,0)</f>
        <v>0</v>
      </c>
      <c r="BG130" s="164">
        <f>IF(N130="zákl. přenesená",J130,0)</f>
        <v>0</v>
      </c>
      <c r="BH130" s="164">
        <f>IF(N130="sníž. přenesená",J130,0)</f>
        <v>0</v>
      </c>
      <c r="BI130" s="164">
        <f>IF(N130="nulová",J130,0)</f>
        <v>0</v>
      </c>
      <c r="BJ130" s="18" t="s">
        <v>87</v>
      </c>
      <c r="BK130" s="164">
        <f>ROUND(I130*H130,2)</f>
        <v>0</v>
      </c>
      <c r="BL130" s="18" t="s">
        <v>179</v>
      </c>
      <c r="BM130" s="163" t="s">
        <v>2042</v>
      </c>
    </row>
    <row r="131" spans="1:47" s="2" customFormat="1" ht="10.2">
      <c r="A131" s="33"/>
      <c r="B131" s="34"/>
      <c r="C131" s="33"/>
      <c r="D131" s="165" t="s">
        <v>273</v>
      </c>
      <c r="E131" s="33"/>
      <c r="F131" s="166" t="s">
        <v>2041</v>
      </c>
      <c r="G131" s="33"/>
      <c r="H131" s="33"/>
      <c r="I131" s="167"/>
      <c r="J131" s="33"/>
      <c r="K131" s="33"/>
      <c r="L131" s="34"/>
      <c r="M131" s="168"/>
      <c r="N131" s="169"/>
      <c r="O131" s="59"/>
      <c r="P131" s="59"/>
      <c r="Q131" s="59"/>
      <c r="R131" s="59"/>
      <c r="S131" s="59"/>
      <c r="T131" s="60"/>
      <c r="U131" s="33"/>
      <c r="V131" s="33"/>
      <c r="W131" s="33"/>
      <c r="X131" s="33"/>
      <c r="Y131" s="33"/>
      <c r="Z131" s="33"/>
      <c r="AA131" s="33"/>
      <c r="AB131" s="33"/>
      <c r="AC131" s="33"/>
      <c r="AD131" s="33"/>
      <c r="AE131" s="33"/>
      <c r="AT131" s="18" t="s">
        <v>273</v>
      </c>
      <c r="AU131" s="18" t="s">
        <v>90</v>
      </c>
    </row>
    <row r="132" spans="1:65" s="2" customFormat="1" ht="44.25" customHeight="1">
      <c r="A132" s="33"/>
      <c r="B132" s="151"/>
      <c r="C132" s="201" t="s">
        <v>90</v>
      </c>
      <c r="D132" s="201" t="s">
        <v>376</v>
      </c>
      <c r="E132" s="202" t="s">
        <v>2043</v>
      </c>
      <c r="F132" s="203" t="s">
        <v>2044</v>
      </c>
      <c r="G132" s="204" t="s">
        <v>280</v>
      </c>
      <c r="H132" s="205">
        <v>2</v>
      </c>
      <c r="I132" s="206"/>
      <c r="J132" s="207">
        <f>ROUND(I132*H132,2)</f>
        <v>0</v>
      </c>
      <c r="K132" s="203" t="s">
        <v>1</v>
      </c>
      <c r="L132" s="208"/>
      <c r="M132" s="209" t="s">
        <v>1</v>
      </c>
      <c r="N132" s="210" t="s">
        <v>45</v>
      </c>
      <c r="O132" s="59"/>
      <c r="P132" s="161">
        <f>O132*H132</f>
        <v>0</v>
      </c>
      <c r="Q132" s="161">
        <v>0</v>
      </c>
      <c r="R132" s="161">
        <f>Q132*H132</f>
        <v>0</v>
      </c>
      <c r="S132" s="161">
        <v>0</v>
      </c>
      <c r="T132" s="162">
        <f>S132*H132</f>
        <v>0</v>
      </c>
      <c r="U132" s="33"/>
      <c r="V132" s="33"/>
      <c r="W132" s="33"/>
      <c r="X132" s="33"/>
      <c r="Y132" s="33"/>
      <c r="Z132" s="33"/>
      <c r="AA132" s="33"/>
      <c r="AB132" s="33"/>
      <c r="AC132" s="33"/>
      <c r="AD132" s="33"/>
      <c r="AE132" s="33"/>
      <c r="AR132" s="163" t="s">
        <v>321</v>
      </c>
      <c r="AT132" s="163" t="s">
        <v>376</v>
      </c>
      <c r="AU132" s="163" t="s">
        <v>90</v>
      </c>
      <c r="AY132" s="18" t="s">
        <v>265</v>
      </c>
      <c r="BE132" s="164">
        <f>IF(N132="základní",J132,0)</f>
        <v>0</v>
      </c>
      <c r="BF132" s="164">
        <f>IF(N132="snížená",J132,0)</f>
        <v>0</v>
      </c>
      <c r="BG132" s="164">
        <f>IF(N132="zákl. přenesená",J132,0)</f>
        <v>0</v>
      </c>
      <c r="BH132" s="164">
        <f>IF(N132="sníž. přenesená",J132,0)</f>
        <v>0</v>
      </c>
      <c r="BI132" s="164">
        <f>IF(N132="nulová",J132,0)</f>
        <v>0</v>
      </c>
      <c r="BJ132" s="18" t="s">
        <v>87</v>
      </c>
      <c r="BK132" s="164">
        <f>ROUND(I132*H132,2)</f>
        <v>0</v>
      </c>
      <c r="BL132" s="18" t="s">
        <v>179</v>
      </c>
      <c r="BM132" s="163" t="s">
        <v>2045</v>
      </c>
    </row>
    <row r="133" spans="1:47" s="2" customFormat="1" ht="28.8">
      <c r="A133" s="33"/>
      <c r="B133" s="34"/>
      <c r="C133" s="33"/>
      <c r="D133" s="165" t="s">
        <v>273</v>
      </c>
      <c r="E133" s="33"/>
      <c r="F133" s="166" t="s">
        <v>2044</v>
      </c>
      <c r="G133" s="33"/>
      <c r="H133" s="33"/>
      <c r="I133" s="167"/>
      <c r="J133" s="33"/>
      <c r="K133" s="33"/>
      <c r="L133" s="34"/>
      <c r="M133" s="168"/>
      <c r="N133" s="169"/>
      <c r="O133" s="59"/>
      <c r="P133" s="59"/>
      <c r="Q133" s="59"/>
      <c r="R133" s="59"/>
      <c r="S133" s="59"/>
      <c r="T133" s="60"/>
      <c r="U133" s="33"/>
      <c r="V133" s="33"/>
      <c r="W133" s="33"/>
      <c r="X133" s="33"/>
      <c r="Y133" s="33"/>
      <c r="Z133" s="33"/>
      <c r="AA133" s="33"/>
      <c r="AB133" s="33"/>
      <c r="AC133" s="33"/>
      <c r="AD133" s="33"/>
      <c r="AE133" s="33"/>
      <c r="AT133" s="18" t="s">
        <v>273</v>
      </c>
      <c r="AU133" s="18" t="s">
        <v>90</v>
      </c>
    </row>
    <row r="134" spans="1:65" s="2" customFormat="1" ht="21.75" customHeight="1">
      <c r="A134" s="33"/>
      <c r="B134" s="151"/>
      <c r="C134" s="201" t="s">
        <v>95</v>
      </c>
      <c r="D134" s="201" t="s">
        <v>376</v>
      </c>
      <c r="E134" s="202" t="s">
        <v>2046</v>
      </c>
      <c r="F134" s="203" t="s">
        <v>2047</v>
      </c>
      <c r="G134" s="204" t="s">
        <v>280</v>
      </c>
      <c r="H134" s="205">
        <v>4</v>
      </c>
      <c r="I134" s="206"/>
      <c r="J134" s="207">
        <f>ROUND(I134*H134,2)</f>
        <v>0</v>
      </c>
      <c r="K134" s="203" t="s">
        <v>1</v>
      </c>
      <c r="L134" s="208"/>
      <c r="M134" s="209" t="s">
        <v>1</v>
      </c>
      <c r="N134" s="210" t="s">
        <v>45</v>
      </c>
      <c r="O134" s="59"/>
      <c r="P134" s="161">
        <f>O134*H134</f>
        <v>0</v>
      </c>
      <c r="Q134" s="161">
        <v>0</v>
      </c>
      <c r="R134" s="161">
        <f>Q134*H134</f>
        <v>0</v>
      </c>
      <c r="S134" s="161">
        <v>0</v>
      </c>
      <c r="T134" s="162">
        <f>S134*H134</f>
        <v>0</v>
      </c>
      <c r="U134" s="33"/>
      <c r="V134" s="33"/>
      <c r="W134" s="33"/>
      <c r="X134" s="33"/>
      <c r="Y134" s="33"/>
      <c r="Z134" s="33"/>
      <c r="AA134" s="33"/>
      <c r="AB134" s="33"/>
      <c r="AC134" s="33"/>
      <c r="AD134" s="33"/>
      <c r="AE134" s="33"/>
      <c r="AR134" s="163" t="s">
        <v>321</v>
      </c>
      <c r="AT134" s="163" t="s">
        <v>376</v>
      </c>
      <c r="AU134" s="163" t="s">
        <v>90</v>
      </c>
      <c r="AY134" s="18" t="s">
        <v>265</v>
      </c>
      <c r="BE134" s="164">
        <f>IF(N134="základní",J134,0)</f>
        <v>0</v>
      </c>
      <c r="BF134" s="164">
        <f>IF(N134="snížená",J134,0)</f>
        <v>0</v>
      </c>
      <c r="BG134" s="164">
        <f>IF(N134="zákl. přenesená",J134,0)</f>
        <v>0</v>
      </c>
      <c r="BH134" s="164">
        <f>IF(N134="sníž. přenesená",J134,0)</f>
        <v>0</v>
      </c>
      <c r="BI134" s="164">
        <f>IF(N134="nulová",J134,0)</f>
        <v>0</v>
      </c>
      <c r="BJ134" s="18" t="s">
        <v>87</v>
      </c>
      <c r="BK134" s="164">
        <f>ROUND(I134*H134,2)</f>
        <v>0</v>
      </c>
      <c r="BL134" s="18" t="s">
        <v>179</v>
      </c>
      <c r="BM134" s="163" t="s">
        <v>2048</v>
      </c>
    </row>
    <row r="135" spans="1:47" s="2" customFormat="1" ht="10.2">
      <c r="A135" s="33"/>
      <c r="B135" s="34"/>
      <c r="C135" s="33"/>
      <c r="D135" s="165" t="s">
        <v>273</v>
      </c>
      <c r="E135" s="33"/>
      <c r="F135" s="166" t="s">
        <v>2047</v>
      </c>
      <c r="G135" s="33"/>
      <c r="H135" s="33"/>
      <c r="I135" s="167"/>
      <c r="J135" s="33"/>
      <c r="K135" s="33"/>
      <c r="L135" s="34"/>
      <c r="M135" s="168"/>
      <c r="N135" s="169"/>
      <c r="O135" s="59"/>
      <c r="P135" s="59"/>
      <c r="Q135" s="59"/>
      <c r="R135" s="59"/>
      <c r="S135" s="59"/>
      <c r="T135" s="60"/>
      <c r="U135" s="33"/>
      <c r="V135" s="33"/>
      <c r="W135" s="33"/>
      <c r="X135" s="33"/>
      <c r="Y135" s="33"/>
      <c r="Z135" s="33"/>
      <c r="AA135" s="33"/>
      <c r="AB135" s="33"/>
      <c r="AC135" s="33"/>
      <c r="AD135" s="33"/>
      <c r="AE135" s="33"/>
      <c r="AT135" s="18" t="s">
        <v>273</v>
      </c>
      <c r="AU135" s="18" t="s">
        <v>90</v>
      </c>
    </row>
    <row r="136" spans="1:65" s="2" customFormat="1" ht="24.15" customHeight="1">
      <c r="A136" s="33"/>
      <c r="B136" s="151"/>
      <c r="C136" s="201" t="s">
        <v>179</v>
      </c>
      <c r="D136" s="201" t="s">
        <v>376</v>
      </c>
      <c r="E136" s="202" t="s">
        <v>2049</v>
      </c>
      <c r="F136" s="203" t="s">
        <v>2050</v>
      </c>
      <c r="G136" s="204" t="s">
        <v>294</v>
      </c>
      <c r="H136" s="205">
        <v>2</v>
      </c>
      <c r="I136" s="206"/>
      <c r="J136" s="207">
        <f>ROUND(I136*H136,2)</f>
        <v>0</v>
      </c>
      <c r="K136" s="203" t="s">
        <v>1</v>
      </c>
      <c r="L136" s="208"/>
      <c r="M136" s="209" t="s">
        <v>1</v>
      </c>
      <c r="N136" s="210" t="s">
        <v>45</v>
      </c>
      <c r="O136" s="59"/>
      <c r="P136" s="161">
        <f>O136*H136</f>
        <v>0</v>
      </c>
      <c r="Q136" s="161">
        <v>0</v>
      </c>
      <c r="R136" s="161">
        <f>Q136*H136</f>
        <v>0</v>
      </c>
      <c r="S136" s="161">
        <v>0</v>
      </c>
      <c r="T136" s="162">
        <f>S136*H136</f>
        <v>0</v>
      </c>
      <c r="U136" s="33"/>
      <c r="V136" s="33"/>
      <c r="W136" s="33"/>
      <c r="X136" s="33"/>
      <c r="Y136" s="33"/>
      <c r="Z136" s="33"/>
      <c r="AA136" s="33"/>
      <c r="AB136" s="33"/>
      <c r="AC136" s="33"/>
      <c r="AD136" s="33"/>
      <c r="AE136" s="33"/>
      <c r="AR136" s="163" t="s">
        <v>321</v>
      </c>
      <c r="AT136" s="163" t="s">
        <v>376</v>
      </c>
      <c r="AU136" s="163" t="s">
        <v>90</v>
      </c>
      <c r="AY136" s="18" t="s">
        <v>265</v>
      </c>
      <c r="BE136" s="164">
        <f>IF(N136="základní",J136,0)</f>
        <v>0</v>
      </c>
      <c r="BF136" s="164">
        <f>IF(N136="snížená",J136,0)</f>
        <v>0</v>
      </c>
      <c r="BG136" s="164">
        <f>IF(N136="zákl. přenesená",J136,0)</f>
        <v>0</v>
      </c>
      <c r="BH136" s="164">
        <f>IF(N136="sníž. přenesená",J136,0)</f>
        <v>0</v>
      </c>
      <c r="BI136" s="164">
        <f>IF(N136="nulová",J136,0)</f>
        <v>0</v>
      </c>
      <c r="BJ136" s="18" t="s">
        <v>87</v>
      </c>
      <c r="BK136" s="164">
        <f>ROUND(I136*H136,2)</f>
        <v>0</v>
      </c>
      <c r="BL136" s="18" t="s">
        <v>179</v>
      </c>
      <c r="BM136" s="163" t="s">
        <v>2051</v>
      </c>
    </row>
    <row r="137" spans="1:47" s="2" customFormat="1" ht="19.2">
      <c r="A137" s="33"/>
      <c r="B137" s="34"/>
      <c r="C137" s="33"/>
      <c r="D137" s="165" t="s">
        <v>273</v>
      </c>
      <c r="E137" s="33"/>
      <c r="F137" s="166" t="s">
        <v>2050</v>
      </c>
      <c r="G137" s="33"/>
      <c r="H137" s="33"/>
      <c r="I137" s="167"/>
      <c r="J137" s="33"/>
      <c r="K137" s="33"/>
      <c r="L137" s="34"/>
      <c r="M137" s="168"/>
      <c r="N137" s="169"/>
      <c r="O137" s="59"/>
      <c r="P137" s="59"/>
      <c r="Q137" s="59"/>
      <c r="R137" s="59"/>
      <c r="S137" s="59"/>
      <c r="T137" s="60"/>
      <c r="U137" s="33"/>
      <c r="V137" s="33"/>
      <c r="W137" s="33"/>
      <c r="X137" s="33"/>
      <c r="Y137" s="33"/>
      <c r="Z137" s="33"/>
      <c r="AA137" s="33"/>
      <c r="AB137" s="33"/>
      <c r="AC137" s="33"/>
      <c r="AD137" s="33"/>
      <c r="AE137" s="33"/>
      <c r="AT137" s="18" t="s">
        <v>273</v>
      </c>
      <c r="AU137" s="18" t="s">
        <v>90</v>
      </c>
    </row>
    <row r="138" spans="1:65" s="2" customFormat="1" ht="24.15" customHeight="1">
      <c r="A138" s="33"/>
      <c r="B138" s="151"/>
      <c r="C138" s="201" t="s">
        <v>291</v>
      </c>
      <c r="D138" s="201" t="s">
        <v>376</v>
      </c>
      <c r="E138" s="202" t="s">
        <v>2052</v>
      </c>
      <c r="F138" s="203" t="s">
        <v>2053</v>
      </c>
      <c r="G138" s="204" t="s">
        <v>270</v>
      </c>
      <c r="H138" s="205">
        <v>1.5</v>
      </c>
      <c r="I138" s="206"/>
      <c r="J138" s="207">
        <f>ROUND(I138*H138,2)</f>
        <v>0</v>
      </c>
      <c r="K138" s="203" t="s">
        <v>1</v>
      </c>
      <c r="L138" s="208"/>
      <c r="M138" s="209" t="s">
        <v>1</v>
      </c>
      <c r="N138" s="210" t="s">
        <v>45</v>
      </c>
      <c r="O138" s="59"/>
      <c r="P138" s="161">
        <f>O138*H138</f>
        <v>0</v>
      </c>
      <c r="Q138" s="161">
        <v>0</v>
      </c>
      <c r="R138" s="161">
        <f>Q138*H138</f>
        <v>0</v>
      </c>
      <c r="S138" s="161">
        <v>0</v>
      </c>
      <c r="T138" s="162">
        <f>S138*H138</f>
        <v>0</v>
      </c>
      <c r="U138" s="33"/>
      <c r="V138" s="33"/>
      <c r="W138" s="33"/>
      <c r="X138" s="33"/>
      <c r="Y138" s="33"/>
      <c r="Z138" s="33"/>
      <c r="AA138" s="33"/>
      <c r="AB138" s="33"/>
      <c r="AC138" s="33"/>
      <c r="AD138" s="33"/>
      <c r="AE138" s="33"/>
      <c r="AR138" s="163" t="s">
        <v>321</v>
      </c>
      <c r="AT138" s="163" t="s">
        <v>376</v>
      </c>
      <c r="AU138" s="163" t="s">
        <v>90</v>
      </c>
      <c r="AY138" s="18" t="s">
        <v>265</v>
      </c>
      <c r="BE138" s="164">
        <f>IF(N138="základní",J138,0)</f>
        <v>0</v>
      </c>
      <c r="BF138" s="164">
        <f>IF(N138="snížená",J138,0)</f>
        <v>0</v>
      </c>
      <c r="BG138" s="164">
        <f>IF(N138="zákl. přenesená",J138,0)</f>
        <v>0</v>
      </c>
      <c r="BH138" s="164">
        <f>IF(N138="sníž. přenesená",J138,0)</f>
        <v>0</v>
      </c>
      <c r="BI138" s="164">
        <f>IF(N138="nulová",J138,0)</f>
        <v>0</v>
      </c>
      <c r="BJ138" s="18" t="s">
        <v>87</v>
      </c>
      <c r="BK138" s="164">
        <f>ROUND(I138*H138,2)</f>
        <v>0</v>
      </c>
      <c r="BL138" s="18" t="s">
        <v>179</v>
      </c>
      <c r="BM138" s="163" t="s">
        <v>2054</v>
      </c>
    </row>
    <row r="139" spans="1:47" s="2" customFormat="1" ht="19.2">
      <c r="A139" s="33"/>
      <c r="B139" s="34"/>
      <c r="C139" s="33"/>
      <c r="D139" s="165" t="s">
        <v>273</v>
      </c>
      <c r="E139" s="33"/>
      <c r="F139" s="166" t="s">
        <v>2053</v>
      </c>
      <c r="G139" s="33"/>
      <c r="H139" s="33"/>
      <c r="I139" s="167"/>
      <c r="J139" s="33"/>
      <c r="K139" s="33"/>
      <c r="L139" s="34"/>
      <c r="M139" s="168"/>
      <c r="N139" s="169"/>
      <c r="O139" s="59"/>
      <c r="P139" s="59"/>
      <c r="Q139" s="59"/>
      <c r="R139" s="59"/>
      <c r="S139" s="59"/>
      <c r="T139" s="60"/>
      <c r="U139" s="33"/>
      <c r="V139" s="33"/>
      <c r="W139" s="33"/>
      <c r="X139" s="33"/>
      <c r="Y139" s="33"/>
      <c r="Z139" s="33"/>
      <c r="AA139" s="33"/>
      <c r="AB139" s="33"/>
      <c r="AC139" s="33"/>
      <c r="AD139" s="33"/>
      <c r="AE139" s="33"/>
      <c r="AT139" s="18" t="s">
        <v>273</v>
      </c>
      <c r="AU139" s="18" t="s">
        <v>90</v>
      </c>
    </row>
    <row r="140" spans="1:65" s="2" customFormat="1" ht="44.25" customHeight="1">
      <c r="A140" s="33"/>
      <c r="B140" s="151"/>
      <c r="C140" s="201" t="s">
        <v>305</v>
      </c>
      <c r="D140" s="201" t="s">
        <v>376</v>
      </c>
      <c r="E140" s="202" t="s">
        <v>2055</v>
      </c>
      <c r="F140" s="203" t="s">
        <v>2056</v>
      </c>
      <c r="G140" s="204" t="s">
        <v>280</v>
      </c>
      <c r="H140" s="205">
        <v>2</v>
      </c>
      <c r="I140" s="206"/>
      <c r="J140" s="207">
        <f>ROUND(I140*H140,2)</f>
        <v>0</v>
      </c>
      <c r="K140" s="203" t="s">
        <v>1</v>
      </c>
      <c r="L140" s="208"/>
      <c r="M140" s="209" t="s">
        <v>1</v>
      </c>
      <c r="N140" s="210" t="s">
        <v>45</v>
      </c>
      <c r="O140" s="59"/>
      <c r="P140" s="161">
        <f>O140*H140</f>
        <v>0</v>
      </c>
      <c r="Q140" s="161">
        <v>0</v>
      </c>
      <c r="R140" s="161">
        <f>Q140*H140</f>
        <v>0</v>
      </c>
      <c r="S140" s="161">
        <v>0</v>
      </c>
      <c r="T140" s="162">
        <f>S140*H140</f>
        <v>0</v>
      </c>
      <c r="U140" s="33"/>
      <c r="V140" s="33"/>
      <c r="W140" s="33"/>
      <c r="X140" s="33"/>
      <c r="Y140" s="33"/>
      <c r="Z140" s="33"/>
      <c r="AA140" s="33"/>
      <c r="AB140" s="33"/>
      <c r="AC140" s="33"/>
      <c r="AD140" s="33"/>
      <c r="AE140" s="33"/>
      <c r="AR140" s="163" t="s">
        <v>321</v>
      </c>
      <c r="AT140" s="163" t="s">
        <v>376</v>
      </c>
      <c r="AU140" s="163" t="s">
        <v>90</v>
      </c>
      <c r="AY140" s="18" t="s">
        <v>265</v>
      </c>
      <c r="BE140" s="164">
        <f>IF(N140="základní",J140,0)</f>
        <v>0</v>
      </c>
      <c r="BF140" s="164">
        <f>IF(N140="snížená",J140,0)</f>
        <v>0</v>
      </c>
      <c r="BG140" s="164">
        <f>IF(N140="zákl. přenesená",J140,0)</f>
        <v>0</v>
      </c>
      <c r="BH140" s="164">
        <f>IF(N140="sníž. přenesená",J140,0)</f>
        <v>0</v>
      </c>
      <c r="BI140" s="164">
        <f>IF(N140="nulová",J140,0)</f>
        <v>0</v>
      </c>
      <c r="BJ140" s="18" t="s">
        <v>87</v>
      </c>
      <c r="BK140" s="164">
        <f>ROUND(I140*H140,2)</f>
        <v>0</v>
      </c>
      <c r="BL140" s="18" t="s">
        <v>179</v>
      </c>
      <c r="BM140" s="163" t="s">
        <v>2057</v>
      </c>
    </row>
    <row r="141" spans="1:47" s="2" customFormat="1" ht="28.8">
      <c r="A141" s="33"/>
      <c r="B141" s="34"/>
      <c r="C141" s="33"/>
      <c r="D141" s="165" t="s">
        <v>273</v>
      </c>
      <c r="E141" s="33"/>
      <c r="F141" s="166" t="s">
        <v>2056</v>
      </c>
      <c r="G141" s="33"/>
      <c r="H141" s="33"/>
      <c r="I141" s="167"/>
      <c r="J141" s="33"/>
      <c r="K141" s="33"/>
      <c r="L141" s="34"/>
      <c r="M141" s="168"/>
      <c r="N141" s="169"/>
      <c r="O141" s="59"/>
      <c r="P141" s="59"/>
      <c r="Q141" s="59"/>
      <c r="R141" s="59"/>
      <c r="S141" s="59"/>
      <c r="T141" s="60"/>
      <c r="U141" s="33"/>
      <c r="V141" s="33"/>
      <c r="W141" s="33"/>
      <c r="X141" s="33"/>
      <c r="Y141" s="33"/>
      <c r="Z141" s="33"/>
      <c r="AA141" s="33"/>
      <c r="AB141" s="33"/>
      <c r="AC141" s="33"/>
      <c r="AD141" s="33"/>
      <c r="AE141" s="33"/>
      <c r="AT141" s="18" t="s">
        <v>273</v>
      </c>
      <c r="AU141" s="18" t="s">
        <v>90</v>
      </c>
    </row>
    <row r="142" spans="1:65" s="2" customFormat="1" ht="24.15" customHeight="1">
      <c r="A142" s="33"/>
      <c r="B142" s="151"/>
      <c r="C142" s="201" t="s">
        <v>309</v>
      </c>
      <c r="D142" s="201" t="s">
        <v>376</v>
      </c>
      <c r="E142" s="202" t="s">
        <v>2058</v>
      </c>
      <c r="F142" s="203" t="s">
        <v>2059</v>
      </c>
      <c r="G142" s="204" t="s">
        <v>280</v>
      </c>
      <c r="H142" s="205">
        <v>2</v>
      </c>
      <c r="I142" s="206"/>
      <c r="J142" s="207">
        <f>ROUND(I142*H142,2)</f>
        <v>0</v>
      </c>
      <c r="K142" s="203" t="s">
        <v>1</v>
      </c>
      <c r="L142" s="208"/>
      <c r="M142" s="209" t="s">
        <v>1</v>
      </c>
      <c r="N142" s="210" t="s">
        <v>45</v>
      </c>
      <c r="O142" s="59"/>
      <c r="P142" s="161">
        <f>O142*H142</f>
        <v>0</v>
      </c>
      <c r="Q142" s="161">
        <v>0</v>
      </c>
      <c r="R142" s="161">
        <f>Q142*H142</f>
        <v>0</v>
      </c>
      <c r="S142" s="161">
        <v>0</v>
      </c>
      <c r="T142" s="162">
        <f>S142*H142</f>
        <v>0</v>
      </c>
      <c r="U142" s="33"/>
      <c r="V142" s="33"/>
      <c r="W142" s="33"/>
      <c r="X142" s="33"/>
      <c r="Y142" s="33"/>
      <c r="Z142" s="33"/>
      <c r="AA142" s="33"/>
      <c r="AB142" s="33"/>
      <c r="AC142" s="33"/>
      <c r="AD142" s="33"/>
      <c r="AE142" s="33"/>
      <c r="AR142" s="163" t="s">
        <v>321</v>
      </c>
      <c r="AT142" s="163" t="s">
        <v>376</v>
      </c>
      <c r="AU142" s="163" t="s">
        <v>90</v>
      </c>
      <c r="AY142" s="18" t="s">
        <v>265</v>
      </c>
      <c r="BE142" s="164">
        <f>IF(N142="základní",J142,0)</f>
        <v>0</v>
      </c>
      <c r="BF142" s="164">
        <f>IF(N142="snížená",J142,0)</f>
        <v>0</v>
      </c>
      <c r="BG142" s="164">
        <f>IF(N142="zákl. přenesená",J142,0)</f>
        <v>0</v>
      </c>
      <c r="BH142" s="164">
        <f>IF(N142="sníž. přenesená",J142,0)</f>
        <v>0</v>
      </c>
      <c r="BI142" s="164">
        <f>IF(N142="nulová",J142,0)</f>
        <v>0</v>
      </c>
      <c r="BJ142" s="18" t="s">
        <v>87</v>
      </c>
      <c r="BK142" s="164">
        <f>ROUND(I142*H142,2)</f>
        <v>0</v>
      </c>
      <c r="BL142" s="18" t="s">
        <v>179</v>
      </c>
      <c r="BM142" s="163" t="s">
        <v>2060</v>
      </c>
    </row>
    <row r="143" spans="1:47" s="2" customFormat="1" ht="19.2">
      <c r="A143" s="33"/>
      <c r="B143" s="34"/>
      <c r="C143" s="33"/>
      <c r="D143" s="165" t="s">
        <v>273</v>
      </c>
      <c r="E143" s="33"/>
      <c r="F143" s="166" t="s">
        <v>2059</v>
      </c>
      <c r="G143" s="33"/>
      <c r="H143" s="33"/>
      <c r="I143" s="167"/>
      <c r="J143" s="33"/>
      <c r="K143" s="33"/>
      <c r="L143" s="34"/>
      <c r="M143" s="168"/>
      <c r="N143" s="169"/>
      <c r="O143" s="59"/>
      <c r="P143" s="59"/>
      <c r="Q143" s="59"/>
      <c r="R143" s="59"/>
      <c r="S143" s="59"/>
      <c r="T143" s="60"/>
      <c r="U143" s="33"/>
      <c r="V143" s="33"/>
      <c r="W143" s="33"/>
      <c r="X143" s="33"/>
      <c r="Y143" s="33"/>
      <c r="Z143" s="33"/>
      <c r="AA143" s="33"/>
      <c r="AB143" s="33"/>
      <c r="AC143" s="33"/>
      <c r="AD143" s="33"/>
      <c r="AE143" s="33"/>
      <c r="AT143" s="18" t="s">
        <v>273</v>
      </c>
      <c r="AU143" s="18" t="s">
        <v>90</v>
      </c>
    </row>
    <row r="144" spans="2:63" s="12" customFormat="1" ht="22.8" customHeight="1">
      <c r="B144" s="138"/>
      <c r="D144" s="139" t="s">
        <v>79</v>
      </c>
      <c r="E144" s="149" t="s">
        <v>2061</v>
      </c>
      <c r="F144" s="149" t="s">
        <v>2062</v>
      </c>
      <c r="I144" s="141"/>
      <c r="J144" s="150">
        <f>BK144</f>
        <v>0</v>
      </c>
      <c r="L144" s="138"/>
      <c r="M144" s="143"/>
      <c r="N144" s="144"/>
      <c r="O144" s="144"/>
      <c r="P144" s="145">
        <f>SUM(P145:P156)</f>
        <v>0</v>
      </c>
      <c r="Q144" s="144"/>
      <c r="R144" s="145">
        <f>SUM(R145:R156)</f>
        <v>0</v>
      </c>
      <c r="S144" s="144"/>
      <c r="T144" s="146">
        <f>SUM(T145:T156)</f>
        <v>0</v>
      </c>
      <c r="AR144" s="139" t="s">
        <v>90</v>
      </c>
      <c r="AT144" s="147" t="s">
        <v>79</v>
      </c>
      <c r="AU144" s="147" t="s">
        <v>87</v>
      </c>
      <c r="AY144" s="139" t="s">
        <v>265</v>
      </c>
      <c r="BK144" s="148">
        <f>SUM(BK145:BK156)</f>
        <v>0</v>
      </c>
    </row>
    <row r="145" spans="1:65" s="2" customFormat="1" ht="44.25" customHeight="1">
      <c r="A145" s="33"/>
      <c r="B145" s="151"/>
      <c r="C145" s="152" t="s">
        <v>321</v>
      </c>
      <c r="D145" s="152" t="s">
        <v>267</v>
      </c>
      <c r="E145" s="153" t="s">
        <v>2063</v>
      </c>
      <c r="F145" s="154" t="s">
        <v>2064</v>
      </c>
      <c r="G145" s="155" t="s">
        <v>270</v>
      </c>
      <c r="H145" s="156">
        <v>8.82</v>
      </c>
      <c r="I145" s="157"/>
      <c r="J145" s="158">
        <f>ROUND(I145*H145,2)</f>
        <v>0</v>
      </c>
      <c r="K145" s="154" t="s">
        <v>1</v>
      </c>
      <c r="L145" s="34"/>
      <c r="M145" s="159" t="s">
        <v>1</v>
      </c>
      <c r="N145" s="160" t="s">
        <v>45</v>
      </c>
      <c r="O145" s="59"/>
      <c r="P145" s="161">
        <f>O145*H145</f>
        <v>0</v>
      </c>
      <c r="Q145" s="161">
        <v>0</v>
      </c>
      <c r="R145" s="161">
        <f>Q145*H145</f>
        <v>0</v>
      </c>
      <c r="S145" s="161">
        <v>0</v>
      </c>
      <c r="T145" s="162">
        <f>S145*H145</f>
        <v>0</v>
      </c>
      <c r="U145" s="33"/>
      <c r="V145" s="33"/>
      <c r="W145" s="33"/>
      <c r="X145" s="33"/>
      <c r="Y145" s="33"/>
      <c r="Z145" s="33"/>
      <c r="AA145" s="33"/>
      <c r="AB145" s="33"/>
      <c r="AC145" s="33"/>
      <c r="AD145" s="33"/>
      <c r="AE145" s="33"/>
      <c r="AR145" s="163" t="s">
        <v>367</v>
      </c>
      <c r="AT145" s="163" t="s">
        <v>267</v>
      </c>
      <c r="AU145" s="163" t="s">
        <v>90</v>
      </c>
      <c r="AY145" s="18" t="s">
        <v>265</v>
      </c>
      <c r="BE145" s="164">
        <f>IF(N145="základní",J145,0)</f>
        <v>0</v>
      </c>
      <c r="BF145" s="164">
        <f>IF(N145="snížená",J145,0)</f>
        <v>0</v>
      </c>
      <c r="BG145" s="164">
        <f>IF(N145="zákl. přenesená",J145,0)</f>
        <v>0</v>
      </c>
      <c r="BH145" s="164">
        <f>IF(N145="sníž. přenesená",J145,0)</f>
        <v>0</v>
      </c>
      <c r="BI145" s="164">
        <f>IF(N145="nulová",J145,0)</f>
        <v>0</v>
      </c>
      <c r="BJ145" s="18" t="s">
        <v>87</v>
      </c>
      <c r="BK145" s="164">
        <f>ROUND(I145*H145,2)</f>
        <v>0</v>
      </c>
      <c r="BL145" s="18" t="s">
        <v>367</v>
      </c>
      <c r="BM145" s="163" t="s">
        <v>2065</v>
      </c>
    </row>
    <row r="146" spans="1:47" s="2" customFormat="1" ht="28.8">
      <c r="A146" s="33"/>
      <c r="B146" s="34"/>
      <c r="C146" s="33"/>
      <c r="D146" s="165" t="s">
        <v>273</v>
      </c>
      <c r="E146" s="33"/>
      <c r="F146" s="166" t="s">
        <v>2064</v>
      </c>
      <c r="G146" s="33"/>
      <c r="H146" s="33"/>
      <c r="I146" s="167"/>
      <c r="J146" s="33"/>
      <c r="K146" s="33"/>
      <c r="L146" s="34"/>
      <c r="M146" s="168"/>
      <c r="N146" s="169"/>
      <c r="O146" s="59"/>
      <c r="P146" s="59"/>
      <c r="Q146" s="59"/>
      <c r="R146" s="59"/>
      <c r="S146" s="59"/>
      <c r="T146" s="60"/>
      <c r="U146" s="33"/>
      <c r="V146" s="33"/>
      <c r="W146" s="33"/>
      <c r="X146" s="33"/>
      <c r="Y146" s="33"/>
      <c r="Z146" s="33"/>
      <c r="AA146" s="33"/>
      <c r="AB146" s="33"/>
      <c r="AC146" s="33"/>
      <c r="AD146" s="33"/>
      <c r="AE146" s="33"/>
      <c r="AT146" s="18" t="s">
        <v>273</v>
      </c>
      <c r="AU146" s="18" t="s">
        <v>90</v>
      </c>
    </row>
    <row r="147" spans="1:65" s="2" customFormat="1" ht="24.15" customHeight="1">
      <c r="A147" s="33"/>
      <c r="B147" s="151"/>
      <c r="C147" s="152" t="s">
        <v>326</v>
      </c>
      <c r="D147" s="152" t="s">
        <v>267</v>
      </c>
      <c r="E147" s="153" t="s">
        <v>2066</v>
      </c>
      <c r="F147" s="154" t="s">
        <v>2067</v>
      </c>
      <c r="G147" s="155" t="s">
        <v>280</v>
      </c>
      <c r="H147" s="156">
        <v>2</v>
      </c>
      <c r="I147" s="157"/>
      <c r="J147" s="158">
        <f>ROUND(I147*H147,2)</f>
        <v>0</v>
      </c>
      <c r="K147" s="154" t="s">
        <v>1</v>
      </c>
      <c r="L147" s="34"/>
      <c r="M147" s="159" t="s">
        <v>1</v>
      </c>
      <c r="N147" s="160" t="s">
        <v>45</v>
      </c>
      <c r="O147" s="59"/>
      <c r="P147" s="161">
        <f>O147*H147</f>
        <v>0</v>
      </c>
      <c r="Q147" s="161">
        <v>0</v>
      </c>
      <c r="R147" s="161">
        <f>Q147*H147</f>
        <v>0</v>
      </c>
      <c r="S147" s="161">
        <v>0</v>
      </c>
      <c r="T147" s="162">
        <f>S147*H147</f>
        <v>0</v>
      </c>
      <c r="U147" s="33"/>
      <c r="V147" s="33"/>
      <c r="W147" s="33"/>
      <c r="X147" s="33"/>
      <c r="Y147" s="33"/>
      <c r="Z147" s="33"/>
      <c r="AA147" s="33"/>
      <c r="AB147" s="33"/>
      <c r="AC147" s="33"/>
      <c r="AD147" s="33"/>
      <c r="AE147" s="33"/>
      <c r="AR147" s="163" t="s">
        <v>367</v>
      </c>
      <c r="AT147" s="163" t="s">
        <v>267</v>
      </c>
      <c r="AU147" s="163" t="s">
        <v>90</v>
      </c>
      <c r="AY147" s="18" t="s">
        <v>265</v>
      </c>
      <c r="BE147" s="164">
        <f>IF(N147="základní",J147,0)</f>
        <v>0</v>
      </c>
      <c r="BF147" s="164">
        <f>IF(N147="snížená",J147,0)</f>
        <v>0</v>
      </c>
      <c r="BG147" s="164">
        <f>IF(N147="zákl. přenesená",J147,0)</f>
        <v>0</v>
      </c>
      <c r="BH147" s="164">
        <f>IF(N147="sníž. přenesená",J147,0)</f>
        <v>0</v>
      </c>
      <c r="BI147" s="164">
        <f>IF(N147="nulová",J147,0)</f>
        <v>0</v>
      </c>
      <c r="BJ147" s="18" t="s">
        <v>87</v>
      </c>
      <c r="BK147" s="164">
        <f>ROUND(I147*H147,2)</f>
        <v>0</v>
      </c>
      <c r="BL147" s="18" t="s">
        <v>367</v>
      </c>
      <c r="BM147" s="163" t="s">
        <v>2068</v>
      </c>
    </row>
    <row r="148" spans="1:47" s="2" customFormat="1" ht="19.2">
      <c r="A148" s="33"/>
      <c r="B148" s="34"/>
      <c r="C148" s="33"/>
      <c r="D148" s="165" t="s">
        <v>273</v>
      </c>
      <c r="E148" s="33"/>
      <c r="F148" s="166" t="s">
        <v>2067</v>
      </c>
      <c r="G148" s="33"/>
      <c r="H148" s="33"/>
      <c r="I148" s="167"/>
      <c r="J148" s="33"/>
      <c r="K148" s="33"/>
      <c r="L148" s="34"/>
      <c r="M148" s="168"/>
      <c r="N148" s="169"/>
      <c r="O148" s="59"/>
      <c r="P148" s="59"/>
      <c r="Q148" s="59"/>
      <c r="R148" s="59"/>
      <c r="S148" s="59"/>
      <c r="T148" s="60"/>
      <c r="U148" s="33"/>
      <c r="V148" s="33"/>
      <c r="W148" s="33"/>
      <c r="X148" s="33"/>
      <c r="Y148" s="33"/>
      <c r="Z148" s="33"/>
      <c r="AA148" s="33"/>
      <c r="AB148" s="33"/>
      <c r="AC148" s="33"/>
      <c r="AD148" s="33"/>
      <c r="AE148" s="33"/>
      <c r="AT148" s="18" t="s">
        <v>273</v>
      </c>
      <c r="AU148" s="18" t="s">
        <v>90</v>
      </c>
    </row>
    <row r="149" spans="1:65" s="2" customFormat="1" ht="24.15" customHeight="1">
      <c r="A149" s="33"/>
      <c r="B149" s="151"/>
      <c r="C149" s="152" t="s">
        <v>333</v>
      </c>
      <c r="D149" s="152" t="s">
        <v>267</v>
      </c>
      <c r="E149" s="153" t="s">
        <v>2069</v>
      </c>
      <c r="F149" s="154" t="s">
        <v>2070</v>
      </c>
      <c r="G149" s="155" t="s">
        <v>280</v>
      </c>
      <c r="H149" s="156">
        <v>2</v>
      </c>
      <c r="I149" s="157"/>
      <c r="J149" s="158">
        <f>ROUND(I149*H149,2)</f>
        <v>0</v>
      </c>
      <c r="K149" s="154" t="s">
        <v>1</v>
      </c>
      <c r="L149" s="34"/>
      <c r="M149" s="159" t="s">
        <v>1</v>
      </c>
      <c r="N149" s="160" t="s">
        <v>45</v>
      </c>
      <c r="O149" s="59"/>
      <c r="P149" s="161">
        <f>O149*H149</f>
        <v>0</v>
      </c>
      <c r="Q149" s="161">
        <v>0</v>
      </c>
      <c r="R149" s="161">
        <f>Q149*H149</f>
        <v>0</v>
      </c>
      <c r="S149" s="161">
        <v>0</v>
      </c>
      <c r="T149" s="162">
        <f>S149*H149</f>
        <v>0</v>
      </c>
      <c r="U149" s="33"/>
      <c r="V149" s="33"/>
      <c r="W149" s="33"/>
      <c r="X149" s="33"/>
      <c r="Y149" s="33"/>
      <c r="Z149" s="33"/>
      <c r="AA149" s="33"/>
      <c r="AB149" s="33"/>
      <c r="AC149" s="33"/>
      <c r="AD149" s="33"/>
      <c r="AE149" s="33"/>
      <c r="AR149" s="163" t="s">
        <v>367</v>
      </c>
      <c r="AT149" s="163" t="s">
        <v>267</v>
      </c>
      <c r="AU149" s="163" t="s">
        <v>90</v>
      </c>
      <c r="AY149" s="18" t="s">
        <v>265</v>
      </c>
      <c r="BE149" s="164">
        <f>IF(N149="základní",J149,0)</f>
        <v>0</v>
      </c>
      <c r="BF149" s="164">
        <f>IF(N149="snížená",J149,0)</f>
        <v>0</v>
      </c>
      <c r="BG149" s="164">
        <f>IF(N149="zákl. přenesená",J149,0)</f>
        <v>0</v>
      </c>
      <c r="BH149" s="164">
        <f>IF(N149="sníž. přenesená",J149,0)</f>
        <v>0</v>
      </c>
      <c r="BI149" s="164">
        <f>IF(N149="nulová",J149,0)</f>
        <v>0</v>
      </c>
      <c r="BJ149" s="18" t="s">
        <v>87</v>
      </c>
      <c r="BK149" s="164">
        <f>ROUND(I149*H149,2)</f>
        <v>0</v>
      </c>
      <c r="BL149" s="18" t="s">
        <v>367</v>
      </c>
      <c r="BM149" s="163" t="s">
        <v>2071</v>
      </c>
    </row>
    <row r="150" spans="1:47" s="2" customFormat="1" ht="19.2">
      <c r="A150" s="33"/>
      <c r="B150" s="34"/>
      <c r="C150" s="33"/>
      <c r="D150" s="165" t="s">
        <v>273</v>
      </c>
      <c r="E150" s="33"/>
      <c r="F150" s="166" t="s">
        <v>2070</v>
      </c>
      <c r="G150" s="33"/>
      <c r="H150" s="33"/>
      <c r="I150" s="167"/>
      <c r="J150" s="33"/>
      <c r="K150" s="33"/>
      <c r="L150" s="34"/>
      <c r="M150" s="168"/>
      <c r="N150" s="169"/>
      <c r="O150" s="59"/>
      <c r="P150" s="59"/>
      <c r="Q150" s="59"/>
      <c r="R150" s="59"/>
      <c r="S150" s="59"/>
      <c r="T150" s="60"/>
      <c r="U150" s="33"/>
      <c r="V150" s="33"/>
      <c r="W150" s="33"/>
      <c r="X150" s="33"/>
      <c r="Y150" s="33"/>
      <c r="Z150" s="33"/>
      <c r="AA150" s="33"/>
      <c r="AB150" s="33"/>
      <c r="AC150" s="33"/>
      <c r="AD150" s="33"/>
      <c r="AE150" s="33"/>
      <c r="AT150" s="18" t="s">
        <v>273</v>
      </c>
      <c r="AU150" s="18" t="s">
        <v>90</v>
      </c>
    </row>
    <row r="151" spans="1:65" s="2" customFormat="1" ht="21.75" customHeight="1">
      <c r="A151" s="33"/>
      <c r="B151" s="151"/>
      <c r="C151" s="152" t="s">
        <v>340</v>
      </c>
      <c r="D151" s="152" t="s">
        <v>267</v>
      </c>
      <c r="E151" s="153" t="s">
        <v>2072</v>
      </c>
      <c r="F151" s="154" t="s">
        <v>2073</v>
      </c>
      <c r="G151" s="155" t="s">
        <v>280</v>
      </c>
      <c r="H151" s="156">
        <v>2</v>
      </c>
      <c r="I151" s="157"/>
      <c r="J151" s="158">
        <f>ROUND(I151*H151,2)</f>
        <v>0</v>
      </c>
      <c r="K151" s="154" t="s">
        <v>1</v>
      </c>
      <c r="L151" s="34"/>
      <c r="M151" s="159" t="s">
        <v>1</v>
      </c>
      <c r="N151" s="160" t="s">
        <v>45</v>
      </c>
      <c r="O151" s="59"/>
      <c r="P151" s="161">
        <f>O151*H151</f>
        <v>0</v>
      </c>
      <c r="Q151" s="161">
        <v>0</v>
      </c>
      <c r="R151" s="161">
        <f>Q151*H151</f>
        <v>0</v>
      </c>
      <c r="S151" s="161">
        <v>0</v>
      </c>
      <c r="T151" s="162">
        <f>S151*H151</f>
        <v>0</v>
      </c>
      <c r="U151" s="33"/>
      <c r="V151" s="33"/>
      <c r="W151" s="33"/>
      <c r="X151" s="33"/>
      <c r="Y151" s="33"/>
      <c r="Z151" s="33"/>
      <c r="AA151" s="33"/>
      <c r="AB151" s="33"/>
      <c r="AC151" s="33"/>
      <c r="AD151" s="33"/>
      <c r="AE151" s="33"/>
      <c r="AR151" s="163" t="s">
        <v>367</v>
      </c>
      <c r="AT151" s="163" t="s">
        <v>267</v>
      </c>
      <c r="AU151" s="163" t="s">
        <v>90</v>
      </c>
      <c r="AY151" s="18" t="s">
        <v>265</v>
      </c>
      <c r="BE151" s="164">
        <f>IF(N151="základní",J151,0)</f>
        <v>0</v>
      </c>
      <c r="BF151" s="164">
        <f>IF(N151="snížená",J151,0)</f>
        <v>0</v>
      </c>
      <c r="BG151" s="164">
        <f>IF(N151="zákl. přenesená",J151,0)</f>
        <v>0</v>
      </c>
      <c r="BH151" s="164">
        <f>IF(N151="sníž. přenesená",J151,0)</f>
        <v>0</v>
      </c>
      <c r="BI151" s="164">
        <f>IF(N151="nulová",J151,0)</f>
        <v>0</v>
      </c>
      <c r="BJ151" s="18" t="s">
        <v>87</v>
      </c>
      <c r="BK151" s="164">
        <f>ROUND(I151*H151,2)</f>
        <v>0</v>
      </c>
      <c r="BL151" s="18" t="s">
        <v>367</v>
      </c>
      <c r="BM151" s="163" t="s">
        <v>2074</v>
      </c>
    </row>
    <row r="152" spans="1:47" s="2" customFormat="1" ht="10.2">
      <c r="A152" s="33"/>
      <c r="B152" s="34"/>
      <c r="C152" s="33"/>
      <c r="D152" s="165" t="s">
        <v>273</v>
      </c>
      <c r="E152" s="33"/>
      <c r="F152" s="166" t="s">
        <v>2073</v>
      </c>
      <c r="G152" s="33"/>
      <c r="H152" s="33"/>
      <c r="I152" s="167"/>
      <c r="J152" s="33"/>
      <c r="K152" s="33"/>
      <c r="L152" s="34"/>
      <c r="M152" s="168"/>
      <c r="N152" s="169"/>
      <c r="O152" s="59"/>
      <c r="P152" s="59"/>
      <c r="Q152" s="59"/>
      <c r="R152" s="59"/>
      <c r="S152" s="59"/>
      <c r="T152" s="60"/>
      <c r="U152" s="33"/>
      <c r="V152" s="33"/>
      <c r="W152" s="33"/>
      <c r="X152" s="33"/>
      <c r="Y152" s="33"/>
      <c r="Z152" s="33"/>
      <c r="AA152" s="33"/>
      <c r="AB152" s="33"/>
      <c r="AC152" s="33"/>
      <c r="AD152" s="33"/>
      <c r="AE152" s="33"/>
      <c r="AT152" s="18" t="s">
        <v>273</v>
      </c>
      <c r="AU152" s="18" t="s">
        <v>90</v>
      </c>
    </row>
    <row r="153" spans="1:65" s="2" customFormat="1" ht="44.25" customHeight="1">
      <c r="A153" s="33"/>
      <c r="B153" s="151"/>
      <c r="C153" s="201" t="s">
        <v>347</v>
      </c>
      <c r="D153" s="201" t="s">
        <v>376</v>
      </c>
      <c r="E153" s="202" t="s">
        <v>2075</v>
      </c>
      <c r="F153" s="203" t="s">
        <v>2076</v>
      </c>
      <c r="G153" s="204" t="s">
        <v>280</v>
      </c>
      <c r="H153" s="205">
        <v>1</v>
      </c>
      <c r="I153" s="206"/>
      <c r="J153" s="207">
        <f>ROUND(I153*H153,2)</f>
        <v>0</v>
      </c>
      <c r="K153" s="203" t="s">
        <v>1</v>
      </c>
      <c r="L153" s="208"/>
      <c r="M153" s="209" t="s">
        <v>1</v>
      </c>
      <c r="N153" s="210" t="s">
        <v>45</v>
      </c>
      <c r="O153" s="59"/>
      <c r="P153" s="161">
        <f>O153*H153</f>
        <v>0</v>
      </c>
      <c r="Q153" s="161">
        <v>0</v>
      </c>
      <c r="R153" s="161">
        <f>Q153*H153</f>
        <v>0</v>
      </c>
      <c r="S153" s="161">
        <v>0</v>
      </c>
      <c r="T153" s="162">
        <f>S153*H153</f>
        <v>0</v>
      </c>
      <c r="U153" s="33"/>
      <c r="V153" s="33"/>
      <c r="W153" s="33"/>
      <c r="X153" s="33"/>
      <c r="Y153" s="33"/>
      <c r="Z153" s="33"/>
      <c r="AA153" s="33"/>
      <c r="AB153" s="33"/>
      <c r="AC153" s="33"/>
      <c r="AD153" s="33"/>
      <c r="AE153" s="33"/>
      <c r="AR153" s="163" t="s">
        <v>448</v>
      </c>
      <c r="AT153" s="163" t="s">
        <v>376</v>
      </c>
      <c r="AU153" s="163" t="s">
        <v>90</v>
      </c>
      <c r="AY153" s="18" t="s">
        <v>265</v>
      </c>
      <c r="BE153" s="164">
        <f>IF(N153="základní",J153,0)</f>
        <v>0</v>
      </c>
      <c r="BF153" s="164">
        <f>IF(N153="snížená",J153,0)</f>
        <v>0</v>
      </c>
      <c r="BG153" s="164">
        <f>IF(N153="zákl. přenesená",J153,0)</f>
        <v>0</v>
      </c>
      <c r="BH153" s="164">
        <f>IF(N153="sníž. přenesená",J153,0)</f>
        <v>0</v>
      </c>
      <c r="BI153" s="164">
        <f>IF(N153="nulová",J153,0)</f>
        <v>0</v>
      </c>
      <c r="BJ153" s="18" t="s">
        <v>87</v>
      </c>
      <c r="BK153" s="164">
        <f>ROUND(I153*H153,2)</f>
        <v>0</v>
      </c>
      <c r="BL153" s="18" t="s">
        <v>367</v>
      </c>
      <c r="BM153" s="163" t="s">
        <v>2077</v>
      </c>
    </row>
    <row r="154" spans="1:47" s="2" customFormat="1" ht="28.8">
      <c r="A154" s="33"/>
      <c r="B154" s="34"/>
      <c r="C154" s="33"/>
      <c r="D154" s="165" t="s">
        <v>273</v>
      </c>
      <c r="E154" s="33"/>
      <c r="F154" s="166" t="s">
        <v>2076</v>
      </c>
      <c r="G154" s="33"/>
      <c r="H154" s="33"/>
      <c r="I154" s="167"/>
      <c r="J154" s="33"/>
      <c r="K154" s="33"/>
      <c r="L154" s="34"/>
      <c r="M154" s="168"/>
      <c r="N154" s="169"/>
      <c r="O154" s="59"/>
      <c r="P154" s="59"/>
      <c r="Q154" s="59"/>
      <c r="R154" s="59"/>
      <c r="S154" s="59"/>
      <c r="T154" s="60"/>
      <c r="U154" s="33"/>
      <c r="V154" s="33"/>
      <c r="W154" s="33"/>
      <c r="X154" s="33"/>
      <c r="Y154" s="33"/>
      <c r="Z154" s="33"/>
      <c r="AA154" s="33"/>
      <c r="AB154" s="33"/>
      <c r="AC154" s="33"/>
      <c r="AD154" s="33"/>
      <c r="AE154" s="33"/>
      <c r="AT154" s="18" t="s">
        <v>273</v>
      </c>
      <c r="AU154" s="18" t="s">
        <v>90</v>
      </c>
    </row>
    <row r="155" spans="1:65" s="2" customFormat="1" ht="44.25" customHeight="1">
      <c r="A155" s="33"/>
      <c r="B155" s="151"/>
      <c r="C155" s="201" t="s">
        <v>351</v>
      </c>
      <c r="D155" s="201" t="s">
        <v>376</v>
      </c>
      <c r="E155" s="202" t="s">
        <v>2078</v>
      </c>
      <c r="F155" s="203" t="s">
        <v>2079</v>
      </c>
      <c r="G155" s="204" t="s">
        <v>280</v>
      </c>
      <c r="H155" s="205">
        <v>2</v>
      </c>
      <c r="I155" s="206"/>
      <c r="J155" s="207">
        <f>ROUND(I155*H155,2)</f>
        <v>0</v>
      </c>
      <c r="K155" s="203" t="s">
        <v>1</v>
      </c>
      <c r="L155" s="208"/>
      <c r="M155" s="209" t="s">
        <v>1</v>
      </c>
      <c r="N155" s="210" t="s">
        <v>45</v>
      </c>
      <c r="O155" s="59"/>
      <c r="P155" s="161">
        <f>O155*H155</f>
        <v>0</v>
      </c>
      <c r="Q155" s="161">
        <v>0</v>
      </c>
      <c r="R155" s="161">
        <f>Q155*H155</f>
        <v>0</v>
      </c>
      <c r="S155" s="161">
        <v>0</v>
      </c>
      <c r="T155" s="162">
        <f>S155*H155</f>
        <v>0</v>
      </c>
      <c r="U155" s="33"/>
      <c r="V155" s="33"/>
      <c r="W155" s="33"/>
      <c r="X155" s="33"/>
      <c r="Y155" s="33"/>
      <c r="Z155" s="33"/>
      <c r="AA155" s="33"/>
      <c r="AB155" s="33"/>
      <c r="AC155" s="33"/>
      <c r="AD155" s="33"/>
      <c r="AE155" s="33"/>
      <c r="AR155" s="163" t="s">
        <v>448</v>
      </c>
      <c r="AT155" s="163" t="s">
        <v>376</v>
      </c>
      <c r="AU155" s="163" t="s">
        <v>90</v>
      </c>
      <c r="AY155" s="18" t="s">
        <v>265</v>
      </c>
      <c r="BE155" s="164">
        <f>IF(N155="základní",J155,0)</f>
        <v>0</v>
      </c>
      <c r="BF155" s="164">
        <f>IF(N155="snížená",J155,0)</f>
        <v>0</v>
      </c>
      <c r="BG155" s="164">
        <f>IF(N155="zákl. přenesená",J155,0)</f>
        <v>0</v>
      </c>
      <c r="BH155" s="164">
        <f>IF(N155="sníž. přenesená",J155,0)</f>
        <v>0</v>
      </c>
      <c r="BI155" s="164">
        <f>IF(N155="nulová",J155,0)</f>
        <v>0</v>
      </c>
      <c r="BJ155" s="18" t="s">
        <v>87</v>
      </c>
      <c r="BK155" s="164">
        <f>ROUND(I155*H155,2)</f>
        <v>0</v>
      </c>
      <c r="BL155" s="18" t="s">
        <v>367</v>
      </c>
      <c r="BM155" s="163" t="s">
        <v>2080</v>
      </c>
    </row>
    <row r="156" spans="1:47" s="2" customFormat="1" ht="28.8">
      <c r="A156" s="33"/>
      <c r="B156" s="34"/>
      <c r="C156" s="33"/>
      <c r="D156" s="165" t="s">
        <v>273</v>
      </c>
      <c r="E156" s="33"/>
      <c r="F156" s="166" t="s">
        <v>2079</v>
      </c>
      <c r="G156" s="33"/>
      <c r="H156" s="33"/>
      <c r="I156" s="167"/>
      <c r="J156" s="33"/>
      <c r="K156" s="33"/>
      <c r="L156" s="34"/>
      <c r="M156" s="215"/>
      <c r="N156" s="216"/>
      <c r="O156" s="217"/>
      <c r="P156" s="217"/>
      <c r="Q156" s="217"/>
      <c r="R156" s="217"/>
      <c r="S156" s="217"/>
      <c r="T156" s="218"/>
      <c r="U156" s="33"/>
      <c r="V156" s="33"/>
      <c r="W156" s="33"/>
      <c r="X156" s="33"/>
      <c r="Y156" s="33"/>
      <c r="Z156" s="33"/>
      <c r="AA156" s="33"/>
      <c r="AB156" s="33"/>
      <c r="AC156" s="33"/>
      <c r="AD156" s="33"/>
      <c r="AE156" s="33"/>
      <c r="AT156" s="18" t="s">
        <v>273</v>
      </c>
      <c r="AU156" s="18" t="s">
        <v>90</v>
      </c>
    </row>
    <row r="157" spans="1:31" s="2" customFormat="1" ht="6.9" customHeight="1">
      <c r="A157" s="33"/>
      <c r="B157" s="48"/>
      <c r="C157" s="49"/>
      <c r="D157" s="49"/>
      <c r="E157" s="49"/>
      <c r="F157" s="49"/>
      <c r="G157" s="49"/>
      <c r="H157" s="49"/>
      <c r="I157" s="49"/>
      <c r="J157" s="49"/>
      <c r="K157" s="49"/>
      <c r="L157" s="34"/>
      <c r="M157" s="33"/>
      <c r="O157" s="33"/>
      <c r="P157" s="33"/>
      <c r="Q157" s="33"/>
      <c r="R157" s="33"/>
      <c r="S157" s="33"/>
      <c r="T157" s="33"/>
      <c r="U157" s="33"/>
      <c r="V157" s="33"/>
      <c r="W157" s="33"/>
      <c r="X157" s="33"/>
      <c r="Y157" s="33"/>
      <c r="Z157" s="33"/>
      <c r="AA157" s="33"/>
      <c r="AB157" s="33"/>
      <c r="AC157" s="33"/>
      <c r="AD157" s="33"/>
      <c r="AE157" s="33"/>
    </row>
  </sheetData>
  <autoFilter ref="C126:K156"/>
  <mergeCells count="15">
    <mergeCell ref="E113:H113"/>
    <mergeCell ref="E117:H117"/>
    <mergeCell ref="E115:H115"/>
    <mergeCell ref="E119:H119"/>
    <mergeCell ref="L2:V2"/>
    <mergeCell ref="E31:H31"/>
    <mergeCell ref="E85:H85"/>
    <mergeCell ref="E89:H89"/>
    <mergeCell ref="E87:H87"/>
    <mergeCell ref="E91:H91"/>
    <mergeCell ref="E7:H7"/>
    <mergeCell ref="E11:H11"/>
    <mergeCell ref="E9:H9"/>
    <mergeCell ref="E13:H13"/>
    <mergeCell ref="E22:H2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2:BM453"/>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 customHeight="1">
      <c r="L2" s="270" t="s">
        <v>5</v>
      </c>
      <c r="M2" s="255"/>
      <c r="N2" s="255"/>
      <c r="O2" s="255"/>
      <c r="P2" s="255"/>
      <c r="Q2" s="255"/>
      <c r="R2" s="255"/>
      <c r="S2" s="255"/>
      <c r="T2" s="255"/>
      <c r="U2" s="255"/>
      <c r="V2" s="255"/>
      <c r="AT2" s="18" t="s">
        <v>108</v>
      </c>
    </row>
    <row r="3" spans="2:46" s="1" customFormat="1" ht="6.9" customHeight="1">
      <c r="B3" s="19"/>
      <c r="C3" s="20"/>
      <c r="D3" s="20"/>
      <c r="E3" s="20"/>
      <c r="F3" s="20"/>
      <c r="G3" s="20"/>
      <c r="H3" s="20"/>
      <c r="I3" s="20"/>
      <c r="J3" s="20"/>
      <c r="K3" s="20"/>
      <c r="L3" s="21"/>
      <c r="AT3" s="18" t="s">
        <v>90</v>
      </c>
    </row>
    <row r="4" spans="2:46" s="1" customFormat="1" ht="24.9" customHeight="1">
      <c r="B4" s="21"/>
      <c r="D4" s="22" t="s">
        <v>116</v>
      </c>
      <c r="L4" s="21"/>
      <c r="M4" s="100" t="s">
        <v>10</v>
      </c>
      <c r="AT4" s="18" t="s">
        <v>3</v>
      </c>
    </row>
    <row r="5" spans="2:12" s="1" customFormat="1" ht="6.9" customHeight="1">
      <c r="B5" s="21"/>
      <c r="L5" s="21"/>
    </row>
    <row r="6" spans="2:12" s="1" customFormat="1" ht="12" customHeight="1">
      <c r="B6" s="21"/>
      <c r="D6" s="28" t="s">
        <v>16</v>
      </c>
      <c r="L6" s="21"/>
    </row>
    <row r="7" spans="2:12" s="1" customFormat="1" ht="16.5" customHeight="1">
      <c r="B7" s="21"/>
      <c r="E7" s="271" t="str">
        <f>'Rekapitulace stavby'!K6</f>
        <v>Hvězdárna a planetárium Hradec Králové,pozorovací domek</v>
      </c>
      <c r="F7" s="272"/>
      <c r="G7" s="272"/>
      <c r="H7" s="272"/>
      <c r="L7" s="21"/>
    </row>
    <row r="8" spans="2:12" ht="13.2">
      <c r="B8" s="21"/>
      <c r="D8" s="28" t="s">
        <v>125</v>
      </c>
      <c r="L8" s="21"/>
    </row>
    <row r="9" spans="2:12" s="1" customFormat="1" ht="23.25" customHeight="1">
      <c r="B9" s="21"/>
      <c r="E9" s="271" t="s">
        <v>128</v>
      </c>
      <c r="F9" s="255"/>
      <c r="G9" s="255"/>
      <c r="H9" s="255"/>
      <c r="L9" s="21"/>
    </row>
    <row r="10" spans="2:12" s="1" customFormat="1" ht="12" customHeight="1">
      <c r="B10" s="21"/>
      <c r="D10" s="28" t="s">
        <v>131</v>
      </c>
      <c r="L10" s="21"/>
    </row>
    <row r="11" spans="1:31" s="2" customFormat="1" ht="16.5" customHeight="1">
      <c r="A11" s="33"/>
      <c r="B11" s="34"/>
      <c r="C11" s="33"/>
      <c r="D11" s="33"/>
      <c r="E11" s="273" t="s">
        <v>134</v>
      </c>
      <c r="F11" s="274"/>
      <c r="G11" s="274"/>
      <c r="H11" s="274"/>
      <c r="I11" s="33"/>
      <c r="J11" s="33"/>
      <c r="K11" s="33"/>
      <c r="L11" s="43"/>
      <c r="S11" s="33"/>
      <c r="T11" s="33"/>
      <c r="U11" s="33"/>
      <c r="V11" s="33"/>
      <c r="W11" s="33"/>
      <c r="X11" s="33"/>
      <c r="Y11" s="33"/>
      <c r="Z11" s="33"/>
      <c r="AA11" s="33"/>
      <c r="AB11" s="33"/>
      <c r="AC11" s="33"/>
      <c r="AD11" s="33"/>
      <c r="AE11" s="33"/>
    </row>
    <row r="12" spans="1:31" s="2" customFormat="1" ht="12" customHeight="1">
      <c r="A12" s="33"/>
      <c r="B12" s="34"/>
      <c r="C12" s="33"/>
      <c r="D12" s="28" t="s">
        <v>137</v>
      </c>
      <c r="E12" s="33"/>
      <c r="F12" s="33"/>
      <c r="G12" s="33"/>
      <c r="H12" s="33"/>
      <c r="I12" s="33"/>
      <c r="J12" s="33"/>
      <c r="K12" s="33"/>
      <c r="L12" s="43"/>
      <c r="S12" s="33"/>
      <c r="T12" s="33"/>
      <c r="U12" s="33"/>
      <c r="V12" s="33"/>
      <c r="W12" s="33"/>
      <c r="X12" s="33"/>
      <c r="Y12" s="33"/>
      <c r="Z12" s="33"/>
      <c r="AA12" s="33"/>
      <c r="AB12" s="33"/>
      <c r="AC12" s="33"/>
      <c r="AD12" s="33"/>
      <c r="AE12" s="33"/>
    </row>
    <row r="13" spans="1:31" s="2" customFormat="1" ht="16.5" customHeight="1">
      <c r="A13" s="33"/>
      <c r="B13" s="34"/>
      <c r="C13" s="33"/>
      <c r="D13" s="33"/>
      <c r="E13" s="227" t="s">
        <v>2081</v>
      </c>
      <c r="F13" s="274"/>
      <c r="G13" s="274"/>
      <c r="H13" s="274"/>
      <c r="I13" s="33"/>
      <c r="J13" s="33"/>
      <c r="K13" s="33"/>
      <c r="L13" s="43"/>
      <c r="S13" s="33"/>
      <c r="T13" s="33"/>
      <c r="U13" s="33"/>
      <c r="V13" s="33"/>
      <c r="W13" s="33"/>
      <c r="X13" s="33"/>
      <c r="Y13" s="33"/>
      <c r="Z13" s="33"/>
      <c r="AA13" s="33"/>
      <c r="AB13" s="33"/>
      <c r="AC13" s="33"/>
      <c r="AD13" s="33"/>
      <c r="AE13" s="33"/>
    </row>
    <row r="14" spans="1:31" s="2" customFormat="1" ht="10.2">
      <c r="A14" s="33"/>
      <c r="B14" s="34"/>
      <c r="C14" s="33"/>
      <c r="D14" s="33"/>
      <c r="E14" s="33"/>
      <c r="F14" s="33"/>
      <c r="G14" s="33"/>
      <c r="H14" s="33"/>
      <c r="I14" s="33"/>
      <c r="J14" s="33"/>
      <c r="K14" s="33"/>
      <c r="L14" s="43"/>
      <c r="S14" s="33"/>
      <c r="T14" s="33"/>
      <c r="U14" s="33"/>
      <c r="V14" s="33"/>
      <c r="W14" s="33"/>
      <c r="X14" s="33"/>
      <c r="Y14" s="33"/>
      <c r="Z14" s="33"/>
      <c r="AA14" s="33"/>
      <c r="AB14" s="33"/>
      <c r="AC14" s="33"/>
      <c r="AD14" s="33"/>
      <c r="AE14" s="33"/>
    </row>
    <row r="15" spans="1:31" s="2" customFormat="1" ht="12" customHeight="1">
      <c r="A15" s="33"/>
      <c r="B15" s="34"/>
      <c r="C15" s="33"/>
      <c r="D15" s="28" t="s">
        <v>18</v>
      </c>
      <c r="E15" s="33"/>
      <c r="F15" s="26" t="s">
        <v>1</v>
      </c>
      <c r="G15" s="33"/>
      <c r="H15" s="33"/>
      <c r="I15" s="28" t="s">
        <v>19</v>
      </c>
      <c r="J15" s="26" t="s">
        <v>1</v>
      </c>
      <c r="K15" s="33"/>
      <c r="L15" s="43"/>
      <c r="S15" s="33"/>
      <c r="T15" s="33"/>
      <c r="U15" s="33"/>
      <c r="V15" s="33"/>
      <c r="W15" s="33"/>
      <c r="X15" s="33"/>
      <c r="Y15" s="33"/>
      <c r="Z15" s="33"/>
      <c r="AA15" s="33"/>
      <c r="AB15" s="33"/>
      <c r="AC15" s="33"/>
      <c r="AD15" s="33"/>
      <c r="AE15" s="33"/>
    </row>
    <row r="16" spans="1:31" s="2" customFormat="1" ht="12" customHeight="1">
      <c r="A16" s="33"/>
      <c r="B16" s="34"/>
      <c r="C16" s="33"/>
      <c r="D16" s="28" t="s">
        <v>20</v>
      </c>
      <c r="E16" s="33"/>
      <c r="F16" s="26" t="s">
        <v>21</v>
      </c>
      <c r="G16" s="33"/>
      <c r="H16" s="33"/>
      <c r="I16" s="28" t="s">
        <v>22</v>
      </c>
      <c r="J16" s="56" t="str">
        <f>'Rekapitulace stavby'!AN8</f>
        <v>21. 3. 2023</v>
      </c>
      <c r="K16" s="33"/>
      <c r="L16" s="43"/>
      <c r="S16" s="33"/>
      <c r="T16" s="33"/>
      <c r="U16" s="33"/>
      <c r="V16" s="33"/>
      <c r="W16" s="33"/>
      <c r="X16" s="33"/>
      <c r="Y16" s="33"/>
      <c r="Z16" s="33"/>
      <c r="AA16" s="33"/>
      <c r="AB16" s="33"/>
      <c r="AC16" s="33"/>
      <c r="AD16" s="33"/>
      <c r="AE16" s="33"/>
    </row>
    <row r="17" spans="1:31" s="2" customFormat="1" ht="10.8" customHeight="1">
      <c r="A17" s="33"/>
      <c r="B17" s="34"/>
      <c r="C17" s="33"/>
      <c r="D17" s="33"/>
      <c r="E17" s="33"/>
      <c r="F17" s="33"/>
      <c r="G17" s="33"/>
      <c r="H17" s="33"/>
      <c r="I17" s="33"/>
      <c r="J17" s="33"/>
      <c r="K17" s="33"/>
      <c r="L17" s="43"/>
      <c r="S17" s="33"/>
      <c r="T17" s="33"/>
      <c r="U17" s="33"/>
      <c r="V17" s="33"/>
      <c r="W17" s="33"/>
      <c r="X17" s="33"/>
      <c r="Y17" s="33"/>
      <c r="Z17" s="33"/>
      <c r="AA17" s="33"/>
      <c r="AB17" s="33"/>
      <c r="AC17" s="33"/>
      <c r="AD17" s="33"/>
      <c r="AE17" s="33"/>
    </row>
    <row r="18" spans="1:31" s="2" customFormat="1" ht="12" customHeight="1">
      <c r="A18" s="33"/>
      <c r="B18" s="34"/>
      <c r="C18" s="33"/>
      <c r="D18" s="28" t="s">
        <v>24</v>
      </c>
      <c r="E18" s="33"/>
      <c r="F18" s="33"/>
      <c r="G18" s="33"/>
      <c r="H18" s="33"/>
      <c r="I18" s="28" t="s">
        <v>25</v>
      </c>
      <c r="J18" s="26" t="s">
        <v>1</v>
      </c>
      <c r="K18" s="33"/>
      <c r="L18" s="43"/>
      <c r="S18" s="33"/>
      <c r="T18" s="33"/>
      <c r="U18" s="33"/>
      <c r="V18" s="33"/>
      <c r="W18" s="33"/>
      <c r="X18" s="33"/>
      <c r="Y18" s="33"/>
      <c r="Z18" s="33"/>
      <c r="AA18" s="33"/>
      <c r="AB18" s="33"/>
      <c r="AC18" s="33"/>
      <c r="AD18" s="33"/>
      <c r="AE18" s="33"/>
    </row>
    <row r="19" spans="1:31" s="2" customFormat="1" ht="18" customHeight="1">
      <c r="A19" s="33"/>
      <c r="B19" s="34"/>
      <c r="C19" s="33"/>
      <c r="D19" s="33"/>
      <c r="E19" s="26" t="s">
        <v>27</v>
      </c>
      <c r="F19" s="33"/>
      <c r="G19" s="33"/>
      <c r="H19" s="33"/>
      <c r="I19" s="28" t="s">
        <v>28</v>
      </c>
      <c r="J19" s="26" t="s">
        <v>1</v>
      </c>
      <c r="K19" s="33"/>
      <c r="L19" s="43"/>
      <c r="S19" s="33"/>
      <c r="T19" s="33"/>
      <c r="U19" s="33"/>
      <c r="V19" s="33"/>
      <c r="W19" s="33"/>
      <c r="X19" s="33"/>
      <c r="Y19" s="33"/>
      <c r="Z19" s="33"/>
      <c r="AA19" s="33"/>
      <c r="AB19" s="33"/>
      <c r="AC19" s="33"/>
      <c r="AD19" s="33"/>
      <c r="AE19" s="33"/>
    </row>
    <row r="20" spans="1:31" s="2" customFormat="1" ht="6.9" customHeight="1">
      <c r="A20" s="33"/>
      <c r="B20" s="34"/>
      <c r="C20" s="33"/>
      <c r="D20" s="33"/>
      <c r="E20" s="33"/>
      <c r="F20" s="33"/>
      <c r="G20" s="33"/>
      <c r="H20" s="33"/>
      <c r="I20" s="33"/>
      <c r="J20" s="33"/>
      <c r="K20" s="33"/>
      <c r="L20" s="43"/>
      <c r="S20" s="33"/>
      <c r="T20" s="33"/>
      <c r="U20" s="33"/>
      <c r="V20" s="33"/>
      <c r="W20" s="33"/>
      <c r="X20" s="33"/>
      <c r="Y20" s="33"/>
      <c r="Z20" s="33"/>
      <c r="AA20" s="33"/>
      <c r="AB20" s="33"/>
      <c r="AC20" s="33"/>
      <c r="AD20" s="33"/>
      <c r="AE20" s="33"/>
    </row>
    <row r="21" spans="1:31" s="2" customFormat="1" ht="12" customHeight="1">
      <c r="A21" s="33"/>
      <c r="B21" s="34"/>
      <c r="C21" s="33"/>
      <c r="D21" s="28" t="s">
        <v>30</v>
      </c>
      <c r="E21" s="33"/>
      <c r="F21" s="33"/>
      <c r="G21" s="33"/>
      <c r="H21" s="33"/>
      <c r="I21" s="28" t="s">
        <v>25</v>
      </c>
      <c r="J21" s="29" t="str">
        <f>'Rekapitulace stavby'!AN13</f>
        <v>Vyplň údaj</v>
      </c>
      <c r="K21" s="33"/>
      <c r="L21" s="43"/>
      <c r="S21" s="33"/>
      <c r="T21" s="33"/>
      <c r="U21" s="33"/>
      <c r="V21" s="33"/>
      <c r="W21" s="33"/>
      <c r="X21" s="33"/>
      <c r="Y21" s="33"/>
      <c r="Z21" s="33"/>
      <c r="AA21" s="33"/>
      <c r="AB21" s="33"/>
      <c r="AC21" s="33"/>
      <c r="AD21" s="33"/>
      <c r="AE21" s="33"/>
    </row>
    <row r="22" spans="1:31" s="2" customFormat="1" ht="18" customHeight="1">
      <c r="A22" s="33"/>
      <c r="B22" s="34"/>
      <c r="C22" s="33"/>
      <c r="D22" s="33"/>
      <c r="E22" s="275" t="str">
        <f>'Rekapitulace stavby'!E14</f>
        <v>Vyplň údaj</v>
      </c>
      <c r="F22" s="254"/>
      <c r="G22" s="254"/>
      <c r="H22" s="254"/>
      <c r="I22" s="28" t="s">
        <v>28</v>
      </c>
      <c r="J22" s="29" t="str">
        <f>'Rekapitulace stavby'!AN14</f>
        <v>Vyplň údaj</v>
      </c>
      <c r="K22" s="33"/>
      <c r="L22" s="43"/>
      <c r="S22" s="33"/>
      <c r="T22" s="33"/>
      <c r="U22" s="33"/>
      <c r="V22" s="33"/>
      <c r="W22" s="33"/>
      <c r="X22" s="33"/>
      <c r="Y22" s="33"/>
      <c r="Z22" s="33"/>
      <c r="AA22" s="33"/>
      <c r="AB22" s="33"/>
      <c r="AC22" s="33"/>
      <c r="AD22" s="33"/>
      <c r="AE22" s="33"/>
    </row>
    <row r="23" spans="1:31" s="2" customFormat="1" ht="6.9" customHeight="1">
      <c r="A23" s="33"/>
      <c r="B23" s="34"/>
      <c r="C23" s="33"/>
      <c r="D23" s="33"/>
      <c r="E23" s="33"/>
      <c r="F23" s="33"/>
      <c r="G23" s="33"/>
      <c r="H23" s="33"/>
      <c r="I23" s="33"/>
      <c r="J23" s="33"/>
      <c r="K23" s="33"/>
      <c r="L23" s="43"/>
      <c r="S23" s="33"/>
      <c r="T23" s="33"/>
      <c r="U23" s="33"/>
      <c r="V23" s="33"/>
      <c r="W23" s="33"/>
      <c r="X23" s="33"/>
      <c r="Y23" s="33"/>
      <c r="Z23" s="33"/>
      <c r="AA23" s="33"/>
      <c r="AB23" s="33"/>
      <c r="AC23" s="33"/>
      <c r="AD23" s="33"/>
      <c r="AE23" s="33"/>
    </row>
    <row r="24" spans="1:31" s="2" customFormat="1" ht="12" customHeight="1">
      <c r="A24" s="33"/>
      <c r="B24" s="34"/>
      <c r="C24" s="33"/>
      <c r="D24" s="28" t="s">
        <v>32</v>
      </c>
      <c r="E24" s="33"/>
      <c r="F24" s="33"/>
      <c r="G24" s="33"/>
      <c r="H24" s="33"/>
      <c r="I24" s="28" t="s">
        <v>25</v>
      </c>
      <c r="J24" s="26" t="s">
        <v>33</v>
      </c>
      <c r="K24" s="33"/>
      <c r="L24" s="43"/>
      <c r="S24" s="33"/>
      <c r="T24" s="33"/>
      <c r="U24" s="33"/>
      <c r="V24" s="33"/>
      <c r="W24" s="33"/>
      <c r="X24" s="33"/>
      <c r="Y24" s="33"/>
      <c r="Z24" s="33"/>
      <c r="AA24" s="33"/>
      <c r="AB24" s="33"/>
      <c r="AC24" s="33"/>
      <c r="AD24" s="33"/>
      <c r="AE24" s="33"/>
    </row>
    <row r="25" spans="1:31" s="2" customFormat="1" ht="18" customHeight="1">
      <c r="A25" s="33"/>
      <c r="B25" s="34"/>
      <c r="C25" s="33"/>
      <c r="D25" s="33"/>
      <c r="E25" s="26" t="s">
        <v>34</v>
      </c>
      <c r="F25" s="33"/>
      <c r="G25" s="33"/>
      <c r="H25" s="33"/>
      <c r="I25" s="28" t="s">
        <v>28</v>
      </c>
      <c r="J25" s="26" t="s">
        <v>35</v>
      </c>
      <c r="K25" s="33"/>
      <c r="L25" s="43"/>
      <c r="S25" s="33"/>
      <c r="T25" s="33"/>
      <c r="U25" s="33"/>
      <c r="V25" s="33"/>
      <c r="W25" s="33"/>
      <c r="X25" s="33"/>
      <c r="Y25" s="33"/>
      <c r="Z25" s="33"/>
      <c r="AA25" s="33"/>
      <c r="AB25" s="33"/>
      <c r="AC25" s="33"/>
      <c r="AD25" s="33"/>
      <c r="AE25" s="33"/>
    </row>
    <row r="26" spans="1:31" s="2" customFormat="1" ht="6.9" customHeight="1">
      <c r="A26" s="33"/>
      <c r="B26" s="34"/>
      <c r="C26" s="33"/>
      <c r="D26" s="33"/>
      <c r="E26" s="33"/>
      <c r="F26" s="33"/>
      <c r="G26" s="33"/>
      <c r="H26" s="33"/>
      <c r="I26" s="33"/>
      <c r="J26" s="33"/>
      <c r="K26" s="33"/>
      <c r="L26" s="43"/>
      <c r="S26" s="33"/>
      <c r="T26" s="33"/>
      <c r="U26" s="33"/>
      <c r="V26" s="33"/>
      <c r="W26" s="33"/>
      <c r="X26" s="33"/>
      <c r="Y26" s="33"/>
      <c r="Z26" s="33"/>
      <c r="AA26" s="33"/>
      <c r="AB26" s="33"/>
      <c r="AC26" s="33"/>
      <c r="AD26" s="33"/>
      <c r="AE26" s="33"/>
    </row>
    <row r="27" spans="1:31" s="2" customFormat="1" ht="12" customHeight="1">
      <c r="A27" s="33"/>
      <c r="B27" s="34"/>
      <c r="C27" s="33"/>
      <c r="D27" s="28" t="s">
        <v>37</v>
      </c>
      <c r="E27" s="33"/>
      <c r="F27" s="33"/>
      <c r="G27" s="33"/>
      <c r="H27" s="33"/>
      <c r="I27" s="28" t="s">
        <v>25</v>
      </c>
      <c r="J27" s="26" t="str">
        <f>IF('Rekapitulace stavby'!AN19="","",'Rekapitulace stavby'!AN19)</f>
        <v/>
      </c>
      <c r="K27" s="33"/>
      <c r="L27" s="43"/>
      <c r="S27" s="33"/>
      <c r="T27" s="33"/>
      <c r="U27" s="33"/>
      <c r="V27" s="33"/>
      <c r="W27" s="33"/>
      <c r="X27" s="33"/>
      <c r="Y27" s="33"/>
      <c r="Z27" s="33"/>
      <c r="AA27" s="33"/>
      <c r="AB27" s="33"/>
      <c r="AC27" s="33"/>
      <c r="AD27" s="33"/>
      <c r="AE27" s="33"/>
    </row>
    <row r="28" spans="1:31" s="2" customFormat="1" ht="18" customHeight="1">
      <c r="A28" s="33"/>
      <c r="B28" s="34"/>
      <c r="C28" s="33"/>
      <c r="D28" s="33"/>
      <c r="E28" s="26" t="str">
        <f>IF('Rekapitulace stavby'!E20="","",'Rekapitulace stavby'!E20)</f>
        <v>Ing. Alena Zahradníková</v>
      </c>
      <c r="F28" s="33"/>
      <c r="G28" s="33"/>
      <c r="H28" s="33"/>
      <c r="I28" s="28" t="s">
        <v>28</v>
      </c>
      <c r="J28" s="26" t="str">
        <f>IF('Rekapitulace stavby'!AN20="","",'Rekapitulace stavby'!AN20)</f>
        <v/>
      </c>
      <c r="K28" s="33"/>
      <c r="L28" s="43"/>
      <c r="S28" s="33"/>
      <c r="T28" s="33"/>
      <c r="U28" s="33"/>
      <c r="V28" s="33"/>
      <c r="W28" s="33"/>
      <c r="X28" s="33"/>
      <c r="Y28" s="33"/>
      <c r="Z28" s="33"/>
      <c r="AA28" s="33"/>
      <c r="AB28" s="33"/>
      <c r="AC28" s="33"/>
      <c r="AD28" s="33"/>
      <c r="AE28" s="33"/>
    </row>
    <row r="29" spans="1:31" s="2" customFormat="1" ht="6.9" customHeight="1">
      <c r="A29" s="33"/>
      <c r="B29" s="34"/>
      <c r="C29" s="33"/>
      <c r="D29" s="33"/>
      <c r="E29" s="33"/>
      <c r="F29" s="33"/>
      <c r="G29" s="33"/>
      <c r="H29" s="33"/>
      <c r="I29" s="33"/>
      <c r="J29" s="33"/>
      <c r="K29" s="33"/>
      <c r="L29" s="43"/>
      <c r="S29" s="33"/>
      <c r="T29" s="33"/>
      <c r="U29" s="33"/>
      <c r="V29" s="33"/>
      <c r="W29" s="33"/>
      <c r="X29" s="33"/>
      <c r="Y29" s="33"/>
      <c r="Z29" s="33"/>
      <c r="AA29" s="33"/>
      <c r="AB29" s="33"/>
      <c r="AC29" s="33"/>
      <c r="AD29" s="33"/>
      <c r="AE29" s="33"/>
    </row>
    <row r="30" spans="1:31" s="2" customFormat="1" ht="12" customHeight="1">
      <c r="A30" s="33"/>
      <c r="B30" s="34"/>
      <c r="C30" s="33"/>
      <c r="D30" s="28" t="s">
        <v>39</v>
      </c>
      <c r="E30" s="33"/>
      <c r="F30" s="33"/>
      <c r="G30" s="33"/>
      <c r="H30" s="33"/>
      <c r="I30" s="33"/>
      <c r="J30" s="33"/>
      <c r="K30" s="33"/>
      <c r="L30" s="43"/>
      <c r="S30" s="33"/>
      <c r="T30" s="33"/>
      <c r="U30" s="33"/>
      <c r="V30" s="33"/>
      <c r="W30" s="33"/>
      <c r="X30" s="33"/>
      <c r="Y30" s="33"/>
      <c r="Z30" s="33"/>
      <c r="AA30" s="33"/>
      <c r="AB30" s="33"/>
      <c r="AC30" s="33"/>
      <c r="AD30" s="33"/>
      <c r="AE30" s="33"/>
    </row>
    <row r="31" spans="1:31" s="8" customFormat="1" ht="16.5" customHeight="1">
      <c r="A31" s="102"/>
      <c r="B31" s="103"/>
      <c r="C31" s="102"/>
      <c r="D31" s="102"/>
      <c r="E31" s="259" t="s">
        <v>1</v>
      </c>
      <c r="F31" s="259"/>
      <c r="G31" s="259"/>
      <c r="H31" s="259"/>
      <c r="I31" s="102"/>
      <c r="J31" s="102"/>
      <c r="K31" s="102"/>
      <c r="L31" s="104"/>
      <c r="S31" s="102"/>
      <c r="T31" s="102"/>
      <c r="U31" s="102"/>
      <c r="V31" s="102"/>
      <c r="W31" s="102"/>
      <c r="X31" s="102"/>
      <c r="Y31" s="102"/>
      <c r="Z31" s="102"/>
      <c r="AA31" s="102"/>
      <c r="AB31" s="102"/>
      <c r="AC31" s="102"/>
      <c r="AD31" s="102"/>
      <c r="AE31" s="102"/>
    </row>
    <row r="32" spans="1:31" s="2" customFormat="1" ht="6.9" customHeight="1">
      <c r="A32" s="33"/>
      <c r="B32" s="34"/>
      <c r="C32" s="33"/>
      <c r="D32" s="33"/>
      <c r="E32" s="33"/>
      <c r="F32" s="33"/>
      <c r="G32" s="33"/>
      <c r="H32" s="33"/>
      <c r="I32" s="33"/>
      <c r="J32" s="33"/>
      <c r="K32" s="33"/>
      <c r="L32" s="43"/>
      <c r="S32" s="33"/>
      <c r="T32" s="33"/>
      <c r="U32" s="33"/>
      <c r="V32" s="33"/>
      <c r="W32" s="33"/>
      <c r="X32" s="33"/>
      <c r="Y32" s="33"/>
      <c r="Z32" s="33"/>
      <c r="AA32" s="33"/>
      <c r="AB32" s="33"/>
      <c r="AC32" s="33"/>
      <c r="AD32" s="33"/>
      <c r="AE32" s="33"/>
    </row>
    <row r="33" spans="1:31" s="2" customFormat="1" ht="6.9" customHeight="1">
      <c r="A33" s="33"/>
      <c r="B33" s="34"/>
      <c r="C33" s="33"/>
      <c r="D33" s="67"/>
      <c r="E33" s="67"/>
      <c r="F33" s="67"/>
      <c r="G33" s="67"/>
      <c r="H33" s="67"/>
      <c r="I33" s="67"/>
      <c r="J33" s="67"/>
      <c r="K33" s="67"/>
      <c r="L33" s="43"/>
      <c r="S33" s="33"/>
      <c r="T33" s="33"/>
      <c r="U33" s="33"/>
      <c r="V33" s="33"/>
      <c r="W33" s="33"/>
      <c r="X33" s="33"/>
      <c r="Y33" s="33"/>
      <c r="Z33" s="33"/>
      <c r="AA33" s="33"/>
      <c r="AB33" s="33"/>
      <c r="AC33" s="33"/>
      <c r="AD33" s="33"/>
      <c r="AE33" s="33"/>
    </row>
    <row r="34" spans="1:31" s="2" customFormat="1" ht="25.35" customHeight="1">
      <c r="A34" s="33"/>
      <c r="B34" s="34"/>
      <c r="C34" s="33"/>
      <c r="D34" s="106" t="s">
        <v>40</v>
      </c>
      <c r="E34" s="33"/>
      <c r="F34" s="33"/>
      <c r="G34" s="33"/>
      <c r="H34" s="33"/>
      <c r="I34" s="33"/>
      <c r="J34" s="72">
        <f>ROUND(J133,2)</f>
        <v>0</v>
      </c>
      <c r="K34" s="33"/>
      <c r="L34" s="43"/>
      <c r="S34" s="33"/>
      <c r="T34" s="33"/>
      <c r="U34" s="33"/>
      <c r="V34" s="33"/>
      <c r="W34" s="33"/>
      <c r="X34" s="33"/>
      <c r="Y34" s="33"/>
      <c r="Z34" s="33"/>
      <c r="AA34" s="33"/>
      <c r="AB34" s="33"/>
      <c r="AC34" s="33"/>
      <c r="AD34" s="33"/>
      <c r="AE34" s="33"/>
    </row>
    <row r="35" spans="1:31" s="2" customFormat="1" ht="6.9" customHeight="1">
      <c r="A35" s="33"/>
      <c r="B35" s="34"/>
      <c r="C35" s="33"/>
      <c r="D35" s="67"/>
      <c r="E35" s="67"/>
      <c r="F35" s="67"/>
      <c r="G35" s="67"/>
      <c r="H35" s="67"/>
      <c r="I35" s="67"/>
      <c r="J35" s="67"/>
      <c r="K35" s="67"/>
      <c r="L35" s="43"/>
      <c r="S35" s="33"/>
      <c r="T35" s="33"/>
      <c r="U35" s="33"/>
      <c r="V35" s="33"/>
      <c r="W35" s="33"/>
      <c r="X35" s="33"/>
      <c r="Y35" s="33"/>
      <c r="Z35" s="33"/>
      <c r="AA35" s="33"/>
      <c r="AB35" s="33"/>
      <c r="AC35" s="33"/>
      <c r="AD35" s="33"/>
      <c r="AE35" s="33"/>
    </row>
    <row r="36" spans="1:31" s="2" customFormat="1" ht="14.4" customHeight="1">
      <c r="A36" s="33"/>
      <c r="B36" s="34"/>
      <c r="C36" s="33"/>
      <c r="D36" s="33"/>
      <c r="E36" s="33"/>
      <c r="F36" s="37" t="s">
        <v>42</v>
      </c>
      <c r="G36" s="33"/>
      <c r="H36" s="33"/>
      <c r="I36" s="37" t="s">
        <v>41</v>
      </c>
      <c r="J36" s="37" t="s">
        <v>43</v>
      </c>
      <c r="K36" s="33"/>
      <c r="L36" s="43"/>
      <c r="S36" s="33"/>
      <c r="T36" s="33"/>
      <c r="U36" s="33"/>
      <c r="V36" s="33"/>
      <c r="W36" s="33"/>
      <c r="X36" s="33"/>
      <c r="Y36" s="33"/>
      <c r="Z36" s="33"/>
      <c r="AA36" s="33"/>
      <c r="AB36" s="33"/>
      <c r="AC36" s="33"/>
      <c r="AD36" s="33"/>
      <c r="AE36" s="33"/>
    </row>
    <row r="37" spans="1:31" s="2" customFormat="1" ht="14.4" customHeight="1">
      <c r="A37" s="33"/>
      <c r="B37" s="34"/>
      <c r="C37" s="33"/>
      <c r="D37" s="101" t="s">
        <v>44</v>
      </c>
      <c r="E37" s="28" t="s">
        <v>45</v>
      </c>
      <c r="F37" s="107">
        <f>ROUND((SUM(BE133:BE452)),2)</f>
        <v>0</v>
      </c>
      <c r="G37" s="33"/>
      <c r="H37" s="33"/>
      <c r="I37" s="108">
        <v>0.21</v>
      </c>
      <c r="J37" s="107">
        <f>ROUND(((SUM(BE133:BE452))*I37),2)</f>
        <v>0</v>
      </c>
      <c r="K37" s="33"/>
      <c r="L37" s="43"/>
      <c r="S37" s="33"/>
      <c r="T37" s="33"/>
      <c r="U37" s="33"/>
      <c r="V37" s="33"/>
      <c r="W37" s="33"/>
      <c r="X37" s="33"/>
      <c r="Y37" s="33"/>
      <c r="Z37" s="33"/>
      <c r="AA37" s="33"/>
      <c r="AB37" s="33"/>
      <c r="AC37" s="33"/>
      <c r="AD37" s="33"/>
      <c r="AE37" s="33"/>
    </row>
    <row r="38" spans="1:31" s="2" customFormat="1" ht="14.4" customHeight="1">
      <c r="A38" s="33"/>
      <c r="B38" s="34"/>
      <c r="C38" s="33"/>
      <c r="D38" s="33"/>
      <c r="E38" s="28" t="s">
        <v>46</v>
      </c>
      <c r="F38" s="107">
        <f>ROUND((SUM(BF133:BF452)),2)</f>
        <v>0</v>
      </c>
      <c r="G38" s="33"/>
      <c r="H38" s="33"/>
      <c r="I38" s="108">
        <v>0.15</v>
      </c>
      <c r="J38" s="107">
        <f>ROUND(((SUM(BF133:BF452))*I38),2)</f>
        <v>0</v>
      </c>
      <c r="K38" s="33"/>
      <c r="L38" s="43"/>
      <c r="S38" s="33"/>
      <c r="T38" s="33"/>
      <c r="U38" s="33"/>
      <c r="V38" s="33"/>
      <c r="W38" s="33"/>
      <c r="X38" s="33"/>
      <c r="Y38" s="33"/>
      <c r="Z38" s="33"/>
      <c r="AA38" s="33"/>
      <c r="AB38" s="33"/>
      <c r="AC38" s="33"/>
      <c r="AD38" s="33"/>
      <c r="AE38" s="33"/>
    </row>
    <row r="39" spans="1:31" s="2" customFormat="1" ht="14.4" customHeight="1" hidden="1">
      <c r="A39" s="33"/>
      <c r="B39" s="34"/>
      <c r="C39" s="33"/>
      <c r="D39" s="33"/>
      <c r="E39" s="28" t="s">
        <v>47</v>
      </c>
      <c r="F39" s="107">
        <f>ROUND((SUM(BG133:BG452)),2)</f>
        <v>0</v>
      </c>
      <c r="G39" s="33"/>
      <c r="H39" s="33"/>
      <c r="I39" s="108">
        <v>0.21</v>
      </c>
      <c r="J39" s="107">
        <f>0</f>
        <v>0</v>
      </c>
      <c r="K39" s="33"/>
      <c r="L39" s="43"/>
      <c r="S39" s="33"/>
      <c r="T39" s="33"/>
      <c r="U39" s="33"/>
      <c r="V39" s="33"/>
      <c r="W39" s="33"/>
      <c r="X39" s="33"/>
      <c r="Y39" s="33"/>
      <c r="Z39" s="33"/>
      <c r="AA39" s="33"/>
      <c r="AB39" s="33"/>
      <c r="AC39" s="33"/>
      <c r="AD39" s="33"/>
      <c r="AE39" s="33"/>
    </row>
    <row r="40" spans="1:31" s="2" customFormat="1" ht="14.4" customHeight="1" hidden="1">
      <c r="A40" s="33"/>
      <c r="B40" s="34"/>
      <c r="C40" s="33"/>
      <c r="D40" s="33"/>
      <c r="E40" s="28" t="s">
        <v>48</v>
      </c>
      <c r="F40" s="107">
        <f>ROUND((SUM(BH133:BH452)),2)</f>
        <v>0</v>
      </c>
      <c r="G40" s="33"/>
      <c r="H40" s="33"/>
      <c r="I40" s="108">
        <v>0.15</v>
      </c>
      <c r="J40" s="107">
        <f>0</f>
        <v>0</v>
      </c>
      <c r="K40" s="33"/>
      <c r="L40" s="43"/>
      <c r="S40" s="33"/>
      <c r="T40" s="33"/>
      <c r="U40" s="33"/>
      <c r="V40" s="33"/>
      <c r="W40" s="33"/>
      <c r="X40" s="33"/>
      <c r="Y40" s="33"/>
      <c r="Z40" s="33"/>
      <c r="AA40" s="33"/>
      <c r="AB40" s="33"/>
      <c r="AC40" s="33"/>
      <c r="AD40" s="33"/>
      <c r="AE40" s="33"/>
    </row>
    <row r="41" spans="1:31" s="2" customFormat="1" ht="14.4" customHeight="1" hidden="1">
      <c r="A41" s="33"/>
      <c r="B41" s="34"/>
      <c r="C41" s="33"/>
      <c r="D41" s="33"/>
      <c r="E41" s="28" t="s">
        <v>49</v>
      </c>
      <c r="F41" s="107">
        <f>ROUND((SUM(BI133:BI452)),2)</f>
        <v>0</v>
      </c>
      <c r="G41" s="33"/>
      <c r="H41" s="33"/>
      <c r="I41" s="108">
        <v>0</v>
      </c>
      <c r="J41" s="107">
        <f>0</f>
        <v>0</v>
      </c>
      <c r="K41" s="33"/>
      <c r="L41" s="43"/>
      <c r="S41" s="33"/>
      <c r="T41" s="33"/>
      <c r="U41" s="33"/>
      <c r="V41" s="33"/>
      <c r="W41" s="33"/>
      <c r="X41" s="33"/>
      <c r="Y41" s="33"/>
      <c r="Z41" s="33"/>
      <c r="AA41" s="33"/>
      <c r="AB41" s="33"/>
      <c r="AC41" s="33"/>
      <c r="AD41" s="33"/>
      <c r="AE41" s="33"/>
    </row>
    <row r="42" spans="1:31" s="2" customFormat="1" ht="6.9" customHeight="1">
      <c r="A42" s="33"/>
      <c r="B42" s="34"/>
      <c r="C42" s="33"/>
      <c r="D42" s="33"/>
      <c r="E42" s="33"/>
      <c r="F42" s="33"/>
      <c r="G42" s="33"/>
      <c r="H42" s="33"/>
      <c r="I42" s="33"/>
      <c r="J42" s="33"/>
      <c r="K42" s="33"/>
      <c r="L42" s="43"/>
      <c r="S42" s="33"/>
      <c r="T42" s="33"/>
      <c r="U42" s="33"/>
      <c r="V42" s="33"/>
      <c r="W42" s="33"/>
      <c r="X42" s="33"/>
      <c r="Y42" s="33"/>
      <c r="Z42" s="33"/>
      <c r="AA42" s="33"/>
      <c r="AB42" s="33"/>
      <c r="AC42" s="33"/>
      <c r="AD42" s="33"/>
      <c r="AE42" s="33"/>
    </row>
    <row r="43" spans="1:31" s="2" customFormat="1" ht="25.35" customHeight="1">
      <c r="A43" s="33"/>
      <c r="B43" s="34"/>
      <c r="C43" s="109"/>
      <c r="D43" s="110" t="s">
        <v>50</v>
      </c>
      <c r="E43" s="61"/>
      <c r="F43" s="61"/>
      <c r="G43" s="111" t="s">
        <v>51</v>
      </c>
      <c r="H43" s="112" t="s">
        <v>52</v>
      </c>
      <c r="I43" s="61"/>
      <c r="J43" s="113">
        <f>SUM(J34:J41)</f>
        <v>0</v>
      </c>
      <c r="K43" s="114"/>
      <c r="L43" s="43"/>
      <c r="S43" s="33"/>
      <c r="T43" s="33"/>
      <c r="U43" s="33"/>
      <c r="V43" s="33"/>
      <c r="W43" s="33"/>
      <c r="X43" s="33"/>
      <c r="Y43" s="33"/>
      <c r="Z43" s="33"/>
      <c r="AA43" s="33"/>
      <c r="AB43" s="33"/>
      <c r="AC43" s="33"/>
      <c r="AD43" s="33"/>
      <c r="AE43" s="33"/>
    </row>
    <row r="44" spans="1:31" s="2" customFormat="1" ht="14.4" customHeight="1">
      <c r="A44" s="33"/>
      <c r="B44" s="34"/>
      <c r="C44" s="33"/>
      <c r="D44" s="33"/>
      <c r="E44" s="33"/>
      <c r="F44" s="33"/>
      <c r="G44" s="33"/>
      <c r="H44" s="33"/>
      <c r="I44" s="33"/>
      <c r="J44" s="33"/>
      <c r="K44" s="33"/>
      <c r="L44" s="43"/>
      <c r="S44" s="33"/>
      <c r="T44" s="33"/>
      <c r="U44" s="33"/>
      <c r="V44" s="33"/>
      <c r="W44" s="33"/>
      <c r="X44" s="33"/>
      <c r="Y44" s="33"/>
      <c r="Z44" s="33"/>
      <c r="AA44" s="33"/>
      <c r="AB44" s="33"/>
      <c r="AC44" s="33"/>
      <c r="AD44" s="33"/>
      <c r="AE44" s="33"/>
    </row>
    <row r="45" spans="2:12" s="1" customFormat="1" ht="14.4" customHeight="1">
      <c r="B45" s="21"/>
      <c r="L45" s="21"/>
    </row>
    <row r="46" spans="2:12" s="1" customFormat="1" ht="14.4" customHeight="1">
      <c r="B46" s="21"/>
      <c r="L46" s="21"/>
    </row>
    <row r="47" spans="2:12" s="1" customFormat="1" ht="14.4" customHeight="1">
      <c r="B47" s="21"/>
      <c r="L47" s="21"/>
    </row>
    <row r="48" spans="2:12" s="1" customFormat="1" ht="14.4" customHeight="1">
      <c r="B48" s="21"/>
      <c r="L48" s="21"/>
    </row>
    <row r="49" spans="2:12" s="1" customFormat="1" ht="14.4" customHeight="1">
      <c r="B49" s="21"/>
      <c r="L49" s="21"/>
    </row>
    <row r="50" spans="2:12" s="2" customFormat="1" ht="14.4" customHeight="1">
      <c r="B50" s="43"/>
      <c r="D50" s="44" t="s">
        <v>53</v>
      </c>
      <c r="E50" s="45"/>
      <c r="F50" s="45"/>
      <c r="G50" s="44" t="s">
        <v>54</v>
      </c>
      <c r="H50" s="45"/>
      <c r="I50" s="45"/>
      <c r="J50" s="45"/>
      <c r="K50" s="45"/>
      <c r="L50" s="43"/>
    </row>
    <row r="51" spans="2:12" ht="10.2">
      <c r="B51" s="21"/>
      <c r="L51" s="21"/>
    </row>
    <row r="52" spans="2:12" ht="10.2">
      <c r="B52" s="21"/>
      <c r="L52" s="21"/>
    </row>
    <row r="53" spans="2:12" ht="10.2">
      <c r="B53" s="21"/>
      <c r="L53" s="21"/>
    </row>
    <row r="54" spans="2:12" ht="10.2">
      <c r="B54" s="21"/>
      <c r="L54" s="21"/>
    </row>
    <row r="55" spans="2:12" ht="10.2">
      <c r="B55" s="21"/>
      <c r="L55" s="21"/>
    </row>
    <row r="56" spans="2:12" ht="10.2">
      <c r="B56" s="21"/>
      <c r="L56" s="21"/>
    </row>
    <row r="57" spans="2:12" ht="10.2">
      <c r="B57" s="21"/>
      <c r="L57" s="21"/>
    </row>
    <row r="58" spans="2:12" ht="10.2">
      <c r="B58" s="21"/>
      <c r="L58" s="21"/>
    </row>
    <row r="59" spans="2:12" ht="10.2">
      <c r="B59" s="21"/>
      <c r="L59" s="21"/>
    </row>
    <row r="60" spans="2:12" ht="10.2">
      <c r="B60" s="21"/>
      <c r="L60" s="21"/>
    </row>
    <row r="61" spans="1:31" s="2" customFormat="1" ht="13.2">
      <c r="A61" s="33"/>
      <c r="B61" s="34"/>
      <c r="C61" s="33"/>
      <c r="D61" s="46" t="s">
        <v>55</v>
      </c>
      <c r="E61" s="36"/>
      <c r="F61" s="115" t="s">
        <v>56</v>
      </c>
      <c r="G61" s="46" t="s">
        <v>55</v>
      </c>
      <c r="H61" s="36"/>
      <c r="I61" s="36"/>
      <c r="J61" s="116" t="s">
        <v>56</v>
      </c>
      <c r="K61" s="36"/>
      <c r="L61" s="43"/>
      <c r="S61" s="33"/>
      <c r="T61" s="33"/>
      <c r="U61" s="33"/>
      <c r="V61" s="33"/>
      <c r="W61" s="33"/>
      <c r="X61" s="33"/>
      <c r="Y61" s="33"/>
      <c r="Z61" s="33"/>
      <c r="AA61" s="33"/>
      <c r="AB61" s="33"/>
      <c r="AC61" s="33"/>
      <c r="AD61" s="33"/>
      <c r="AE61" s="33"/>
    </row>
    <row r="62" spans="2:12" ht="10.2">
      <c r="B62" s="21"/>
      <c r="L62" s="21"/>
    </row>
    <row r="63" spans="2:12" ht="10.2">
      <c r="B63" s="21"/>
      <c r="L63" s="21"/>
    </row>
    <row r="64" spans="2:12" ht="10.2">
      <c r="B64" s="21"/>
      <c r="L64" s="21"/>
    </row>
    <row r="65" spans="1:31" s="2" customFormat="1" ht="13.2">
      <c r="A65" s="33"/>
      <c r="B65" s="34"/>
      <c r="C65" s="33"/>
      <c r="D65" s="44" t="s">
        <v>57</v>
      </c>
      <c r="E65" s="47"/>
      <c r="F65" s="47"/>
      <c r="G65" s="44" t="s">
        <v>58</v>
      </c>
      <c r="H65" s="47"/>
      <c r="I65" s="47"/>
      <c r="J65" s="47"/>
      <c r="K65" s="47"/>
      <c r="L65" s="43"/>
      <c r="S65" s="33"/>
      <c r="T65" s="33"/>
      <c r="U65" s="33"/>
      <c r="V65" s="33"/>
      <c r="W65" s="33"/>
      <c r="X65" s="33"/>
      <c r="Y65" s="33"/>
      <c r="Z65" s="33"/>
      <c r="AA65" s="33"/>
      <c r="AB65" s="33"/>
      <c r="AC65" s="33"/>
      <c r="AD65" s="33"/>
      <c r="AE65" s="33"/>
    </row>
    <row r="66" spans="2:12" ht="10.2">
      <c r="B66" s="21"/>
      <c r="L66" s="21"/>
    </row>
    <row r="67" spans="2:12" ht="10.2">
      <c r="B67" s="21"/>
      <c r="L67" s="21"/>
    </row>
    <row r="68" spans="2:12" ht="10.2">
      <c r="B68" s="21"/>
      <c r="L68" s="21"/>
    </row>
    <row r="69" spans="2:12" ht="10.2">
      <c r="B69" s="21"/>
      <c r="L69" s="21"/>
    </row>
    <row r="70" spans="2:12" ht="10.2">
      <c r="B70" s="21"/>
      <c r="L70" s="21"/>
    </row>
    <row r="71" spans="2:12" ht="10.2">
      <c r="B71" s="21"/>
      <c r="L71" s="21"/>
    </row>
    <row r="72" spans="2:12" ht="10.2">
      <c r="B72" s="21"/>
      <c r="L72" s="21"/>
    </row>
    <row r="73" spans="2:12" ht="10.2">
      <c r="B73" s="21"/>
      <c r="L73" s="21"/>
    </row>
    <row r="74" spans="2:12" ht="10.2">
      <c r="B74" s="21"/>
      <c r="L74" s="21"/>
    </row>
    <row r="75" spans="2:12" ht="10.2">
      <c r="B75" s="21"/>
      <c r="L75" s="21"/>
    </row>
    <row r="76" spans="1:31" s="2" customFormat="1" ht="13.2">
      <c r="A76" s="33"/>
      <c r="B76" s="34"/>
      <c r="C76" s="33"/>
      <c r="D76" s="46" t="s">
        <v>55</v>
      </c>
      <c r="E76" s="36"/>
      <c r="F76" s="115" t="s">
        <v>56</v>
      </c>
      <c r="G76" s="46" t="s">
        <v>55</v>
      </c>
      <c r="H76" s="36"/>
      <c r="I76" s="36"/>
      <c r="J76" s="116" t="s">
        <v>56</v>
      </c>
      <c r="K76" s="36"/>
      <c r="L76" s="43"/>
      <c r="S76" s="33"/>
      <c r="T76" s="33"/>
      <c r="U76" s="33"/>
      <c r="V76" s="33"/>
      <c r="W76" s="33"/>
      <c r="X76" s="33"/>
      <c r="Y76" s="33"/>
      <c r="Z76" s="33"/>
      <c r="AA76" s="33"/>
      <c r="AB76" s="33"/>
      <c r="AC76" s="33"/>
      <c r="AD76" s="33"/>
      <c r="AE76" s="33"/>
    </row>
    <row r="77" spans="1:31" s="2" customFormat="1" ht="14.4" customHeight="1">
      <c r="A77" s="33"/>
      <c r="B77" s="48"/>
      <c r="C77" s="49"/>
      <c r="D77" s="49"/>
      <c r="E77" s="49"/>
      <c r="F77" s="49"/>
      <c r="G77" s="49"/>
      <c r="H77" s="49"/>
      <c r="I77" s="49"/>
      <c r="J77" s="49"/>
      <c r="K77" s="49"/>
      <c r="L77" s="43"/>
      <c r="S77" s="33"/>
      <c r="T77" s="33"/>
      <c r="U77" s="33"/>
      <c r="V77" s="33"/>
      <c r="W77" s="33"/>
      <c r="X77" s="33"/>
      <c r="Y77" s="33"/>
      <c r="Z77" s="33"/>
      <c r="AA77" s="33"/>
      <c r="AB77" s="33"/>
      <c r="AC77" s="33"/>
      <c r="AD77" s="33"/>
      <c r="AE77" s="33"/>
    </row>
    <row r="81" spans="1:31" s="2" customFormat="1" ht="6.9" customHeight="1">
      <c r="A81" s="33"/>
      <c r="B81" s="50"/>
      <c r="C81" s="51"/>
      <c r="D81" s="51"/>
      <c r="E81" s="51"/>
      <c r="F81" s="51"/>
      <c r="G81" s="51"/>
      <c r="H81" s="51"/>
      <c r="I81" s="51"/>
      <c r="J81" s="51"/>
      <c r="K81" s="51"/>
      <c r="L81" s="43"/>
      <c r="S81" s="33"/>
      <c r="T81" s="33"/>
      <c r="U81" s="33"/>
      <c r="V81" s="33"/>
      <c r="W81" s="33"/>
      <c r="X81" s="33"/>
      <c r="Y81" s="33"/>
      <c r="Z81" s="33"/>
      <c r="AA81" s="33"/>
      <c r="AB81" s="33"/>
      <c r="AC81" s="33"/>
      <c r="AD81" s="33"/>
      <c r="AE81" s="33"/>
    </row>
    <row r="82" spans="1:31" s="2" customFormat="1" ht="24.9" customHeight="1">
      <c r="A82" s="33"/>
      <c r="B82" s="34"/>
      <c r="C82" s="22" t="s">
        <v>218</v>
      </c>
      <c r="D82" s="33"/>
      <c r="E82" s="33"/>
      <c r="F82" s="33"/>
      <c r="G82" s="33"/>
      <c r="H82" s="33"/>
      <c r="I82" s="33"/>
      <c r="J82" s="33"/>
      <c r="K82" s="33"/>
      <c r="L82" s="43"/>
      <c r="S82" s="33"/>
      <c r="T82" s="33"/>
      <c r="U82" s="33"/>
      <c r="V82" s="33"/>
      <c r="W82" s="33"/>
      <c r="X82" s="33"/>
      <c r="Y82" s="33"/>
      <c r="Z82" s="33"/>
      <c r="AA82" s="33"/>
      <c r="AB82" s="33"/>
      <c r="AC82" s="33"/>
      <c r="AD82" s="33"/>
      <c r="AE82" s="33"/>
    </row>
    <row r="83" spans="1:31" s="2" customFormat="1" ht="6.9" customHeight="1">
      <c r="A83" s="33"/>
      <c r="B83" s="34"/>
      <c r="C83" s="33"/>
      <c r="D83" s="33"/>
      <c r="E83" s="33"/>
      <c r="F83" s="33"/>
      <c r="G83" s="33"/>
      <c r="H83" s="33"/>
      <c r="I83" s="33"/>
      <c r="J83" s="33"/>
      <c r="K83" s="33"/>
      <c r="L83" s="43"/>
      <c r="S83" s="33"/>
      <c r="T83" s="33"/>
      <c r="U83" s="33"/>
      <c r="V83" s="33"/>
      <c r="W83" s="33"/>
      <c r="X83" s="33"/>
      <c r="Y83" s="33"/>
      <c r="Z83" s="33"/>
      <c r="AA83" s="33"/>
      <c r="AB83" s="33"/>
      <c r="AC83" s="33"/>
      <c r="AD83" s="33"/>
      <c r="AE83" s="33"/>
    </row>
    <row r="84" spans="1:31" s="2" customFormat="1" ht="12" customHeight="1">
      <c r="A84" s="33"/>
      <c r="B84" s="34"/>
      <c r="C84" s="28" t="s">
        <v>16</v>
      </c>
      <c r="D84" s="33"/>
      <c r="E84" s="33"/>
      <c r="F84" s="33"/>
      <c r="G84" s="33"/>
      <c r="H84" s="33"/>
      <c r="I84" s="33"/>
      <c r="J84" s="33"/>
      <c r="K84" s="33"/>
      <c r="L84" s="43"/>
      <c r="S84" s="33"/>
      <c r="T84" s="33"/>
      <c r="U84" s="33"/>
      <c r="V84" s="33"/>
      <c r="W84" s="33"/>
      <c r="X84" s="33"/>
      <c r="Y84" s="33"/>
      <c r="Z84" s="33"/>
      <c r="AA84" s="33"/>
      <c r="AB84" s="33"/>
      <c r="AC84" s="33"/>
      <c r="AD84" s="33"/>
      <c r="AE84" s="33"/>
    </row>
    <row r="85" spans="1:31" s="2" customFormat="1" ht="16.5" customHeight="1">
      <c r="A85" s="33"/>
      <c r="B85" s="34"/>
      <c r="C85" s="33"/>
      <c r="D85" s="33"/>
      <c r="E85" s="271" t="str">
        <f>E7</f>
        <v>Hvězdárna a planetárium Hradec Králové,pozorovací domek</v>
      </c>
      <c r="F85" s="272"/>
      <c r="G85" s="272"/>
      <c r="H85" s="272"/>
      <c r="I85" s="33"/>
      <c r="J85" s="33"/>
      <c r="K85" s="33"/>
      <c r="L85" s="43"/>
      <c r="S85" s="33"/>
      <c r="T85" s="33"/>
      <c r="U85" s="33"/>
      <c r="V85" s="33"/>
      <c r="W85" s="33"/>
      <c r="X85" s="33"/>
      <c r="Y85" s="33"/>
      <c r="Z85" s="33"/>
      <c r="AA85" s="33"/>
      <c r="AB85" s="33"/>
      <c r="AC85" s="33"/>
      <c r="AD85" s="33"/>
      <c r="AE85" s="33"/>
    </row>
    <row r="86" spans="2:12" s="1" customFormat="1" ht="12" customHeight="1">
      <c r="B86" s="21"/>
      <c r="C86" s="28" t="s">
        <v>125</v>
      </c>
      <c r="L86" s="21"/>
    </row>
    <row r="87" spans="2:12" s="1" customFormat="1" ht="23.25" customHeight="1">
      <c r="B87" s="21"/>
      <c r="E87" s="271" t="s">
        <v>128</v>
      </c>
      <c r="F87" s="255"/>
      <c r="G87" s="255"/>
      <c r="H87" s="255"/>
      <c r="L87" s="21"/>
    </row>
    <row r="88" spans="2:12" s="1" customFormat="1" ht="12" customHeight="1">
      <c r="B88" s="21"/>
      <c r="C88" s="28" t="s">
        <v>131</v>
      </c>
      <c r="L88" s="21"/>
    </row>
    <row r="89" spans="1:31" s="2" customFormat="1" ht="16.5" customHeight="1">
      <c r="A89" s="33"/>
      <c r="B89" s="34"/>
      <c r="C89" s="33"/>
      <c r="D89" s="33"/>
      <c r="E89" s="273" t="s">
        <v>134</v>
      </c>
      <c r="F89" s="274"/>
      <c r="G89" s="274"/>
      <c r="H89" s="274"/>
      <c r="I89" s="33"/>
      <c r="J89" s="33"/>
      <c r="K89" s="33"/>
      <c r="L89" s="43"/>
      <c r="S89" s="33"/>
      <c r="T89" s="33"/>
      <c r="U89" s="33"/>
      <c r="V89" s="33"/>
      <c r="W89" s="33"/>
      <c r="X89" s="33"/>
      <c r="Y89" s="33"/>
      <c r="Z89" s="33"/>
      <c r="AA89" s="33"/>
      <c r="AB89" s="33"/>
      <c r="AC89" s="33"/>
      <c r="AD89" s="33"/>
      <c r="AE89" s="33"/>
    </row>
    <row r="90" spans="1:31" s="2" customFormat="1" ht="12" customHeight="1">
      <c r="A90" s="33"/>
      <c r="B90" s="34"/>
      <c r="C90" s="28" t="s">
        <v>137</v>
      </c>
      <c r="D90" s="33"/>
      <c r="E90" s="33"/>
      <c r="F90" s="33"/>
      <c r="G90" s="33"/>
      <c r="H90" s="33"/>
      <c r="I90" s="33"/>
      <c r="J90" s="33"/>
      <c r="K90" s="33"/>
      <c r="L90" s="43"/>
      <c r="S90" s="33"/>
      <c r="T90" s="33"/>
      <c r="U90" s="33"/>
      <c r="V90" s="33"/>
      <c r="W90" s="33"/>
      <c r="X90" s="33"/>
      <c r="Y90" s="33"/>
      <c r="Z90" s="33"/>
      <c r="AA90" s="33"/>
      <c r="AB90" s="33"/>
      <c r="AC90" s="33"/>
      <c r="AD90" s="33"/>
      <c r="AE90" s="33"/>
    </row>
    <row r="91" spans="1:31" s="2" customFormat="1" ht="16.5" customHeight="1">
      <c r="A91" s="33"/>
      <c r="B91" s="34"/>
      <c r="C91" s="33"/>
      <c r="D91" s="33"/>
      <c r="E91" s="227" t="str">
        <f>E13</f>
        <v>D.1.4.c - EL + SL</v>
      </c>
      <c r="F91" s="274"/>
      <c r="G91" s="274"/>
      <c r="H91" s="274"/>
      <c r="I91" s="33"/>
      <c r="J91" s="33"/>
      <c r="K91" s="33"/>
      <c r="L91" s="43"/>
      <c r="S91" s="33"/>
      <c r="T91" s="33"/>
      <c r="U91" s="33"/>
      <c r="V91" s="33"/>
      <c r="W91" s="33"/>
      <c r="X91" s="33"/>
      <c r="Y91" s="33"/>
      <c r="Z91" s="33"/>
      <c r="AA91" s="33"/>
      <c r="AB91" s="33"/>
      <c r="AC91" s="33"/>
      <c r="AD91" s="33"/>
      <c r="AE91" s="33"/>
    </row>
    <row r="92" spans="1:31" s="2" customFormat="1" ht="6.9" customHeight="1">
      <c r="A92" s="33"/>
      <c r="B92" s="34"/>
      <c r="C92" s="33"/>
      <c r="D92" s="33"/>
      <c r="E92" s="33"/>
      <c r="F92" s="33"/>
      <c r="G92" s="33"/>
      <c r="H92" s="33"/>
      <c r="I92" s="33"/>
      <c r="J92" s="33"/>
      <c r="K92" s="33"/>
      <c r="L92" s="43"/>
      <c r="S92" s="33"/>
      <c r="T92" s="33"/>
      <c r="U92" s="33"/>
      <c r="V92" s="33"/>
      <c r="W92" s="33"/>
      <c r="X92" s="33"/>
      <c r="Y92" s="33"/>
      <c r="Z92" s="33"/>
      <c r="AA92" s="33"/>
      <c r="AB92" s="33"/>
      <c r="AC92" s="33"/>
      <c r="AD92" s="33"/>
      <c r="AE92" s="33"/>
    </row>
    <row r="93" spans="1:31" s="2" customFormat="1" ht="12" customHeight="1">
      <c r="A93" s="33"/>
      <c r="B93" s="34"/>
      <c r="C93" s="28" t="s">
        <v>20</v>
      </c>
      <c r="D93" s="33"/>
      <c r="E93" s="33"/>
      <c r="F93" s="26" t="str">
        <f>F16</f>
        <v>Hradec Králové,Kluky,p.č.st. 245</v>
      </c>
      <c r="G93" s="33"/>
      <c r="H93" s="33"/>
      <c r="I93" s="28" t="s">
        <v>22</v>
      </c>
      <c r="J93" s="56" t="str">
        <f>IF(J16="","",J16)</f>
        <v>21. 3. 2023</v>
      </c>
      <c r="K93" s="33"/>
      <c r="L93" s="43"/>
      <c r="S93" s="33"/>
      <c r="T93" s="33"/>
      <c r="U93" s="33"/>
      <c r="V93" s="33"/>
      <c r="W93" s="33"/>
      <c r="X93" s="33"/>
      <c r="Y93" s="33"/>
      <c r="Z93" s="33"/>
      <c r="AA93" s="33"/>
      <c r="AB93" s="33"/>
      <c r="AC93" s="33"/>
      <c r="AD93" s="33"/>
      <c r="AE93" s="33"/>
    </row>
    <row r="94" spans="1:31" s="2" customFormat="1" ht="6.9" customHeight="1">
      <c r="A94" s="33"/>
      <c r="B94" s="34"/>
      <c r="C94" s="33"/>
      <c r="D94" s="33"/>
      <c r="E94" s="33"/>
      <c r="F94" s="33"/>
      <c r="G94" s="33"/>
      <c r="H94" s="33"/>
      <c r="I94" s="33"/>
      <c r="J94" s="33"/>
      <c r="K94" s="33"/>
      <c r="L94" s="43"/>
      <c r="S94" s="33"/>
      <c r="T94" s="33"/>
      <c r="U94" s="33"/>
      <c r="V94" s="33"/>
      <c r="W94" s="33"/>
      <c r="X94" s="33"/>
      <c r="Y94" s="33"/>
      <c r="Z94" s="33"/>
      <c r="AA94" s="33"/>
      <c r="AB94" s="33"/>
      <c r="AC94" s="33"/>
      <c r="AD94" s="33"/>
      <c r="AE94" s="33"/>
    </row>
    <row r="95" spans="1:31" s="2" customFormat="1" ht="40.05" customHeight="1">
      <c r="A95" s="33"/>
      <c r="B95" s="34"/>
      <c r="C95" s="28" t="s">
        <v>24</v>
      </c>
      <c r="D95" s="33"/>
      <c r="E95" s="33"/>
      <c r="F95" s="26" t="str">
        <f>E19</f>
        <v>Královéhradecký kraj,Pivovarské náměstí 1254,HK</v>
      </c>
      <c r="G95" s="33"/>
      <c r="H95" s="33"/>
      <c r="I95" s="28" t="s">
        <v>32</v>
      </c>
      <c r="J95" s="31" t="str">
        <f>E25</f>
        <v>PRODIN a. s.,K Vápence 2745,530 02 Pardubice</v>
      </c>
      <c r="K95" s="33"/>
      <c r="L95" s="43"/>
      <c r="S95" s="33"/>
      <c r="T95" s="33"/>
      <c r="U95" s="33"/>
      <c r="V95" s="33"/>
      <c r="W95" s="33"/>
      <c r="X95" s="33"/>
      <c r="Y95" s="33"/>
      <c r="Z95" s="33"/>
      <c r="AA95" s="33"/>
      <c r="AB95" s="33"/>
      <c r="AC95" s="33"/>
      <c r="AD95" s="33"/>
      <c r="AE95" s="33"/>
    </row>
    <row r="96" spans="1:31" s="2" customFormat="1" ht="25.65" customHeight="1">
      <c r="A96" s="33"/>
      <c r="B96" s="34"/>
      <c r="C96" s="28" t="s">
        <v>30</v>
      </c>
      <c r="D96" s="33"/>
      <c r="E96" s="33"/>
      <c r="F96" s="26" t="str">
        <f>IF(E22="","",E22)</f>
        <v>Vyplň údaj</v>
      </c>
      <c r="G96" s="33"/>
      <c r="H96" s="33"/>
      <c r="I96" s="28" t="s">
        <v>37</v>
      </c>
      <c r="J96" s="31" t="str">
        <f>E28</f>
        <v>Ing. Alena Zahradníková</v>
      </c>
      <c r="K96" s="33"/>
      <c r="L96" s="43"/>
      <c r="S96" s="33"/>
      <c r="T96" s="33"/>
      <c r="U96" s="33"/>
      <c r="V96" s="33"/>
      <c r="W96" s="33"/>
      <c r="X96" s="33"/>
      <c r="Y96" s="33"/>
      <c r="Z96" s="33"/>
      <c r="AA96" s="33"/>
      <c r="AB96" s="33"/>
      <c r="AC96" s="33"/>
      <c r="AD96" s="33"/>
      <c r="AE96" s="33"/>
    </row>
    <row r="97" spans="1:31" s="2" customFormat="1" ht="10.35" customHeight="1">
      <c r="A97" s="33"/>
      <c r="B97" s="34"/>
      <c r="C97" s="33"/>
      <c r="D97" s="33"/>
      <c r="E97" s="33"/>
      <c r="F97" s="33"/>
      <c r="G97" s="33"/>
      <c r="H97" s="33"/>
      <c r="I97" s="33"/>
      <c r="J97" s="33"/>
      <c r="K97" s="33"/>
      <c r="L97" s="43"/>
      <c r="S97" s="33"/>
      <c r="T97" s="33"/>
      <c r="U97" s="33"/>
      <c r="V97" s="33"/>
      <c r="W97" s="33"/>
      <c r="X97" s="33"/>
      <c r="Y97" s="33"/>
      <c r="Z97" s="33"/>
      <c r="AA97" s="33"/>
      <c r="AB97" s="33"/>
      <c r="AC97" s="33"/>
      <c r="AD97" s="33"/>
      <c r="AE97" s="33"/>
    </row>
    <row r="98" spans="1:31" s="2" customFormat="1" ht="29.25" customHeight="1">
      <c r="A98" s="33"/>
      <c r="B98" s="34"/>
      <c r="C98" s="117" t="s">
        <v>219</v>
      </c>
      <c r="D98" s="109"/>
      <c r="E98" s="109"/>
      <c r="F98" s="109"/>
      <c r="G98" s="109"/>
      <c r="H98" s="109"/>
      <c r="I98" s="109"/>
      <c r="J98" s="118" t="s">
        <v>220</v>
      </c>
      <c r="K98" s="109"/>
      <c r="L98" s="43"/>
      <c r="S98" s="33"/>
      <c r="T98" s="33"/>
      <c r="U98" s="33"/>
      <c r="V98" s="33"/>
      <c r="W98" s="33"/>
      <c r="X98" s="33"/>
      <c r="Y98" s="33"/>
      <c r="Z98" s="33"/>
      <c r="AA98" s="33"/>
      <c r="AB98" s="33"/>
      <c r="AC98" s="33"/>
      <c r="AD98" s="33"/>
      <c r="AE98" s="33"/>
    </row>
    <row r="99" spans="1:31" s="2" customFormat="1" ht="10.35" customHeight="1">
      <c r="A99" s="33"/>
      <c r="B99" s="34"/>
      <c r="C99" s="33"/>
      <c r="D99" s="33"/>
      <c r="E99" s="33"/>
      <c r="F99" s="33"/>
      <c r="G99" s="33"/>
      <c r="H99" s="33"/>
      <c r="I99" s="33"/>
      <c r="J99" s="33"/>
      <c r="K99" s="33"/>
      <c r="L99" s="43"/>
      <c r="S99" s="33"/>
      <c r="T99" s="33"/>
      <c r="U99" s="33"/>
      <c r="V99" s="33"/>
      <c r="W99" s="33"/>
      <c r="X99" s="33"/>
      <c r="Y99" s="33"/>
      <c r="Z99" s="33"/>
      <c r="AA99" s="33"/>
      <c r="AB99" s="33"/>
      <c r="AC99" s="33"/>
      <c r="AD99" s="33"/>
      <c r="AE99" s="33"/>
    </row>
    <row r="100" spans="1:47" s="2" customFormat="1" ht="22.8" customHeight="1">
      <c r="A100" s="33"/>
      <c r="B100" s="34"/>
      <c r="C100" s="119" t="s">
        <v>221</v>
      </c>
      <c r="D100" s="33"/>
      <c r="E100" s="33"/>
      <c r="F100" s="33"/>
      <c r="G100" s="33"/>
      <c r="H100" s="33"/>
      <c r="I100" s="33"/>
      <c r="J100" s="72">
        <f>J133</f>
        <v>0</v>
      </c>
      <c r="K100" s="33"/>
      <c r="L100" s="43"/>
      <c r="S100" s="33"/>
      <c r="T100" s="33"/>
      <c r="U100" s="33"/>
      <c r="V100" s="33"/>
      <c r="W100" s="33"/>
      <c r="X100" s="33"/>
      <c r="Y100" s="33"/>
      <c r="Z100" s="33"/>
      <c r="AA100" s="33"/>
      <c r="AB100" s="33"/>
      <c r="AC100" s="33"/>
      <c r="AD100" s="33"/>
      <c r="AE100" s="33"/>
      <c r="AU100" s="18" t="s">
        <v>222</v>
      </c>
    </row>
    <row r="101" spans="2:12" s="9" customFormat="1" ht="24.9" customHeight="1">
      <c r="B101" s="120"/>
      <c r="D101" s="121" t="s">
        <v>2082</v>
      </c>
      <c r="E101" s="122"/>
      <c r="F101" s="122"/>
      <c r="G101" s="122"/>
      <c r="H101" s="122"/>
      <c r="I101" s="122"/>
      <c r="J101" s="123">
        <f>J134</f>
        <v>0</v>
      </c>
      <c r="L101" s="120"/>
    </row>
    <row r="102" spans="2:12" s="9" customFormat="1" ht="24.9" customHeight="1">
      <c r="B102" s="120"/>
      <c r="D102" s="121" t="s">
        <v>2083</v>
      </c>
      <c r="E102" s="122"/>
      <c r="F102" s="122"/>
      <c r="G102" s="122"/>
      <c r="H102" s="122"/>
      <c r="I102" s="122"/>
      <c r="J102" s="123">
        <f>J141</f>
        <v>0</v>
      </c>
      <c r="L102" s="120"/>
    </row>
    <row r="103" spans="2:12" s="9" customFormat="1" ht="24.9" customHeight="1">
      <c r="B103" s="120"/>
      <c r="D103" s="121" t="s">
        <v>2084</v>
      </c>
      <c r="E103" s="122"/>
      <c r="F103" s="122"/>
      <c r="G103" s="122"/>
      <c r="H103" s="122"/>
      <c r="I103" s="122"/>
      <c r="J103" s="123">
        <f>J148</f>
        <v>0</v>
      </c>
      <c r="L103" s="120"/>
    </row>
    <row r="104" spans="2:12" s="9" customFormat="1" ht="24.9" customHeight="1">
      <c r="B104" s="120"/>
      <c r="D104" s="121" t="s">
        <v>2085</v>
      </c>
      <c r="E104" s="122"/>
      <c r="F104" s="122"/>
      <c r="G104" s="122"/>
      <c r="H104" s="122"/>
      <c r="I104" s="122"/>
      <c r="J104" s="123">
        <f>J165</f>
        <v>0</v>
      </c>
      <c r="L104" s="120"/>
    </row>
    <row r="105" spans="2:12" s="9" customFormat="1" ht="24.9" customHeight="1">
      <c r="B105" s="120"/>
      <c r="D105" s="121" t="s">
        <v>2086</v>
      </c>
      <c r="E105" s="122"/>
      <c r="F105" s="122"/>
      <c r="G105" s="122"/>
      <c r="H105" s="122"/>
      <c r="I105" s="122"/>
      <c r="J105" s="123">
        <f>J200</f>
        <v>0</v>
      </c>
      <c r="L105" s="120"/>
    </row>
    <row r="106" spans="2:12" s="9" customFormat="1" ht="24.9" customHeight="1">
      <c r="B106" s="120"/>
      <c r="D106" s="121" t="s">
        <v>2087</v>
      </c>
      <c r="E106" s="122"/>
      <c r="F106" s="122"/>
      <c r="G106" s="122"/>
      <c r="H106" s="122"/>
      <c r="I106" s="122"/>
      <c r="J106" s="123">
        <f>J321</f>
        <v>0</v>
      </c>
      <c r="L106" s="120"/>
    </row>
    <row r="107" spans="2:12" s="9" customFormat="1" ht="24.9" customHeight="1">
      <c r="B107" s="120"/>
      <c r="D107" s="121" t="s">
        <v>2088</v>
      </c>
      <c r="E107" s="122"/>
      <c r="F107" s="122"/>
      <c r="G107" s="122"/>
      <c r="H107" s="122"/>
      <c r="I107" s="122"/>
      <c r="J107" s="123">
        <f>J356</f>
        <v>0</v>
      </c>
      <c r="L107" s="120"/>
    </row>
    <row r="108" spans="2:12" s="9" customFormat="1" ht="24.9" customHeight="1">
      <c r="B108" s="120"/>
      <c r="D108" s="121" t="s">
        <v>2089</v>
      </c>
      <c r="E108" s="122"/>
      <c r="F108" s="122"/>
      <c r="G108" s="122"/>
      <c r="H108" s="122"/>
      <c r="I108" s="122"/>
      <c r="J108" s="123">
        <f>J447</f>
        <v>0</v>
      </c>
      <c r="L108" s="120"/>
    </row>
    <row r="109" spans="2:12" s="10" customFormat="1" ht="19.95" customHeight="1">
      <c r="B109" s="124"/>
      <c r="D109" s="125" t="s">
        <v>2090</v>
      </c>
      <c r="E109" s="126"/>
      <c r="F109" s="126"/>
      <c r="G109" s="126"/>
      <c r="H109" s="126"/>
      <c r="I109" s="126"/>
      <c r="J109" s="127">
        <f>J448</f>
        <v>0</v>
      </c>
      <c r="L109" s="124"/>
    </row>
    <row r="110" spans="1:31" s="2" customFormat="1" ht="21.75" customHeight="1">
      <c r="A110" s="33"/>
      <c r="B110" s="34"/>
      <c r="C110" s="33"/>
      <c r="D110" s="33"/>
      <c r="E110" s="33"/>
      <c r="F110" s="33"/>
      <c r="G110" s="33"/>
      <c r="H110" s="33"/>
      <c r="I110" s="33"/>
      <c r="J110" s="33"/>
      <c r="K110" s="33"/>
      <c r="L110" s="43"/>
      <c r="S110" s="33"/>
      <c r="T110" s="33"/>
      <c r="U110" s="33"/>
      <c r="V110" s="33"/>
      <c r="W110" s="33"/>
      <c r="X110" s="33"/>
      <c r="Y110" s="33"/>
      <c r="Z110" s="33"/>
      <c r="AA110" s="33"/>
      <c r="AB110" s="33"/>
      <c r="AC110" s="33"/>
      <c r="AD110" s="33"/>
      <c r="AE110" s="33"/>
    </row>
    <row r="111" spans="1:31" s="2" customFormat="1" ht="6.9" customHeight="1">
      <c r="A111" s="33"/>
      <c r="B111" s="48"/>
      <c r="C111" s="49"/>
      <c r="D111" s="49"/>
      <c r="E111" s="49"/>
      <c r="F111" s="49"/>
      <c r="G111" s="49"/>
      <c r="H111" s="49"/>
      <c r="I111" s="49"/>
      <c r="J111" s="49"/>
      <c r="K111" s="49"/>
      <c r="L111" s="43"/>
      <c r="S111" s="33"/>
      <c r="T111" s="33"/>
      <c r="U111" s="33"/>
      <c r="V111" s="33"/>
      <c r="W111" s="33"/>
      <c r="X111" s="33"/>
      <c r="Y111" s="33"/>
      <c r="Z111" s="33"/>
      <c r="AA111" s="33"/>
      <c r="AB111" s="33"/>
      <c r="AC111" s="33"/>
      <c r="AD111" s="33"/>
      <c r="AE111" s="33"/>
    </row>
    <row r="115" spans="1:31" s="2" customFormat="1" ht="6.9" customHeight="1">
      <c r="A115" s="33"/>
      <c r="B115" s="50"/>
      <c r="C115" s="51"/>
      <c r="D115" s="51"/>
      <c r="E115" s="51"/>
      <c r="F115" s="51"/>
      <c r="G115" s="51"/>
      <c r="H115" s="51"/>
      <c r="I115" s="51"/>
      <c r="J115" s="51"/>
      <c r="K115" s="51"/>
      <c r="L115" s="43"/>
      <c r="S115" s="33"/>
      <c r="T115" s="33"/>
      <c r="U115" s="33"/>
      <c r="V115" s="33"/>
      <c r="W115" s="33"/>
      <c r="X115" s="33"/>
      <c r="Y115" s="33"/>
      <c r="Z115" s="33"/>
      <c r="AA115" s="33"/>
      <c r="AB115" s="33"/>
      <c r="AC115" s="33"/>
      <c r="AD115" s="33"/>
      <c r="AE115" s="33"/>
    </row>
    <row r="116" spans="1:31" s="2" customFormat="1" ht="24.9" customHeight="1">
      <c r="A116" s="33"/>
      <c r="B116" s="34"/>
      <c r="C116" s="22" t="s">
        <v>250</v>
      </c>
      <c r="D116" s="33"/>
      <c r="E116" s="33"/>
      <c r="F116" s="33"/>
      <c r="G116" s="33"/>
      <c r="H116" s="33"/>
      <c r="I116" s="33"/>
      <c r="J116" s="33"/>
      <c r="K116" s="33"/>
      <c r="L116" s="43"/>
      <c r="S116" s="33"/>
      <c r="T116" s="33"/>
      <c r="U116" s="33"/>
      <c r="V116" s="33"/>
      <c r="W116" s="33"/>
      <c r="X116" s="33"/>
      <c r="Y116" s="33"/>
      <c r="Z116" s="33"/>
      <c r="AA116" s="33"/>
      <c r="AB116" s="33"/>
      <c r="AC116" s="33"/>
      <c r="AD116" s="33"/>
      <c r="AE116" s="33"/>
    </row>
    <row r="117" spans="1:31" s="2" customFormat="1" ht="6.9" customHeight="1">
      <c r="A117" s="33"/>
      <c r="B117" s="34"/>
      <c r="C117" s="33"/>
      <c r="D117" s="33"/>
      <c r="E117" s="33"/>
      <c r="F117" s="33"/>
      <c r="G117" s="33"/>
      <c r="H117" s="33"/>
      <c r="I117" s="33"/>
      <c r="J117" s="33"/>
      <c r="K117" s="33"/>
      <c r="L117" s="43"/>
      <c r="S117" s="33"/>
      <c r="T117" s="33"/>
      <c r="U117" s="33"/>
      <c r="V117" s="33"/>
      <c r="W117" s="33"/>
      <c r="X117" s="33"/>
      <c r="Y117" s="33"/>
      <c r="Z117" s="33"/>
      <c r="AA117" s="33"/>
      <c r="AB117" s="33"/>
      <c r="AC117" s="33"/>
      <c r="AD117" s="33"/>
      <c r="AE117" s="33"/>
    </row>
    <row r="118" spans="1:31" s="2" customFormat="1" ht="12" customHeight="1">
      <c r="A118" s="33"/>
      <c r="B118" s="34"/>
      <c r="C118" s="28" t="s">
        <v>16</v>
      </c>
      <c r="D118" s="33"/>
      <c r="E118" s="33"/>
      <c r="F118" s="33"/>
      <c r="G118" s="33"/>
      <c r="H118" s="33"/>
      <c r="I118" s="33"/>
      <c r="J118" s="33"/>
      <c r="K118" s="33"/>
      <c r="L118" s="43"/>
      <c r="S118" s="33"/>
      <c r="T118" s="33"/>
      <c r="U118" s="33"/>
      <c r="V118" s="33"/>
      <c r="W118" s="33"/>
      <c r="X118" s="33"/>
      <c r="Y118" s="33"/>
      <c r="Z118" s="33"/>
      <c r="AA118" s="33"/>
      <c r="AB118" s="33"/>
      <c r="AC118" s="33"/>
      <c r="AD118" s="33"/>
      <c r="AE118" s="33"/>
    </row>
    <row r="119" spans="1:31" s="2" customFormat="1" ht="16.5" customHeight="1">
      <c r="A119" s="33"/>
      <c r="B119" s="34"/>
      <c r="C119" s="33"/>
      <c r="D119" s="33"/>
      <c r="E119" s="271" t="str">
        <f>E7</f>
        <v>Hvězdárna a planetárium Hradec Králové,pozorovací domek</v>
      </c>
      <c r="F119" s="272"/>
      <c r="G119" s="272"/>
      <c r="H119" s="272"/>
      <c r="I119" s="33"/>
      <c r="J119" s="33"/>
      <c r="K119" s="33"/>
      <c r="L119" s="43"/>
      <c r="S119" s="33"/>
      <c r="T119" s="33"/>
      <c r="U119" s="33"/>
      <c r="V119" s="33"/>
      <c r="W119" s="33"/>
      <c r="X119" s="33"/>
      <c r="Y119" s="33"/>
      <c r="Z119" s="33"/>
      <c r="AA119" s="33"/>
      <c r="AB119" s="33"/>
      <c r="AC119" s="33"/>
      <c r="AD119" s="33"/>
      <c r="AE119" s="33"/>
    </row>
    <row r="120" spans="2:12" s="1" customFormat="1" ht="12" customHeight="1">
      <c r="B120" s="21"/>
      <c r="C120" s="28" t="s">
        <v>125</v>
      </c>
      <c r="L120" s="21"/>
    </row>
    <row r="121" spans="2:12" s="1" customFormat="1" ht="23.25" customHeight="1">
      <c r="B121" s="21"/>
      <c r="E121" s="271" t="s">
        <v>128</v>
      </c>
      <c r="F121" s="255"/>
      <c r="G121" s="255"/>
      <c r="H121" s="255"/>
      <c r="L121" s="21"/>
    </row>
    <row r="122" spans="2:12" s="1" customFormat="1" ht="12" customHeight="1">
      <c r="B122" s="21"/>
      <c r="C122" s="28" t="s">
        <v>131</v>
      </c>
      <c r="L122" s="21"/>
    </row>
    <row r="123" spans="1:31" s="2" customFormat="1" ht="16.5" customHeight="1">
      <c r="A123" s="33"/>
      <c r="B123" s="34"/>
      <c r="C123" s="33"/>
      <c r="D123" s="33"/>
      <c r="E123" s="273" t="s">
        <v>134</v>
      </c>
      <c r="F123" s="274"/>
      <c r="G123" s="274"/>
      <c r="H123" s="274"/>
      <c r="I123" s="33"/>
      <c r="J123" s="33"/>
      <c r="K123" s="33"/>
      <c r="L123" s="43"/>
      <c r="S123" s="33"/>
      <c r="T123" s="33"/>
      <c r="U123" s="33"/>
      <c r="V123" s="33"/>
      <c r="W123" s="33"/>
      <c r="X123" s="33"/>
      <c r="Y123" s="33"/>
      <c r="Z123" s="33"/>
      <c r="AA123" s="33"/>
      <c r="AB123" s="33"/>
      <c r="AC123" s="33"/>
      <c r="AD123" s="33"/>
      <c r="AE123" s="33"/>
    </row>
    <row r="124" spans="1:31" s="2" customFormat="1" ht="12" customHeight="1">
      <c r="A124" s="33"/>
      <c r="B124" s="34"/>
      <c r="C124" s="28" t="s">
        <v>137</v>
      </c>
      <c r="D124" s="33"/>
      <c r="E124" s="33"/>
      <c r="F124" s="33"/>
      <c r="G124" s="33"/>
      <c r="H124" s="33"/>
      <c r="I124" s="33"/>
      <c r="J124" s="33"/>
      <c r="K124" s="33"/>
      <c r="L124" s="43"/>
      <c r="S124" s="33"/>
      <c r="T124" s="33"/>
      <c r="U124" s="33"/>
      <c r="V124" s="33"/>
      <c r="W124" s="33"/>
      <c r="X124" s="33"/>
      <c r="Y124" s="33"/>
      <c r="Z124" s="33"/>
      <c r="AA124" s="33"/>
      <c r="AB124" s="33"/>
      <c r="AC124" s="33"/>
      <c r="AD124" s="33"/>
      <c r="AE124" s="33"/>
    </row>
    <row r="125" spans="1:31" s="2" customFormat="1" ht="16.5" customHeight="1">
      <c r="A125" s="33"/>
      <c r="B125" s="34"/>
      <c r="C125" s="33"/>
      <c r="D125" s="33"/>
      <c r="E125" s="227" t="str">
        <f>E13</f>
        <v>D.1.4.c - EL + SL</v>
      </c>
      <c r="F125" s="274"/>
      <c r="G125" s="274"/>
      <c r="H125" s="274"/>
      <c r="I125" s="33"/>
      <c r="J125" s="33"/>
      <c r="K125" s="33"/>
      <c r="L125" s="43"/>
      <c r="S125" s="33"/>
      <c r="T125" s="33"/>
      <c r="U125" s="33"/>
      <c r="V125" s="33"/>
      <c r="W125" s="33"/>
      <c r="X125" s="33"/>
      <c r="Y125" s="33"/>
      <c r="Z125" s="33"/>
      <c r="AA125" s="33"/>
      <c r="AB125" s="33"/>
      <c r="AC125" s="33"/>
      <c r="AD125" s="33"/>
      <c r="AE125" s="33"/>
    </row>
    <row r="126" spans="1:31" s="2" customFormat="1" ht="6.9" customHeight="1">
      <c r="A126" s="33"/>
      <c r="B126" s="34"/>
      <c r="C126" s="33"/>
      <c r="D126" s="33"/>
      <c r="E126" s="33"/>
      <c r="F126" s="33"/>
      <c r="G126" s="33"/>
      <c r="H126" s="33"/>
      <c r="I126" s="33"/>
      <c r="J126" s="33"/>
      <c r="K126" s="33"/>
      <c r="L126" s="43"/>
      <c r="S126" s="33"/>
      <c r="T126" s="33"/>
      <c r="U126" s="33"/>
      <c r="V126" s="33"/>
      <c r="W126" s="33"/>
      <c r="X126" s="33"/>
      <c r="Y126" s="33"/>
      <c r="Z126" s="33"/>
      <c r="AA126" s="33"/>
      <c r="AB126" s="33"/>
      <c r="AC126" s="33"/>
      <c r="AD126" s="33"/>
      <c r="AE126" s="33"/>
    </row>
    <row r="127" spans="1:31" s="2" customFormat="1" ht="12" customHeight="1">
      <c r="A127" s="33"/>
      <c r="B127" s="34"/>
      <c r="C127" s="28" t="s">
        <v>20</v>
      </c>
      <c r="D127" s="33"/>
      <c r="E127" s="33"/>
      <c r="F127" s="26" t="str">
        <f>F16</f>
        <v>Hradec Králové,Kluky,p.č.st. 245</v>
      </c>
      <c r="G127" s="33"/>
      <c r="H127" s="33"/>
      <c r="I127" s="28" t="s">
        <v>22</v>
      </c>
      <c r="J127" s="56" t="str">
        <f>IF(J16="","",J16)</f>
        <v>21. 3. 2023</v>
      </c>
      <c r="K127" s="33"/>
      <c r="L127" s="43"/>
      <c r="S127" s="33"/>
      <c r="T127" s="33"/>
      <c r="U127" s="33"/>
      <c r="V127" s="33"/>
      <c r="W127" s="33"/>
      <c r="X127" s="33"/>
      <c r="Y127" s="33"/>
      <c r="Z127" s="33"/>
      <c r="AA127" s="33"/>
      <c r="AB127" s="33"/>
      <c r="AC127" s="33"/>
      <c r="AD127" s="33"/>
      <c r="AE127" s="33"/>
    </row>
    <row r="128" spans="1:31" s="2" customFormat="1" ht="6.9" customHeight="1">
      <c r="A128" s="33"/>
      <c r="B128" s="34"/>
      <c r="C128" s="33"/>
      <c r="D128" s="33"/>
      <c r="E128" s="33"/>
      <c r="F128" s="33"/>
      <c r="G128" s="33"/>
      <c r="H128" s="33"/>
      <c r="I128" s="33"/>
      <c r="J128" s="33"/>
      <c r="K128" s="33"/>
      <c r="L128" s="43"/>
      <c r="S128" s="33"/>
      <c r="T128" s="33"/>
      <c r="U128" s="33"/>
      <c r="V128" s="33"/>
      <c r="W128" s="33"/>
      <c r="X128" s="33"/>
      <c r="Y128" s="33"/>
      <c r="Z128" s="33"/>
      <c r="AA128" s="33"/>
      <c r="AB128" s="33"/>
      <c r="AC128" s="33"/>
      <c r="AD128" s="33"/>
      <c r="AE128" s="33"/>
    </row>
    <row r="129" spans="1:31" s="2" customFormat="1" ht="40.05" customHeight="1">
      <c r="A129" s="33"/>
      <c r="B129" s="34"/>
      <c r="C129" s="28" t="s">
        <v>24</v>
      </c>
      <c r="D129" s="33"/>
      <c r="E129" s="33"/>
      <c r="F129" s="26" t="str">
        <f>E19</f>
        <v>Královéhradecký kraj,Pivovarské náměstí 1254,HK</v>
      </c>
      <c r="G129" s="33"/>
      <c r="H129" s="33"/>
      <c r="I129" s="28" t="s">
        <v>32</v>
      </c>
      <c r="J129" s="31" t="str">
        <f>E25</f>
        <v>PRODIN a. s.,K Vápence 2745,530 02 Pardubice</v>
      </c>
      <c r="K129" s="33"/>
      <c r="L129" s="43"/>
      <c r="S129" s="33"/>
      <c r="T129" s="33"/>
      <c r="U129" s="33"/>
      <c r="V129" s="33"/>
      <c r="W129" s="33"/>
      <c r="X129" s="33"/>
      <c r="Y129" s="33"/>
      <c r="Z129" s="33"/>
      <c r="AA129" s="33"/>
      <c r="AB129" s="33"/>
      <c r="AC129" s="33"/>
      <c r="AD129" s="33"/>
      <c r="AE129" s="33"/>
    </row>
    <row r="130" spans="1:31" s="2" customFormat="1" ht="25.65" customHeight="1">
      <c r="A130" s="33"/>
      <c r="B130" s="34"/>
      <c r="C130" s="28" t="s">
        <v>30</v>
      </c>
      <c r="D130" s="33"/>
      <c r="E130" s="33"/>
      <c r="F130" s="26" t="str">
        <f>IF(E22="","",E22)</f>
        <v>Vyplň údaj</v>
      </c>
      <c r="G130" s="33"/>
      <c r="H130" s="33"/>
      <c r="I130" s="28" t="s">
        <v>37</v>
      </c>
      <c r="J130" s="31" t="str">
        <f>E28</f>
        <v>Ing. Alena Zahradníková</v>
      </c>
      <c r="K130" s="33"/>
      <c r="L130" s="43"/>
      <c r="S130" s="33"/>
      <c r="T130" s="33"/>
      <c r="U130" s="33"/>
      <c r="V130" s="33"/>
      <c r="W130" s="33"/>
      <c r="X130" s="33"/>
      <c r="Y130" s="33"/>
      <c r="Z130" s="33"/>
      <c r="AA130" s="33"/>
      <c r="AB130" s="33"/>
      <c r="AC130" s="33"/>
      <c r="AD130" s="33"/>
      <c r="AE130" s="33"/>
    </row>
    <row r="131" spans="1:31" s="2" customFormat="1" ht="10.35" customHeight="1">
      <c r="A131" s="33"/>
      <c r="B131" s="34"/>
      <c r="C131" s="33"/>
      <c r="D131" s="33"/>
      <c r="E131" s="33"/>
      <c r="F131" s="33"/>
      <c r="G131" s="33"/>
      <c r="H131" s="33"/>
      <c r="I131" s="33"/>
      <c r="J131" s="33"/>
      <c r="K131" s="33"/>
      <c r="L131" s="43"/>
      <c r="S131" s="33"/>
      <c r="T131" s="33"/>
      <c r="U131" s="33"/>
      <c r="V131" s="33"/>
      <c r="W131" s="33"/>
      <c r="X131" s="33"/>
      <c r="Y131" s="33"/>
      <c r="Z131" s="33"/>
      <c r="AA131" s="33"/>
      <c r="AB131" s="33"/>
      <c r="AC131" s="33"/>
      <c r="AD131" s="33"/>
      <c r="AE131" s="33"/>
    </row>
    <row r="132" spans="1:31" s="11" customFormat="1" ht="29.25" customHeight="1">
      <c r="A132" s="128"/>
      <c r="B132" s="129"/>
      <c r="C132" s="130" t="s">
        <v>251</v>
      </c>
      <c r="D132" s="131" t="s">
        <v>65</v>
      </c>
      <c r="E132" s="131" t="s">
        <v>61</v>
      </c>
      <c r="F132" s="131" t="s">
        <v>62</v>
      </c>
      <c r="G132" s="131" t="s">
        <v>252</v>
      </c>
      <c r="H132" s="131" t="s">
        <v>253</v>
      </c>
      <c r="I132" s="131" t="s">
        <v>254</v>
      </c>
      <c r="J132" s="131" t="s">
        <v>220</v>
      </c>
      <c r="K132" s="132" t="s">
        <v>255</v>
      </c>
      <c r="L132" s="133"/>
      <c r="M132" s="63" t="s">
        <v>1</v>
      </c>
      <c r="N132" s="64" t="s">
        <v>44</v>
      </c>
      <c r="O132" s="64" t="s">
        <v>256</v>
      </c>
      <c r="P132" s="64" t="s">
        <v>257</v>
      </c>
      <c r="Q132" s="64" t="s">
        <v>258</v>
      </c>
      <c r="R132" s="64" t="s">
        <v>259</v>
      </c>
      <c r="S132" s="64" t="s">
        <v>260</v>
      </c>
      <c r="T132" s="65" t="s">
        <v>261</v>
      </c>
      <c r="U132" s="128"/>
      <c r="V132" s="128"/>
      <c r="W132" s="128"/>
      <c r="X132" s="128"/>
      <c r="Y132" s="128"/>
      <c r="Z132" s="128"/>
      <c r="AA132" s="128"/>
      <c r="AB132" s="128"/>
      <c r="AC132" s="128"/>
      <c r="AD132" s="128"/>
      <c r="AE132" s="128"/>
    </row>
    <row r="133" spans="1:63" s="2" customFormat="1" ht="22.8" customHeight="1">
      <c r="A133" s="33"/>
      <c r="B133" s="34"/>
      <c r="C133" s="70" t="s">
        <v>262</v>
      </c>
      <c r="D133" s="33"/>
      <c r="E133" s="33"/>
      <c r="F133" s="33"/>
      <c r="G133" s="33"/>
      <c r="H133" s="33"/>
      <c r="I133" s="33"/>
      <c r="J133" s="134">
        <f>BK133</f>
        <v>0</v>
      </c>
      <c r="K133" s="33"/>
      <c r="L133" s="34"/>
      <c r="M133" s="66"/>
      <c r="N133" s="57"/>
      <c r="O133" s="67"/>
      <c r="P133" s="135">
        <f>P134+P141+P148+P165+P200+P321+P356+P447</f>
        <v>0</v>
      </c>
      <c r="Q133" s="67"/>
      <c r="R133" s="135">
        <f>R134+R141+R148+R165+R200+R321+R356+R447</f>
        <v>0</v>
      </c>
      <c r="S133" s="67"/>
      <c r="T133" s="136">
        <f>T134+T141+T148+T165+T200+T321+T356+T447</f>
        <v>0</v>
      </c>
      <c r="U133" s="33"/>
      <c r="V133" s="33"/>
      <c r="W133" s="33"/>
      <c r="X133" s="33"/>
      <c r="Y133" s="33"/>
      <c r="Z133" s="33"/>
      <c r="AA133" s="33"/>
      <c r="AB133" s="33"/>
      <c r="AC133" s="33"/>
      <c r="AD133" s="33"/>
      <c r="AE133" s="33"/>
      <c r="AT133" s="18" t="s">
        <v>79</v>
      </c>
      <c r="AU133" s="18" t="s">
        <v>222</v>
      </c>
      <c r="BK133" s="137">
        <f>BK134+BK141+BK148+BK165+BK200+BK321+BK356+BK447</f>
        <v>0</v>
      </c>
    </row>
    <row r="134" spans="2:63" s="12" customFormat="1" ht="25.95" customHeight="1">
      <c r="B134" s="138"/>
      <c r="D134" s="139" t="s">
        <v>79</v>
      </c>
      <c r="E134" s="140" t="s">
        <v>2091</v>
      </c>
      <c r="F134" s="140" t="s">
        <v>2092</v>
      </c>
      <c r="I134" s="141"/>
      <c r="J134" s="142">
        <f>BK134</f>
        <v>0</v>
      </c>
      <c r="L134" s="138"/>
      <c r="M134" s="143"/>
      <c r="N134" s="144"/>
      <c r="O134" s="144"/>
      <c r="P134" s="145">
        <f>SUM(P135:P140)</f>
        <v>0</v>
      </c>
      <c r="Q134" s="144"/>
      <c r="R134" s="145">
        <f>SUM(R135:R140)</f>
        <v>0</v>
      </c>
      <c r="S134" s="144"/>
      <c r="T134" s="146">
        <f>SUM(T135:T140)</f>
        <v>0</v>
      </c>
      <c r="AR134" s="139" t="s">
        <v>87</v>
      </c>
      <c r="AT134" s="147" t="s">
        <v>79</v>
      </c>
      <c r="AU134" s="147" t="s">
        <v>80</v>
      </c>
      <c r="AY134" s="139" t="s">
        <v>265</v>
      </c>
      <c r="BK134" s="148">
        <f>SUM(BK135:BK140)</f>
        <v>0</v>
      </c>
    </row>
    <row r="135" spans="1:65" s="2" customFormat="1" ht="16.5" customHeight="1">
      <c r="A135" s="33"/>
      <c r="B135" s="151"/>
      <c r="C135" s="152" t="s">
        <v>90</v>
      </c>
      <c r="D135" s="152" t="s">
        <v>267</v>
      </c>
      <c r="E135" s="153" t="s">
        <v>2093</v>
      </c>
      <c r="F135" s="154" t="s">
        <v>2094</v>
      </c>
      <c r="G135" s="155" t="s">
        <v>2095</v>
      </c>
      <c r="H135" s="156">
        <v>1</v>
      </c>
      <c r="I135" s="157"/>
      <c r="J135" s="158">
        <f>ROUND(I135*H135,2)</f>
        <v>0</v>
      </c>
      <c r="K135" s="154" t="s">
        <v>1</v>
      </c>
      <c r="L135" s="34"/>
      <c r="M135" s="159" t="s">
        <v>1</v>
      </c>
      <c r="N135" s="160" t="s">
        <v>45</v>
      </c>
      <c r="O135" s="59"/>
      <c r="P135" s="161">
        <f>O135*H135</f>
        <v>0</v>
      </c>
      <c r="Q135" s="161">
        <v>0</v>
      </c>
      <c r="R135" s="161">
        <f>Q135*H135</f>
        <v>0</v>
      </c>
      <c r="S135" s="161">
        <v>0</v>
      </c>
      <c r="T135" s="162">
        <f>S135*H135</f>
        <v>0</v>
      </c>
      <c r="U135" s="33"/>
      <c r="V135" s="33"/>
      <c r="W135" s="33"/>
      <c r="X135" s="33"/>
      <c r="Y135" s="33"/>
      <c r="Z135" s="33"/>
      <c r="AA135" s="33"/>
      <c r="AB135" s="33"/>
      <c r="AC135" s="33"/>
      <c r="AD135" s="33"/>
      <c r="AE135" s="33"/>
      <c r="AR135" s="163" t="s">
        <v>179</v>
      </c>
      <c r="AT135" s="163" t="s">
        <v>267</v>
      </c>
      <c r="AU135" s="163" t="s">
        <v>87</v>
      </c>
      <c r="AY135" s="18" t="s">
        <v>265</v>
      </c>
      <c r="BE135" s="164">
        <f>IF(N135="základní",J135,0)</f>
        <v>0</v>
      </c>
      <c r="BF135" s="164">
        <f>IF(N135="snížená",J135,0)</f>
        <v>0</v>
      </c>
      <c r="BG135" s="164">
        <f>IF(N135="zákl. přenesená",J135,0)</f>
        <v>0</v>
      </c>
      <c r="BH135" s="164">
        <f>IF(N135="sníž. přenesená",J135,0)</f>
        <v>0</v>
      </c>
      <c r="BI135" s="164">
        <f>IF(N135="nulová",J135,0)</f>
        <v>0</v>
      </c>
      <c r="BJ135" s="18" t="s">
        <v>87</v>
      </c>
      <c r="BK135" s="164">
        <f>ROUND(I135*H135,2)</f>
        <v>0</v>
      </c>
      <c r="BL135" s="18" t="s">
        <v>179</v>
      </c>
      <c r="BM135" s="163" t="s">
        <v>2096</v>
      </c>
    </row>
    <row r="136" spans="1:47" s="2" customFormat="1" ht="10.2">
      <c r="A136" s="33"/>
      <c r="B136" s="34"/>
      <c r="C136" s="33"/>
      <c r="D136" s="165" t="s">
        <v>273</v>
      </c>
      <c r="E136" s="33"/>
      <c r="F136" s="166" t="s">
        <v>2094</v>
      </c>
      <c r="G136" s="33"/>
      <c r="H136" s="33"/>
      <c r="I136" s="167"/>
      <c r="J136" s="33"/>
      <c r="K136" s="33"/>
      <c r="L136" s="34"/>
      <c r="M136" s="168"/>
      <c r="N136" s="169"/>
      <c r="O136" s="59"/>
      <c r="P136" s="59"/>
      <c r="Q136" s="59"/>
      <c r="R136" s="59"/>
      <c r="S136" s="59"/>
      <c r="T136" s="60"/>
      <c r="U136" s="33"/>
      <c r="V136" s="33"/>
      <c r="W136" s="33"/>
      <c r="X136" s="33"/>
      <c r="Y136" s="33"/>
      <c r="Z136" s="33"/>
      <c r="AA136" s="33"/>
      <c r="AB136" s="33"/>
      <c r="AC136" s="33"/>
      <c r="AD136" s="33"/>
      <c r="AE136" s="33"/>
      <c r="AT136" s="18" t="s">
        <v>273</v>
      </c>
      <c r="AU136" s="18" t="s">
        <v>87</v>
      </c>
    </row>
    <row r="137" spans="1:65" s="2" customFormat="1" ht="16.5" customHeight="1">
      <c r="A137" s="33"/>
      <c r="B137" s="151"/>
      <c r="C137" s="152" t="s">
        <v>95</v>
      </c>
      <c r="D137" s="152" t="s">
        <v>267</v>
      </c>
      <c r="E137" s="153" t="s">
        <v>2097</v>
      </c>
      <c r="F137" s="154" t="s">
        <v>2098</v>
      </c>
      <c r="G137" s="155" t="s">
        <v>2095</v>
      </c>
      <c r="H137" s="156">
        <v>1</v>
      </c>
      <c r="I137" s="157"/>
      <c r="J137" s="158">
        <f>ROUND(I137*H137,2)</f>
        <v>0</v>
      </c>
      <c r="K137" s="154" t="s">
        <v>1</v>
      </c>
      <c r="L137" s="34"/>
      <c r="M137" s="159" t="s">
        <v>1</v>
      </c>
      <c r="N137" s="160" t="s">
        <v>45</v>
      </c>
      <c r="O137" s="59"/>
      <c r="P137" s="161">
        <f>O137*H137</f>
        <v>0</v>
      </c>
      <c r="Q137" s="161">
        <v>0</v>
      </c>
      <c r="R137" s="161">
        <f>Q137*H137</f>
        <v>0</v>
      </c>
      <c r="S137" s="161">
        <v>0</v>
      </c>
      <c r="T137" s="162">
        <f>S137*H137</f>
        <v>0</v>
      </c>
      <c r="U137" s="33"/>
      <c r="V137" s="33"/>
      <c r="W137" s="33"/>
      <c r="X137" s="33"/>
      <c r="Y137" s="33"/>
      <c r="Z137" s="33"/>
      <c r="AA137" s="33"/>
      <c r="AB137" s="33"/>
      <c r="AC137" s="33"/>
      <c r="AD137" s="33"/>
      <c r="AE137" s="33"/>
      <c r="AR137" s="163" t="s">
        <v>179</v>
      </c>
      <c r="AT137" s="163" t="s">
        <v>267</v>
      </c>
      <c r="AU137" s="163" t="s">
        <v>87</v>
      </c>
      <c r="AY137" s="18" t="s">
        <v>265</v>
      </c>
      <c r="BE137" s="164">
        <f>IF(N137="základní",J137,0)</f>
        <v>0</v>
      </c>
      <c r="BF137" s="164">
        <f>IF(N137="snížená",J137,0)</f>
        <v>0</v>
      </c>
      <c r="BG137" s="164">
        <f>IF(N137="zákl. přenesená",J137,0)</f>
        <v>0</v>
      </c>
      <c r="BH137" s="164">
        <f>IF(N137="sníž. přenesená",J137,0)</f>
        <v>0</v>
      </c>
      <c r="BI137" s="164">
        <f>IF(N137="nulová",J137,0)</f>
        <v>0</v>
      </c>
      <c r="BJ137" s="18" t="s">
        <v>87</v>
      </c>
      <c r="BK137" s="164">
        <f>ROUND(I137*H137,2)</f>
        <v>0</v>
      </c>
      <c r="BL137" s="18" t="s">
        <v>179</v>
      </c>
      <c r="BM137" s="163" t="s">
        <v>2099</v>
      </c>
    </row>
    <row r="138" spans="1:47" s="2" customFormat="1" ht="10.2">
      <c r="A138" s="33"/>
      <c r="B138" s="34"/>
      <c r="C138" s="33"/>
      <c r="D138" s="165" t="s">
        <v>273</v>
      </c>
      <c r="E138" s="33"/>
      <c r="F138" s="166" t="s">
        <v>2098</v>
      </c>
      <c r="G138" s="33"/>
      <c r="H138" s="33"/>
      <c r="I138" s="167"/>
      <c r="J138" s="33"/>
      <c r="K138" s="33"/>
      <c r="L138" s="34"/>
      <c r="M138" s="168"/>
      <c r="N138" s="169"/>
      <c r="O138" s="59"/>
      <c r="P138" s="59"/>
      <c r="Q138" s="59"/>
      <c r="R138" s="59"/>
      <c r="S138" s="59"/>
      <c r="T138" s="60"/>
      <c r="U138" s="33"/>
      <c r="V138" s="33"/>
      <c r="W138" s="33"/>
      <c r="X138" s="33"/>
      <c r="Y138" s="33"/>
      <c r="Z138" s="33"/>
      <c r="AA138" s="33"/>
      <c r="AB138" s="33"/>
      <c r="AC138" s="33"/>
      <c r="AD138" s="33"/>
      <c r="AE138" s="33"/>
      <c r="AT138" s="18" t="s">
        <v>273</v>
      </c>
      <c r="AU138" s="18" t="s">
        <v>87</v>
      </c>
    </row>
    <row r="139" spans="1:65" s="2" customFormat="1" ht="16.5" customHeight="1">
      <c r="A139" s="33"/>
      <c r="B139" s="151"/>
      <c r="C139" s="152" t="s">
        <v>179</v>
      </c>
      <c r="D139" s="152" t="s">
        <v>267</v>
      </c>
      <c r="E139" s="153" t="s">
        <v>2100</v>
      </c>
      <c r="F139" s="154" t="s">
        <v>2101</v>
      </c>
      <c r="G139" s="155" t="s">
        <v>2095</v>
      </c>
      <c r="H139" s="156">
        <v>1</v>
      </c>
      <c r="I139" s="157"/>
      <c r="J139" s="158">
        <f>ROUND(I139*H139,2)</f>
        <v>0</v>
      </c>
      <c r="K139" s="154" t="s">
        <v>1</v>
      </c>
      <c r="L139" s="34"/>
      <c r="M139" s="159" t="s">
        <v>1</v>
      </c>
      <c r="N139" s="160" t="s">
        <v>45</v>
      </c>
      <c r="O139" s="59"/>
      <c r="P139" s="161">
        <f>O139*H139</f>
        <v>0</v>
      </c>
      <c r="Q139" s="161">
        <v>0</v>
      </c>
      <c r="R139" s="161">
        <f>Q139*H139</f>
        <v>0</v>
      </c>
      <c r="S139" s="161">
        <v>0</v>
      </c>
      <c r="T139" s="162">
        <f>S139*H139</f>
        <v>0</v>
      </c>
      <c r="U139" s="33"/>
      <c r="V139" s="33"/>
      <c r="W139" s="33"/>
      <c r="X139" s="33"/>
      <c r="Y139" s="33"/>
      <c r="Z139" s="33"/>
      <c r="AA139" s="33"/>
      <c r="AB139" s="33"/>
      <c r="AC139" s="33"/>
      <c r="AD139" s="33"/>
      <c r="AE139" s="33"/>
      <c r="AR139" s="163" t="s">
        <v>179</v>
      </c>
      <c r="AT139" s="163" t="s">
        <v>267</v>
      </c>
      <c r="AU139" s="163" t="s">
        <v>87</v>
      </c>
      <c r="AY139" s="18" t="s">
        <v>265</v>
      </c>
      <c r="BE139" s="164">
        <f>IF(N139="základní",J139,0)</f>
        <v>0</v>
      </c>
      <c r="BF139" s="164">
        <f>IF(N139="snížená",J139,0)</f>
        <v>0</v>
      </c>
      <c r="BG139" s="164">
        <f>IF(N139="zákl. přenesená",J139,0)</f>
        <v>0</v>
      </c>
      <c r="BH139" s="164">
        <f>IF(N139="sníž. přenesená",J139,0)</f>
        <v>0</v>
      </c>
      <c r="BI139" s="164">
        <f>IF(N139="nulová",J139,0)</f>
        <v>0</v>
      </c>
      <c r="BJ139" s="18" t="s">
        <v>87</v>
      </c>
      <c r="BK139" s="164">
        <f>ROUND(I139*H139,2)</f>
        <v>0</v>
      </c>
      <c r="BL139" s="18" t="s">
        <v>179</v>
      </c>
      <c r="BM139" s="163" t="s">
        <v>2102</v>
      </c>
    </row>
    <row r="140" spans="1:47" s="2" customFormat="1" ht="10.2">
      <c r="A140" s="33"/>
      <c r="B140" s="34"/>
      <c r="C140" s="33"/>
      <c r="D140" s="165" t="s">
        <v>273</v>
      </c>
      <c r="E140" s="33"/>
      <c r="F140" s="166" t="s">
        <v>2101</v>
      </c>
      <c r="G140" s="33"/>
      <c r="H140" s="33"/>
      <c r="I140" s="167"/>
      <c r="J140" s="33"/>
      <c r="K140" s="33"/>
      <c r="L140" s="34"/>
      <c r="M140" s="168"/>
      <c r="N140" s="169"/>
      <c r="O140" s="59"/>
      <c r="P140" s="59"/>
      <c r="Q140" s="59"/>
      <c r="R140" s="59"/>
      <c r="S140" s="59"/>
      <c r="T140" s="60"/>
      <c r="U140" s="33"/>
      <c r="V140" s="33"/>
      <c r="W140" s="33"/>
      <c r="X140" s="33"/>
      <c r="Y140" s="33"/>
      <c r="Z140" s="33"/>
      <c r="AA140" s="33"/>
      <c r="AB140" s="33"/>
      <c r="AC140" s="33"/>
      <c r="AD140" s="33"/>
      <c r="AE140" s="33"/>
      <c r="AT140" s="18" t="s">
        <v>273</v>
      </c>
      <c r="AU140" s="18" t="s">
        <v>87</v>
      </c>
    </row>
    <row r="141" spans="2:63" s="12" customFormat="1" ht="25.95" customHeight="1">
      <c r="B141" s="138"/>
      <c r="D141" s="139" t="s">
        <v>79</v>
      </c>
      <c r="E141" s="140" t="s">
        <v>2103</v>
      </c>
      <c r="F141" s="140" t="s">
        <v>2104</v>
      </c>
      <c r="I141" s="141"/>
      <c r="J141" s="142">
        <f>BK141</f>
        <v>0</v>
      </c>
      <c r="L141" s="138"/>
      <c r="M141" s="143"/>
      <c r="N141" s="144"/>
      <c r="O141" s="144"/>
      <c r="P141" s="145">
        <f>SUM(P142:P147)</f>
        <v>0</v>
      </c>
      <c r="Q141" s="144"/>
      <c r="R141" s="145">
        <f>SUM(R142:R147)</f>
        <v>0</v>
      </c>
      <c r="S141" s="144"/>
      <c r="T141" s="146">
        <f>SUM(T142:T147)</f>
        <v>0</v>
      </c>
      <c r="AR141" s="139" t="s">
        <v>87</v>
      </c>
      <c r="AT141" s="147" t="s">
        <v>79</v>
      </c>
      <c r="AU141" s="147" t="s">
        <v>80</v>
      </c>
      <c r="AY141" s="139" t="s">
        <v>265</v>
      </c>
      <c r="BK141" s="148">
        <f>SUM(BK142:BK147)</f>
        <v>0</v>
      </c>
    </row>
    <row r="142" spans="1:65" s="2" customFormat="1" ht="16.5" customHeight="1">
      <c r="A142" s="33"/>
      <c r="B142" s="151"/>
      <c r="C142" s="152" t="s">
        <v>305</v>
      </c>
      <c r="D142" s="152" t="s">
        <v>267</v>
      </c>
      <c r="E142" s="153" t="s">
        <v>2105</v>
      </c>
      <c r="F142" s="154" t="s">
        <v>2106</v>
      </c>
      <c r="G142" s="155" t="s">
        <v>2095</v>
      </c>
      <c r="H142" s="156">
        <v>1</v>
      </c>
      <c r="I142" s="157"/>
      <c r="J142" s="158">
        <f>ROUND(I142*H142,2)</f>
        <v>0</v>
      </c>
      <c r="K142" s="154" t="s">
        <v>1</v>
      </c>
      <c r="L142" s="34"/>
      <c r="M142" s="159" t="s">
        <v>1</v>
      </c>
      <c r="N142" s="160" t="s">
        <v>45</v>
      </c>
      <c r="O142" s="59"/>
      <c r="P142" s="161">
        <f>O142*H142</f>
        <v>0</v>
      </c>
      <c r="Q142" s="161">
        <v>0</v>
      </c>
      <c r="R142" s="161">
        <f>Q142*H142</f>
        <v>0</v>
      </c>
      <c r="S142" s="161">
        <v>0</v>
      </c>
      <c r="T142" s="162">
        <f>S142*H142</f>
        <v>0</v>
      </c>
      <c r="U142" s="33"/>
      <c r="V142" s="33"/>
      <c r="W142" s="33"/>
      <c r="X142" s="33"/>
      <c r="Y142" s="33"/>
      <c r="Z142" s="33"/>
      <c r="AA142" s="33"/>
      <c r="AB142" s="33"/>
      <c r="AC142" s="33"/>
      <c r="AD142" s="33"/>
      <c r="AE142" s="33"/>
      <c r="AR142" s="163" t="s">
        <v>179</v>
      </c>
      <c r="AT142" s="163" t="s">
        <v>267</v>
      </c>
      <c r="AU142" s="163" t="s">
        <v>87</v>
      </c>
      <c r="AY142" s="18" t="s">
        <v>265</v>
      </c>
      <c r="BE142" s="164">
        <f>IF(N142="základní",J142,0)</f>
        <v>0</v>
      </c>
      <c r="BF142" s="164">
        <f>IF(N142="snížená",J142,0)</f>
        <v>0</v>
      </c>
      <c r="BG142" s="164">
        <f>IF(N142="zákl. přenesená",J142,0)</f>
        <v>0</v>
      </c>
      <c r="BH142" s="164">
        <f>IF(N142="sníž. přenesená",J142,0)</f>
        <v>0</v>
      </c>
      <c r="BI142" s="164">
        <f>IF(N142="nulová",J142,0)</f>
        <v>0</v>
      </c>
      <c r="BJ142" s="18" t="s">
        <v>87</v>
      </c>
      <c r="BK142" s="164">
        <f>ROUND(I142*H142,2)</f>
        <v>0</v>
      </c>
      <c r="BL142" s="18" t="s">
        <v>179</v>
      </c>
      <c r="BM142" s="163" t="s">
        <v>2107</v>
      </c>
    </row>
    <row r="143" spans="1:47" s="2" customFormat="1" ht="10.2">
      <c r="A143" s="33"/>
      <c r="B143" s="34"/>
      <c r="C143" s="33"/>
      <c r="D143" s="165" t="s">
        <v>273</v>
      </c>
      <c r="E143" s="33"/>
      <c r="F143" s="166" t="s">
        <v>2106</v>
      </c>
      <c r="G143" s="33"/>
      <c r="H143" s="33"/>
      <c r="I143" s="167"/>
      <c r="J143" s="33"/>
      <c r="K143" s="33"/>
      <c r="L143" s="34"/>
      <c r="M143" s="168"/>
      <c r="N143" s="169"/>
      <c r="O143" s="59"/>
      <c r="P143" s="59"/>
      <c r="Q143" s="59"/>
      <c r="R143" s="59"/>
      <c r="S143" s="59"/>
      <c r="T143" s="60"/>
      <c r="U143" s="33"/>
      <c r="V143" s="33"/>
      <c r="W143" s="33"/>
      <c r="X143" s="33"/>
      <c r="Y143" s="33"/>
      <c r="Z143" s="33"/>
      <c r="AA143" s="33"/>
      <c r="AB143" s="33"/>
      <c r="AC143" s="33"/>
      <c r="AD143" s="33"/>
      <c r="AE143" s="33"/>
      <c r="AT143" s="18" t="s">
        <v>273</v>
      </c>
      <c r="AU143" s="18" t="s">
        <v>87</v>
      </c>
    </row>
    <row r="144" spans="1:65" s="2" customFormat="1" ht="16.5" customHeight="1">
      <c r="A144" s="33"/>
      <c r="B144" s="151"/>
      <c r="C144" s="152" t="s">
        <v>309</v>
      </c>
      <c r="D144" s="152" t="s">
        <v>267</v>
      </c>
      <c r="E144" s="153" t="s">
        <v>2097</v>
      </c>
      <c r="F144" s="154" t="s">
        <v>2098</v>
      </c>
      <c r="G144" s="155" t="s">
        <v>2095</v>
      </c>
      <c r="H144" s="156">
        <v>1</v>
      </c>
      <c r="I144" s="157"/>
      <c r="J144" s="158">
        <f>ROUND(I144*H144,2)</f>
        <v>0</v>
      </c>
      <c r="K144" s="154" t="s">
        <v>1</v>
      </c>
      <c r="L144" s="34"/>
      <c r="M144" s="159" t="s">
        <v>1</v>
      </c>
      <c r="N144" s="160" t="s">
        <v>45</v>
      </c>
      <c r="O144" s="59"/>
      <c r="P144" s="161">
        <f>O144*H144</f>
        <v>0</v>
      </c>
      <c r="Q144" s="161">
        <v>0</v>
      </c>
      <c r="R144" s="161">
        <f>Q144*H144</f>
        <v>0</v>
      </c>
      <c r="S144" s="161">
        <v>0</v>
      </c>
      <c r="T144" s="162">
        <f>S144*H144</f>
        <v>0</v>
      </c>
      <c r="U144" s="33"/>
      <c r="V144" s="33"/>
      <c r="W144" s="33"/>
      <c r="X144" s="33"/>
      <c r="Y144" s="33"/>
      <c r="Z144" s="33"/>
      <c r="AA144" s="33"/>
      <c r="AB144" s="33"/>
      <c r="AC144" s="33"/>
      <c r="AD144" s="33"/>
      <c r="AE144" s="33"/>
      <c r="AR144" s="163" t="s">
        <v>179</v>
      </c>
      <c r="AT144" s="163" t="s">
        <v>267</v>
      </c>
      <c r="AU144" s="163" t="s">
        <v>87</v>
      </c>
      <c r="AY144" s="18" t="s">
        <v>265</v>
      </c>
      <c r="BE144" s="164">
        <f>IF(N144="základní",J144,0)</f>
        <v>0</v>
      </c>
      <c r="BF144" s="164">
        <f>IF(N144="snížená",J144,0)</f>
        <v>0</v>
      </c>
      <c r="BG144" s="164">
        <f>IF(N144="zákl. přenesená",J144,0)</f>
        <v>0</v>
      </c>
      <c r="BH144" s="164">
        <f>IF(N144="sníž. přenesená",J144,0)</f>
        <v>0</v>
      </c>
      <c r="BI144" s="164">
        <f>IF(N144="nulová",J144,0)</f>
        <v>0</v>
      </c>
      <c r="BJ144" s="18" t="s">
        <v>87</v>
      </c>
      <c r="BK144" s="164">
        <f>ROUND(I144*H144,2)</f>
        <v>0</v>
      </c>
      <c r="BL144" s="18" t="s">
        <v>179</v>
      </c>
      <c r="BM144" s="163" t="s">
        <v>2108</v>
      </c>
    </row>
    <row r="145" spans="1:47" s="2" customFormat="1" ht="10.2">
      <c r="A145" s="33"/>
      <c r="B145" s="34"/>
      <c r="C145" s="33"/>
      <c r="D145" s="165" t="s">
        <v>273</v>
      </c>
      <c r="E145" s="33"/>
      <c r="F145" s="166" t="s">
        <v>2098</v>
      </c>
      <c r="G145" s="33"/>
      <c r="H145" s="33"/>
      <c r="I145" s="167"/>
      <c r="J145" s="33"/>
      <c r="K145" s="33"/>
      <c r="L145" s="34"/>
      <c r="M145" s="168"/>
      <c r="N145" s="169"/>
      <c r="O145" s="59"/>
      <c r="P145" s="59"/>
      <c r="Q145" s="59"/>
      <c r="R145" s="59"/>
      <c r="S145" s="59"/>
      <c r="T145" s="60"/>
      <c r="U145" s="33"/>
      <c r="V145" s="33"/>
      <c r="W145" s="33"/>
      <c r="X145" s="33"/>
      <c r="Y145" s="33"/>
      <c r="Z145" s="33"/>
      <c r="AA145" s="33"/>
      <c r="AB145" s="33"/>
      <c r="AC145" s="33"/>
      <c r="AD145" s="33"/>
      <c r="AE145" s="33"/>
      <c r="AT145" s="18" t="s">
        <v>273</v>
      </c>
      <c r="AU145" s="18" t="s">
        <v>87</v>
      </c>
    </row>
    <row r="146" spans="1:65" s="2" customFormat="1" ht="16.5" customHeight="1">
      <c r="A146" s="33"/>
      <c r="B146" s="151"/>
      <c r="C146" s="152" t="s">
        <v>321</v>
      </c>
      <c r="D146" s="152" t="s">
        <v>267</v>
      </c>
      <c r="E146" s="153" t="s">
        <v>2100</v>
      </c>
      <c r="F146" s="154" t="s">
        <v>2101</v>
      </c>
      <c r="G146" s="155" t="s">
        <v>2095</v>
      </c>
      <c r="H146" s="156">
        <v>1</v>
      </c>
      <c r="I146" s="157"/>
      <c r="J146" s="158">
        <f>ROUND(I146*H146,2)</f>
        <v>0</v>
      </c>
      <c r="K146" s="154" t="s">
        <v>1</v>
      </c>
      <c r="L146" s="34"/>
      <c r="M146" s="159" t="s">
        <v>1</v>
      </c>
      <c r="N146" s="160" t="s">
        <v>45</v>
      </c>
      <c r="O146" s="59"/>
      <c r="P146" s="161">
        <f>O146*H146</f>
        <v>0</v>
      </c>
      <c r="Q146" s="161">
        <v>0</v>
      </c>
      <c r="R146" s="161">
        <f>Q146*H146</f>
        <v>0</v>
      </c>
      <c r="S146" s="161">
        <v>0</v>
      </c>
      <c r="T146" s="162">
        <f>S146*H146</f>
        <v>0</v>
      </c>
      <c r="U146" s="33"/>
      <c r="V146" s="33"/>
      <c r="W146" s="33"/>
      <c r="X146" s="33"/>
      <c r="Y146" s="33"/>
      <c r="Z146" s="33"/>
      <c r="AA146" s="33"/>
      <c r="AB146" s="33"/>
      <c r="AC146" s="33"/>
      <c r="AD146" s="33"/>
      <c r="AE146" s="33"/>
      <c r="AR146" s="163" t="s">
        <v>179</v>
      </c>
      <c r="AT146" s="163" t="s">
        <v>267</v>
      </c>
      <c r="AU146" s="163" t="s">
        <v>87</v>
      </c>
      <c r="AY146" s="18" t="s">
        <v>265</v>
      </c>
      <c r="BE146" s="164">
        <f>IF(N146="základní",J146,0)</f>
        <v>0</v>
      </c>
      <c r="BF146" s="164">
        <f>IF(N146="snížená",J146,0)</f>
        <v>0</v>
      </c>
      <c r="BG146" s="164">
        <f>IF(N146="zákl. přenesená",J146,0)</f>
        <v>0</v>
      </c>
      <c r="BH146" s="164">
        <f>IF(N146="sníž. přenesená",J146,0)</f>
        <v>0</v>
      </c>
      <c r="BI146" s="164">
        <f>IF(N146="nulová",J146,0)</f>
        <v>0</v>
      </c>
      <c r="BJ146" s="18" t="s">
        <v>87</v>
      </c>
      <c r="BK146" s="164">
        <f>ROUND(I146*H146,2)</f>
        <v>0</v>
      </c>
      <c r="BL146" s="18" t="s">
        <v>179</v>
      </c>
      <c r="BM146" s="163" t="s">
        <v>2109</v>
      </c>
    </row>
    <row r="147" spans="1:47" s="2" customFormat="1" ht="10.2">
      <c r="A147" s="33"/>
      <c r="B147" s="34"/>
      <c r="C147" s="33"/>
      <c r="D147" s="165" t="s">
        <v>273</v>
      </c>
      <c r="E147" s="33"/>
      <c r="F147" s="166" t="s">
        <v>2101</v>
      </c>
      <c r="G147" s="33"/>
      <c r="H147" s="33"/>
      <c r="I147" s="167"/>
      <c r="J147" s="33"/>
      <c r="K147" s="33"/>
      <c r="L147" s="34"/>
      <c r="M147" s="168"/>
      <c r="N147" s="169"/>
      <c r="O147" s="59"/>
      <c r="P147" s="59"/>
      <c r="Q147" s="59"/>
      <c r="R147" s="59"/>
      <c r="S147" s="59"/>
      <c r="T147" s="60"/>
      <c r="U147" s="33"/>
      <c r="V147" s="33"/>
      <c r="W147" s="33"/>
      <c r="X147" s="33"/>
      <c r="Y147" s="33"/>
      <c r="Z147" s="33"/>
      <c r="AA147" s="33"/>
      <c r="AB147" s="33"/>
      <c r="AC147" s="33"/>
      <c r="AD147" s="33"/>
      <c r="AE147" s="33"/>
      <c r="AT147" s="18" t="s">
        <v>273</v>
      </c>
      <c r="AU147" s="18" t="s">
        <v>87</v>
      </c>
    </row>
    <row r="148" spans="2:63" s="12" customFormat="1" ht="25.95" customHeight="1">
      <c r="B148" s="138"/>
      <c r="D148" s="139" t="s">
        <v>79</v>
      </c>
      <c r="E148" s="140" t="s">
        <v>2110</v>
      </c>
      <c r="F148" s="140" t="s">
        <v>2111</v>
      </c>
      <c r="I148" s="141"/>
      <c r="J148" s="142">
        <f>BK148</f>
        <v>0</v>
      </c>
      <c r="L148" s="138"/>
      <c r="M148" s="143"/>
      <c r="N148" s="144"/>
      <c r="O148" s="144"/>
      <c r="P148" s="145">
        <f>SUM(P149:P164)</f>
        <v>0</v>
      </c>
      <c r="Q148" s="144"/>
      <c r="R148" s="145">
        <f>SUM(R149:R164)</f>
        <v>0</v>
      </c>
      <c r="S148" s="144"/>
      <c r="T148" s="146">
        <f>SUM(T149:T164)</f>
        <v>0</v>
      </c>
      <c r="AR148" s="139" t="s">
        <v>87</v>
      </c>
      <c r="AT148" s="147" t="s">
        <v>79</v>
      </c>
      <c r="AU148" s="147" t="s">
        <v>80</v>
      </c>
      <c r="AY148" s="139" t="s">
        <v>265</v>
      </c>
      <c r="BK148" s="148">
        <f>SUM(BK149:BK164)</f>
        <v>0</v>
      </c>
    </row>
    <row r="149" spans="1:65" s="2" customFormat="1" ht="16.5" customHeight="1">
      <c r="A149" s="33"/>
      <c r="B149" s="151"/>
      <c r="C149" s="152" t="s">
        <v>333</v>
      </c>
      <c r="D149" s="152" t="s">
        <v>267</v>
      </c>
      <c r="E149" s="153" t="s">
        <v>2112</v>
      </c>
      <c r="F149" s="154" t="s">
        <v>2113</v>
      </c>
      <c r="G149" s="155" t="s">
        <v>2095</v>
      </c>
      <c r="H149" s="156">
        <v>1</v>
      </c>
      <c r="I149" s="157"/>
      <c r="J149" s="158">
        <f>ROUND(I149*H149,2)</f>
        <v>0</v>
      </c>
      <c r="K149" s="154" t="s">
        <v>1</v>
      </c>
      <c r="L149" s="34"/>
      <c r="M149" s="159" t="s">
        <v>1</v>
      </c>
      <c r="N149" s="160" t="s">
        <v>45</v>
      </c>
      <c r="O149" s="59"/>
      <c r="P149" s="161">
        <f>O149*H149</f>
        <v>0</v>
      </c>
      <c r="Q149" s="161">
        <v>0</v>
      </c>
      <c r="R149" s="161">
        <f>Q149*H149</f>
        <v>0</v>
      </c>
      <c r="S149" s="161">
        <v>0</v>
      </c>
      <c r="T149" s="162">
        <f>S149*H149</f>
        <v>0</v>
      </c>
      <c r="U149" s="33"/>
      <c r="V149" s="33"/>
      <c r="W149" s="33"/>
      <c r="X149" s="33"/>
      <c r="Y149" s="33"/>
      <c r="Z149" s="33"/>
      <c r="AA149" s="33"/>
      <c r="AB149" s="33"/>
      <c r="AC149" s="33"/>
      <c r="AD149" s="33"/>
      <c r="AE149" s="33"/>
      <c r="AR149" s="163" t="s">
        <v>179</v>
      </c>
      <c r="AT149" s="163" t="s">
        <v>267</v>
      </c>
      <c r="AU149" s="163" t="s">
        <v>87</v>
      </c>
      <c r="AY149" s="18" t="s">
        <v>265</v>
      </c>
      <c r="BE149" s="164">
        <f>IF(N149="základní",J149,0)</f>
        <v>0</v>
      </c>
      <c r="BF149" s="164">
        <f>IF(N149="snížená",J149,0)</f>
        <v>0</v>
      </c>
      <c r="BG149" s="164">
        <f>IF(N149="zákl. přenesená",J149,0)</f>
        <v>0</v>
      </c>
      <c r="BH149" s="164">
        <f>IF(N149="sníž. přenesená",J149,0)</f>
        <v>0</v>
      </c>
      <c r="BI149" s="164">
        <f>IF(N149="nulová",J149,0)</f>
        <v>0</v>
      </c>
      <c r="BJ149" s="18" t="s">
        <v>87</v>
      </c>
      <c r="BK149" s="164">
        <f>ROUND(I149*H149,2)</f>
        <v>0</v>
      </c>
      <c r="BL149" s="18" t="s">
        <v>179</v>
      </c>
      <c r="BM149" s="163" t="s">
        <v>2114</v>
      </c>
    </row>
    <row r="150" spans="1:47" s="2" customFormat="1" ht="10.2">
      <c r="A150" s="33"/>
      <c r="B150" s="34"/>
      <c r="C150" s="33"/>
      <c r="D150" s="165" t="s">
        <v>273</v>
      </c>
      <c r="E150" s="33"/>
      <c r="F150" s="166" t="s">
        <v>2113</v>
      </c>
      <c r="G150" s="33"/>
      <c r="H150" s="33"/>
      <c r="I150" s="167"/>
      <c r="J150" s="33"/>
      <c r="K150" s="33"/>
      <c r="L150" s="34"/>
      <c r="M150" s="168"/>
      <c r="N150" s="169"/>
      <c r="O150" s="59"/>
      <c r="P150" s="59"/>
      <c r="Q150" s="59"/>
      <c r="R150" s="59"/>
      <c r="S150" s="59"/>
      <c r="T150" s="60"/>
      <c r="U150" s="33"/>
      <c r="V150" s="33"/>
      <c r="W150" s="33"/>
      <c r="X150" s="33"/>
      <c r="Y150" s="33"/>
      <c r="Z150" s="33"/>
      <c r="AA150" s="33"/>
      <c r="AB150" s="33"/>
      <c r="AC150" s="33"/>
      <c r="AD150" s="33"/>
      <c r="AE150" s="33"/>
      <c r="AT150" s="18" t="s">
        <v>273</v>
      </c>
      <c r="AU150" s="18" t="s">
        <v>87</v>
      </c>
    </row>
    <row r="151" spans="1:65" s="2" customFormat="1" ht="16.5" customHeight="1">
      <c r="A151" s="33"/>
      <c r="B151" s="151"/>
      <c r="C151" s="152" t="s">
        <v>340</v>
      </c>
      <c r="D151" s="152" t="s">
        <v>267</v>
      </c>
      <c r="E151" s="153" t="s">
        <v>2115</v>
      </c>
      <c r="F151" s="154" t="s">
        <v>2116</v>
      </c>
      <c r="G151" s="155" t="s">
        <v>2095</v>
      </c>
      <c r="H151" s="156">
        <v>1</v>
      </c>
      <c r="I151" s="157"/>
      <c r="J151" s="158">
        <f>ROUND(I151*H151,2)</f>
        <v>0</v>
      </c>
      <c r="K151" s="154" t="s">
        <v>1</v>
      </c>
      <c r="L151" s="34"/>
      <c r="M151" s="159" t="s">
        <v>1</v>
      </c>
      <c r="N151" s="160" t="s">
        <v>45</v>
      </c>
      <c r="O151" s="59"/>
      <c r="P151" s="161">
        <f>O151*H151</f>
        <v>0</v>
      </c>
      <c r="Q151" s="161">
        <v>0</v>
      </c>
      <c r="R151" s="161">
        <f>Q151*H151</f>
        <v>0</v>
      </c>
      <c r="S151" s="161">
        <v>0</v>
      </c>
      <c r="T151" s="162">
        <f>S151*H151</f>
        <v>0</v>
      </c>
      <c r="U151" s="33"/>
      <c r="V151" s="33"/>
      <c r="W151" s="33"/>
      <c r="X151" s="33"/>
      <c r="Y151" s="33"/>
      <c r="Z151" s="33"/>
      <c r="AA151" s="33"/>
      <c r="AB151" s="33"/>
      <c r="AC151" s="33"/>
      <c r="AD151" s="33"/>
      <c r="AE151" s="33"/>
      <c r="AR151" s="163" t="s">
        <v>179</v>
      </c>
      <c r="AT151" s="163" t="s">
        <v>267</v>
      </c>
      <c r="AU151" s="163" t="s">
        <v>87</v>
      </c>
      <c r="AY151" s="18" t="s">
        <v>265</v>
      </c>
      <c r="BE151" s="164">
        <f>IF(N151="základní",J151,0)</f>
        <v>0</v>
      </c>
      <c r="BF151" s="164">
        <f>IF(N151="snížená",J151,0)</f>
        <v>0</v>
      </c>
      <c r="BG151" s="164">
        <f>IF(N151="zákl. přenesená",J151,0)</f>
        <v>0</v>
      </c>
      <c r="BH151" s="164">
        <f>IF(N151="sníž. přenesená",J151,0)</f>
        <v>0</v>
      </c>
      <c r="BI151" s="164">
        <f>IF(N151="nulová",J151,0)</f>
        <v>0</v>
      </c>
      <c r="BJ151" s="18" t="s">
        <v>87</v>
      </c>
      <c r="BK151" s="164">
        <f>ROUND(I151*H151,2)</f>
        <v>0</v>
      </c>
      <c r="BL151" s="18" t="s">
        <v>179</v>
      </c>
      <c r="BM151" s="163" t="s">
        <v>2117</v>
      </c>
    </row>
    <row r="152" spans="1:47" s="2" customFormat="1" ht="10.2">
      <c r="A152" s="33"/>
      <c r="B152" s="34"/>
      <c r="C152" s="33"/>
      <c r="D152" s="165" t="s">
        <v>273</v>
      </c>
      <c r="E152" s="33"/>
      <c r="F152" s="166" t="s">
        <v>2116</v>
      </c>
      <c r="G152" s="33"/>
      <c r="H152" s="33"/>
      <c r="I152" s="167"/>
      <c r="J152" s="33"/>
      <c r="K152" s="33"/>
      <c r="L152" s="34"/>
      <c r="M152" s="168"/>
      <c r="N152" s="169"/>
      <c r="O152" s="59"/>
      <c r="P152" s="59"/>
      <c r="Q152" s="59"/>
      <c r="R152" s="59"/>
      <c r="S152" s="59"/>
      <c r="T152" s="60"/>
      <c r="U152" s="33"/>
      <c r="V152" s="33"/>
      <c r="W152" s="33"/>
      <c r="X152" s="33"/>
      <c r="Y152" s="33"/>
      <c r="Z152" s="33"/>
      <c r="AA152" s="33"/>
      <c r="AB152" s="33"/>
      <c r="AC152" s="33"/>
      <c r="AD152" s="33"/>
      <c r="AE152" s="33"/>
      <c r="AT152" s="18" t="s">
        <v>273</v>
      </c>
      <c r="AU152" s="18" t="s">
        <v>87</v>
      </c>
    </row>
    <row r="153" spans="1:65" s="2" customFormat="1" ht="16.5" customHeight="1">
      <c r="A153" s="33"/>
      <c r="B153" s="151"/>
      <c r="C153" s="152" t="s">
        <v>347</v>
      </c>
      <c r="D153" s="152" t="s">
        <v>267</v>
      </c>
      <c r="E153" s="153" t="s">
        <v>2118</v>
      </c>
      <c r="F153" s="154" t="s">
        <v>2119</v>
      </c>
      <c r="G153" s="155" t="s">
        <v>2095</v>
      </c>
      <c r="H153" s="156">
        <v>3</v>
      </c>
      <c r="I153" s="157"/>
      <c r="J153" s="158">
        <f>ROUND(I153*H153,2)</f>
        <v>0</v>
      </c>
      <c r="K153" s="154" t="s">
        <v>1</v>
      </c>
      <c r="L153" s="34"/>
      <c r="M153" s="159" t="s">
        <v>1</v>
      </c>
      <c r="N153" s="160" t="s">
        <v>45</v>
      </c>
      <c r="O153" s="59"/>
      <c r="P153" s="161">
        <f>O153*H153</f>
        <v>0</v>
      </c>
      <c r="Q153" s="161">
        <v>0</v>
      </c>
      <c r="R153" s="161">
        <f>Q153*H153</f>
        <v>0</v>
      </c>
      <c r="S153" s="161">
        <v>0</v>
      </c>
      <c r="T153" s="162">
        <f>S153*H153</f>
        <v>0</v>
      </c>
      <c r="U153" s="33"/>
      <c r="V153" s="33"/>
      <c r="W153" s="33"/>
      <c r="X153" s="33"/>
      <c r="Y153" s="33"/>
      <c r="Z153" s="33"/>
      <c r="AA153" s="33"/>
      <c r="AB153" s="33"/>
      <c r="AC153" s="33"/>
      <c r="AD153" s="33"/>
      <c r="AE153" s="33"/>
      <c r="AR153" s="163" t="s">
        <v>179</v>
      </c>
      <c r="AT153" s="163" t="s">
        <v>267</v>
      </c>
      <c r="AU153" s="163" t="s">
        <v>87</v>
      </c>
      <c r="AY153" s="18" t="s">
        <v>265</v>
      </c>
      <c r="BE153" s="164">
        <f>IF(N153="základní",J153,0)</f>
        <v>0</v>
      </c>
      <c r="BF153" s="164">
        <f>IF(N153="snížená",J153,0)</f>
        <v>0</v>
      </c>
      <c r="BG153" s="164">
        <f>IF(N153="zákl. přenesená",J153,0)</f>
        <v>0</v>
      </c>
      <c r="BH153" s="164">
        <f>IF(N153="sníž. přenesená",J153,0)</f>
        <v>0</v>
      </c>
      <c r="BI153" s="164">
        <f>IF(N153="nulová",J153,0)</f>
        <v>0</v>
      </c>
      <c r="BJ153" s="18" t="s">
        <v>87</v>
      </c>
      <c r="BK153" s="164">
        <f>ROUND(I153*H153,2)</f>
        <v>0</v>
      </c>
      <c r="BL153" s="18" t="s">
        <v>179</v>
      </c>
      <c r="BM153" s="163" t="s">
        <v>2120</v>
      </c>
    </row>
    <row r="154" spans="1:47" s="2" customFormat="1" ht="10.2">
      <c r="A154" s="33"/>
      <c r="B154" s="34"/>
      <c r="C154" s="33"/>
      <c r="D154" s="165" t="s">
        <v>273</v>
      </c>
      <c r="E154" s="33"/>
      <c r="F154" s="166" t="s">
        <v>2119</v>
      </c>
      <c r="G154" s="33"/>
      <c r="H154" s="33"/>
      <c r="I154" s="167"/>
      <c r="J154" s="33"/>
      <c r="K154" s="33"/>
      <c r="L154" s="34"/>
      <c r="M154" s="168"/>
      <c r="N154" s="169"/>
      <c r="O154" s="59"/>
      <c r="P154" s="59"/>
      <c r="Q154" s="59"/>
      <c r="R154" s="59"/>
      <c r="S154" s="59"/>
      <c r="T154" s="60"/>
      <c r="U154" s="33"/>
      <c r="V154" s="33"/>
      <c r="W154" s="33"/>
      <c r="X154" s="33"/>
      <c r="Y154" s="33"/>
      <c r="Z154" s="33"/>
      <c r="AA154" s="33"/>
      <c r="AB154" s="33"/>
      <c r="AC154" s="33"/>
      <c r="AD154" s="33"/>
      <c r="AE154" s="33"/>
      <c r="AT154" s="18" t="s">
        <v>273</v>
      </c>
      <c r="AU154" s="18" t="s">
        <v>87</v>
      </c>
    </row>
    <row r="155" spans="1:65" s="2" customFormat="1" ht="16.5" customHeight="1">
      <c r="A155" s="33"/>
      <c r="B155" s="151"/>
      <c r="C155" s="152" t="s">
        <v>351</v>
      </c>
      <c r="D155" s="152" t="s">
        <v>267</v>
      </c>
      <c r="E155" s="153" t="s">
        <v>2121</v>
      </c>
      <c r="F155" s="154" t="s">
        <v>2122</v>
      </c>
      <c r="G155" s="155" t="s">
        <v>2095</v>
      </c>
      <c r="H155" s="156">
        <v>13</v>
      </c>
      <c r="I155" s="157"/>
      <c r="J155" s="158">
        <f>ROUND(I155*H155,2)</f>
        <v>0</v>
      </c>
      <c r="K155" s="154" t="s">
        <v>1</v>
      </c>
      <c r="L155" s="34"/>
      <c r="M155" s="159" t="s">
        <v>1</v>
      </c>
      <c r="N155" s="160" t="s">
        <v>45</v>
      </c>
      <c r="O155" s="59"/>
      <c r="P155" s="161">
        <f>O155*H155</f>
        <v>0</v>
      </c>
      <c r="Q155" s="161">
        <v>0</v>
      </c>
      <c r="R155" s="161">
        <f>Q155*H155</f>
        <v>0</v>
      </c>
      <c r="S155" s="161">
        <v>0</v>
      </c>
      <c r="T155" s="162">
        <f>S155*H155</f>
        <v>0</v>
      </c>
      <c r="U155" s="33"/>
      <c r="V155" s="33"/>
      <c r="W155" s="33"/>
      <c r="X155" s="33"/>
      <c r="Y155" s="33"/>
      <c r="Z155" s="33"/>
      <c r="AA155" s="33"/>
      <c r="AB155" s="33"/>
      <c r="AC155" s="33"/>
      <c r="AD155" s="33"/>
      <c r="AE155" s="33"/>
      <c r="AR155" s="163" t="s">
        <v>179</v>
      </c>
      <c r="AT155" s="163" t="s">
        <v>267</v>
      </c>
      <c r="AU155" s="163" t="s">
        <v>87</v>
      </c>
      <c r="AY155" s="18" t="s">
        <v>265</v>
      </c>
      <c r="BE155" s="164">
        <f>IF(N155="základní",J155,0)</f>
        <v>0</v>
      </c>
      <c r="BF155" s="164">
        <f>IF(N155="snížená",J155,0)</f>
        <v>0</v>
      </c>
      <c r="BG155" s="164">
        <f>IF(N155="zákl. přenesená",J155,0)</f>
        <v>0</v>
      </c>
      <c r="BH155" s="164">
        <f>IF(N155="sníž. přenesená",J155,0)</f>
        <v>0</v>
      </c>
      <c r="BI155" s="164">
        <f>IF(N155="nulová",J155,0)</f>
        <v>0</v>
      </c>
      <c r="BJ155" s="18" t="s">
        <v>87</v>
      </c>
      <c r="BK155" s="164">
        <f>ROUND(I155*H155,2)</f>
        <v>0</v>
      </c>
      <c r="BL155" s="18" t="s">
        <v>179</v>
      </c>
      <c r="BM155" s="163" t="s">
        <v>2123</v>
      </c>
    </row>
    <row r="156" spans="1:47" s="2" customFormat="1" ht="10.2">
      <c r="A156" s="33"/>
      <c r="B156" s="34"/>
      <c r="C156" s="33"/>
      <c r="D156" s="165" t="s">
        <v>273</v>
      </c>
      <c r="E156" s="33"/>
      <c r="F156" s="166" t="s">
        <v>2122</v>
      </c>
      <c r="G156" s="33"/>
      <c r="H156" s="33"/>
      <c r="I156" s="167"/>
      <c r="J156" s="33"/>
      <c r="K156" s="33"/>
      <c r="L156" s="34"/>
      <c r="M156" s="168"/>
      <c r="N156" s="169"/>
      <c r="O156" s="59"/>
      <c r="P156" s="59"/>
      <c r="Q156" s="59"/>
      <c r="R156" s="59"/>
      <c r="S156" s="59"/>
      <c r="T156" s="60"/>
      <c r="U156" s="33"/>
      <c r="V156" s="33"/>
      <c r="W156" s="33"/>
      <c r="X156" s="33"/>
      <c r="Y156" s="33"/>
      <c r="Z156" s="33"/>
      <c r="AA156" s="33"/>
      <c r="AB156" s="33"/>
      <c r="AC156" s="33"/>
      <c r="AD156" s="33"/>
      <c r="AE156" s="33"/>
      <c r="AT156" s="18" t="s">
        <v>273</v>
      </c>
      <c r="AU156" s="18" t="s">
        <v>87</v>
      </c>
    </row>
    <row r="157" spans="1:65" s="2" customFormat="1" ht="16.5" customHeight="1">
      <c r="A157" s="33"/>
      <c r="B157" s="151"/>
      <c r="C157" s="152" t="s">
        <v>356</v>
      </c>
      <c r="D157" s="152" t="s">
        <v>267</v>
      </c>
      <c r="E157" s="153" t="s">
        <v>2124</v>
      </c>
      <c r="F157" s="154" t="s">
        <v>2125</v>
      </c>
      <c r="G157" s="155" t="s">
        <v>2095</v>
      </c>
      <c r="H157" s="156">
        <v>1</v>
      </c>
      <c r="I157" s="157"/>
      <c r="J157" s="158">
        <f>ROUND(I157*H157,2)</f>
        <v>0</v>
      </c>
      <c r="K157" s="154" t="s">
        <v>1</v>
      </c>
      <c r="L157" s="34"/>
      <c r="M157" s="159" t="s">
        <v>1</v>
      </c>
      <c r="N157" s="160" t="s">
        <v>45</v>
      </c>
      <c r="O157" s="59"/>
      <c r="P157" s="161">
        <f>O157*H157</f>
        <v>0</v>
      </c>
      <c r="Q157" s="161">
        <v>0</v>
      </c>
      <c r="R157" s="161">
        <f>Q157*H157</f>
        <v>0</v>
      </c>
      <c r="S157" s="161">
        <v>0</v>
      </c>
      <c r="T157" s="162">
        <f>S157*H157</f>
        <v>0</v>
      </c>
      <c r="U157" s="33"/>
      <c r="V157" s="33"/>
      <c r="W157" s="33"/>
      <c r="X157" s="33"/>
      <c r="Y157" s="33"/>
      <c r="Z157" s="33"/>
      <c r="AA157" s="33"/>
      <c r="AB157" s="33"/>
      <c r="AC157" s="33"/>
      <c r="AD157" s="33"/>
      <c r="AE157" s="33"/>
      <c r="AR157" s="163" t="s">
        <v>179</v>
      </c>
      <c r="AT157" s="163" t="s">
        <v>267</v>
      </c>
      <c r="AU157" s="163" t="s">
        <v>87</v>
      </c>
      <c r="AY157" s="18" t="s">
        <v>265</v>
      </c>
      <c r="BE157" s="164">
        <f>IF(N157="základní",J157,0)</f>
        <v>0</v>
      </c>
      <c r="BF157" s="164">
        <f>IF(N157="snížená",J157,0)</f>
        <v>0</v>
      </c>
      <c r="BG157" s="164">
        <f>IF(N157="zákl. přenesená",J157,0)</f>
        <v>0</v>
      </c>
      <c r="BH157" s="164">
        <f>IF(N157="sníž. přenesená",J157,0)</f>
        <v>0</v>
      </c>
      <c r="BI157" s="164">
        <f>IF(N157="nulová",J157,0)</f>
        <v>0</v>
      </c>
      <c r="BJ157" s="18" t="s">
        <v>87</v>
      </c>
      <c r="BK157" s="164">
        <f>ROUND(I157*H157,2)</f>
        <v>0</v>
      </c>
      <c r="BL157" s="18" t="s">
        <v>179</v>
      </c>
      <c r="BM157" s="163" t="s">
        <v>2126</v>
      </c>
    </row>
    <row r="158" spans="1:47" s="2" customFormat="1" ht="10.2">
      <c r="A158" s="33"/>
      <c r="B158" s="34"/>
      <c r="C158" s="33"/>
      <c r="D158" s="165" t="s">
        <v>273</v>
      </c>
      <c r="E158" s="33"/>
      <c r="F158" s="166" t="s">
        <v>2125</v>
      </c>
      <c r="G158" s="33"/>
      <c r="H158" s="33"/>
      <c r="I158" s="167"/>
      <c r="J158" s="33"/>
      <c r="K158" s="33"/>
      <c r="L158" s="34"/>
      <c r="M158" s="168"/>
      <c r="N158" s="169"/>
      <c r="O158" s="59"/>
      <c r="P158" s="59"/>
      <c r="Q158" s="59"/>
      <c r="R158" s="59"/>
      <c r="S158" s="59"/>
      <c r="T158" s="60"/>
      <c r="U158" s="33"/>
      <c r="V158" s="33"/>
      <c r="W158" s="33"/>
      <c r="X158" s="33"/>
      <c r="Y158" s="33"/>
      <c r="Z158" s="33"/>
      <c r="AA158" s="33"/>
      <c r="AB158" s="33"/>
      <c r="AC158" s="33"/>
      <c r="AD158" s="33"/>
      <c r="AE158" s="33"/>
      <c r="AT158" s="18" t="s">
        <v>273</v>
      </c>
      <c r="AU158" s="18" t="s">
        <v>87</v>
      </c>
    </row>
    <row r="159" spans="1:65" s="2" customFormat="1" ht="21.75" customHeight="1">
      <c r="A159" s="33"/>
      <c r="B159" s="151"/>
      <c r="C159" s="152" t="s">
        <v>8</v>
      </c>
      <c r="D159" s="152" t="s">
        <v>267</v>
      </c>
      <c r="E159" s="153" t="s">
        <v>2127</v>
      </c>
      <c r="F159" s="154" t="s">
        <v>2128</v>
      </c>
      <c r="G159" s="155" t="s">
        <v>2095</v>
      </c>
      <c r="H159" s="156">
        <v>1</v>
      </c>
      <c r="I159" s="157"/>
      <c r="J159" s="158">
        <f>ROUND(I159*H159,2)</f>
        <v>0</v>
      </c>
      <c r="K159" s="154" t="s">
        <v>1</v>
      </c>
      <c r="L159" s="34"/>
      <c r="M159" s="159" t="s">
        <v>1</v>
      </c>
      <c r="N159" s="160" t="s">
        <v>45</v>
      </c>
      <c r="O159" s="59"/>
      <c r="P159" s="161">
        <f>O159*H159</f>
        <v>0</v>
      </c>
      <c r="Q159" s="161">
        <v>0</v>
      </c>
      <c r="R159" s="161">
        <f>Q159*H159</f>
        <v>0</v>
      </c>
      <c r="S159" s="161">
        <v>0</v>
      </c>
      <c r="T159" s="162">
        <f>S159*H159</f>
        <v>0</v>
      </c>
      <c r="U159" s="33"/>
      <c r="V159" s="33"/>
      <c r="W159" s="33"/>
      <c r="X159" s="33"/>
      <c r="Y159" s="33"/>
      <c r="Z159" s="33"/>
      <c r="AA159" s="33"/>
      <c r="AB159" s="33"/>
      <c r="AC159" s="33"/>
      <c r="AD159" s="33"/>
      <c r="AE159" s="33"/>
      <c r="AR159" s="163" t="s">
        <v>179</v>
      </c>
      <c r="AT159" s="163" t="s">
        <v>267</v>
      </c>
      <c r="AU159" s="163" t="s">
        <v>87</v>
      </c>
      <c r="AY159" s="18" t="s">
        <v>265</v>
      </c>
      <c r="BE159" s="164">
        <f>IF(N159="základní",J159,0)</f>
        <v>0</v>
      </c>
      <c r="BF159" s="164">
        <f>IF(N159="snížená",J159,0)</f>
        <v>0</v>
      </c>
      <c r="BG159" s="164">
        <f>IF(N159="zákl. přenesená",J159,0)</f>
        <v>0</v>
      </c>
      <c r="BH159" s="164">
        <f>IF(N159="sníž. přenesená",J159,0)</f>
        <v>0</v>
      </c>
      <c r="BI159" s="164">
        <f>IF(N159="nulová",J159,0)</f>
        <v>0</v>
      </c>
      <c r="BJ159" s="18" t="s">
        <v>87</v>
      </c>
      <c r="BK159" s="164">
        <f>ROUND(I159*H159,2)</f>
        <v>0</v>
      </c>
      <c r="BL159" s="18" t="s">
        <v>179</v>
      </c>
      <c r="BM159" s="163" t="s">
        <v>2129</v>
      </c>
    </row>
    <row r="160" spans="1:47" s="2" customFormat="1" ht="10.2">
      <c r="A160" s="33"/>
      <c r="B160" s="34"/>
      <c r="C160" s="33"/>
      <c r="D160" s="165" t="s">
        <v>273</v>
      </c>
      <c r="E160" s="33"/>
      <c r="F160" s="166" t="s">
        <v>2128</v>
      </c>
      <c r="G160" s="33"/>
      <c r="H160" s="33"/>
      <c r="I160" s="167"/>
      <c r="J160" s="33"/>
      <c r="K160" s="33"/>
      <c r="L160" s="34"/>
      <c r="M160" s="168"/>
      <c r="N160" s="169"/>
      <c r="O160" s="59"/>
      <c r="P160" s="59"/>
      <c r="Q160" s="59"/>
      <c r="R160" s="59"/>
      <c r="S160" s="59"/>
      <c r="T160" s="60"/>
      <c r="U160" s="33"/>
      <c r="V160" s="33"/>
      <c r="W160" s="33"/>
      <c r="X160" s="33"/>
      <c r="Y160" s="33"/>
      <c r="Z160" s="33"/>
      <c r="AA160" s="33"/>
      <c r="AB160" s="33"/>
      <c r="AC160" s="33"/>
      <c r="AD160" s="33"/>
      <c r="AE160" s="33"/>
      <c r="AT160" s="18" t="s">
        <v>273</v>
      </c>
      <c r="AU160" s="18" t="s">
        <v>87</v>
      </c>
    </row>
    <row r="161" spans="1:65" s="2" customFormat="1" ht="16.5" customHeight="1">
      <c r="A161" s="33"/>
      <c r="B161" s="151"/>
      <c r="C161" s="152" t="s">
        <v>367</v>
      </c>
      <c r="D161" s="152" t="s">
        <v>267</v>
      </c>
      <c r="E161" s="153" t="s">
        <v>2130</v>
      </c>
      <c r="F161" s="154" t="s">
        <v>2131</v>
      </c>
      <c r="G161" s="155" t="s">
        <v>2095</v>
      </c>
      <c r="H161" s="156">
        <v>1</v>
      </c>
      <c r="I161" s="157"/>
      <c r="J161" s="158">
        <f>ROUND(I161*H161,2)</f>
        <v>0</v>
      </c>
      <c r="K161" s="154" t="s">
        <v>1</v>
      </c>
      <c r="L161" s="34"/>
      <c r="M161" s="159" t="s">
        <v>1</v>
      </c>
      <c r="N161" s="160" t="s">
        <v>45</v>
      </c>
      <c r="O161" s="59"/>
      <c r="P161" s="161">
        <f>O161*H161</f>
        <v>0</v>
      </c>
      <c r="Q161" s="161">
        <v>0</v>
      </c>
      <c r="R161" s="161">
        <f>Q161*H161</f>
        <v>0</v>
      </c>
      <c r="S161" s="161">
        <v>0</v>
      </c>
      <c r="T161" s="162">
        <f>S161*H161</f>
        <v>0</v>
      </c>
      <c r="U161" s="33"/>
      <c r="V161" s="33"/>
      <c r="W161" s="33"/>
      <c r="X161" s="33"/>
      <c r="Y161" s="33"/>
      <c r="Z161" s="33"/>
      <c r="AA161" s="33"/>
      <c r="AB161" s="33"/>
      <c r="AC161" s="33"/>
      <c r="AD161" s="33"/>
      <c r="AE161" s="33"/>
      <c r="AR161" s="163" t="s">
        <v>179</v>
      </c>
      <c r="AT161" s="163" t="s">
        <v>267</v>
      </c>
      <c r="AU161" s="163" t="s">
        <v>87</v>
      </c>
      <c r="AY161" s="18" t="s">
        <v>265</v>
      </c>
      <c r="BE161" s="164">
        <f>IF(N161="základní",J161,0)</f>
        <v>0</v>
      </c>
      <c r="BF161" s="164">
        <f>IF(N161="snížená",J161,0)</f>
        <v>0</v>
      </c>
      <c r="BG161" s="164">
        <f>IF(N161="zákl. přenesená",J161,0)</f>
        <v>0</v>
      </c>
      <c r="BH161" s="164">
        <f>IF(N161="sníž. přenesená",J161,0)</f>
        <v>0</v>
      </c>
      <c r="BI161" s="164">
        <f>IF(N161="nulová",J161,0)</f>
        <v>0</v>
      </c>
      <c r="BJ161" s="18" t="s">
        <v>87</v>
      </c>
      <c r="BK161" s="164">
        <f>ROUND(I161*H161,2)</f>
        <v>0</v>
      </c>
      <c r="BL161" s="18" t="s">
        <v>179</v>
      </c>
      <c r="BM161" s="163" t="s">
        <v>2132</v>
      </c>
    </row>
    <row r="162" spans="1:47" s="2" customFormat="1" ht="10.2">
      <c r="A162" s="33"/>
      <c r="B162" s="34"/>
      <c r="C162" s="33"/>
      <c r="D162" s="165" t="s">
        <v>273</v>
      </c>
      <c r="E162" s="33"/>
      <c r="F162" s="166" t="s">
        <v>2131</v>
      </c>
      <c r="G162" s="33"/>
      <c r="H162" s="33"/>
      <c r="I162" s="167"/>
      <c r="J162" s="33"/>
      <c r="K162" s="33"/>
      <c r="L162" s="34"/>
      <c r="M162" s="168"/>
      <c r="N162" s="169"/>
      <c r="O162" s="59"/>
      <c r="P162" s="59"/>
      <c r="Q162" s="59"/>
      <c r="R162" s="59"/>
      <c r="S162" s="59"/>
      <c r="T162" s="60"/>
      <c r="U162" s="33"/>
      <c r="V162" s="33"/>
      <c r="W162" s="33"/>
      <c r="X162" s="33"/>
      <c r="Y162" s="33"/>
      <c r="Z162" s="33"/>
      <c r="AA162" s="33"/>
      <c r="AB162" s="33"/>
      <c r="AC162" s="33"/>
      <c r="AD162" s="33"/>
      <c r="AE162" s="33"/>
      <c r="AT162" s="18" t="s">
        <v>273</v>
      </c>
      <c r="AU162" s="18" t="s">
        <v>87</v>
      </c>
    </row>
    <row r="163" spans="1:65" s="2" customFormat="1" ht="16.5" customHeight="1">
      <c r="A163" s="33"/>
      <c r="B163" s="151"/>
      <c r="C163" s="152" t="s">
        <v>371</v>
      </c>
      <c r="D163" s="152" t="s">
        <v>267</v>
      </c>
      <c r="E163" s="153" t="s">
        <v>2133</v>
      </c>
      <c r="F163" s="154" t="s">
        <v>2134</v>
      </c>
      <c r="G163" s="155" t="s">
        <v>2095</v>
      </c>
      <c r="H163" s="156">
        <v>3</v>
      </c>
      <c r="I163" s="157"/>
      <c r="J163" s="158">
        <f>ROUND(I163*H163,2)</f>
        <v>0</v>
      </c>
      <c r="K163" s="154" t="s">
        <v>1</v>
      </c>
      <c r="L163" s="34"/>
      <c r="M163" s="159" t="s">
        <v>1</v>
      </c>
      <c r="N163" s="160" t="s">
        <v>45</v>
      </c>
      <c r="O163" s="59"/>
      <c r="P163" s="161">
        <f>O163*H163</f>
        <v>0</v>
      </c>
      <c r="Q163" s="161">
        <v>0</v>
      </c>
      <c r="R163" s="161">
        <f>Q163*H163</f>
        <v>0</v>
      </c>
      <c r="S163" s="161">
        <v>0</v>
      </c>
      <c r="T163" s="162">
        <f>S163*H163</f>
        <v>0</v>
      </c>
      <c r="U163" s="33"/>
      <c r="V163" s="33"/>
      <c r="W163" s="33"/>
      <c r="X163" s="33"/>
      <c r="Y163" s="33"/>
      <c r="Z163" s="33"/>
      <c r="AA163" s="33"/>
      <c r="AB163" s="33"/>
      <c r="AC163" s="33"/>
      <c r="AD163" s="33"/>
      <c r="AE163" s="33"/>
      <c r="AR163" s="163" t="s">
        <v>179</v>
      </c>
      <c r="AT163" s="163" t="s">
        <v>267</v>
      </c>
      <c r="AU163" s="163" t="s">
        <v>87</v>
      </c>
      <c r="AY163" s="18" t="s">
        <v>265</v>
      </c>
      <c r="BE163" s="164">
        <f>IF(N163="základní",J163,0)</f>
        <v>0</v>
      </c>
      <c r="BF163" s="164">
        <f>IF(N163="snížená",J163,0)</f>
        <v>0</v>
      </c>
      <c r="BG163" s="164">
        <f>IF(N163="zákl. přenesená",J163,0)</f>
        <v>0</v>
      </c>
      <c r="BH163" s="164">
        <f>IF(N163="sníž. přenesená",J163,0)</f>
        <v>0</v>
      </c>
      <c r="BI163" s="164">
        <f>IF(N163="nulová",J163,0)</f>
        <v>0</v>
      </c>
      <c r="BJ163" s="18" t="s">
        <v>87</v>
      </c>
      <c r="BK163" s="164">
        <f>ROUND(I163*H163,2)</f>
        <v>0</v>
      </c>
      <c r="BL163" s="18" t="s">
        <v>179</v>
      </c>
      <c r="BM163" s="163" t="s">
        <v>2135</v>
      </c>
    </row>
    <row r="164" spans="1:47" s="2" customFormat="1" ht="10.2">
      <c r="A164" s="33"/>
      <c r="B164" s="34"/>
      <c r="C164" s="33"/>
      <c r="D164" s="165" t="s">
        <v>273</v>
      </c>
      <c r="E164" s="33"/>
      <c r="F164" s="166" t="s">
        <v>2134</v>
      </c>
      <c r="G164" s="33"/>
      <c r="H164" s="33"/>
      <c r="I164" s="167"/>
      <c r="J164" s="33"/>
      <c r="K164" s="33"/>
      <c r="L164" s="34"/>
      <c r="M164" s="168"/>
      <c r="N164" s="169"/>
      <c r="O164" s="59"/>
      <c r="P164" s="59"/>
      <c r="Q164" s="59"/>
      <c r="R164" s="59"/>
      <c r="S164" s="59"/>
      <c r="T164" s="60"/>
      <c r="U164" s="33"/>
      <c r="V164" s="33"/>
      <c r="W164" s="33"/>
      <c r="X164" s="33"/>
      <c r="Y164" s="33"/>
      <c r="Z164" s="33"/>
      <c r="AA164" s="33"/>
      <c r="AB164" s="33"/>
      <c r="AC164" s="33"/>
      <c r="AD164" s="33"/>
      <c r="AE164" s="33"/>
      <c r="AT164" s="18" t="s">
        <v>273</v>
      </c>
      <c r="AU164" s="18" t="s">
        <v>87</v>
      </c>
    </row>
    <row r="165" spans="2:63" s="12" customFormat="1" ht="25.95" customHeight="1">
      <c r="B165" s="138"/>
      <c r="D165" s="139" t="s">
        <v>79</v>
      </c>
      <c r="E165" s="140" t="s">
        <v>2136</v>
      </c>
      <c r="F165" s="140" t="s">
        <v>2137</v>
      </c>
      <c r="I165" s="141"/>
      <c r="J165" s="142">
        <f>BK165</f>
        <v>0</v>
      </c>
      <c r="L165" s="138"/>
      <c r="M165" s="143"/>
      <c r="N165" s="144"/>
      <c r="O165" s="144"/>
      <c r="P165" s="145">
        <f>SUM(P166:P199)</f>
        <v>0</v>
      </c>
      <c r="Q165" s="144"/>
      <c r="R165" s="145">
        <f>SUM(R166:R199)</f>
        <v>0</v>
      </c>
      <c r="S165" s="144"/>
      <c r="T165" s="146">
        <f>SUM(T166:T199)</f>
        <v>0</v>
      </c>
      <c r="AR165" s="139" t="s">
        <v>87</v>
      </c>
      <c r="AT165" s="147" t="s">
        <v>79</v>
      </c>
      <c r="AU165" s="147" t="s">
        <v>80</v>
      </c>
      <c r="AY165" s="139" t="s">
        <v>265</v>
      </c>
      <c r="BK165" s="148">
        <f>SUM(BK166:BK199)</f>
        <v>0</v>
      </c>
    </row>
    <row r="166" spans="1:65" s="2" customFormat="1" ht="21.75" customHeight="1">
      <c r="A166" s="33"/>
      <c r="B166" s="151"/>
      <c r="C166" s="152" t="s">
        <v>382</v>
      </c>
      <c r="D166" s="152" t="s">
        <v>267</v>
      </c>
      <c r="E166" s="153" t="s">
        <v>2138</v>
      </c>
      <c r="F166" s="154" t="s">
        <v>2139</v>
      </c>
      <c r="G166" s="155" t="s">
        <v>2095</v>
      </c>
      <c r="H166" s="156">
        <v>1</v>
      </c>
      <c r="I166" s="157"/>
      <c r="J166" s="158">
        <f>ROUND(I166*H166,2)</f>
        <v>0</v>
      </c>
      <c r="K166" s="154" t="s">
        <v>1</v>
      </c>
      <c r="L166" s="34"/>
      <c r="M166" s="159" t="s">
        <v>1</v>
      </c>
      <c r="N166" s="160" t="s">
        <v>45</v>
      </c>
      <c r="O166" s="59"/>
      <c r="P166" s="161">
        <f>O166*H166</f>
        <v>0</v>
      </c>
      <c r="Q166" s="161">
        <v>0</v>
      </c>
      <c r="R166" s="161">
        <f>Q166*H166</f>
        <v>0</v>
      </c>
      <c r="S166" s="161">
        <v>0</v>
      </c>
      <c r="T166" s="162">
        <f>S166*H166</f>
        <v>0</v>
      </c>
      <c r="U166" s="33"/>
      <c r="V166" s="33"/>
      <c r="W166" s="33"/>
      <c r="X166" s="33"/>
      <c r="Y166" s="33"/>
      <c r="Z166" s="33"/>
      <c r="AA166" s="33"/>
      <c r="AB166" s="33"/>
      <c r="AC166" s="33"/>
      <c r="AD166" s="33"/>
      <c r="AE166" s="33"/>
      <c r="AR166" s="163" t="s">
        <v>179</v>
      </c>
      <c r="AT166" s="163" t="s">
        <v>267</v>
      </c>
      <c r="AU166" s="163" t="s">
        <v>87</v>
      </c>
      <c r="AY166" s="18" t="s">
        <v>265</v>
      </c>
      <c r="BE166" s="164">
        <f>IF(N166="základní",J166,0)</f>
        <v>0</v>
      </c>
      <c r="BF166" s="164">
        <f>IF(N166="snížená",J166,0)</f>
        <v>0</v>
      </c>
      <c r="BG166" s="164">
        <f>IF(N166="zákl. přenesená",J166,0)</f>
        <v>0</v>
      </c>
      <c r="BH166" s="164">
        <f>IF(N166="sníž. přenesená",J166,0)</f>
        <v>0</v>
      </c>
      <c r="BI166" s="164">
        <f>IF(N166="nulová",J166,0)</f>
        <v>0</v>
      </c>
      <c r="BJ166" s="18" t="s">
        <v>87</v>
      </c>
      <c r="BK166" s="164">
        <f>ROUND(I166*H166,2)</f>
        <v>0</v>
      </c>
      <c r="BL166" s="18" t="s">
        <v>179</v>
      </c>
      <c r="BM166" s="163" t="s">
        <v>2140</v>
      </c>
    </row>
    <row r="167" spans="1:47" s="2" customFormat="1" ht="10.2">
      <c r="A167" s="33"/>
      <c r="B167" s="34"/>
      <c r="C167" s="33"/>
      <c r="D167" s="165" t="s">
        <v>273</v>
      </c>
      <c r="E167" s="33"/>
      <c r="F167" s="166" t="s">
        <v>2139</v>
      </c>
      <c r="G167" s="33"/>
      <c r="H167" s="33"/>
      <c r="I167" s="167"/>
      <c r="J167" s="33"/>
      <c r="K167" s="33"/>
      <c r="L167" s="34"/>
      <c r="M167" s="168"/>
      <c r="N167" s="169"/>
      <c r="O167" s="59"/>
      <c r="P167" s="59"/>
      <c r="Q167" s="59"/>
      <c r="R167" s="59"/>
      <c r="S167" s="59"/>
      <c r="T167" s="60"/>
      <c r="U167" s="33"/>
      <c r="V167" s="33"/>
      <c r="W167" s="33"/>
      <c r="X167" s="33"/>
      <c r="Y167" s="33"/>
      <c r="Z167" s="33"/>
      <c r="AA167" s="33"/>
      <c r="AB167" s="33"/>
      <c r="AC167" s="33"/>
      <c r="AD167" s="33"/>
      <c r="AE167" s="33"/>
      <c r="AT167" s="18" t="s">
        <v>273</v>
      </c>
      <c r="AU167" s="18" t="s">
        <v>87</v>
      </c>
    </row>
    <row r="168" spans="1:65" s="2" customFormat="1" ht="16.5" customHeight="1">
      <c r="A168" s="33"/>
      <c r="B168" s="151"/>
      <c r="C168" s="152" t="s">
        <v>390</v>
      </c>
      <c r="D168" s="152" t="s">
        <v>267</v>
      </c>
      <c r="E168" s="153" t="s">
        <v>2141</v>
      </c>
      <c r="F168" s="154" t="s">
        <v>2142</v>
      </c>
      <c r="G168" s="155" t="s">
        <v>2095</v>
      </c>
      <c r="H168" s="156">
        <v>1</v>
      </c>
      <c r="I168" s="157"/>
      <c r="J168" s="158">
        <f>ROUND(I168*H168,2)</f>
        <v>0</v>
      </c>
      <c r="K168" s="154" t="s">
        <v>1</v>
      </c>
      <c r="L168" s="34"/>
      <c r="M168" s="159" t="s">
        <v>1</v>
      </c>
      <c r="N168" s="160" t="s">
        <v>45</v>
      </c>
      <c r="O168" s="59"/>
      <c r="P168" s="161">
        <f>O168*H168</f>
        <v>0</v>
      </c>
      <c r="Q168" s="161">
        <v>0</v>
      </c>
      <c r="R168" s="161">
        <f>Q168*H168</f>
        <v>0</v>
      </c>
      <c r="S168" s="161">
        <v>0</v>
      </c>
      <c r="T168" s="162">
        <f>S168*H168</f>
        <v>0</v>
      </c>
      <c r="U168" s="33"/>
      <c r="V168" s="33"/>
      <c r="W168" s="33"/>
      <c r="X168" s="33"/>
      <c r="Y168" s="33"/>
      <c r="Z168" s="33"/>
      <c r="AA168" s="33"/>
      <c r="AB168" s="33"/>
      <c r="AC168" s="33"/>
      <c r="AD168" s="33"/>
      <c r="AE168" s="33"/>
      <c r="AR168" s="163" t="s">
        <v>179</v>
      </c>
      <c r="AT168" s="163" t="s">
        <v>267</v>
      </c>
      <c r="AU168" s="163" t="s">
        <v>87</v>
      </c>
      <c r="AY168" s="18" t="s">
        <v>265</v>
      </c>
      <c r="BE168" s="164">
        <f>IF(N168="základní",J168,0)</f>
        <v>0</v>
      </c>
      <c r="BF168" s="164">
        <f>IF(N168="snížená",J168,0)</f>
        <v>0</v>
      </c>
      <c r="BG168" s="164">
        <f>IF(N168="zákl. přenesená",J168,0)</f>
        <v>0</v>
      </c>
      <c r="BH168" s="164">
        <f>IF(N168="sníž. přenesená",J168,0)</f>
        <v>0</v>
      </c>
      <c r="BI168" s="164">
        <f>IF(N168="nulová",J168,0)</f>
        <v>0</v>
      </c>
      <c r="BJ168" s="18" t="s">
        <v>87</v>
      </c>
      <c r="BK168" s="164">
        <f>ROUND(I168*H168,2)</f>
        <v>0</v>
      </c>
      <c r="BL168" s="18" t="s">
        <v>179</v>
      </c>
      <c r="BM168" s="163" t="s">
        <v>2143</v>
      </c>
    </row>
    <row r="169" spans="1:47" s="2" customFormat="1" ht="10.2">
      <c r="A169" s="33"/>
      <c r="B169" s="34"/>
      <c r="C169" s="33"/>
      <c r="D169" s="165" t="s">
        <v>273</v>
      </c>
      <c r="E169" s="33"/>
      <c r="F169" s="166" t="s">
        <v>2142</v>
      </c>
      <c r="G169" s="33"/>
      <c r="H169" s="33"/>
      <c r="I169" s="167"/>
      <c r="J169" s="33"/>
      <c r="K169" s="33"/>
      <c r="L169" s="34"/>
      <c r="M169" s="168"/>
      <c r="N169" s="169"/>
      <c r="O169" s="59"/>
      <c r="P169" s="59"/>
      <c r="Q169" s="59"/>
      <c r="R169" s="59"/>
      <c r="S169" s="59"/>
      <c r="T169" s="60"/>
      <c r="U169" s="33"/>
      <c r="V169" s="33"/>
      <c r="W169" s="33"/>
      <c r="X169" s="33"/>
      <c r="Y169" s="33"/>
      <c r="Z169" s="33"/>
      <c r="AA169" s="33"/>
      <c r="AB169" s="33"/>
      <c r="AC169" s="33"/>
      <c r="AD169" s="33"/>
      <c r="AE169" s="33"/>
      <c r="AT169" s="18" t="s">
        <v>273</v>
      </c>
      <c r="AU169" s="18" t="s">
        <v>87</v>
      </c>
    </row>
    <row r="170" spans="1:65" s="2" customFormat="1" ht="16.5" customHeight="1">
      <c r="A170" s="33"/>
      <c r="B170" s="151"/>
      <c r="C170" s="152" t="s">
        <v>7</v>
      </c>
      <c r="D170" s="152" t="s">
        <v>267</v>
      </c>
      <c r="E170" s="153" t="s">
        <v>2115</v>
      </c>
      <c r="F170" s="154" t="s">
        <v>2116</v>
      </c>
      <c r="G170" s="155" t="s">
        <v>2095</v>
      </c>
      <c r="H170" s="156">
        <v>1</v>
      </c>
      <c r="I170" s="157"/>
      <c r="J170" s="158">
        <f>ROUND(I170*H170,2)</f>
        <v>0</v>
      </c>
      <c r="K170" s="154" t="s">
        <v>1</v>
      </c>
      <c r="L170" s="34"/>
      <c r="M170" s="159" t="s">
        <v>1</v>
      </c>
      <c r="N170" s="160" t="s">
        <v>45</v>
      </c>
      <c r="O170" s="59"/>
      <c r="P170" s="161">
        <f>O170*H170</f>
        <v>0</v>
      </c>
      <c r="Q170" s="161">
        <v>0</v>
      </c>
      <c r="R170" s="161">
        <f>Q170*H170</f>
        <v>0</v>
      </c>
      <c r="S170" s="161">
        <v>0</v>
      </c>
      <c r="T170" s="162">
        <f>S170*H170</f>
        <v>0</v>
      </c>
      <c r="U170" s="33"/>
      <c r="V170" s="33"/>
      <c r="W170" s="33"/>
      <c r="X170" s="33"/>
      <c r="Y170" s="33"/>
      <c r="Z170" s="33"/>
      <c r="AA170" s="33"/>
      <c r="AB170" s="33"/>
      <c r="AC170" s="33"/>
      <c r="AD170" s="33"/>
      <c r="AE170" s="33"/>
      <c r="AR170" s="163" t="s">
        <v>179</v>
      </c>
      <c r="AT170" s="163" t="s">
        <v>267</v>
      </c>
      <c r="AU170" s="163" t="s">
        <v>87</v>
      </c>
      <c r="AY170" s="18" t="s">
        <v>265</v>
      </c>
      <c r="BE170" s="164">
        <f>IF(N170="základní",J170,0)</f>
        <v>0</v>
      </c>
      <c r="BF170" s="164">
        <f>IF(N170="snížená",J170,0)</f>
        <v>0</v>
      </c>
      <c r="BG170" s="164">
        <f>IF(N170="zákl. přenesená",J170,0)</f>
        <v>0</v>
      </c>
      <c r="BH170" s="164">
        <f>IF(N170="sníž. přenesená",J170,0)</f>
        <v>0</v>
      </c>
      <c r="BI170" s="164">
        <f>IF(N170="nulová",J170,0)</f>
        <v>0</v>
      </c>
      <c r="BJ170" s="18" t="s">
        <v>87</v>
      </c>
      <c r="BK170" s="164">
        <f>ROUND(I170*H170,2)</f>
        <v>0</v>
      </c>
      <c r="BL170" s="18" t="s">
        <v>179</v>
      </c>
      <c r="BM170" s="163" t="s">
        <v>2144</v>
      </c>
    </row>
    <row r="171" spans="1:47" s="2" customFormat="1" ht="10.2">
      <c r="A171" s="33"/>
      <c r="B171" s="34"/>
      <c r="C171" s="33"/>
      <c r="D171" s="165" t="s">
        <v>273</v>
      </c>
      <c r="E171" s="33"/>
      <c r="F171" s="166" t="s">
        <v>2116</v>
      </c>
      <c r="G171" s="33"/>
      <c r="H171" s="33"/>
      <c r="I171" s="167"/>
      <c r="J171" s="33"/>
      <c r="K171" s="33"/>
      <c r="L171" s="34"/>
      <c r="M171" s="168"/>
      <c r="N171" s="169"/>
      <c r="O171" s="59"/>
      <c r="P171" s="59"/>
      <c r="Q171" s="59"/>
      <c r="R171" s="59"/>
      <c r="S171" s="59"/>
      <c r="T171" s="60"/>
      <c r="U171" s="33"/>
      <c r="V171" s="33"/>
      <c r="W171" s="33"/>
      <c r="X171" s="33"/>
      <c r="Y171" s="33"/>
      <c r="Z171" s="33"/>
      <c r="AA171" s="33"/>
      <c r="AB171" s="33"/>
      <c r="AC171" s="33"/>
      <c r="AD171" s="33"/>
      <c r="AE171" s="33"/>
      <c r="AT171" s="18" t="s">
        <v>273</v>
      </c>
      <c r="AU171" s="18" t="s">
        <v>87</v>
      </c>
    </row>
    <row r="172" spans="1:65" s="2" customFormat="1" ht="16.5" customHeight="1">
      <c r="A172" s="33"/>
      <c r="B172" s="151"/>
      <c r="C172" s="152" t="s">
        <v>400</v>
      </c>
      <c r="D172" s="152" t="s">
        <v>267</v>
      </c>
      <c r="E172" s="153" t="s">
        <v>2118</v>
      </c>
      <c r="F172" s="154" t="s">
        <v>2119</v>
      </c>
      <c r="G172" s="155" t="s">
        <v>2095</v>
      </c>
      <c r="H172" s="156">
        <v>3</v>
      </c>
      <c r="I172" s="157"/>
      <c r="J172" s="158">
        <f>ROUND(I172*H172,2)</f>
        <v>0</v>
      </c>
      <c r="K172" s="154" t="s">
        <v>1</v>
      </c>
      <c r="L172" s="34"/>
      <c r="M172" s="159" t="s">
        <v>1</v>
      </c>
      <c r="N172" s="160" t="s">
        <v>45</v>
      </c>
      <c r="O172" s="59"/>
      <c r="P172" s="161">
        <f>O172*H172</f>
        <v>0</v>
      </c>
      <c r="Q172" s="161">
        <v>0</v>
      </c>
      <c r="R172" s="161">
        <f>Q172*H172</f>
        <v>0</v>
      </c>
      <c r="S172" s="161">
        <v>0</v>
      </c>
      <c r="T172" s="162">
        <f>S172*H172</f>
        <v>0</v>
      </c>
      <c r="U172" s="33"/>
      <c r="V172" s="33"/>
      <c r="W172" s="33"/>
      <c r="X172" s="33"/>
      <c r="Y172" s="33"/>
      <c r="Z172" s="33"/>
      <c r="AA172" s="33"/>
      <c r="AB172" s="33"/>
      <c r="AC172" s="33"/>
      <c r="AD172" s="33"/>
      <c r="AE172" s="33"/>
      <c r="AR172" s="163" t="s">
        <v>179</v>
      </c>
      <c r="AT172" s="163" t="s">
        <v>267</v>
      </c>
      <c r="AU172" s="163" t="s">
        <v>87</v>
      </c>
      <c r="AY172" s="18" t="s">
        <v>265</v>
      </c>
      <c r="BE172" s="164">
        <f>IF(N172="základní",J172,0)</f>
        <v>0</v>
      </c>
      <c r="BF172" s="164">
        <f>IF(N172="snížená",J172,0)</f>
        <v>0</v>
      </c>
      <c r="BG172" s="164">
        <f>IF(N172="zákl. přenesená",J172,0)</f>
        <v>0</v>
      </c>
      <c r="BH172" s="164">
        <f>IF(N172="sníž. přenesená",J172,0)</f>
        <v>0</v>
      </c>
      <c r="BI172" s="164">
        <f>IF(N172="nulová",J172,0)</f>
        <v>0</v>
      </c>
      <c r="BJ172" s="18" t="s">
        <v>87</v>
      </c>
      <c r="BK172" s="164">
        <f>ROUND(I172*H172,2)</f>
        <v>0</v>
      </c>
      <c r="BL172" s="18" t="s">
        <v>179</v>
      </c>
      <c r="BM172" s="163" t="s">
        <v>2145</v>
      </c>
    </row>
    <row r="173" spans="1:47" s="2" customFormat="1" ht="10.2">
      <c r="A173" s="33"/>
      <c r="B173" s="34"/>
      <c r="C173" s="33"/>
      <c r="D173" s="165" t="s">
        <v>273</v>
      </c>
      <c r="E173" s="33"/>
      <c r="F173" s="166" t="s">
        <v>2119</v>
      </c>
      <c r="G173" s="33"/>
      <c r="H173" s="33"/>
      <c r="I173" s="167"/>
      <c r="J173" s="33"/>
      <c r="K173" s="33"/>
      <c r="L173" s="34"/>
      <c r="M173" s="168"/>
      <c r="N173" s="169"/>
      <c r="O173" s="59"/>
      <c r="P173" s="59"/>
      <c r="Q173" s="59"/>
      <c r="R173" s="59"/>
      <c r="S173" s="59"/>
      <c r="T173" s="60"/>
      <c r="U173" s="33"/>
      <c r="V173" s="33"/>
      <c r="W173" s="33"/>
      <c r="X173" s="33"/>
      <c r="Y173" s="33"/>
      <c r="Z173" s="33"/>
      <c r="AA173" s="33"/>
      <c r="AB173" s="33"/>
      <c r="AC173" s="33"/>
      <c r="AD173" s="33"/>
      <c r="AE173" s="33"/>
      <c r="AT173" s="18" t="s">
        <v>273</v>
      </c>
      <c r="AU173" s="18" t="s">
        <v>87</v>
      </c>
    </row>
    <row r="174" spans="1:65" s="2" customFormat="1" ht="16.5" customHeight="1">
      <c r="A174" s="33"/>
      <c r="B174" s="151"/>
      <c r="C174" s="152" t="s">
        <v>405</v>
      </c>
      <c r="D174" s="152" t="s">
        <v>267</v>
      </c>
      <c r="E174" s="153" t="s">
        <v>2146</v>
      </c>
      <c r="F174" s="154" t="s">
        <v>2147</v>
      </c>
      <c r="G174" s="155" t="s">
        <v>2095</v>
      </c>
      <c r="H174" s="156">
        <v>6</v>
      </c>
      <c r="I174" s="157"/>
      <c r="J174" s="158">
        <f>ROUND(I174*H174,2)</f>
        <v>0</v>
      </c>
      <c r="K174" s="154" t="s">
        <v>1</v>
      </c>
      <c r="L174" s="34"/>
      <c r="M174" s="159" t="s">
        <v>1</v>
      </c>
      <c r="N174" s="160" t="s">
        <v>45</v>
      </c>
      <c r="O174" s="59"/>
      <c r="P174" s="161">
        <f>O174*H174</f>
        <v>0</v>
      </c>
      <c r="Q174" s="161">
        <v>0</v>
      </c>
      <c r="R174" s="161">
        <f>Q174*H174</f>
        <v>0</v>
      </c>
      <c r="S174" s="161">
        <v>0</v>
      </c>
      <c r="T174" s="162">
        <f>S174*H174</f>
        <v>0</v>
      </c>
      <c r="U174" s="33"/>
      <c r="V174" s="33"/>
      <c r="W174" s="33"/>
      <c r="X174" s="33"/>
      <c r="Y174" s="33"/>
      <c r="Z174" s="33"/>
      <c r="AA174" s="33"/>
      <c r="AB174" s="33"/>
      <c r="AC174" s="33"/>
      <c r="AD174" s="33"/>
      <c r="AE174" s="33"/>
      <c r="AR174" s="163" t="s">
        <v>179</v>
      </c>
      <c r="AT174" s="163" t="s">
        <v>267</v>
      </c>
      <c r="AU174" s="163" t="s">
        <v>87</v>
      </c>
      <c r="AY174" s="18" t="s">
        <v>265</v>
      </c>
      <c r="BE174" s="164">
        <f>IF(N174="základní",J174,0)</f>
        <v>0</v>
      </c>
      <c r="BF174" s="164">
        <f>IF(N174="snížená",J174,0)</f>
        <v>0</v>
      </c>
      <c r="BG174" s="164">
        <f>IF(N174="zákl. přenesená",J174,0)</f>
        <v>0</v>
      </c>
      <c r="BH174" s="164">
        <f>IF(N174="sníž. přenesená",J174,0)</f>
        <v>0</v>
      </c>
      <c r="BI174" s="164">
        <f>IF(N174="nulová",J174,0)</f>
        <v>0</v>
      </c>
      <c r="BJ174" s="18" t="s">
        <v>87</v>
      </c>
      <c r="BK174" s="164">
        <f>ROUND(I174*H174,2)</f>
        <v>0</v>
      </c>
      <c r="BL174" s="18" t="s">
        <v>179</v>
      </c>
      <c r="BM174" s="163" t="s">
        <v>2148</v>
      </c>
    </row>
    <row r="175" spans="1:47" s="2" customFormat="1" ht="10.2">
      <c r="A175" s="33"/>
      <c r="B175" s="34"/>
      <c r="C175" s="33"/>
      <c r="D175" s="165" t="s">
        <v>273</v>
      </c>
      <c r="E175" s="33"/>
      <c r="F175" s="166" t="s">
        <v>2147</v>
      </c>
      <c r="G175" s="33"/>
      <c r="H175" s="33"/>
      <c r="I175" s="167"/>
      <c r="J175" s="33"/>
      <c r="K175" s="33"/>
      <c r="L175" s="34"/>
      <c r="M175" s="168"/>
      <c r="N175" s="169"/>
      <c r="O175" s="59"/>
      <c r="P175" s="59"/>
      <c r="Q175" s="59"/>
      <c r="R175" s="59"/>
      <c r="S175" s="59"/>
      <c r="T175" s="60"/>
      <c r="U175" s="33"/>
      <c r="V175" s="33"/>
      <c r="W175" s="33"/>
      <c r="X175" s="33"/>
      <c r="Y175" s="33"/>
      <c r="Z175" s="33"/>
      <c r="AA175" s="33"/>
      <c r="AB175" s="33"/>
      <c r="AC175" s="33"/>
      <c r="AD175" s="33"/>
      <c r="AE175" s="33"/>
      <c r="AT175" s="18" t="s">
        <v>273</v>
      </c>
      <c r="AU175" s="18" t="s">
        <v>87</v>
      </c>
    </row>
    <row r="176" spans="1:65" s="2" customFormat="1" ht="16.5" customHeight="1">
      <c r="A176" s="33"/>
      <c r="B176" s="151"/>
      <c r="C176" s="152" t="s">
        <v>410</v>
      </c>
      <c r="D176" s="152" t="s">
        <v>267</v>
      </c>
      <c r="E176" s="153" t="s">
        <v>2121</v>
      </c>
      <c r="F176" s="154" t="s">
        <v>2122</v>
      </c>
      <c r="G176" s="155" t="s">
        <v>2095</v>
      </c>
      <c r="H176" s="156">
        <v>5</v>
      </c>
      <c r="I176" s="157"/>
      <c r="J176" s="158">
        <f>ROUND(I176*H176,2)</f>
        <v>0</v>
      </c>
      <c r="K176" s="154" t="s">
        <v>1</v>
      </c>
      <c r="L176" s="34"/>
      <c r="M176" s="159" t="s">
        <v>1</v>
      </c>
      <c r="N176" s="160" t="s">
        <v>45</v>
      </c>
      <c r="O176" s="59"/>
      <c r="P176" s="161">
        <f>O176*H176</f>
        <v>0</v>
      </c>
      <c r="Q176" s="161">
        <v>0</v>
      </c>
      <c r="R176" s="161">
        <f>Q176*H176</f>
        <v>0</v>
      </c>
      <c r="S176" s="161">
        <v>0</v>
      </c>
      <c r="T176" s="162">
        <f>S176*H176</f>
        <v>0</v>
      </c>
      <c r="U176" s="33"/>
      <c r="V176" s="33"/>
      <c r="W176" s="33"/>
      <c r="X176" s="33"/>
      <c r="Y176" s="33"/>
      <c r="Z176" s="33"/>
      <c r="AA176" s="33"/>
      <c r="AB176" s="33"/>
      <c r="AC176" s="33"/>
      <c r="AD176" s="33"/>
      <c r="AE176" s="33"/>
      <c r="AR176" s="163" t="s">
        <v>179</v>
      </c>
      <c r="AT176" s="163" t="s">
        <v>267</v>
      </c>
      <c r="AU176" s="163" t="s">
        <v>87</v>
      </c>
      <c r="AY176" s="18" t="s">
        <v>265</v>
      </c>
      <c r="BE176" s="164">
        <f>IF(N176="základní",J176,0)</f>
        <v>0</v>
      </c>
      <c r="BF176" s="164">
        <f>IF(N176="snížená",J176,0)</f>
        <v>0</v>
      </c>
      <c r="BG176" s="164">
        <f>IF(N176="zákl. přenesená",J176,0)</f>
        <v>0</v>
      </c>
      <c r="BH176" s="164">
        <f>IF(N176="sníž. přenesená",J176,0)</f>
        <v>0</v>
      </c>
      <c r="BI176" s="164">
        <f>IF(N176="nulová",J176,0)</f>
        <v>0</v>
      </c>
      <c r="BJ176" s="18" t="s">
        <v>87</v>
      </c>
      <c r="BK176" s="164">
        <f>ROUND(I176*H176,2)</f>
        <v>0</v>
      </c>
      <c r="BL176" s="18" t="s">
        <v>179</v>
      </c>
      <c r="BM176" s="163" t="s">
        <v>2149</v>
      </c>
    </row>
    <row r="177" spans="1:47" s="2" customFormat="1" ht="10.2">
      <c r="A177" s="33"/>
      <c r="B177" s="34"/>
      <c r="C177" s="33"/>
      <c r="D177" s="165" t="s">
        <v>273</v>
      </c>
      <c r="E177" s="33"/>
      <c r="F177" s="166" t="s">
        <v>2122</v>
      </c>
      <c r="G177" s="33"/>
      <c r="H177" s="33"/>
      <c r="I177" s="167"/>
      <c r="J177" s="33"/>
      <c r="K177" s="33"/>
      <c r="L177" s="34"/>
      <c r="M177" s="168"/>
      <c r="N177" s="169"/>
      <c r="O177" s="59"/>
      <c r="P177" s="59"/>
      <c r="Q177" s="59"/>
      <c r="R177" s="59"/>
      <c r="S177" s="59"/>
      <c r="T177" s="60"/>
      <c r="U177" s="33"/>
      <c r="V177" s="33"/>
      <c r="W177" s="33"/>
      <c r="X177" s="33"/>
      <c r="Y177" s="33"/>
      <c r="Z177" s="33"/>
      <c r="AA177" s="33"/>
      <c r="AB177" s="33"/>
      <c r="AC177" s="33"/>
      <c r="AD177" s="33"/>
      <c r="AE177" s="33"/>
      <c r="AT177" s="18" t="s">
        <v>273</v>
      </c>
      <c r="AU177" s="18" t="s">
        <v>87</v>
      </c>
    </row>
    <row r="178" spans="1:65" s="2" customFormat="1" ht="16.5" customHeight="1">
      <c r="A178" s="33"/>
      <c r="B178" s="151"/>
      <c r="C178" s="152" t="s">
        <v>415</v>
      </c>
      <c r="D178" s="152" t="s">
        <v>267</v>
      </c>
      <c r="E178" s="153" t="s">
        <v>2150</v>
      </c>
      <c r="F178" s="154" t="s">
        <v>2151</v>
      </c>
      <c r="G178" s="155" t="s">
        <v>2095</v>
      </c>
      <c r="H178" s="156">
        <v>1</v>
      </c>
      <c r="I178" s="157"/>
      <c r="J178" s="158">
        <f>ROUND(I178*H178,2)</f>
        <v>0</v>
      </c>
      <c r="K178" s="154" t="s">
        <v>1</v>
      </c>
      <c r="L178" s="34"/>
      <c r="M178" s="159" t="s">
        <v>1</v>
      </c>
      <c r="N178" s="160" t="s">
        <v>45</v>
      </c>
      <c r="O178" s="59"/>
      <c r="P178" s="161">
        <f>O178*H178</f>
        <v>0</v>
      </c>
      <c r="Q178" s="161">
        <v>0</v>
      </c>
      <c r="R178" s="161">
        <f>Q178*H178</f>
        <v>0</v>
      </c>
      <c r="S178" s="161">
        <v>0</v>
      </c>
      <c r="T178" s="162">
        <f>S178*H178</f>
        <v>0</v>
      </c>
      <c r="U178" s="33"/>
      <c r="V178" s="33"/>
      <c r="W178" s="33"/>
      <c r="X178" s="33"/>
      <c r="Y178" s="33"/>
      <c r="Z178" s="33"/>
      <c r="AA178" s="33"/>
      <c r="AB178" s="33"/>
      <c r="AC178" s="33"/>
      <c r="AD178" s="33"/>
      <c r="AE178" s="33"/>
      <c r="AR178" s="163" t="s">
        <v>179</v>
      </c>
      <c r="AT178" s="163" t="s">
        <v>267</v>
      </c>
      <c r="AU178" s="163" t="s">
        <v>87</v>
      </c>
      <c r="AY178" s="18" t="s">
        <v>265</v>
      </c>
      <c r="BE178" s="164">
        <f>IF(N178="základní",J178,0)</f>
        <v>0</v>
      </c>
      <c r="BF178" s="164">
        <f>IF(N178="snížená",J178,0)</f>
        <v>0</v>
      </c>
      <c r="BG178" s="164">
        <f>IF(N178="zákl. přenesená",J178,0)</f>
        <v>0</v>
      </c>
      <c r="BH178" s="164">
        <f>IF(N178="sníž. přenesená",J178,0)</f>
        <v>0</v>
      </c>
      <c r="BI178" s="164">
        <f>IF(N178="nulová",J178,0)</f>
        <v>0</v>
      </c>
      <c r="BJ178" s="18" t="s">
        <v>87</v>
      </c>
      <c r="BK178" s="164">
        <f>ROUND(I178*H178,2)</f>
        <v>0</v>
      </c>
      <c r="BL178" s="18" t="s">
        <v>179</v>
      </c>
      <c r="BM178" s="163" t="s">
        <v>2152</v>
      </c>
    </row>
    <row r="179" spans="1:47" s="2" customFormat="1" ht="10.2">
      <c r="A179" s="33"/>
      <c r="B179" s="34"/>
      <c r="C179" s="33"/>
      <c r="D179" s="165" t="s">
        <v>273</v>
      </c>
      <c r="E179" s="33"/>
      <c r="F179" s="166" t="s">
        <v>2151</v>
      </c>
      <c r="G179" s="33"/>
      <c r="H179" s="33"/>
      <c r="I179" s="167"/>
      <c r="J179" s="33"/>
      <c r="K179" s="33"/>
      <c r="L179" s="34"/>
      <c r="M179" s="168"/>
      <c r="N179" s="169"/>
      <c r="O179" s="59"/>
      <c r="P179" s="59"/>
      <c r="Q179" s="59"/>
      <c r="R179" s="59"/>
      <c r="S179" s="59"/>
      <c r="T179" s="60"/>
      <c r="U179" s="33"/>
      <c r="V179" s="33"/>
      <c r="W179" s="33"/>
      <c r="X179" s="33"/>
      <c r="Y179" s="33"/>
      <c r="Z179" s="33"/>
      <c r="AA179" s="33"/>
      <c r="AB179" s="33"/>
      <c r="AC179" s="33"/>
      <c r="AD179" s="33"/>
      <c r="AE179" s="33"/>
      <c r="AT179" s="18" t="s">
        <v>273</v>
      </c>
      <c r="AU179" s="18" t="s">
        <v>87</v>
      </c>
    </row>
    <row r="180" spans="1:65" s="2" customFormat="1" ht="21.75" customHeight="1">
      <c r="A180" s="33"/>
      <c r="B180" s="151"/>
      <c r="C180" s="152" t="s">
        <v>205</v>
      </c>
      <c r="D180" s="152" t="s">
        <v>267</v>
      </c>
      <c r="E180" s="153" t="s">
        <v>2127</v>
      </c>
      <c r="F180" s="154" t="s">
        <v>2128</v>
      </c>
      <c r="G180" s="155" t="s">
        <v>2095</v>
      </c>
      <c r="H180" s="156">
        <v>1</v>
      </c>
      <c r="I180" s="157"/>
      <c r="J180" s="158">
        <f>ROUND(I180*H180,2)</f>
        <v>0</v>
      </c>
      <c r="K180" s="154" t="s">
        <v>1</v>
      </c>
      <c r="L180" s="34"/>
      <c r="M180" s="159" t="s">
        <v>1</v>
      </c>
      <c r="N180" s="160" t="s">
        <v>45</v>
      </c>
      <c r="O180" s="59"/>
      <c r="P180" s="161">
        <f>O180*H180</f>
        <v>0</v>
      </c>
      <c r="Q180" s="161">
        <v>0</v>
      </c>
      <c r="R180" s="161">
        <f>Q180*H180</f>
        <v>0</v>
      </c>
      <c r="S180" s="161">
        <v>0</v>
      </c>
      <c r="T180" s="162">
        <f>S180*H180</f>
        <v>0</v>
      </c>
      <c r="U180" s="33"/>
      <c r="V180" s="33"/>
      <c r="W180" s="33"/>
      <c r="X180" s="33"/>
      <c r="Y180" s="33"/>
      <c r="Z180" s="33"/>
      <c r="AA180" s="33"/>
      <c r="AB180" s="33"/>
      <c r="AC180" s="33"/>
      <c r="AD180" s="33"/>
      <c r="AE180" s="33"/>
      <c r="AR180" s="163" t="s">
        <v>179</v>
      </c>
      <c r="AT180" s="163" t="s">
        <v>267</v>
      </c>
      <c r="AU180" s="163" t="s">
        <v>87</v>
      </c>
      <c r="AY180" s="18" t="s">
        <v>265</v>
      </c>
      <c r="BE180" s="164">
        <f>IF(N180="základní",J180,0)</f>
        <v>0</v>
      </c>
      <c r="BF180" s="164">
        <f>IF(N180="snížená",J180,0)</f>
        <v>0</v>
      </c>
      <c r="BG180" s="164">
        <f>IF(N180="zákl. přenesená",J180,0)</f>
        <v>0</v>
      </c>
      <c r="BH180" s="164">
        <f>IF(N180="sníž. přenesená",J180,0)</f>
        <v>0</v>
      </c>
      <c r="BI180" s="164">
        <f>IF(N180="nulová",J180,0)</f>
        <v>0</v>
      </c>
      <c r="BJ180" s="18" t="s">
        <v>87</v>
      </c>
      <c r="BK180" s="164">
        <f>ROUND(I180*H180,2)</f>
        <v>0</v>
      </c>
      <c r="BL180" s="18" t="s">
        <v>179</v>
      </c>
      <c r="BM180" s="163" t="s">
        <v>2153</v>
      </c>
    </row>
    <row r="181" spans="1:47" s="2" customFormat="1" ht="10.2">
      <c r="A181" s="33"/>
      <c r="B181" s="34"/>
      <c r="C181" s="33"/>
      <c r="D181" s="165" t="s">
        <v>273</v>
      </c>
      <c r="E181" s="33"/>
      <c r="F181" s="166" t="s">
        <v>2128</v>
      </c>
      <c r="G181" s="33"/>
      <c r="H181" s="33"/>
      <c r="I181" s="167"/>
      <c r="J181" s="33"/>
      <c r="K181" s="33"/>
      <c r="L181" s="34"/>
      <c r="M181" s="168"/>
      <c r="N181" s="169"/>
      <c r="O181" s="59"/>
      <c r="P181" s="59"/>
      <c r="Q181" s="59"/>
      <c r="R181" s="59"/>
      <c r="S181" s="59"/>
      <c r="T181" s="60"/>
      <c r="U181" s="33"/>
      <c r="V181" s="33"/>
      <c r="W181" s="33"/>
      <c r="X181" s="33"/>
      <c r="Y181" s="33"/>
      <c r="Z181" s="33"/>
      <c r="AA181" s="33"/>
      <c r="AB181" s="33"/>
      <c r="AC181" s="33"/>
      <c r="AD181" s="33"/>
      <c r="AE181" s="33"/>
      <c r="AT181" s="18" t="s">
        <v>273</v>
      </c>
      <c r="AU181" s="18" t="s">
        <v>87</v>
      </c>
    </row>
    <row r="182" spans="1:65" s="2" customFormat="1" ht="16.5" customHeight="1">
      <c r="A182" s="33"/>
      <c r="B182" s="151"/>
      <c r="C182" s="152" t="s">
        <v>423</v>
      </c>
      <c r="D182" s="152" t="s">
        <v>267</v>
      </c>
      <c r="E182" s="153" t="s">
        <v>2154</v>
      </c>
      <c r="F182" s="154" t="s">
        <v>2131</v>
      </c>
      <c r="G182" s="155" t="s">
        <v>2095</v>
      </c>
      <c r="H182" s="156">
        <v>1</v>
      </c>
      <c r="I182" s="157"/>
      <c r="J182" s="158">
        <f>ROUND(I182*H182,2)</f>
        <v>0</v>
      </c>
      <c r="K182" s="154" t="s">
        <v>1</v>
      </c>
      <c r="L182" s="34"/>
      <c r="M182" s="159" t="s">
        <v>1</v>
      </c>
      <c r="N182" s="160" t="s">
        <v>45</v>
      </c>
      <c r="O182" s="59"/>
      <c r="P182" s="161">
        <f>O182*H182</f>
        <v>0</v>
      </c>
      <c r="Q182" s="161">
        <v>0</v>
      </c>
      <c r="R182" s="161">
        <f>Q182*H182</f>
        <v>0</v>
      </c>
      <c r="S182" s="161">
        <v>0</v>
      </c>
      <c r="T182" s="162">
        <f>S182*H182</f>
        <v>0</v>
      </c>
      <c r="U182" s="33"/>
      <c r="V182" s="33"/>
      <c r="W182" s="33"/>
      <c r="X182" s="33"/>
      <c r="Y182" s="33"/>
      <c r="Z182" s="33"/>
      <c r="AA182" s="33"/>
      <c r="AB182" s="33"/>
      <c r="AC182" s="33"/>
      <c r="AD182" s="33"/>
      <c r="AE182" s="33"/>
      <c r="AR182" s="163" t="s">
        <v>179</v>
      </c>
      <c r="AT182" s="163" t="s">
        <v>267</v>
      </c>
      <c r="AU182" s="163" t="s">
        <v>87</v>
      </c>
      <c r="AY182" s="18" t="s">
        <v>265</v>
      </c>
      <c r="BE182" s="164">
        <f>IF(N182="základní",J182,0)</f>
        <v>0</v>
      </c>
      <c r="BF182" s="164">
        <f>IF(N182="snížená",J182,0)</f>
        <v>0</v>
      </c>
      <c r="BG182" s="164">
        <f>IF(N182="zákl. přenesená",J182,0)</f>
        <v>0</v>
      </c>
      <c r="BH182" s="164">
        <f>IF(N182="sníž. přenesená",J182,0)</f>
        <v>0</v>
      </c>
      <c r="BI182" s="164">
        <f>IF(N182="nulová",J182,0)</f>
        <v>0</v>
      </c>
      <c r="BJ182" s="18" t="s">
        <v>87</v>
      </c>
      <c r="BK182" s="164">
        <f>ROUND(I182*H182,2)</f>
        <v>0</v>
      </c>
      <c r="BL182" s="18" t="s">
        <v>179</v>
      </c>
      <c r="BM182" s="163" t="s">
        <v>2155</v>
      </c>
    </row>
    <row r="183" spans="1:47" s="2" customFormat="1" ht="10.2">
      <c r="A183" s="33"/>
      <c r="B183" s="34"/>
      <c r="C183" s="33"/>
      <c r="D183" s="165" t="s">
        <v>273</v>
      </c>
      <c r="E183" s="33"/>
      <c r="F183" s="166" t="s">
        <v>2131</v>
      </c>
      <c r="G183" s="33"/>
      <c r="H183" s="33"/>
      <c r="I183" s="167"/>
      <c r="J183" s="33"/>
      <c r="K183" s="33"/>
      <c r="L183" s="34"/>
      <c r="M183" s="168"/>
      <c r="N183" s="169"/>
      <c r="O183" s="59"/>
      <c r="P183" s="59"/>
      <c r="Q183" s="59"/>
      <c r="R183" s="59"/>
      <c r="S183" s="59"/>
      <c r="T183" s="60"/>
      <c r="U183" s="33"/>
      <c r="V183" s="33"/>
      <c r="W183" s="33"/>
      <c r="X183" s="33"/>
      <c r="Y183" s="33"/>
      <c r="Z183" s="33"/>
      <c r="AA183" s="33"/>
      <c r="AB183" s="33"/>
      <c r="AC183" s="33"/>
      <c r="AD183" s="33"/>
      <c r="AE183" s="33"/>
      <c r="AT183" s="18" t="s">
        <v>273</v>
      </c>
      <c r="AU183" s="18" t="s">
        <v>87</v>
      </c>
    </row>
    <row r="184" spans="1:65" s="2" customFormat="1" ht="24.15" customHeight="1">
      <c r="A184" s="33"/>
      <c r="B184" s="151"/>
      <c r="C184" s="152" t="s">
        <v>428</v>
      </c>
      <c r="D184" s="152" t="s">
        <v>267</v>
      </c>
      <c r="E184" s="153" t="s">
        <v>2156</v>
      </c>
      <c r="F184" s="154" t="s">
        <v>2157</v>
      </c>
      <c r="G184" s="155" t="s">
        <v>2095</v>
      </c>
      <c r="H184" s="156">
        <v>1</v>
      </c>
      <c r="I184" s="157"/>
      <c r="J184" s="158">
        <f>ROUND(I184*H184,2)</f>
        <v>0</v>
      </c>
      <c r="K184" s="154" t="s">
        <v>1</v>
      </c>
      <c r="L184" s="34"/>
      <c r="M184" s="159" t="s">
        <v>1</v>
      </c>
      <c r="N184" s="160" t="s">
        <v>45</v>
      </c>
      <c r="O184" s="59"/>
      <c r="P184" s="161">
        <f>O184*H184</f>
        <v>0</v>
      </c>
      <c r="Q184" s="161">
        <v>0</v>
      </c>
      <c r="R184" s="161">
        <f>Q184*H184</f>
        <v>0</v>
      </c>
      <c r="S184" s="161">
        <v>0</v>
      </c>
      <c r="T184" s="162">
        <f>S184*H184</f>
        <v>0</v>
      </c>
      <c r="U184" s="33"/>
      <c r="V184" s="33"/>
      <c r="W184" s="33"/>
      <c r="X184" s="33"/>
      <c r="Y184" s="33"/>
      <c r="Z184" s="33"/>
      <c r="AA184" s="33"/>
      <c r="AB184" s="33"/>
      <c r="AC184" s="33"/>
      <c r="AD184" s="33"/>
      <c r="AE184" s="33"/>
      <c r="AR184" s="163" t="s">
        <v>179</v>
      </c>
      <c r="AT184" s="163" t="s">
        <v>267</v>
      </c>
      <c r="AU184" s="163" t="s">
        <v>87</v>
      </c>
      <c r="AY184" s="18" t="s">
        <v>265</v>
      </c>
      <c r="BE184" s="164">
        <f>IF(N184="základní",J184,0)</f>
        <v>0</v>
      </c>
      <c r="BF184" s="164">
        <f>IF(N184="snížená",J184,0)</f>
        <v>0</v>
      </c>
      <c r="BG184" s="164">
        <f>IF(N184="zákl. přenesená",J184,0)</f>
        <v>0</v>
      </c>
      <c r="BH184" s="164">
        <f>IF(N184="sníž. přenesená",J184,0)</f>
        <v>0</v>
      </c>
      <c r="BI184" s="164">
        <f>IF(N184="nulová",J184,0)</f>
        <v>0</v>
      </c>
      <c r="BJ184" s="18" t="s">
        <v>87</v>
      </c>
      <c r="BK184" s="164">
        <f>ROUND(I184*H184,2)</f>
        <v>0</v>
      </c>
      <c r="BL184" s="18" t="s">
        <v>179</v>
      </c>
      <c r="BM184" s="163" t="s">
        <v>2158</v>
      </c>
    </row>
    <row r="185" spans="1:47" s="2" customFormat="1" ht="19.2">
      <c r="A185" s="33"/>
      <c r="B185" s="34"/>
      <c r="C185" s="33"/>
      <c r="D185" s="165" t="s">
        <v>273</v>
      </c>
      <c r="E185" s="33"/>
      <c r="F185" s="166" t="s">
        <v>2157</v>
      </c>
      <c r="G185" s="33"/>
      <c r="H185" s="33"/>
      <c r="I185" s="167"/>
      <c r="J185" s="33"/>
      <c r="K185" s="33"/>
      <c r="L185" s="34"/>
      <c r="M185" s="168"/>
      <c r="N185" s="169"/>
      <c r="O185" s="59"/>
      <c r="P185" s="59"/>
      <c r="Q185" s="59"/>
      <c r="R185" s="59"/>
      <c r="S185" s="59"/>
      <c r="T185" s="60"/>
      <c r="U185" s="33"/>
      <c r="V185" s="33"/>
      <c r="W185" s="33"/>
      <c r="X185" s="33"/>
      <c r="Y185" s="33"/>
      <c r="Z185" s="33"/>
      <c r="AA185" s="33"/>
      <c r="AB185" s="33"/>
      <c r="AC185" s="33"/>
      <c r="AD185" s="33"/>
      <c r="AE185" s="33"/>
      <c r="AT185" s="18" t="s">
        <v>273</v>
      </c>
      <c r="AU185" s="18" t="s">
        <v>87</v>
      </c>
    </row>
    <row r="186" spans="1:65" s="2" customFormat="1" ht="16.5" customHeight="1">
      <c r="A186" s="33"/>
      <c r="B186" s="151"/>
      <c r="C186" s="152" t="s">
        <v>434</v>
      </c>
      <c r="D186" s="152" t="s">
        <v>267</v>
      </c>
      <c r="E186" s="153" t="s">
        <v>2159</v>
      </c>
      <c r="F186" s="154" t="s">
        <v>2160</v>
      </c>
      <c r="G186" s="155" t="s">
        <v>2095</v>
      </c>
      <c r="H186" s="156">
        <v>1</v>
      </c>
      <c r="I186" s="157"/>
      <c r="J186" s="158">
        <f>ROUND(I186*H186,2)</f>
        <v>0</v>
      </c>
      <c r="K186" s="154" t="s">
        <v>1</v>
      </c>
      <c r="L186" s="34"/>
      <c r="M186" s="159" t="s">
        <v>1</v>
      </c>
      <c r="N186" s="160" t="s">
        <v>45</v>
      </c>
      <c r="O186" s="59"/>
      <c r="P186" s="161">
        <f>O186*H186</f>
        <v>0</v>
      </c>
      <c r="Q186" s="161">
        <v>0</v>
      </c>
      <c r="R186" s="161">
        <f>Q186*H186</f>
        <v>0</v>
      </c>
      <c r="S186" s="161">
        <v>0</v>
      </c>
      <c r="T186" s="162">
        <f>S186*H186</f>
        <v>0</v>
      </c>
      <c r="U186" s="33"/>
      <c r="V186" s="33"/>
      <c r="W186" s="33"/>
      <c r="X186" s="33"/>
      <c r="Y186" s="33"/>
      <c r="Z186" s="33"/>
      <c r="AA186" s="33"/>
      <c r="AB186" s="33"/>
      <c r="AC186" s="33"/>
      <c r="AD186" s="33"/>
      <c r="AE186" s="33"/>
      <c r="AR186" s="163" t="s">
        <v>179</v>
      </c>
      <c r="AT186" s="163" t="s">
        <v>267</v>
      </c>
      <c r="AU186" s="163" t="s">
        <v>87</v>
      </c>
      <c r="AY186" s="18" t="s">
        <v>265</v>
      </c>
      <c r="BE186" s="164">
        <f>IF(N186="základní",J186,0)</f>
        <v>0</v>
      </c>
      <c r="BF186" s="164">
        <f>IF(N186="snížená",J186,0)</f>
        <v>0</v>
      </c>
      <c r="BG186" s="164">
        <f>IF(N186="zákl. přenesená",J186,0)</f>
        <v>0</v>
      </c>
      <c r="BH186" s="164">
        <f>IF(N186="sníž. přenesená",J186,0)</f>
        <v>0</v>
      </c>
      <c r="BI186" s="164">
        <f>IF(N186="nulová",J186,0)</f>
        <v>0</v>
      </c>
      <c r="BJ186" s="18" t="s">
        <v>87</v>
      </c>
      <c r="BK186" s="164">
        <f>ROUND(I186*H186,2)</f>
        <v>0</v>
      </c>
      <c r="BL186" s="18" t="s">
        <v>179</v>
      </c>
      <c r="BM186" s="163" t="s">
        <v>2161</v>
      </c>
    </row>
    <row r="187" spans="1:47" s="2" customFormat="1" ht="10.2">
      <c r="A187" s="33"/>
      <c r="B187" s="34"/>
      <c r="C187" s="33"/>
      <c r="D187" s="165" t="s">
        <v>273</v>
      </c>
      <c r="E187" s="33"/>
      <c r="F187" s="166" t="s">
        <v>2160</v>
      </c>
      <c r="G187" s="33"/>
      <c r="H187" s="33"/>
      <c r="I187" s="167"/>
      <c r="J187" s="33"/>
      <c r="K187" s="33"/>
      <c r="L187" s="34"/>
      <c r="M187" s="168"/>
      <c r="N187" s="169"/>
      <c r="O187" s="59"/>
      <c r="P187" s="59"/>
      <c r="Q187" s="59"/>
      <c r="R187" s="59"/>
      <c r="S187" s="59"/>
      <c r="T187" s="60"/>
      <c r="U187" s="33"/>
      <c r="V187" s="33"/>
      <c r="W187" s="33"/>
      <c r="X187" s="33"/>
      <c r="Y187" s="33"/>
      <c r="Z187" s="33"/>
      <c r="AA187" s="33"/>
      <c r="AB187" s="33"/>
      <c r="AC187" s="33"/>
      <c r="AD187" s="33"/>
      <c r="AE187" s="33"/>
      <c r="AT187" s="18" t="s">
        <v>273</v>
      </c>
      <c r="AU187" s="18" t="s">
        <v>87</v>
      </c>
    </row>
    <row r="188" spans="1:65" s="2" customFormat="1" ht="16.5" customHeight="1">
      <c r="A188" s="33"/>
      <c r="B188" s="151"/>
      <c r="C188" s="152" t="s">
        <v>438</v>
      </c>
      <c r="D188" s="152" t="s">
        <v>267</v>
      </c>
      <c r="E188" s="153" t="s">
        <v>2162</v>
      </c>
      <c r="F188" s="154" t="s">
        <v>2163</v>
      </c>
      <c r="G188" s="155" t="s">
        <v>2095</v>
      </c>
      <c r="H188" s="156">
        <v>1</v>
      </c>
      <c r="I188" s="157"/>
      <c r="J188" s="158">
        <f>ROUND(I188*H188,2)</f>
        <v>0</v>
      </c>
      <c r="K188" s="154" t="s">
        <v>1</v>
      </c>
      <c r="L188" s="34"/>
      <c r="M188" s="159" t="s">
        <v>1</v>
      </c>
      <c r="N188" s="160" t="s">
        <v>45</v>
      </c>
      <c r="O188" s="59"/>
      <c r="P188" s="161">
        <f>O188*H188</f>
        <v>0</v>
      </c>
      <c r="Q188" s="161">
        <v>0</v>
      </c>
      <c r="R188" s="161">
        <f>Q188*H188</f>
        <v>0</v>
      </c>
      <c r="S188" s="161">
        <v>0</v>
      </c>
      <c r="T188" s="162">
        <f>S188*H188</f>
        <v>0</v>
      </c>
      <c r="U188" s="33"/>
      <c r="V188" s="33"/>
      <c r="W188" s="33"/>
      <c r="X188" s="33"/>
      <c r="Y188" s="33"/>
      <c r="Z188" s="33"/>
      <c r="AA188" s="33"/>
      <c r="AB188" s="33"/>
      <c r="AC188" s="33"/>
      <c r="AD188" s="33"/>
      <c r="AE188" s="33"/>
      <c r="AR188" s="163" t="s">
        <v>179</v>
      </c>
      <c r="AT188" s="163" t="s">
        <v>267</v>
      </c>
      <c r="AU188" s="163" t="s">
        <v>87</v>
      </c>
      <c r="AY188" s="18" t="s">
        <v>265</v>
      </c>
      <c r="BE188" s="164">
        <f>IF(N188="základní",J188,0)</f>
        <v>0</v>
      </c>
      <c r="BF188" s="164">
        <f>IF(N188="snížená",J188,0)</f>
        <v>0</v>
      </c>
      <c r="BG188" s="164">
        <f>IF(N188="zákl. přenesená",J188,0)</f>
        <v>0</v>
      </c>
      <c r="BH188" s="164">
        <f>IF(N188="sníž. přenesená",J188,0)</f>
        <v>0</v>
      </c>
      <c r="BI188" s="164">
        <f>IF(N188="nulová",J188,0)</f>
        <v>0</v>
      </c>
      <c r="BJ188" s="18" t="s">
        <v>87</v>
      </c>
      <c r="BK188" s="164">
        <f>ROUND(I188*H188,2)</f>
        <v>0</v>
      </c>
      <c r="BL188" s="18" t="s">
        <v>179</v>
      </c>
      <c r="BM188" s="163" t="s">
        <v>2164</v>
      </c>
    </row>
    <row r="189" spans="1:47" s="2" customFormat="1" ht="10.2">
      <c r="A189" s="33"/>
      <c r="B189" s="34"/>
      <c r="C189" s="33"/>
      <c r="D189" s="165" t="s">
        <v>273</v>
      </c>
      <c r="E189" s="33"/>
      <c r="F189" s="166" t="s">
        <v>2163</v>
      </c>
      <c r="G189" s="33"/>
      <c r="H189" s="33"/>
      <c r="I189" s="167"/>
      <c r="J189" s="33"/>
      <c r="K189" s="33"/>
      <c r="L189" s="34"/>
      <c r="M189" s="168"/>
      <c r="N189" s="169"/>
      <c r="O189" s="59"/>
      <c r="P189" s="59"/>
      <c r="Q189" s="59"/>
      <c r="R189" s="59"/>
      <c r="S189" s="59"/>
      <c r="T189" s="60"/>
      <c r="U189" s="33"/>
      <c r="V189" s="33"/>
      <c r="W189" s="33"/>
      <c r="X189" s="33"/>
      <c r="Y189" s="33"/>
      <c r="Z189" s="33"/>
      <c r="AA189" s="33"/>
      <c r="AB189" s="33"/>
      <c r="AC189" s="33"/>
      <c r="AD189" s="33"/>
      <c r="AE189" s="33"/>
      <c r="AT189" s="18" t="s">
        <v>273</v>
      </c>
      <c r="AU189" s="18" t="s">
        <v>87</v>
      </c>
    </row>
    <row r="190" spans="1:65" s="2" customFormat="1" ht="16.5" customHeight="1">
      <c r="A190" s="33"/>
      <c r="B190" s="151"/>
      <c r="C190" s="152" t="s">
        <v>443</v>
      </c>
      <c r="D190" s="152" t="s">
        <v>267</v>
      </c>
      <c r="E190" s="153" t="s">
        <v>2133</v>
      </c>
      <c r="F190" s="154" t="s">
        <v>2134</v>
      </c>
      <c r="G190" s="155" t="s">
        <v>2095</v>
      </c>
      <c r="H190" s="156">
        <v>12</v>
      </c>
      <c r="I190" s="157"/>
      <c r="J190" s="158">
        <f>ROUND(I190*H190,2)</f>
        <v>0</v>
      </c>
      <c r="K190" s="154" t="s">
        <v>1</v>
      </c>
      <c r="L190" s="34"/>
      <c r="M190" s="159" t="s">
        <v>1</v>
      </c>
      <c r="N190" s="160" t="s">
        <v>45</v>
      </c>
      <c r="O190" s="59"/>
      <c r="P190" s="161">
        <f>O190*H190</f>
        <v>0</v>
      </c>
      <c r="Q190" s="161">
        <v>0</v>
      </c>
      <c r="R190" s="161">
        <f>Q190*H190</f>
        <v>0</v>
      </c>
      <c r="S190" s="161">
        <v>0</v>
      </c>
      <c r="T190" s="162">
        <f>S190*H190</f>
        <v>0</v>
      </c>
      <c r="U190" s="33"/>
      <c r="V190" s="33"/>
      <c r="W190" s="33"/>
      <c r="X190" s="33"/>
      <c r="Y190" s="33"/>
      <c r="Z190" s="33"/>
      <c r="AA190" s="33"/>
      <c r="AB190" s="33"/>
      <c r="AC190" s="33"/>
      <c r="AD190" s="33"/>
      <c r="AE190" s="33"/>
      <c r="AR190" s="163" t="s">
        <v>179</v>
      </c>
      <c r="AT190" s="163" t="s">
        <v>267</v>
      </c>
      <c r="AU190" s="163" t="s">
        <v>87</v>
      </c>
      <c r="AY190" s="18" t="s">
        <v>265</v>
      </c>
      <c r="BE190" s="164">
        <f>IF(N190="základní",J190,0)</f>
        <v>0</v>
      </c>
      <c r="BF190" s="164">
        <f>IF(N190="snížená",J190,0)</f>
        <v>0</v>
      </c>
      <c r="BG190" s="164">
        <f>IF(N190="zákl. přenesená",J190,0)</f>
        <v>0</v>
      </c>
      <c r="BH190" s="164">
        <f>IF(N190="sníž. přenesená",J190,0)</f>
        <v>0</v>
      </c>
      <c r="BI190" s="164">
        <f>IF(N190="nulová",J190,0)</f>
        <v>0</v>
      </c>
      <c r="BJ190" s="18" t="s">
        <v>87</v>
      </c>
      <c r="BK190" s="164">
        <f>ROUND(I190*H190,2)</f>
        <v>0</v>
      </c>
      <c r="BL190" s="18" t="s">
        <v>179</v>
      </c>
      <c r="BM190" s="163" t="s">
        <v>2165</v>
      </c>
    </row>
    <row r="191" spans="1:47" s="2" customFormat="1" ht="10.2">
      <c r="A191" s="33"/>
      <c r="B191" s="34"/>
      <c r="C191" s="33"/>
      <c r="D191" s="165" t="s">
        <v>273</v>
      </c>
      <c r="E191" s="33"/>
      <c r="F191" s="166" t="s">
        <v>2134</v>
      </c>
      <c r="G191" s="33"/>
      <c r="H191" s="33"/>
      <c r="I191" s="167"/>
      <c r="J191" s="33"/>
      <c r="K191" s="33"/>
      <c r="L191" s="34"/>
      <c r="M191" s="168"/>
      <c r="N191" s="169"/>
      <c r="O191" s="59"/>
      <c r="P191" s="59"/>
      <c r="Q191" s="59"/>
      <c r="R191" s="59"/>
      <c r="S191" s="59"/>
      <c r="T191" s="60"/>
      <c r="U191" s="33"/>
      <c r="V191" s="33"/>
      <c r="W191" s="33"/>
      <c r="X191" s="33"/>
      <c r="Y191" s="33"/>
      <c r="Z191" s="33"/>
      <c r="AA191" s="33"/>
      <c r="AB191" s="33"/>
      <c r="AC191" s="33"/>
      <c r="AD191" s="33"/>
      <c r="AE191" s="33"/>
      <c r="AT191" s="18" t="s">
        <v>273</v>
      </c>
      <c r="AU191" s="18" t="s">
        <v>87</v>
      </c>
    </row>
    <row r="192" spans="1:65" s="2" customFormat="1" ht="16.5" customHeight="1">
      <c r="A192" s="33"/>
      <c r="B192" s="151"/>
      <c r="C192" s="152" t="s">
        <v>448</v>
      </c>
      <c r="D192" s="152" t="s">
        <v>267</v>
      </c>
      <c r="E192" s="153" t="s">
        <v>2166</v>
      </c>
      <c r="F192" s="154" t="s">
        <v>2167</v>
      </c>
      <c r="G192" s="155" t="s">
        <v>2095</v>
      </c>
      <c r="H192" s="156">
        <v>2</v>
      </c>
      <c r="I192" s="157"/>
      <c r="J192" s="158">
        <f>ROUND(I192*H192,2)</f>
        <v>0</v>
      </c>
      <c r="K192" s="154" t="s">
        <v>1</v>
      </c>
      <c r="L192" s="34"/>
      <c r="M192" s="159" t="s">
        <v>1</v>
      </c>
      <c r="N192" s="160" t="s">
        <v>45</v>
      </c>
      <c r="O192" s="59"/>
      <c r="P192" s="161">
        <f>O192*H192</f>
        <v>0</v>
      </c>
      <c r="Q192" s="161">
        <v>0</v>
      </c>
      <c r="R192" s="161">
        <f>Q192*H192</f>
        <v>0</v>
      </c>
      <c r="S192" s="161">
        <v>0</v>
      </c>
      <c r="T192" s="162">
        <f>S192*H192</f>
        <v>0</v>
      </c>
      <c r="U192" s="33"/>
      <c r="V192" s="33"/>
      <c r="W192" s="33"/>
      <c r="X192" s="33"/>
      <c r="Y192" s="33"/>
      <c r="Z192" s="33"/>
      <c r="AA192" s="33"/>
      <c r="AB192" s="33"/>
      <c r="AC192" s="33"/>
      <c r="AD192" s="33"/>
      <c r="AE192" s="33"/>
      <c r="AR192" s="163" t="s">
        <v>179</v>
      </c>
      <c r="AT192" s="163" t="s">
        <v>267</v>
      </c>
      <c r="AU192" s="163" t="s">
        <v>87</v>
      </c>
      <c r="AY192" s="18" t="s">
        <v>265</v>
      </c>
      <c r="BE192" s="164">
        <f>IF(N192="základní",J192,0)</f>
        <v>0</v>
      </c>
      <c r="BF192" s="164">
        <f>IF(N192="snížená",J192,0)</f>
        <v>0</v>
      </c>
      <c r="BG192" s="164">
        <f>IF(N192="zákl. přenesená",J192,0)</f>
        <v>0</v>
      </c>
      <c r="BH192" s="164">
        <f>IF(N192="sníž. přenesená",J192,0)</f>
        <v>0</v>
      </c>
      <c r="BI192" s="164">
        <f>IF(N192="nulová",J192,0)</f>
        <v>0</v>
      </c>
      <c r="BJ192" s="18" t="s">
        <v>87</v>
      </c>
      <c r="BK192" s="164">
        <f>ROUND(I192*H192,2)</f>
        <v>0</v>
      </c>
      <c r="BL192" s="18" t="s">
        <v>179</v>
      </c>
      <c r="BM192" s="163" t="s">
        <v>2168</v>
      </c>
    </row>
    <row r="193" spans="1:47" s="2" customFormat="1" ht="10.2">
      <c r="A193" s="33"/>
      <c r="B193" s="34"/>
      <c r="C193" s="33"/>
      <c r="D193" s="165" t="s">
        <v>273</v>
      </c>
      <c r="E193" s="33"/>
      <c r="F193" s="166" t="s">
        <v>2167</v>
      </c>
      <c r="G193" s="33"/>
      <c r="H193" s="33"/>
      <c r="I193" s="167"/>
      <c r="J193" s="33"/>
      <c r="K193" s="33"/>
      <c r="L193" s="34"/>
      <c r="M193" s="168"/>
      <c r="N193" s="169"/>
      <c r="O193" s="59"/>
      <c r="P193" s="59"/>
      <c r="Q193" s="59"/>
      <c r="R193" s="59"/>
      <c r="S193" s="59"/>
      <c r="T193" s="60"/>
      <c r="U193" s="33"/>
      <c r="V193" s="33"/>
      <c r="W193" s="33"/>
      <c r="X193" s="33"/>
      <c r="Y193" s="33"/>
      <c r="Z193" s="33"/>
      <c r="AA193" s="33"/>
      <c r="AB193" s="33"/>
      <c r="AC193" s="33"/>
      <c r="AD193" s="33"/>
      <c r="AE193" s="33"/>
      <c r="AT193" s="18" t="s">
        <v>273</v>
      </c>
      <c r="AU193" s="18" t="s">
        <v>87</v>
      </c>
    </row>
    <row r="194" spans="1:65" s="2" customFormat="1" ht="16.5" customHeight="1">
      <c r="A194" s="33"/>
      <c r="B194" s="151"/>
      <c r="C194" s="152" t="s">
        <v>452</v>
      </c>
      <c r="D194" s="152" t="s">
        <v>267</v>
      </c>
      <c r="E194" s="153" t="s">
        <v>2169</v>
      </c>
      <c r="F194" s="154" t="s">
        <v>2170</v>
      </c>
      <c r="G194" s="155" t="s">
        <v>2095</v>
      </c>
      <c r="H194" s="156">
        <v>2</v>
      </c>
      <c r="I194" s="157"/>
      <c r="J194" s="158">
        <f>ROUND(I194*H194,2)</f>
        <v>0</v>
      </c>
      <c r="K194" s="154" t="s">
        <v>1</v>
      </c>
      <c r="L194" s="34"/>
      <c r="M194" s="159" t="s">
        <v>1</v>
      </c>
      <c r="N194" s="160" t="s">
        <v>45</v>
      </c>
      <c r="O194" s="59"/>
      <c r="P194" s="161">
        <f>O194*H194</f>
        <v>0</v>
      </c>
      <c r="Q194" s="161">
        <v>0</v>
      </c>
      <c r="R194" s="161">
        <f>Q194*H194</f>
        <v>0</v>
      </c>
      <c r="S194" s="161">
        <v>0</v>
      </c>
      <c r="T194" s="162">
        <f>S194*H194</f>
        <v>0</v>
      </c>
      <c r="U194" s="33"/>
      <c r="V194" s="33"/>
      <c r="W194" s="33"/>
      <c r="X194" s="33"/>
      <c r="Y194" s="33"/>
      <c r="Z194" s="33"/>
      <c r="AA194" s="33"/>
      <c r="AB194" s="33"/>
      <c r="AC194" s="33"/>
      <c r="AD194" s="33"/>
      <c r="AE194" s="33"/>
      <c r="AR194" s="163" t="s">
        <v>179</v>
      </c>
      <c r="AT194" s="163" t="s">
        <v>267</v>
      </c>
      <c r="AU194" s="163" t="s">
        <v>87</v>
      </c>
      <c r="AY194" s="18" t="s">
        <v>265</v>
      </c>
      <c r="BE194" s="164">
        <f>IF(N194="základní",J194,0)</f>
        <v>0</v>
      </c>
      <c r="BF194" s="164">
        <f>IF(N194="snížená",J194,0)</f>
        <v>0</v>
      </c>
      <c r="BG194" s="164">
        <f>IF(N194="zákl. přenesená",J194,0)</f>
        <v>0</v>
      </c>
      <c r="BH194" s="164">
        <f>IF(N194="sníž. přenesená",J194,0)</f>
        <v>0</v>
      </c>
      <c r="BI194" s="164">
        <f>IF(N194="nulová",J194,0)</f>
        <v>0</v>
      </c>
      <c r="BJ194" s="18" t="s">
        <v>87</v>
      </c>
      <c r="BK194" s="164">
        <f>ROUND(I194*H194,2)</f>
        <v>0</v>
      </c>
      <c r="BL194" s="18" t="s">
        <v>179</v>
      </c>
      <c r="BM194" s="163" t="s">
        <v>2171</v>
      </c>
    </row>
    <row r="195" spans="1:47" s="2" customFormat="1" ht="10.2">
      <c r="A195" s="33"/>
      <c r="B195" s="34"/>
      <c r="C195" s="33"/>
      <c r="D195" s="165" t="s">
        <v>273</v>
      </c>
      <c r="E195" s="33"/>
      <c r="F195" s="166" t="s">
        <v>2170</v>
      </c>
      <c r="G195" s="33"/>
      <c r="H195" s="33"/>
      <c r="I195" s="167"/>
      <c r="J195" s="33"/>
      <c r="K195" s="33"/>
      <c r="L195" s="34"/>
      <c r="M195" s="168"/>
      <c r="N195" s="169"/>
      <c r="O195" s="59"/>
      <c r="P195" s="59"/>
      <c r="Q195" s="59"/>
      <c r="R195" s="59"/>
      <c r="S195" s="59"/>
      <c r="T195" s="60"/>
      <c r="U195" s="33"/>
      <c r="V195" s="33"/>
      <c r="W195" s="33"/>
      <c r="X195" s="33"/>
      <c r="Y195" s="33"/>
      <c r="Z195" s="33"/>
      <c r="AA195" s="33"/>
      <c r="AB195" s="33"/>
      <c r="AC195" s="33"/>
      <c r="AD195" s="33"/>
      <c r="AE195" s="33"/>
      <c r="AT195" s="18" t="s">
        <v>273</v>
      </c>
      <c r="AU195" s="18" t="s">
        <v>87</v>
      </c>
    </row>
    <row r="196" spans="1:65" s="2" customFormat="1" ht="16.5" customHeight="1">
      <c r="A196" s="33"/>
      <c r="B196" s="151"/>
      <c r="C196" s="152" t="s">
        <v>458</v>
      </c>
      <c r="D196" s="152" t="s">
        <v>267</v>
      </c>
      <c r="E196" s="153" t="s">
        <v>2172</v>
      </c>
      <c r="F196" s="154" t="s">
        <v>2173</v>
      </c>
      <c r="G196" s="155" t="s">
        <v>2095</v>
      </c>
      <c r="H196" s="156">
        <v>1</v>
      </c>
      <c r="I196" s="157"/>
      <c r="J196" s="158">
        <f>ROUND(I196*H196,2)</f>
        <v>0</v>
      </c>
      <c r="K196" s="154" t="s">
        <v>1</v>
      </c>
      <c r="L196" s="34"/>
      <c r="M196" s="159" t="s">
        <v>1</v>
      </c>
      <c r="N196" s="160" t="s">
        <v>45</v>
      </c>
      <c r="O196" s="59"/>
      <c r="P196" s="161">
        <f>O196*H196</f>
        <v>0</v>
      </c>
      <c r="Q196" s="161">
        <v>0</v>
      </c>
      <c r="R196" s="161">
        <f>Q196*H196</f>
        <v>0</v>
      </c>
      <c r="S196" s="161">
        <v>0</v>
      </c>
      <c r="T196" s="162">
        <f>S196*H196</f>
        <v>0</v>
      </c>
      <c r="U196" s="33"/>
      <c r="V196" s="33"/>
      <c r="W196" s="33"/>
      <c r="X196" s="33"/>
      <c r="Y196" s="33"/>
      <c r="Z196" s="33"/>
      <c r="AA196" s="33"/>
      <c r="AB196" s="33"/>
      <c r="AC196" s="33"/>
      <c r="AD196" s="33"/>
      <c r="AE196" s="33"/>
      <c r="AR196" s="163" t="s">
        <v>179</v>
      </c>
      <c r="AT196" s="163" t="s">
        <v>267</v>
      </c>
      <c r="AU196" s="163" t="s">
        <v>87</v>
      </c>
      <c r="AY196" s="18" t="s">
        <v>265</v>
      </c>
      <c r="BE196" s="164">
        <f>IF(N196="základní",J196,0)</f>
        <v>0</v>
      </c>
      <c r="BF196" s="164">
        <f>IF(N196="snížená",J196,0)</f>
        <v>0</v>
      </c>
      <c r="BG196" s="164">
        <f>IF(N196="zákl. přenesená",J196,0)</f>
        <v>0</v>
      </c>
      <c r="BH196" s="164">
        <f>IF(N196="sníž. přenesená",J196,0)</f>
        <v>0</v>
      </c>
      <c r="BI196" s="164">
        <f>IF(N196="nulová",J196,0)</f>
        <v>0</v>
      </c>
      <c r="BJ196" s="18" t="s">
        <v>87</v>
      </c>
      <c r="BK196" s="164">
        <f>ROUND(I196*H196,2)</f>
        <v>0</v>
      </c>
      <c r="BL196" s="18" t="s">
        <v>179</v>
      </c>
      <c r="BM196" s="163" t="s">
        <v>2174</v>
      </c>
    </row>
    <row r="197" spans="1:47" s="2" customFormat="1" ht="10.2">
      <c r="A197" s="33"/>
      <c r="B197" s="34"/>
      <c r="C197" s="33"/>
      <c r="D197" s="165" t="s">
        <v>273</v>
      </c>
      <c r="E197" s="33"/>
      <c r="F197" s="166" t="s">
        <v>2173</v>
      </c>
      <c r="G197" s="33"/>
      <c r="H197" s="33"/>
      <c r="I197" s="167"/>
      <c r="J197" s="33"/>
      <c r="K197" s="33"/>
      <c r="L197" s="34"/>
      <c r="M197" s="168"/>
      <c r="N197" s="169"/>
      <c r="O197" s="59"/>
      <c r="P197" s="59"/>
      <c r="Q197" s="59"/>
      <c r="R197" s="59"/>
      <c r="S197" s="59"/>
      <c r="T197" s="60"/>
      <c r="U197" s="33"/>
      <c r="V197" s="33"/>
      <c r="W197" s="33"/>
      <c r="X197" s="33"/>
      <c r="Y197" s="33"/>
      <c r="Z197" s="33"/>
      <c r="AA197" s="33"/>
      <c r="AB197" s="33"/>
      <c r="AC197" s="33"/>
      <c r="AD197" s="33"/>
      <c r="AE197" s="33"/>
      <c r="AT197" s="18" t="s">
        <v>273</v>
      </c>
      <c r="AU197" s="18" t="s">
        <v>87</v>
      </c>
    </row>
    <row r="198" spans="1:65" s="2" customFormat="1" ht="37.8" customHeight="1">
      <c r="A198" s="33"/>
      <c r="B198" s="151"/>
      <c r="C198" s="152" t="s">
        <v>467</v>
      </c>
      <c r="D198" s="152" t="s">
        <v>267</v>
      </c>
      <c r="E198" s="153" t="s">
        <v>2175</v>
      </c>
      <c r="F198" s="154" t="s">
        <v>2176</v>
      </c>
      <c r="G198" s="155" t="s">
        <v>2095</v>
      </c>
      <c r="H198" s="156">
        <v>1</v>
      </c>
      <c r="I198" s="157"/>
      <c r="J198" s="158">
        <f>ROUND(I198*H198,2)</f>
        <v>0</v>
      </c>
      <c r="K198" s="154" t="s">
        <v>1</v>
      </c>
      <c r="L198" s="34"/>
      <c r="M198" s="159" t="s">
        <v>1</v>
      </c>
      <c r="N198" s="160" t="s">
        <v>45</v>
      </c>
      <c r="O198" s="59"/>
      <c r="P198" s="161">
        <f>O198*H198</f>
        <v>0</v>
      </c>
      <c r="Q198" s="161">
        <v>0</v>
      </c>
      <c r="R198" s="161">
        <f>Q198*H198</f>
        <v>0</v>
      </c>
      <c r="S198" s="161">
        <v>0</v>
      </c>
      <c r="T198" s="162">
        <f>S198*H198</f>
        <v>0</v>
      </c>
      <c r="U198" s="33"/>
      <c r="V198" s="33"/>
      <c r="W198" s="33"/>
      <c r="X198" s="33"/>
      <c r="Y198" s="33"/>
      <c r="Z198" s="33"/>
      <c r="AA198" s="33"/>
      <c r="AB198" s="33"/>
      <c r="AC198" s="33"/>
      <c r="AD198" s="33"/>
      <c r="AE198" s="33"/>
      <c r="AR198" s="163" t="s">
        <v>179</v>
      </c>
      <c r="AT198" s="163" t="s">
        <v>267</v>
      </c>
      <c r="AU198" s="163" t="s">
        <v>87</v>
      </c>
      <c r="AY198" s="18" t="s">
        <v>265</v>
      </c>
      <c r="BE198" s="164">
        <f>IF(N198="základní",J198,0)</f>
        <v>0</v>
      </c>
      <c r="BF198" s="164">
        <f>IF(N198="snížená",J198,0)</f>
        <v>0</v>
      </c>
      <c r="BG198" s="164">
        <f>IF(N198="zákl. přenesená",J198,0)</f>
        <v>0</v>
      </c>
      <c r="BH198" s="164">
        <f>IF(N198="sníž. přenesená",J198,0)</f>
        <v>0</v>
      </c>
      <c r="BI198" s="164">
        <f>IF(N198="nulová",J198,0)</f>
        <v>0</v>
      </c>
      <c r="BJ198" s="18" t="s">
        <v>87</v>
      </c>
      <c r="BK198" s="164">
        <f>ROUND(I198*H198,2)</f>
        <v>0</v>
      </c>
      <c r="BL198" s="18" t="s">
        <v>179</v>
      </c>
      <c r="BM198" s="163" t="s">
        <v>2177</v>
      </c>
    </row>
    <row r="199" spans="1:47" s="2" customFormat="1" ht="19.2">
      <c r="A199" s="33"/>
      <c r="B199" s="34"/>
      <c r="C199" s="33"/>
      <c r="D199" s="165" t="s">
        <v>273</v>
      </c>
      <c r="E199" s="33"/>
      <c r="F199" s="166" t="s">
        <v>2176</v>
      </c>
      <c r="G199" s="33"/>
      <c r="H199" s="33"/>
      <c r="I199" s="167"/>
      <c r="J199" s="33"/>
      <c r="K199" s="33"/>
      <c r="L199" s="34"/>
      <c r="M199" s="168"/>
      <c r="N199" s="169"/>
      <c r="O199" s="59"/>
      <c r="P199" s="59"/>
      <c r="Q199" s="59"/>
      <c r="R199" s="59"/>
      <c r="S199" s="59"/>
      <c r="T199" s="60"/>
      <c r="U199" s="33"/>
      <c r="V199" s="33"/>
      <c r="W199" s="33"/>
      <c r="X199" s="33"/>
      <c r="Y199" s="33"/>
      <c r="Z199" s="33"/>
      <c r="AA199" s="33"/>
      <c r="AB199" s="33"/>
      <c r="AC199" s="33"/>
      <c r="AD199" s="33"/>
      <c r="AE199" s="33"/>
      <c r="AT199" s="18" t="s">
        <v>273</v>
      </c>
      <c r="AU199" s="18" t="s">
        <v>87</v>
      </c>
    </row>
    <row r="200" spans="2:63" s="12" customFormat="1" ht="25.95" customHeight="1">
      <c r="B200" s="138"/>
      <c r="D200" s="139" t="s">
        <v>79</v>
      </c>
      <c r="E200" s="140" t="s">
        <v>2178</v>
      </c>
      <c r="F200" s="140" t="s">
        <v>2179</v>
      </c>
      <c r="I200" s="141"/>
      <c r="J200" s="142">
        <f>BK200</f>
        <v>0</v>
      </c>
      <c r="L200" s="138"/>
      <c r="M200" s="143"/>
      <c r="N200" s="144"/>
      <c r="O200" s="144"/>
      <c r="P200" s="145">
        <f>SUM(P201:P320)</f>
        <v>0</v>
      </c>
      <c r="Q200" s="144"/>
      <c r="R200" s="145">
        <f>SUM(R201:R320)</f>
        <v>0</v>
      </c>
      <c r="S200" s="144"/>
      <c r="T200" s="146">
        <f>SUM(T201:T320)</f>
        <v>0</v>
      </c>
      <c r="AR200" s="139" t="s">
        <v>87</v>
      </c>
      <c r="AT200" s="147" t="s">
        <v>79</v>
      </c>
      <c r="AU200" s="147" t="s">
        <v>80</v>
      </c>
      <c r="AY200" s="139" t="s">
        <v>265</v>
      </c>
      <c r="BK200" s="148">
        <f>SUM(BK201:BK320)</f>
        <v>0</v>
      </c>
    </row>
    <row r="201" spans="1:65" s="2" customFormat="1" ht="16.5" customHeight="1">
      <c r="A201" s="33"/>
      <c r="B201" s="151"/>
      <c r="C201" s="152" t="s">
        <v>480</v>
      </c>
      <c r="D201" s="152" t="s">
        <v>267</v>
      </c>
      <c r="E201" s="153" t="s">
        <v>2180</v>
      </c>
      <c r="F201" s="154" t="s">
        <v>2181</v>
      </c>
      <c r="G201" s="155" t="s">
        <v>294</v>
      </c>
      <c r="H201" s="156">
        <v>30</v>
      </c>
      <c r="I201" s="157"/>
      <c r="J201" s="158">
        <f>ROUND(I201*H201,2)</f>
        <v>0</v>
      </c>
      <c r="K201" s="154" t="s">
        <v>1</v>
      </c>
      <c r="L201" s="34"/>
      <c r="M201" s="159" t="s">
        <v>1</v>
      </c>
      <c r="N201" s="160" t="s">
        <v>45</v>
      </c>
      <c r="O201" s="59"/>
      <c r="P201" s="161">
        <f>O201*H201</f>
        <v>0</v>
      </c>
      <c r="Q201" s="161">
        <v>0</v>
      </c>
      <c r="R201" s="161">
        <f>Q201*H201</f>
        <v>0</v>
      </c>
      <c r="S201" s="161">
        <v>0</v>
      </c>
      <c r="T201" s="162">
        <f>S201*H201</f>
        <v>0</v>
      </c>
      <c r="U201" s="33"/>
      <c r="V201" s="33"/>
      <c r="W201" s="33"/>
      <c r="X201" s="33"/>
      <c r="Y201" s="33"/>
      <c r="Z201" s="33"/>
      <c r="AA201" s="33"/>
      <c r="AB201" s="33"/>
      <c r="AC201" s="33"/>
      <c r="AD201" s="33"/>
      <c r="AE201" s="33"/>
      <c r="AR201" s="163" t="s">
        <v>179</v>
      </c>
      <c r="AT201" s="163" t="s">
        <v>267</v>
      </c>
      <c r="AU201" s="163" t="s">
        <v>87</v>
      </c>
      <c r="AY201" s="18" t="s">
        <v>265</v>
      </c>
      <c r="BE201" s="164">
        <f>IF(N201="základní",J201,0)</f>
        <v>0</v>
      </c>
      <c r="BF201" s="164">
        <f>IF(N201="snížená",J201,0)</f>
        <v>0</v>
      </c>
      <c r="BG201" s="164">
        <f>IF(N201="zákl. přenesená",J201,0)</f>
        <v>0</v>
      </c>
      <c r="BH201" s="164">
        <f>IF(N201="sníž. přenesená",J201,0)</f>
        <v>0</v>
      </c>
      <c r="BI201" s="164">
        <f>IF(N201="nulová",J201,0)</f>
        <v>0</v>
      </c>
      <c r="BJ201" s="18" t="s">
        <v>87</v>
      </c>
      <c r="BK201" s="164">
        <f>ROUND(I201*H201,2)</f>
        <v>0</v>
      </c>
      <c r="BL201" s="18" t="s">
        <v>179</v>
      </c>
      <c r="BM201" s="163" t="s">
        <v>2182</v>
      </c>
    </row>
    <row r="202" spans="1:47" s="2" customFormat="1" ht="10.2">
      <c r="A202" s="33"/>
      <c r="B202" s="34"/>
      <c r="C202" s="33"/>
      <c r="D202" s="165" t="s">
        <v>273</v>
      </c>
      <c r="E202" s="33"/>
      <c r="F202" s="166" t="s">
        <v>2181</v>
      </c>
      <c r="G202" s="33"/>
      <c r="H202" s="33"/>
      <c r="I202" s="167"/>
      <c r="J202" s="33"/>
      <c r="K202" s="33"/>
      <c r="L202" s="34"/>
      <c r="M202" s="168"/>
      <c r="N202" s="169"/>
      <c r="O202" s="59"/>
      <c r="P202" s="59"/>
      <c r="Q202" s="59"/>
      <c r="R202" s="59"/>
      <c r="S202" s="59"/>
      <c r="T202" s="60"/>
      <c r="U202" s="33"/>
      <c r="V202" s="33"/>
      <c r="W202" s="33"/>
      <c r="X202" s="33"/>
      <c r="Y202" s="33"/>
      <c r="Z202" s="33"/>
      <c r="AA202" s="33"/>
      <c r="AB202" s="33"/>
      <c r="AC202" s="33"/>
      <c r="AD202" s="33"/>
      <c r="AE202" s="33"/>
      <c r="AT202" s="18" t="s">
        <v>273</v>
      </c>
      <c r="AU202" s="18" t="s">
        <v>87</v>
      </c>
    </row>
    <row r="203" spans="1:65" s="2" customFormat="1" ht="16.5" customHeight="1">
      <c r="A203" s="33"/>
      <c r="B203" s="151"/>
      <c r="C203" s="152" t="s">
        <v>484</v>
      </c>
      <c r="D203" s="152" t="s">
        <v>267</v>
      </c>
      <c r="E203" s="153" t="s">
        <v>2183</v>
      </c>
      <c r="F203" s="154" t="s">
        <v>2184</v>
      </c>
      <c r="G203" s="155" t="s">
        <v>2095</v>
      </c>
      <c r="H203" s="156">
        <v>30</v>
      </c>
      <c r="I203" s="157"/>
      <c r="J203" s="158">
        <f>ROUND(I203*H203,2)</f>
        <v>0</v>
      </c>
      <c r="K203" s="154" t="s">
        <v>1</v>
      </c>
      <c r="L203" s="34"/>
      <c r="M203" s="159" t="s">
        <v>1</v>
      </c>
      <c r="N203" s="160" t="s">
        <v>45</v>
      </c>
      <c r="O203" s="59"/>
      <c r="P203" s="161">
        <f>O203*H203</f>
        <v>0</v>
      </c>
      <c r="Q203" s="161">
        <v>0</v>
      </c>
      <c r="R203" s="161">
        <f>Q203*H203</f>
        <v>0</v>
      </c>
      <c r="S203" s="161">
        <v>0</v>
      </c>
      <c r="T203" s="162">
        <f>S203*H203</f>
        <v>0</v>
      </c>
      <c r="U203" s="33"/>
      <c r="V203" s="33"/>
      <c r="W203" s="33"/>
      <c r="X203" s="33"/>
      <c r="Y203" s="33"/>
      <c r="Z203" s="33"/>
      <c r="AA203" s="33"/>
      <c r="AB203" s="33"/>
      <c r="AC203" s="33"/>
      <c r="AD203" s="33"/>
      <c r="AE203" s="33"/>
      <c r="AR203" s="163" t="s">
        <v>179</v>
      </c>
      <c r="AT203" s="163" t="s">
        <v>267</v>
      </c>
      <c r="AU203" s="163" t="s">
        <v>87</v>
      </c>
      <c r="AY203" s="18" t="s">
        <v>265</v>
      </c>
      <c r="BE203" s="164">
        <f>IF(N203="základní",J203,0)</f>
        <v>0</v>
      </c>
      <c r="BF203" s="164">
        <f>IF(N203="snížená",J203,0)</f>
        <v>0</v>
      </c>
      <c r="BG203" s="164">
        <f>IF(N203="zákl. přenesená",J203,0)</f>
        <v>0</v>
      </c>
      <c r="BH203" s="164">
        <f>IF(N203="sníž. přenesená",J203,0)</f>
        <v>0</v>
      </c>
      <c r="BI203" s="164">
        <f>IF(N203="nulová",J203,0)</f>
        <v>0</v>
      </c>
      <c r="BJ203" s="18" t="s">
        <v>87</v>
      </c>
      <c r="BK203" s="164">
        <f>ROUND(I203*H203,2)</f>
        <v>0</v>
      </c>
      <c r="BL203" s="18" t="s">
        <v>179</v>
      </c>
      <c r="BM203" s="163" t="s">
        <v>2185</v>
      </c>
    </row>
    <row r="204" spans="1:47" s="2" customFormat="1" ht="10.2">
      <c r="A204" s="33"/>
      <c r="B204" s="34"/>
      <c r="C204" s="33"/>
      <c r="D204" s="165" t="s">
        <v>273</v>
      </c>
      <c r="E204" s="33"/>
      <c r="F204" s="166" t="s">
        <v>2184</v>
      </c>
      <c r="G204" s="33"/>
      <c r="H204" s="33"/>
      <c r="I204" s="167"/>
      <c r="J204" s="33"/>
      <c r="K204" s="33"/>
      <c r="L204" s="34"/>
      <c r="M204" s="168"/>
      <c r="N204" s="169"/>
      <c r="O204" s="59"/>
      <c r="P204" s="59"/>
      <c r="Q204" s="59"/>
      <c r="R204" s="59"/>
      <c r="S204" s="59"/>
      <c r="T204" s="60"/>
      <c r="U204" s="33"/>
      <c r="V204" s="33"/>
      <c r="W204" s="33"/>
      <c r="X204" s="33"/>
      <c r="Y204" s="33"/>
      <c r="Z204" s="33"/>
      <c r="AA204" s="33"/>
      <c r="AB204" s="33"/>
      <c r="AC204" s="33"/>
      <c r="AD204" s="33"/>
      <c r="AE204" s="33"/>
      <c r="AT204" s="18" t="s">
        <v>273</v>
      </c>
      <c r="AU204" s="18" t="s">
        <v>87</v>
      </c>
    </row>
    <row r="205" spans="1:65" s="2" customFormat="1" ht="16.5" customHeight="1">
      <c r="A205" s="33"/>
      <c r="B205" s="151"/>
      <c r="C205" s="152" t="s">
        <v>490</v>
      </c>
      <c r="D205" s="152" t="s">
        <v>267</v>
      </c>
      <c r="E205" s="153" t="s">
        <v>2186</v>
      </c>
      <c r="F205" s="154" t="s">
        <v>2187</v>
      </c>
      <c r="G205" s="155" t="s">
        <v>2095</v>
      </c>
      <c r="H205" s="156">
        <v>16</v>
      </c>
      <c r="I205" s="157"/>
      <c r="J205" s="158">
        <f>ROUND(I205*H205,2)</f>
        <v>0</v>
      </c>
      <c r="K205" s="154" t="s">
        <v>1</v>
      </c>
      <c r="L205" s="34"/>
      <c r="M205" s="159" t="s">
        <v>1</v>
      </c>
      <c r="N205" s="160" t="s">
        <v>45</v>
      </c>
      <c r="O205" s="59"/>
      <c r="P205" s="161">
        <f>O205*H205</f>
        <v>0</v>
      </c>
      <c r="Q205" s="161">
        <v>0</v>
      </c>
      <c r="R205" s="161">
        <f>Q205*H205</f>
        <v>0</v>
      </c>
      <c r="S205" s="161">
        <v>0</v>
      </c>
      <c r="T205" s="162">
        <f>S205*H205</f>
        <v>0</v>
      </c>
      <c r="U205" s="33"/>
      <c r="V205" s="33"/>
      <c r="W205" s="33"/>
      <c r="X205" s="33"/>
      <c r="Y205" s="33"/>
      <c r="Z205" s="33"/>
      <c r="AA205" s="33"/>
      <c r="AB205" s="33"/>
      <c r="AC205" s="33"/>
      <c r="AD205" s="33"/>
      <c r="AE205" s="33"/>
      <c r="AR205" s="163" t="s">
        <v>179</v>
      </c>
      <c r="AT205" s="163" t="s">
        <v>267</v>
      </c>
      <c r="AU205" s="163" t="s">
        <v>87</v>
      </c>
      <c r="AY205" s="18" t="s">
        <v>265</v>
      </c>
      <c r="BE205" s="164">
        <f>IF(N205="základní",J205,0)</f>
        <v>0</v>
      </c>
      <c r="BF205" s="164">
        <f>IF(N205="snížená",J205,0)</f>
        <v>0</v>
      </c>
      <c r="BG205" s="164">
        <f>IF(N205="zákl. přenesená",J205,0)</f>
        <v>0</v>
      </c>
      <c r="BH205" s="164">
        <f>IF(N205="sníž. přenesená",J205,0)</f>
        <v>0</v>
      </c>
      <c r="BI205" s="164">
        <f>IF(N205="nulová",J205,0)</f>
        <v>0</v>
      </c>
      <c r="BJ205" s="18" t="s">
        <v>87</v>
      </c>
      <c r="BK205" s="164">
        <f>ROUND(I205*H205,2)</f>
        <v>0</v>
      </c>
      <c r="BL205" s="18" t="s">
        <v>179</v>
      </c>
      <c r="BM205" s="163" t="s">
        <v>2188</v>
      </c>
    </row>
    <row r="206" spans="1:47" s="2" customFormat="1" ht="10.2">
      <c r="A206" s="33"/>
      <c r="B206" s="34"/>
      <c r="C206" s="33"/>
      <c r="D206" s="165" t="s">
        <v>273</v>
      </c>
      <c r="E206" s="33"/>
      <c r="F206" s="166" t="s">
        <v>2187</v>
      </c>
      <c r="G206" s="33"/>
      <c r="H206" s="33"/>
      <c r="I206" s="167"/>
      <c r="J206" s="33"/>
      <c r="K206" s="33"/>
      <c r="L206" s="34"/>
      <c r="M206" s="168"/>
      <c r="N206" s="169"/>
      <c r="O206" s="59"/>
      <c r="P206" s="59"/>
      <c r="Q206" s="59"/>
      <c r="R206" s="59"/>
      <c r="S206" s="59"/>
      <c r="T206" s="60"/>
      <c r="U206" s="33"/>
      <c r="V206" s="33"/>
      <c r="W206" s="33"/>
      <c r="X206" s="33"/>
      <c r="Y206" s="33"/>
      <c r="Z206" s="33"/>
      <c r="AA206" s="33"/>
      <c r="AB206" s="33"/>
      <c r="AC206" s="33"/>
      <c r="AD206" s="33"/>
      <c r="AE206" s="33"/>
      <c r="AT206" s="18" t="s">
        <v>273</v>
      </c>
      <c r="AU206" s="18" t="s">
        <v>87</v>
      </c>
    </row>
    <row r="207" spans="1:65" s="2" customFormat="1" ht="16.5" customHeight="1">
      <c r="A207" s="33"/>
      <c r="B207" s="151"/>
      <c r="C207" s="152" t="s">
        <v>496</v>
      </c>
      <c r="D207" s="152" t="s">
        <v>267</v>
      </c>
      <c r="E207" s="153" t="s">
        <v>2189</v>
      </c>
      <c r="F207" s="154" t="s">
        <v>2190</v>
      </c>
      <c r="G207" s="155" t="s">
        <v>2095</v>
      </c>
      <c r="H207" s="156">
        <v>32</v>
      </c>
      <c r="I207" s="157"/>
      <c r="J207" s="158">
        <f>ROUND(I207*H207,2)</f>
        <v>0</v>
      </c>
      <c r="K207" s="154" t="s">
        <v>1</v>
      </c>
      <c r="L207" s="34"/>
      <c r="M207" s="159" t="s">
        <v>1</v>
      </c>
      <c r="N207" s="160" t="s">
        <v>45</v>
      </c>
      <c r="O207" s="59"/>
      <c r="P207" s="161">
        <f>O207*H207</f>
        <v>0</v>
      </c>
      <c r="Q207" s="161">
        <v>0</v>
      </c>
      <c r="R207" s="161">
        <f>Q207*H207</f>
        <v>0</v>
      </c>
      <c r="S207" s="161">
        <v>0</v>
      </c>
      <c r="T207" s="162">
        <f>S207*H207</f>
        <v>0</v>
      </c>
      <c r="U207" s="33"/>
      <c r="V207" s="33"/>
      <c r="W207" s="33"/>
      <c r="X207" s="33"/>
      <c r="Y207" s="33"/>
      <c r="Z207" s="33"/>
      <c r="AA207" s="33"/>
      <c r="AB207" s="33"/>
      <c r="AC207" s="33"/>
      <c r="AD207" s="33"/>
      <c r="AE207" s="33"/>
      <c r="AR207" s="163" t="s">
        <v>179</v>
      </c>
      <c r="AT207" s="163" t="s">
        <v>267</v>
      </c>
      <c r="AU207" s="163" t="s">
        <v>87</v>
      </c>
      <c r="AY207" s="18" t="s">
        <v>265</v>
      </c>
      <c r="BE207" s="164">
        <f>IF(N207="základní",J207,0)</f>
        <v>0</v>
      </c>
      <c r="BF207" s="164">
        <f>IF(N207="snížená",J207,0)</f>
        <v>0</v>
      </c>
      <c r="BG207" s="164">
        <f>IF(N207="zákl. přenesená",J207,0)</f>
        <v>0</v>
      </c>
      <c r="BH207" s="164">
        <f>IF(N207="sníž. přenesená",J207,0)</f>
        <v>0</v>
      </c>
      <c r="BI207" s="164">
        <f>IF(N207="nulová",J207,0)</f>
        <v>0</v>
      </c>
      <c r="BJ207" s="18" t="s">
        <v>87</v>
      </c>
      <c r="BK207" s="164">
        <f>ROUND(I207*H207,2)</f>
        <v>0</v>
      </c>
      <c r="BL207" s="18" t="s">
        <v>179</v>
      </c>
      <c r="BM207" s="163" t="s">
        <v>2191</v>
      </c>
    </row>
    <row r="208" spans="1:47" s="2" customFormat="1" ht="10.2">
      <c r="A208" s="33"/>
      <c r="B208" s="34"/>
      <c r="C208" s="33"/>
      <c r="D208" s="165" t="s">
        <v>273</v>
      </c>
      <c r="E208" s="33"/>
      <c r="F208" s="166" t="s">
        <v>2190</v>
      </c>
      <c r="G208" s="33"/>
      <c r="H208" s="33"/>
      <c r="I208" s="167"/>
      <c r="J208" s="33"/>
      <c r="K208" s="33"/>
      <c r="L208" s="34"/>
      <c r="M208" s="168"/>
      <c r="N208" s="169"/>
      <c r="O208" s="59"/>
      <c r="P208" s="59"/>
      <c r="Q208" s="59"/>
      <c r="R208" s="59"/>
      <c r="S208" s="59"/>
      <c r="T208" s="60"/>
      <c r="U208" s="33"/>
      <c r="V208" s="33"/>
      <c r="W208" s="33"/>
      <c r="X208" s="33"/>
      <c r="Y208" s="33"/>
      <c r="Z208" s="33"/>
      <c r="AA208" s="33"/>
      <c r="AB208" s="33"/>
      <c r="AC208" s="33"/>
      <c r="AD208" s="33"/>
      <c r="AE208" s="33"/>
      <c r="AT208" s="18" t="s">
        <v>273</v>
      </c>
      <c r="AU208" s="18" t="s">
        <v>87</v>
      </c>
    </row>
    <row r="209" spans="1:65" s="2" customFormat="1" ht="16.5" customHeight="1">
      <c r="A209" s="33"/>
      <c r="B209" s="151"/>
      <c r="C209" s="152" t="s">
        <v>502</v>
      </c>
      <c r="D209" s="152" t="s">
        <v>267</v>
      </c>
      <c r="E209" s="153" t="s">
        <v>2192</v>
      </c>
      <c r="F209" s="154" t="s">
        <v>2193</v>
      </c>
      <c r="G209" s="155" t="s">
        <v>2095</v>
      </c>
      <c r="H209" s="156">
        <v>32</v>
      </c>
      <c r="I209" s="157"/>
      <c r="J209" s="158">
        <f>ROUND(I209*H209,2)</f>
        <v>0</v>
      </c>
      <c r="K209" s="154" t="s">
        <v>1</v>
      </c>
      <c r="L209" s="34"/>
      <c r="M209" s="159" t="s">
        <v>1</v>
      </c>
      <c r="N209" s="160" t="s">
        <v>45</v>
      </c>
      <c r="O209" s="59"/>
      <c r="P209" s="161">
        <f>O209*H209</f>
        <v>0</v>
      </c>
      <c r="Q209" s="161">
        <v>0</v>
      </c>
      <c r="R209" s="161">
        <f>Q209*H209</f>
        <v>0</v>
      </c>
      <c r="S209" s="161">
        <v>0</v>
      </c>
      <c r="T209" s="162">
        <f>S209*H209</f>
        <v>0</v>
      </c>
      <c r="U209" s="33"/>
      <c r="V209" s="33"/>
      <c r="W209" s="33"/>
      <c r="X209" s="33"/>
      <c r="Y209" s="33"/>
      <c r="Z209" s="33"/>
      <c r="AA209" s="33"/>
      <c r="AB209" s="33"/>
      <c r="AC209" s="33"/>
      <c r="AD209" s="33"/>
      <c r="AE209" s="33"/>
      <c r="AR209" s="163" t="s">
        <v>179</v>
      </c>
      <c r="AT209" s="163" t="s">
        <v>267</v>
      </c>
      <c r="AU209" s="163" t="s">
        <v>87</v>
      </c>
      <c r="AY209" s="18" t="s">
        <v>265</v>
      </c>
      <c r="BE209" s="164">
        <f>IF(N209="základní",J209,0)</f>
        <v>0</v>
      </c>
      <c r="BF209" s="164">
        <f>IF(N209="snížená",J209,0)</f>
        <v>0</v>
      </c>
      <c r="BG209" s="164">
        <f>IF(N209="zákl. přenesená",J209,0)</f>
        <v>0</v>
      </c>
      <c r="BH209" s="164">
        <f>IF(N209="sníž. přenesená",J209,0)</f>
        <v>0</v>
      </c>
      <c r="BI209" s="164">
        <f>IF(N209="nulová",J209,0)</f>
        <v>0</v>
      </c>
      <c r="BJ209" s="18" t="s">
        <v>87</v>
      </c>
      <c r="BK209" s="164">
        <f>ROUND(I209*H209,2)</f>
        <v>0</v>
      </c>
      <c r="BL209" s="18" t="s">
        <v>179</v>
      </c>
      <c r="BM209" s="163" t="s">
        <v>2194</v>
      </c>
    </row>
    <row r="210" spans="1:47" s="2" customFormat="1" ht="10.2">
      <c r="A210" s="33"/>
      <c r="B210" s="34"/>
      <c r="C210" s="33"/>
      <c r="D210" s="165" t="s">
        <v>273</v>
      </c>
      <c r="E210" s="33"/>
      <c r="F210" s="166" t="s">
        <v>2193</v>
      </c>
      <c r="G210" s="33"/>
      <c r="H210" s="33"/>
      <c r="I210" s="167"/>
      <c r="J210" s="33"/>
      <c r="K210" s="33"/>
      <c r="L210" s="34"/>
      <c r="M210" s="168"/>
      <c r="N210" s="169"/>
      <c r="O210" s="59"/>
      <c r="P210" s="59"/>
      <c r="Q210" s="59"/>
      <c r="R210" s="59"/>
      <c r="S210" s="59"/>
      <c r="T210" s="60"/>
      <c r="U210" s="33"/>
      <c r="V210" s="33"/>
      <c r="W210" s="33"/>
      <c r="X210" s="33"/>
      <c r="Y210" s="33"/>
      <c r="Z210" s="33"/>
      <c r="AA210" s="33"/>
      <c r="AB210" s="33"/>
      <c r="AC210" s="33"/>
      <c r="AD210" s="33"/>
      <c r="AE210" s="33"/>
      <c r="AT210" s="18" t="s">
        <v>273</v>
      </c>
      <c r="AU210" s="18" t="s">
        <v>87</v>
      </c>
    </row>
    <row r="211" spans="1:65" s="2" customFormat="1" ht="16.5" customHeight="1">
      <c r="A211" s="33"/>
      <c r="B211" s="151"/>
      <c r="C211" s="152" t="s">
        <v>506</v>
      </c>
      <c r="D211" s="152" t="s">
        <v>267</v>
      </c>
      <c r="E211" s="153" t="s">
        <v>2195</v>
      </c>
      <c r="F211" s="154" t="s">
        <v>2196</v>
      </c>
      <c r="G211" s="155" t="s">
        <v>562</v>
      </c>
      <c r="H211" s="156">
        <v>1</v>
      </c>
      <c r="I211" s="157"/>
      <c r="J211" s="158">
        <f>ROUND(I211*H211,2)</f>
        <v>0</v>
      </c>
      <c r="K211" s="154" t="s">
        <v>1</v>
      </c>
      <c r="L211" s="34"/>
      <c r="M211" s="159" t="s">
        <v>1</v>
      </c>
      <c r="N211" s="160" t="s">
        <v>45</v>
      </c>
      <c r="O211" s="59"/>
      <c r="P211" s="161">
        <f>O211*H211</f>
        <v>0</v>
      </c>
      <c r="Q211" s="161">
        <v>0</v>
      </c>
      <c r="R211" s="161">
        <f>Q211*H211</f>
        <v>0</v>
      </c>
      <c r="S211" s="161">
        <v>0</v>
      </c>
      <c r="T211" s="162">
        <f>S211*H211</f>
        <v>0</v>
      </c>
      <c r="U211" s="33"/>
      <c r="V211" s="33"/>
      <c r="W211" s="33"/>
      <c r="X211" s="33"/>
      <c r="Y211" s="33"/>
      <c r="Z211" s="33"/>
      <c r="AA211" s="33"/>
      <c r="AB211" s="33"/>
      <c r="AC211" s="33"/>
      <c r="AD211" s="33"/>
      <c r="AE211" s="33"/>
      <c r="AR211" s="163" t="s">
        <v>179</v>
      </c>
      <c r="AT211" s="163" t="s">
        <v>267</v>
      </c>
      <c r="AU211" s="163" t="s">
        <v>87</v>
      </c>
      <c r="AY211" s="18" t="s">
        <v>265</v>
      </c>
      <c r="BE211" s="164">
        <f>IF(N211="základní",J211,0)</f>
        <v>0</v>
      </c>
      <c r="BF211" s="164">
        <f>IF(N211="snížená",J211,0)</f>
        <v>0</v>
      </c>
      <c r="BG211" s="164">
        <f>IF(N211="zákl. přenesená",J211,0)</f>
        <v>0</v>
      </c>
      <c r="BH211" s="164">
        <f>IF(N211="sníž. přenesená",J211,0)</f>
        <v>0</v>
      </c>
      <c r="BI211" s="164">
        <f>IF(N211="nulová",J211,0)</f>
        <v>0</v>
      </c>
      <c r="BJ211" s="18" t="s">
        <v>87</v>
      </c>
      <c r="BK211" s="164">
        <f>ROUND(I211*H211,2)</f>
        <v>0</v>
      </c>
      <c r="BL211" s="18" t="s">
        <v>179</v>
      </c>
      <c r="BM211" s="163" t="s">
        <v>2197</v>
      </c>
    </row>
    <row r="212" spans="1:47" s="2" customFormat="1" ht="10.2">
      <c r="A212" s="33"/>
      <c r="B212" s="34"/>
      <c r="C212" s="33"/>
      <c r="D212" s="165" t="s">
        <v>273</v>
      </c>
      <c r="E212" s="33"/>
      <c r="F212" s="166" t="s">
        <v>2196</v>
      </c>
      <c r="G212" s="33"/>
      <c r="H212" s="33"/>
      <c r="I212" s="167"/>
      <c r="J212" s="33"/>
      <c r="K212" s="33"/>
      <c r="L212" s="34"/>
      <c r="M212" s="168"/>
      <c r="N212" s="169"/>
      <c r="O212" s="59"/>
      <c r="P212" s="59"/>
      <c r="Q212" s="59"/>
      <c r="R212" s="59"/>
      <c r="S212" s="59"/>
      <c r="T212" s="60"/>
      <c r="U212" s="33"/>
      <c r="V212" s="33"/>
      <c r="W212" s="33"/>
      <c r="X212" s="33"/>
      <c r="Y212" s="33"/>
      <c r="Z212" s="33"/>
      <c r="AA212" s="33"/>
      <c r="AB212" s="33"/>
      <c r="AC212" s="33"/>
      <c r="AD212" s="33"/>
      <c r="AE212" s="33"/>
      <c r="AT212" s="18" t="s">
        <v>273</v>
      </c>
      <c r="AU212" s="18" t="s">
        <v>87</v>
      </c>
    </row>
    <row r="213" spans="1:65" s="2" customFormat="1" ht="16.5" customHeight="1">
      <c r="A213" s="33"/>
      <c r="B213" s="151"/>
      <c r="C213" s="152" t="s">
        <v>512</v>
      </c>
      <c r="D213" s="152" t="s">
        <v>267</v>
      </c>
      <c r="E213" s="153" t="s">
        <v>2198</v>
      </c>
      <c r="F213" s="154" t="s">
        <v>2199</v>
      </c>
      <c r="G213" s="155" t="s">
        <v>562</v>
      </c>
      <c r="H213" s="156">
        <v>20</v>
      </c>
      <c r="I213" s="157"/>
      <c r="J213" s="158">
        <f>ROUND(I213*H213,2)</f>
        <v>0</v>
      </c>
      <c r="K213" s="154" t="s">
        <v>1</v>
      </c>
      <c r="L213" s="34"/>
      <c r="M213" s="159" t="s">
        <v>1</v>
      </c>
      <c r="N213" s="160" t="s">
        <v>45</v>
      </c>
      <c r="O213" s="59"/>
      <c r="P213" s="161">
        <f>O213*H213</f>
        <v>0</v>
      </c>
      <c r="Q213" s="161">
        <v>0</v>
      </c>
      <c r="R213" s="161">
        <f>Q213*H213</f>
        <v>0</v>
      </c>
      <c r="S213" s="161">
        <v>0</v>
      </c>
      <c r="T213" s="162">
        <f>S213*H213</f>
        <v>0</v>
      </c>
      <c r="U213" s="33"/>
      <c r="V213" s="33"/>
      <c r="W213" s="33"/>
      <c r="X213" s="33"/>
      <c r="Y213" s="33"/>
      <c r="Z213" s="33"/>
      <c r="AA213" s="33"/>
      <c r="AB213" s="33"/>
      <c r="AC213" s="33"/>
      <c r="AD213" s="33"/>
      <c r="AE213" s="33"/>
      <c r="AR213" s="163" t="s">
        <v>179</v>
      </c>
      <c r="AT213" s="163" t="s">
        <v>267</v>
      </c>
      <c r="AU213" s="163" t="s">
        <v>87</v>
      </c>
      <c r="AY213" s="18" t="s">
        <v>265</v>
      </c>
      <c r="BE213" s="164">
        <f>IF(N213="základní",J213,0)</f>
        <v>0</v>
      </c>
      <c r="BF213" s="164">
        <f>IF(N213="snížená",J213,0)</f>
        <v>0</v>
      </c>
      <c r="BG213" s="164">
        <f>IF(N213="zákl. přenesená",J213,0)</f>
        <v>0</v>
      </c>
      <c r="BH213" s="164">
        <f>IF(N213="sníž. přenesená",J213,0)</f>
        <v>0</v>
      </c>
      <c r="BI213" s="164">
        <f>IF(N213="nulová",J213,0)</f>
        <v>0</v>
      </c>
      <c r="BJ213" s="18" t="s">
        <v>87</v>
      </c>
      <c r="BK213" s="164">
        <f>ROUND(I213*H213,2)</f>
        <v>0</v>
      </c>
      <c r="BL213" s="18" t="s">
        <v>179</v>
      </c>
      <c r="BM213" s="163" t="s">
        <v>2200</v>
      </c>
    </row>
    <row r="214" spans="1:47" s="2" customFormat="1" ht="10.2">
      <c r="A214" s="33"/>
      <c r="B214" s="34"/>
      <c r="C214" s="33"/>
      <c r="D214" s="165" t="s">
        <v>273</v>
      </c>
      <c r="E214" s="33"/>
      <c r="F214" s="166" t="s">
        <v>2199</v>
      </c>
      <c r="G214" s="33"/>
      <c r="H214" s="33"/>
      <c r="I214" s="167"/>
      <c r="J214" s="33"/>
      <c r="K214" s="33"/>
      <c r="L214" s="34"/>
      <c r="M214" s="168"/>
      <c r="N214" s="169"/>
      <c r="O214" s="59"/>
      <c r="P214" s="59"/>
      <c r="Q214" s="59"/>
      <c r="R214" s="59"/>
      <c r="S214" s="59"/>
      <c r="T214" s="60"/>
      <c r="U214" s="33"/>
      <c r="V214" s="33"/>
      <c r="W214" s="33"/>
      <c r="X214" s="33"/>
      <c r="Y214" s="33"/>
      <c r="Z214" s="33"/>
      <c r="AA214" s="33"/>
      <c r="AB214" s="33"/>
      <c r="AC214" s="33"/>
      <c r="AD214" s="33"/>
      <c r="AE214" s="33"/>
      <c r="AT214" s="18" t="s">
        <v>273</v>
      </c>
      <c r="AU214" s="18" t="s">
        <v>87</v>
      </c>
    </row>
    <row r="215" spans="1:65" s="2" customFormat="1" ht="24.15" customHeight="1">
      <c r="A215" s="33"/>
      <c r="B215" s="151"/>
      <c r="C215" s="152" t="s">
        <v>516</v>
      </c>
      <c r="D215" s="152" t="s">
        <v>267</v>
      </c>
      <c r="E215" s="153" t="s">
        <v>2201</v>
      </c>
      <c r="F215" s="154" t="s">
        <v>2202</v>
      </c>
      <c r="G215" s="155" t="s">
        <v>2095</v>
      </c>
      <c r="H215" s="156">
        <v>5</v>
      </c>
      <c r="I215" s="157"/>
      <c r="J215" s="158">
        <f>ROUND(I215*H215,2)</f>
        <v>0</v>
      </c>
      <c r="K215" s="154" t="s">
        <v>1</v>
      </c>
      <c r="L215" s="34"/>
      <c r="M215" s="159" t="s">
        <v>1</v>
      </c>
      <c r="N215" s="160" t="s">
        <v>45</v>
      </c>
      <c r="O215" s="59"/>
      <c r="P215" s="161">
        <f>O215*H215</f>
        <v>0</v>
      </c>
      <c r="Q215" s="161">
        <v>0</v>
      </c>
      <c r="R215" s="161">
        <f>Q215*H215</f>
        <v>0</v>
      </c>
      <c r="S215" s="161">
        <v>0</v>
      </c>
      <c r="T215" s="162">
        <f>S215*H215</f>
        <v>0</v>
      </c>
      <c r="U215" s="33"/>
      <c r="V215" s="33"/>
      <c r="W215" s="33"/>
      <c r="X215" s="33"/>
      <c r="Y215" s="33"/>
      <c r="Z215" s="33"/>
      <c r="AA215" s="33"/>
      <c r="AB215" s="33"/>
      <c r="AC215" s="33"/>
      <c r="AD215" s="33"/>
      <c r="AE215" s="33"/>
      <c r="AR215" s="163" t="s">
        <v>179</v>
      </c>
      <c r="AT215" s="163" t="s">
        <v>267</v>
      </c>
      <c r="AU215" s="163" t="s">
        <v>87</v>
      </c>
      <c r="AY215" s="18" t="s">
        <v>265</v>
      </c>
      <c r="BE215" s="164">
        <f>IF(N215="základní",J215,0)</f>
        <v>0</v>
      </c>
      <c r="BF215" s="164">
        <f>IF(N215="snížená",J215,0)</f>
        <v>0</v>
      </c>
      <c r="BG215" s="164">
        <f>IF(N215="zákl. přenesená",J215,0)</f>
        <v>0</v>
      </c>
      <c r="BH215" s="164">
        <f>IF(N215="sníž. přenesená",J215,0)</f>
        <v>0</v>
      </c>
      <c r="BI215" s="164">
        <f>IF(N215="nulová",J215,0)</f>
        <v>0</v>
      </c>
      <c r="BJ215" s="18" t="s">
        <v>87</v>
      </c>
      <c r="BK215" s="164">
        <f>ROUND(I215*H215,2)</f>
        <v>0</v>
      </c>
      <c r="BL215" s="18" t="s">
        <v>179</v>
      </c>
      <c r="BM215" s="163" t="s">
        <v>2203</v>
      </c>
    </row>
    <row r="216" spans="1:47" s="2" customFormat="1" ht="19.2">
      <c r="A216" s="33"/>
      <c r="B216" s="34"/>
      <c r="C216" s="33"/>
      <c r="D216" s="165" t="s">
        <v>273</v>
      </c>
      <c r="E216" s="33"/>
      <c r="F216" s="166" t="s">
        <v>2202</v>
      </c>
      <c r="G216" s="33"/>
      <c r="H216" s="33"/>
      <c r="I216" s="167"/>
      <c r="J216" s="33"/>
      <c r="K216" s="33"/>
      <c r="L216" s="34"/>
      <c r="M216" s="168"/>
      <c r="N216" s="169"/>
      <c r="O216" s="59"/>
      <c r="P216" s="59"/>
      <c r="Q216" s="59"/>
      <c r="R216" s="59"/>
      <c r="S216" s="59"/>
      <c r="T216" s="60"/>
      <c r="U216" s="33"/>
      <c r="V216" s="33"/>
      <c r="W216" s="33"/>
      <c r="X216" s="33"/>
      <c r="Y216" s="33"/>
      <c r="Z216" s="33"/>
      <c r="AA216" s="33"/>
      <c r="AB216" s="33"/>
      <c r="AC216" s="33"/>
      <c r="AD216" s="33"/>
      <c r="AE216" s="33"/>
      <c r="AT216" s="18" t="s">
        <v>273</v>
      </c>
      <c r="AU216" s="18" t="s">
        <v>87</v>
      </c>
    </row>
    <row r="217" spans="1:65" s="2" customFormat="1" ht="24.15" customHeight="1">
      <c r="A217" s="33"/>
      <c r="B217" s="151"/>
      <c r="C217" s="152" t="s">
        <v>521</v>
      </c>
      <c r="D217" s="152" t="s">
        <v>267</v>
      </c>
      <c r="E217" s="153" t="s">
        <v>2204</v>
      </c>
      <c r="F217" s="154" t="s">
        <v>2205</v>
      </c>
      <c r="G217" s="155" t="s">
        <v>2095</v>
      </c>
      <c r="H217" s="156">
        <v>4</v>
      </c>
      <c r="I217" s="157"/>
      <c r="J217" s="158">
        <f>ROUND(I217*H217,2)</f>
        <v>0</v>
      </c>
      <c r="K217" s="154" t="s">
        <v>1</v>
      </c>
      <c r="L217" s="34"/>
      <c r="M217" s="159" t="s">
        <v>1</v>
      </c>
      <c r="N217" s="160" t="s">
        <v>45</v>
      </c>
      <c r="O217" s="59"/>
      <c r="P217" s="161">
        <f>O217*H217</f>
        <v>0</v>
      </c>
      <c r="Q217" s="161">
        <v>0</v>
      </c>
      <c r="R217" s="161">
        <f>Q217*H217</f>
        <v>0</v>
      </c>
      <c r="S217" s="161">
        <v>0</v>
      </c>
      <c r="T217" s="162">
        <f>S217*H217</f>
        <v>0</v>
      </c>
      <c r="U217" s="33"/>
      <c r="V217" s="33"/>
      <c r="W217" s="33"/>
      <c r="X217" s="33"/>
      <c r="Y217" s="33"/>
      <c r="Z217" s="33"/>
      <c r="AA217" s="33"/>
      <c r="AB217" s="33"/>
      <c r="AC217" s="33"/>
      <c r="AD217" s="33"/>
      <c r="AE217" s="33"/>
      <c r="AR217" s="163" t="s">
        <v>179</v>
      </c>
      <c r="AT217" s="163" t="s">
        <v>267</v>
      </c>
      <c r="AU217" s="163" t="s">
        <v>87</v>
      </c>
      <c r="AY217" s="18" t="s">
        <v>265</v>
      </c>
      <c r="BE217" s="164">
        <f>IF(N217="základní",J217,0)</f>
        <v>0</v>
      </c>
      <c r="BF217" s="164">
        <f>IF(N217="snížená",J217,0)</f>
        <v>0</v>
      </c>
      <c r="BG217" s="164">
        <f>IF(N217="zákl. přenesená",J217,0)</f>
        <v>0</v>
      </c>
      <c r="BH217" s="164">
        <f>IF(N217="sníž. přenesená",J217,0)</f>
        <v>0</v>
      </c>
      <c r="BI217" s="164">
        <f>IF(N217="nulová",J217,0)</f>
        <v>0</v>
      </c>
      <c r="BJ217" s="18" t="s">
        <v>87</v>
      </c>
      <c r="BK217" s="164">
        <f>ROUND(I217*H217,2)</f>
        <v>0</v>
      </c>
      <c r="BL217" s="18" t="s">
        <v>179</v>
      </c>
      <c r="BM217" s="163" t="s">
        <v>2206</v>
      </c>
    </row>
    <row r="218" spans="1:47" s="2" customFormat="1" ht="19.2">
      <c r="A218" s="33"/>
      <c r="B218" s="34"/>
      <c r="C218" s="33"/>
      <c r="D218" s="165" t="s">
        <v>273</v>
      </c>
      <c r="E218" s="33"/>
      <c r="F218" s="166" t="s">
        <v>2205</v>
      </c>
      <c r="G218" s="33"/>
      <c r="H218" s="33"/>
      <c r="I218" s="167"/>
      <c r="J218" s="33"/>
      <c r="K218" s="33"/>
      <c r="L218" s="34"/>
      <c r="M218" s="168"/>
      <c r="N218" s="169"/>
      <c r="O218" s="59"/>
      <c r="P218" s="59"/>
      <c r="Q218" s="59"/>
      <c r="R218" s="59"/>
      <c r="S218" s="59"/>
      <c r="T218" s="60"/>
      <c r="U218" s="33"/>
      <c r="V218" s="33"/>
      <c r="W218" s="33"/>
      <c r="X218" s="33"/>
      <c r="Y218" s="33"/>
      <c r="Z218" s="33"/>
      <c r="AA218" s="33"/>
      <c r="AB218" s="33"/>
      <c r="AC218" s="33"/>
      <c r="AD218" s="33"/>
      <c r="AE218" s="33"/>
      <c r="AT218" s="18" t="s">
        <v>273</v>
      </c>
      <c r="AU218" s="18" t="s">
        <v>87</v>
      </c>
    </row>
    <row r="219" spans="1:65" s="2" customFormat="1" ht="16.5" customHeight="1">
      <c r="A219" s="33"/>
      <c r="B219" s="151"/>
      <c r="C219" s="152" t="s">
        <v>526</v>
      </c>
      <c r="D219" s="152" t="s">
        <v>267</v>
      </c>
      <c r="E219" s="153" t="s">
        <v>2207</v>
      </c>
      <c r="F219" s="154" t="s">
        <v>2208</v>
      </c>
      <c r="G219" s="155" t="s">
        <v>2095</v>
      </c>
      <c r="H219" s="156">
        <v>9</v>
      </c>
      <c r="I219" s="157"/>
      <c r="J219" s="158">
        <f>ROUND(I219*H219,2)</f>
        <v>0</v>
      </c>
      <c r="K219" s="154" t="s">
        <v>1</v>
      </c>
      <c r="L219" s="34"/>
      <c r="M219" s="159" t="s">
        <v>1</v>
      </c>
      <c r="N219" s="160" t="s">
        <v>45</v>
      </c>
      <c r="O219" s="59"/>
      <c r="P219" s="161">
        <f>O219*H219</f>
        <v>0</v>
      </c>
      <c r="Q219" s="161">
        <v>0</v>
      </c>
      <c r="R219" s="161">
        <f>Q219*H219</f>
        <v>0</v>
      </c>
      <c r="S219" s="161">
        <v>0</v>
      </c>
      <c r="T219" s="162">
        <f>S219*H219</f>
        <v>0</v>
      </c>
      <c r="U219" s="33"/>
      <c r="V219" s="33"/>
      <c r="W219" s="33"/>
      <c r="X219" s="33"/>
      <c r="Y219" s="33"/>
      <c r="Z219" s="33"/>
      <c r="AA219" s="33"/>
      <c r="AB219" s="33"/>
      <c r="AC219" s="33"/>
      <c r="AD219" s="33"/>
      <c r="AE219" s="33"/>
      <c r="AR219" s="163" t="s">
        <v>179</v>
      </c>
      <c r="AT219" s="163" t="s">
        <v>267</v>
      </c>
      <c r="AU219" s="163" t="s">
        <v>87</v>
      </c>
      <c r="AY219" s="18" t="s">
        <v>265</v>
      </c>
      <c r="BE219" s="164">
        <f>IF(N219="základní",J219,0)</f>
        <v>0</v>
      </c>
      <c r="BF219" s="164">
        <f>IF(N219="snížená",J219,0)</f>
        <v>0</v>
      </c>
      <c r="BG219" s="164">
        <f>IF(N219="zákl. přenesená",J219,0)</f>
        <v>0</v>
      </c>
      <c r="BH219" s="164">
        <f>IF(N219="sníž. přenesená",J219,0)</f>
        <v>0</v>
      </c>
      <c r="BI219" s="164">
        <f>IF(N219="nulová",J219,0)</f>
        <v>0</v>
      </c>
      <c r="BJ219" s="18" t="s">
        <v>87</v>
      </c>
      <c r="BK219" s="164">
        <f>ROUND(I219*H219,2)</f>
        <v>0</v>
      </c>
      <c r="BL219" s="18" t="s">
        <v>179</v>
      </c>
      <c r="BM219" s="163" t="s">
        <v>2209</v>
      </c>
    </row>
    <row r="220" spans="1:47" s="2" customFormat="1" ht="10.2">
      <c r="A220" s="33"/>
      <c r="B220" s="34"/>
      <c r="C220" s="33"/>
      <c r="D220" s="165" t="s">
        <v>273</v>
      </c>
      <c r="E220" s="33"/>
      <c r="F220" s="166" t="s">
        <v>2208</v>
      </c>
      <c r="G220" s="33"/>
      <c r="H220" s="33"/>
      <c r="I220" s="167"/>
      <c r="J220" s="33"/>
      <c r="K220" s="33"/>
      <c r="L220" s="34"/>
      <c r="M220" s="168"/>
      <c r="N220" s="169"/>
      <c r="O220" s="59"/>
      <c r="P220" s="59"/>
      <c r="Q220" s="59"/>
      <c r="R220" s="59"/>
      <c r="S220" s="59"/>
      <c r="T220" s="60"/>
      <c r="U220" s="33"/>
      <c r="V220" s="33"/>
      <c r="W220" s="33"/>
      <c r="X220" s="33"/>
      <c r="Y220" s="33"/>
      <c r="Z220" s="33"/>
      <c r="AA220" s="33"/>
      <c r="AB220" s="33"/>
      <c r="AC220" s="33"/>
      <c r="AD220" s="33"/>
      <c r="AE220" s="33"/>
      <c r="AT220" s="18" t="s">
        <v>273</v>
      </c>
      <c r="AU220" s="18" t="s">
        <v>87</v>
      </c>
    </row>
    <row r="221" spans="1:65" s="2" customFormat="1" ht="24.15" customHeight="1">
      <c r="A221" s="33"/>
      <c r="B221" s="151"/>
      <c r="C221" s="152" t="s">
        <v>530</v>
      </c>
      <c r="D221" s="152" t="s">
        <v>267</v>
      </c>
      <c r="E221" s="153" t="s">
        <v>2210</v>
      </c>
      <c r="F221" s="154" t="s">
        <v>2211</v>
      </c>
      <c r="G221" s="155" t="s">
        <v>2095</v>
      </c>
      <c r="H221" s="156">
        <v>7</v>
      </c>
      <c r="I221" s="157"/>
      <c r="J221" s="158">
        <f>ROUND(I221*H221,2)</f>
        <v>0</v>
      </c>
      <c r="K221" s="154" t="s">
        <v>1</v>
      </c>
      <c r="L221" s="34"/>
      <c r="M221" s="159" t="s">
        <v>1</v>
      </c>
      <c r="N221" s="160" t="s">
        <v>45</v>
      </c>
      <c r="O221" s="59"/>
      <c r="P221" s="161">
        <f>O221*H221</f>
        <v>0</v>
      </c>
      <c r="Q221" s="161">
        <v>0</v>
      </c>
      <c r="R221" s="161">
        <f>Q221*H221</f>
        <v>0</v>
      </c>
      <c r="S221" s="161">
        <v>0</v>
      </c>
      <c r="T221" s="162">
        <f>S221*H221</f>
        <v>0</v>
      </c>
      <c r="U221" s="33"/>
      <c r="V221" s="33"/>
      <c r="W221" s="33"/>
      <c r="X221" s="33"/>
      <c r="Y221" s="33"/>
      <c r="Z221" s="33"/>
      <c r="AA221" s="33"/>
      <c r="AB221" s="33"/>
      <c r="AC221" s="33"/>
      <c r="AD221" s="33"/>
      <c r="AE221" s="33"/>
      <c r="AR221" s="163" t="s">
        <v>179</v>
      </c>
      <c r="AT221" s="163" t="s">
        <v>267</v>
      </c>
      <c r="AU221" s="163" t="s">
        <v>87</v>
      </c>
      <c r="AY221" s="18" t="s">
        <v>265</v>
      </c>
      <c r="BE221" s="164">
        <f>IF(N221="základní",J221,0)</f>
        <v>0</v>
      </c>
      <c r="BF221" s="164">
        <f>IF(N221="snížená",J221,0)</f>
        <v>0</v>
      </c>
      <c r="BG221" s="164">
        <f>IF(N221="zákl. přenesená",J221,0)</f>
        <v>0</v>
      </c>
      <c r="BH221" s="164">
        <f>IF(N221="sníž. přenesená",J221,0)</f>
        <v>0</v>
      </c>
      <c r="BI221" s="164">
        <f>IF(N221="nulová",J221,0)</f>
        <v>0</v>
      </c>
      <c r="BJ221" s="18" t="s">
        <v>87</v>
      </c>
      <c r="BK221" s="164">
        <f>ROUND(I221*H221,2)</f>
        <v>0</v>
      </c>
      <c r="BL221" s="18" t="s">
        <v>179</v>
      </c>
      <c r="BM221" s="163" t="s">
        <v>2212</v>
      </c>
    </row>
    <row r="222" spans="1:47" s="2" customFormat="1" ht="19.2">
      <c r="A222" s="33"/>
      <c r="B222" s="34"/>
      <c r="C222" s="33"/>
      <c r="D222" s="165" t="s">
        <v>273</v>
      </c>
      <c r="E222" s="33"/>
      <c r="F222" s="166" t="s">
        <v>2211</v>
      </c>
      <c r="G222" s="33"/>
      <c r="H222" s="33"/>
      <c r="I222" s="167"/>
      <c r="J222" s="33"/>
      <c r="K222" s="33"/>
      <c r="L222" s="34"/>
      <c r="M222" s="168"/>
      <c r="N222" s="169"/>
      <c r="O222" s="59"/>
      <c r="P222" s="59"/>
      <c r="Q222" s="59"/>
      <c r="R222" s="59"/>
      <c r="S222" s="59"/>
      <c r="T222" s="60"/>
      <c r="U222" s="33"/>
      <c r="V222" s="33"/>
      <c r="W222" s="33"/>
      <c r="X222" s="33"/>
      <c r="Y222" s="33"/>
      <c r="Z222" s="33"/>
      <c r="AA222" s="33"/>
      <c r="AB222" s="33"/>
      <c r="AC222" s="33"/>
      <c r="AD222" s="33"/>
      <c r="AE222" s="33"/>
      <c r="AT222" s="18" t="s">
        <v>273</v>
      </c>
      <c r="AU222" s="18" t="s">
        <v>87</v>
      </c>
    </row>
    <row r="223" spans="1:65" s="2" customFormat="1" ht="24.15" customHeight="1">
      <c r="A223" s="33"/>
      <c r="B223" s="151"/>
      <c r="C223" s="152" t="s">
        <v>536</v>
      </c>
      <c r="D223" s="152" t="s">
        <v>267</v>
      </c>
      <c r="E223" s="153" t="s">
        <v>2213</v>
      </c>
      <c r="F223" s="154" t="s">
        <v>2214</v>
      </c>
      <c r="G223" s="155" t="s">
        <v>2095</v>
      </c>
      <c r="H223" s="156">
        <v>20</v>
      </c>
      <c r="I223" s="157"/>
      <c r="J223" s="158">
        <f>ROUND(I223*H223,2)</f>
        <v>0</v>
      </c>
      <c r="K223" s="154" t="s">
        <v>1</v>
      </c>
      <c r="L223" s="34"/>
      <c r="M223" s="159" t="s">
        <v>1</v>
      </c>
      <c r="N223" s="160" t="s">
        <v>45</v>
      </c>
      <c r="O223" s="59"/>
      <c r="P223" s="161">
        <f>O223*H223</f>
        <v>0</v>
      </c>
      <c r="Q223" s="161">
        <v>0</v>
      </c>
      <c r="R223" s="161">
        <f>Q223*H223</f>
        <v>0</v>
      </c>
      <c r="S223" s="161">
        <v>0</v>
      </c>
      <c r="T223" s="162">
        <f>S223*H223</f>
        <v>0</v>
      </c>
      <c r="U223" s="33"/>
      <c r="V223" s="33"/>
      <c r="W223" s="33"/>
      <c r="X223" s="33"/>
      <c r="Y223" s="33"/>
      <c r="Z223" s="33"/>
      <c r="AA223" s="33"/>
      <c r="AB223" s="33"/>
      <c r="AC223" s="33"/>
      <c r="AD223" s="33"/>
      <c r="AE223" s="33"/>
      <c r="AR223" s="163" t="s">
        <v>179</v>
      </c>
      <c r="AT223" s="163" t="s">
        <v>267</v>
      </c>
      <c r="AU223" s="163" t="s">
        <v>87</v>
      </c>
      <c r="AY223" s="18" t="s">
        <v>265</v>
      </c>
      <c r="BE223" s="164">
        <f>IF(N223="základní",J223,0)</f>
        <v>0</v>
      </c>
      <c r="BF223" s="164">
        <f>IF(N223="snížená",J223,0)</f>
        <v>0</v>
      </c>
      <c r="BG223" s="164">
        <f>IF(N223="zákl. přenesená",J223,0)</f>
        <v>0</v>
      </c>
      <c r="BH223" s="164">
        <f>IF(N223="sníž. přenesená",J223,0)</f>
        <v>0</v>
      </c>
      <c r="BI223" s="164">
        <f>IF(N223="nulová",J223,0)</f>
        <v>0</v>
      </c>
      <c r="BJ223" s="18" t="s">
        <v>87</v>
      </c>
      <c r="BK223" s="164">
        <f>ROUND(I223*H223,2)</f>
        <v>0</v>
      </c>
      <c r="BL223" s="18" t="s">
        <v>179</v>
      </c>
      <c r="BM223" s="163" t="s">
        <v>2215</v>
      </c>
    </row>
    <row r="224" spans="1:47" s="2" customFormat="1" ht="19.2">
      <c r="A224" s="33"/>
      <c r="B224" s="34"/>
      <c r="C224" s="33"/>
      <c r="D224" s="165" t="s">
        <v>273</v>
      </c>
      <c r="E224" s="33"/>
      <c r="F224" s="166" t="s">
        <v>2214</v>
      </c>
      <c r="G224" s="33"/>
      <c r="H224" s="33"/>
      <c r="I224" s="167"/>
      <c r="J224" s="33"/>
      <c r="K224" s="33"/>
      <c r="L224" s="34"/>
      <c r="M224" s="168"/>
      <c r="N224" s="169"/>
      <c r="O224" s="59"/>
      <c r="P224" s="59"/>
      <c r="Q224" s="59"/>
      <c r="R224" s="59"/>
      <c r="S224" s="59"/>
      <c r="T224" s="60"/>
      <c r="U224" s="33"/>
      <c r="V224" s="33"/>
      <c r="W224" s="33"/>
      <c r="X224" s="33"/>
      <c r="Y224" s="33"/>
      <c r="Z224" s="33"/>
      <c r="AA224" s="33"/>
      <c r="AB224" s="33"/>
      <c r="AC224" s="33"/>
      <c r="AD224" s="33"/>
      <c r="AE224" s="33"/>
      <c r="AT224" s="18" t="s">
        <v>273</v>
      </c>
      <c r="AU224" s="18" t="s">
        <v>87</v>
      </c>
    </row>
    <row r="225" spans="1:65" s="2" customFormat="1" ht="24.15" customHeight="1">
      <c r="A225" s="33"/>
      <c r="B225" s="151"/>
      <c r="C225" s="152" t="s">
        <v>542</v>
      </c>
      <c r="D225" s="152" t="s">
        <v>267</v>
      </c>
      <c r="E225" s="153" t="s">
        <v>2216</v>
      </c>
      <c r="F225" s="154" t="s">
        <v>2217</v>
      </c>
      <c r="G225" s="155" t="s">
        <v>2095</v>
      </c>
      <c r="H225" s="156">
        <v>4</v>
      </c>
      <c r="I225" s="157"/>
      <c r="J225" s="158">
        <f>ROUND(I225*H225,2)</f>
        <v>0</v>
      </c>
      <c r="K225" s="154" t="s">
        <v>1</v>
      </c>
      <c r="L225" s="34"/>
      <c r="M225" s="159" t="s">
        <v>1</v>
      </c>
      <c r="N225" s="160" t="s">
        <v>45</v>
      </c>
      <c r="O225" s="59"/>
      <c r="P225" s="161">
        <f>O225*H225</f>
        <v>0</v>
      </c>
      <c r="Q225" s="161">
        <v>0</v>
      </c>
      <c r="R225" s="161">
        <f>Q225*H225</f>
        <v>0</v>
      </c>
      <c r="S225" s="161">
        <v>0</v>
      </c>
      <c r="T225" s="162">
        <f>S225*H225</f>
        <v>0</v>
      </c>
      <c r="U225" s="33"/>
      <c r="V225" s="33"/>
      <c r="W225" s="33"/>
      <c r="X225" s="33"/>
      <c r="Y225" s="33"/>
      <c r="Z225" s="33"/>
      <c r="AA225" s="33"/>
      <c r="AB225" s="33"/>
      <c r="AC225" s="33"/>
      <c r="AD225" s="33"/>
      <c r="AE225" s="33"/>
      <c r="AR225" s="163" t="s">
        <v>179</v>
      </c>
      <c r="AT225" s="163" t="s">
        <v>267</v>
      </c>
      <c r="AU225" s="163" t="s">
        <v>87</v>
      </c>
      <c r="AY225" s="18" t="s">
        <v>265</v>
      </c>
      <c r="BE225" s="164">
        <f>IF(N225="základní",J225,0)</f>
        <v>0</v>
      </c>
      <c r="BF225" s="164">
        <f>IF(N225="snížená",J225,0)</f>
        <v>0</v>
      </c>
      <c r="BG225" s="164">
        <f>IF(N225="zákl. přenesená",J225,0)</f>
        <v>0</v>
      </c>
      <c r="BH225" s="164">
        <f>IF(N225="sníž. přenesená",J225,0)</f>
        <v>0</v>
      </c>
      <c r="BI225" s="164">
        <f>IF(N225="nulová",J225,0)</f>
        <v>0</v>
      </c>
      <c r="BJ225" s="18" t="s">
        <v>87</v>
      </c>
      <c r="BK225" s="164">
        <f>ROUND(I225*H225,2)</f>
        <v>0</v>
      </c>
      <c r="BL225" s="18" t="s">
        <v>179</v>
      </c>
      <c r="BM225" s="163" t="s">
        <v>2218</v>
      </c>
    </row>
    <row r="226" spans="1:47" s="2" customFormat="1" ht="19.2">
      <c r="A226" s="33"/>
      <c r="B226" s="34"/>
      <c r="C226" s="33"/>
      <c r="D226" s="165" t="s">
        <v>273</v>
      </c>
      <c r="E226" s="33"/>
      <c r="F226" s="166" t="s">
        <v>2217</v>
      </c>
      <c r="G226" s="33"/>
      <c r="H226" s="33"/>
      <c r="I226" s="167"/>
      <c r="J226" s="33"/>
      <c r="K226" s="33"/>
      <c r="L226" s="34"/>
      <c r="M226" s="168"/>
      <c r="N226" s="169"/>
      <c r="O226" s="59"/>
      <c r="P226" s="59"/>
      <c r="Q226" s="59"/>
      <c r="R226" s="59"/>
      <c r="S226" s="59"/>
      <c r="T226" s="60"/>
      <c r="U226" s="33"/>
      <c r="V226" s="33"/>
      <c r="W226" s="33"/>
      <c r="X226" s="33"/>
      <c r="Y226" s="33"/>
      <c r="Z226" s="33"/>
      <c r="AA226" s="33"/>
      <c r="AB226" s="33"/>
      <c r="AC226" s="33"/>
      <c r="AD226" s="33"/>
      <c r="AE226" s="33"/>
      <c r="AT226" s="18" t="s">
        <v>273</v>
      </c>
      <c r="AU226" s="18" t="s">
        <v>87</v>
      </c>
    </row>
    <row r="227" spans="1:65" s="2" customFormat="1" ht="24.15" customHeight="1">
      <c r="A227" s="33"/>
      <c r="B227" s="151"/>
      <c r="C227" s="152" t="s">
        <v>548</v>
      </c>
      <c r="D227" s="152" t="s">
        <v>267</v>
      </c>
      <c r="E227" s="153" t="s">
        <v>2219</v>
      </c>
      <c r="F227" s="154" t="s">
        <v>2220</v>
      </c>
      <c r="G227" s="155" t="s">
        <v>2095</v>
      </c>
      <c r="H227" s="156">
        <v>2</v>
      </c>
      <c r="I227" s="157"/>
      <c r="J227" s="158">
        <f>ROUND(I227*H227,2)</f>
        <v>0</v>
      </c>
      <c r="K227" s="154" t="s">
        <v>1</v>
      </c>
      <c r="L227" s="34"/>
      <c r="M227" s="159" t="s">
        <v>1</v>
      </c>
      <c r="N227" s="160" t="s">
        <v>45</v>
      </c>
      <c r="O227" s="59"/>
      <c r="P227" s="161">
        <f>O227*H227</f>
        <v>0</v>
      </c>
      <c r="Q227" s="161">
        <v>0</v>
      </c>
      <c r="R227" s="161">
        <f>Q227*H227</f>
        <v>0</v>
      </c>
      <c r="S227" s="161">
        <v>0</v>
      </c>
      <c r="T227" s="162">
        <f>S227*H227</f>
        <v>0</v>
      </c>
      <c r="U227" s="33"/>
      <c r="V227" s="33"/>
      <c r="W227" s="33"/>
      <c r="X227" s="33"/>
      <c r="Y227" s="33"/>
      <c r="Z227" s="33"/>
      <c r="AA227" s="33"/>
      <c r="AB227" s="33"/>
      <c r="AC227" s="33"/>
      <c r="AD227" s="33"/>
      <c r="AE227" s="33"/>
      <c r="AR227" s="163" t="s">
        <v>179</v>
      </c>
      <c r="AT227" s="163" t="s">
        <v>267</v>
      </c>
      <c r="AU227" s="163" t="s">
        <v>87</v>
      </c>
      <c r="AY227" s="18" t="s">
        <v>265</v>
      </c>
      <c r="BE227" s="164">
        <f>IF(N227="základní",J227,0)</f>
        <v>0</v>
      </c>
      <c r="BF227" s="164">
        <f>IF(N227="snížená",J227,0)</f>
        <v>0</v>
      </c>
      <c r="BG227" s="164">
        <f>IF(N227="zákl. přenesená",J227,0)</f>
        <v>0</v>
      </c>
      <c r="BH227" s="164">
        <f>IF(N227="sníž. přenesená",J227,0)</f>
        <v>0</v>
      </c>
      <c r="BI227" s="164">
        <f>IF(N227="nulová",J227,0)</f>
        <v>0</v>
      </c>
      <c r="BJ227" s="18" t="s">
        <v>87</v>
      </c>
      <c r="BK227" s="164">
        <f>ROUND(I227*H227,2)</f>
        <v>0</v>
      </c>
      <c r="BL227" s="18" t="s">
        <v>179</v>
      </c>
      <c r="BM227" s="163" t="s">
        <v>2221</v>
      </c>
    </row>
    <row r="228" spans="1:47" s="2" customFormat="1" ht="19.2">
      <c r="A228" s="33"/>
      <c r="B228" s="34"/>
      <c r="C228" s="33"/>
      <c r="D228" s="165" t="s">
        <v>273</v>
      </c>
      <c r="E228" s="33"/>
      <c r="F228" s="166" t="s">
        <v>2220</v>
      </c>
      <c r="G228" s="33"/>
      <c r="H228" s="33"/>
      <c r="I228" s="167"/>
      <c r="J228" s="33"/>
      <c r="K228" s="33"/>
      <c r="L228" s="34"/>
      <c r="M228" s="168"/>
      <c r="N228" s="169"/>
      <c r="O228" s="59"/>
      <c r="P228" s="59"/>
      <c r="Q228" s="59"/>
      <c r="R228" s="59"/>
      <c r="S228" s="59"/>
      <c r="T228" s="60"/>
      <c r="U228" s="33"/>
      <c r="V228" s="33"/>
      <c r="W228" s="33"/>
      <c r="X228" s="33"/>
      <c r="Y228" s="33"/>
      <c r="Z228" s="33"/>
      <c r="AA228" s="33"/>
      <c r="AB228" s="33"/>
      <c r="AC228" s="33"/>
      <c r="AD228" s="33"/>
      <c r="AE228" s="33"/>
      <c r="AT228" s="18" t="s">
        <v>273</v>
      </c>
      <c r="AU228" s="18" t="s">
        <v>87</v>
      </c>
    </row>
    <row r="229" spans="1:65" s="2" customFormat="1" ht="24.15" customHeight="1">
      <c r="A229" s="33"/>
      <c r="B229" s="151"/>
      <c r="C229" s="152" t="s">
        <v>552</v>
      </c>
      <c r="D229" s="152" t="s">
        <v>267</v>
      </c>
      <c r="E229" s="153" t="s">
        <v>2222</v>
      </c>
      <c r="F229" s="154" t="s">
        <v>2223</v>
      </c>
      <c r="G229" s="155" t="s">
        <v>2095</v>
      </c>
      <c r="H229" s="156">
        <v>22</v>
      </c>
      <c r="I229" s="157"/>
      <c r="J229" s="158">
        <f>ROUND(I229*H229,2)</f>
        <v>0</v>
      </c>
      <c r="K229" s="154" t="s">
        <v>1</v>
      </c>
      <c r="L229" s="34"/>
      <c r="M229" s="159" t="s">
        <v>1</v>
      </c>
      <c r="N229" s="160" t="s">
        <v>45</v>
      </c>
      <c r="O229" s="59"/>
      <c r="P229" s="161">
        <f>O229*H229</f>
        <v>0</v>
      </c>
      <c r="Q229" s="161">
        <v>0</v>
      </c>
      <c r="R229" s="161">
        <f>Q229*H229</f>
        <v>0</v>
      </c>
      <c r="S229" s="161">
        <v>0</v>
      </c>
      <c r="T229" s="162">
        <f>S229*H229</f>
        <v>0</v>
      </c>
      <c r="U229" s="33"/>
      <c r="V229" s="33"/>
      <c r="W229" s="33"/>
      <c r="X229" s="33"/>
      <c r="Y229" s="33"/>
      <c r="Z229" s="33"/>
      <c r="AA229" s="33"/>
      <c r="AB229" s="33"/>
      <c r="AC229" s="33"/>
      <c r="AD229" s="33"/>
      <c r="AE229" s="33"/>
      <c r="AR229" s="163" t="s">
        <v>179</v>
      </c>
      <c r="AT229" s="163" t="s">
        <v>267</v>
      </c>
      <c r="AU229" s="163" t="s">
        <v>87</v>
      </c>
      <c r="AY229" s="18" t="s">
        <v>265</v>
      </c>
      <c r="BE229" s="164">
        <f>IF(N229="základní",J229,0)</f>
        <v>0</v>
      </c>
      <c r="BF229" s="164">
        <f>IF(N229="snížená",J229,0)</f>
        <v>0</v>
      </c>
      <c r="BG229" s="164">
        <f>IF(N229="zákl. přenesená",J229,0)</f>
        <v>0</v>
      </c>
      <c r="BH229" s="164">
        <f>IF(N229="sníž. přenesená",J229,0)</f>
        <v>0</v>
      </c>
      <c r="BI229" s="164">
        <f>IF(N229="nulová",J229,0)</f>
        <v>0</v>
      </c>
      <c r="BJ229" s="18" t="s">
        <v>87</v>
      </c>
      <c r="BK229" s="164">
        <f>ROUND(I229*H229,2)</f>
        <v>0</v>
      </c>
      <c r="BL229" s="18" t="s">
        <v>179</v>
      </c>
      <c r="BM229" s="163" t="s">
        <v>2224</v>
      </c>
    </row>
    <row r="230" spans="1:47" s="2" customFormat="1" ht="19.2">
      <c r="A230" s="33"/>
      <c r="B230" s="34"/>
      <c r="C230" s="33"/>
      <c r="D230" s="165" t="s">
        <v>273</v>
      </c>
      <c r="E230" s="33"/>
      <c r="F230" s="166" t="s">
        <v>2223</v>
      </c>
      <c r="G230" s="33"/>
      <c r="H230" s="33"/>
      <c r="I230" s="167"/>
      <c r="J230" s="33"/>
      <c r="K230" s="33"/>
      <c r="L230" s="34"/>
      <c r="M230" s="168"/>
      <c r="N230" s="169"/>
      <c r="O230" s="59"/>
      <c r="P230" s="59"/>
      <c r="Q230" s="59"/>
      <c r="R230" s="59"/>
      <c r="S230" s="59"/>
      <c r="T230" s="60"/>
      <c r="U230" s="33"/>
      <c r="V230" s="33"/>
      <c r="W230" s="33"/>
      <c r="X230" s="33"/>
      <c r="Y230" s="33"/>
      <c r="Z230" s="33"/>
      <c r="AA230" s="33"/>
      <c r="AB230" s="33"/>
      <c r="AC230" s="33"/>
      <c r="AD230" s="33"/>
      <c r="AE230" s="33"/>
      <c r="AT230" s="18" t="s">
        <v>273</v>
      </c>
      <c r="AU230" s="18" t="s">
        <v>87</v>
      </c>
    </row>
    <row r="231" spans="1:65" s="2" customFormat="1" ht="24.15" customHeight="1">
      <c r="A231" s="33"/>
      <c r="B231" s="151"/>
      <c r="C231" s="152" t="s">
        <v>559</v>
      </c>
      <c r="D231" s="152" t="s">
        <v>267</v>
      </c>
      <c r="E231" s="153" t="s">
        <v>2225</v>
      </c>
      <c r="F231" s="154" t="s">
        <v>2226</v>
      </c>
      <c r="G231" s="155" t="s">
        <v>2095</v>
      </c>
      <c r="H231" s="156">
        <v>20</v>
      </c>
      <c r="I231" s="157"/>
      <c r="J231" s="158">
        <f>ROUND(I231*H231,2)</f>
        <v>0</v>
      </c>
      <c r="K231" s="154" t="s">
        <v>1</v>
      </c>
      <c r="L231" s="34"/>
      <c r="M231" s="159" t="s">
        <v>1</v>
      </c>
      <c r="N231" s="160" t="s">
        <v>45</v>
      </c>
      <c r="O231" s="59"/>
      <c r="P231" s="161">
        <f>O231*H231</f>
        <v>0</v>
      </c>
      <c r="Q231" s="161">
        <v>0</v>
      </c>
      <c r="R231" s="161">
        <f>Q231*H231</f>
        <v>0</v>
      </c>
      <c r="S231" s="161">
        <v>0</v>
      </c>
      <c r="T231" s="162">
        <f>S231*H231</f>
        <v>0</v>
      </c>
      <c r="U231" s="33"/>
      <c r="V231" s="33"/>
      <c r="W231" s="33"/>
      <c r="X231" s="33"/>
      <c r="Y231" s="33"/>
      <c r="Z231" s="33"/>
      <c r="AA231" s="33"/>
      <c r="AB231" s="33"/>
      <c r="AC231" s="33"/>
      <c r="AD231" s="33"/>
      <c r="AE231" s="33"/>
      <c r="AR231" s="163" t="s">
        <v>179</v>
      </c>
      <c r="AT231" s="163" t="s">
        <v>267</v>
      </c>
      <c r="AU231" s="163" t="s">
        <v>87</v>
      </c>
      <c r="AY231" s="18" t="s">
        <v>265</v>
      </c>
      <c r="BE231" s="164">
        <f>IF(N231="základní",J231,0)</f>
        <v>0</v>
      </c>
      <c r="BF231" s="164">
        <f>IF(N231="snížená",J231,0)</f>
        <v>0</v>
      </c>
      <c r="BG231" s="164">
        <f>IF(N231="zákl. přenesená",J231,0)</f>
        <v>0</v>
      </c>
      <c r="BH231" s="164">
        <f>IF(N231="sníž. přenesená",J231,0)</f>
        <v>0</v>
      </c>
      <c r="BI231" s="164">
        <f>IF(N231="nulová",J231,0)</f>
        <v>0</v>
      </c>
      <c r="BJ231" s="18" t="s">
        <v>87</v>
      </c>
      <c r="BK231" s="164">
        <f>ROUND(I231*H231,2)</f>
        <v>0</v>
      </c>
      <c r="BL231" s="18" t="s">
        <v>179</v>
      </c>
      <c r="BM231" s="163" t="s">
        <v>2227</v>
      </c>
    </row>
    <row r="232" spans="1:47" s="2" customFormat="1" ht="19.2">
      <c r="A232" s="33"/>
      <c r="B232" s="34"/>
      <c r="C232" s="33"/>
      <c r="D232" s="165" t="s">
        <v>273</v>
      </c>
      <c r="E232" s="33"/>
      <c r="F232" s="166" t="s">
        <v>2226</v>
      </c>
      <c r="G232" s="33"/>
      <c r="H232" s="33"/>
      <c r="I232" s="167"/>
      <c r="J232" s="33"/>
      <c r="K232" s="33"/>
      <c r="L232" s="34"/>
      <c r="M232" s="168"/>
      <c r="N232" s="169"/>
      <c r="O232" s="59"/>
      <c r="P232" s="59"/>
      <c r="Q232" s="59"/>
      <c r="R232" s="59"/>
      <c r="S232" s="59"/>
      <c r="T232" s="60"/>
      <c r="U232" s="33"/>
      <c r="V232" s="33"/>
      <c r="W232" s="33"/>
      <c r="X232" s="33"/>
      <c r="Y232" s="33"/>
      <c r="Z232" s="33"/>
      <c r="AA232" s="33"/>
      <c r="AB232" s="33"/>
      <c r="AC232" s="33"/>
      <c r="AD232" s="33"/>
      <c r="AE232" s="33"/>
      <c r="AT232" s="18" t="s">
        <v>273</v>
      </c>
      <c r="AU232" s="18" t="s">
        <v>87</v>
      </c>
    </row>
    <row r="233" spans="1:65" s="2" customFormat="1" ht="37.8" customHeight="1">
      <c r="A233" s="33"/>
      <c r="B233" s="151"/>
      <c r="C233" s="152" t="s">
        <v>566</v>
      </c>
      <c r="D233" s="152" t="s">
        <v>267</v>
      </c>
      <c r="E233" s="153" t="s">
        <v>2228</v>
      </c>
      <c r="F233" s="154" t="s">
        <v>2229</v>
      </c>
      <c r="G233" s="155" t="s">
        <v>2095</v>
      </c>
      <c r="H233" s="156">
        <v>2</v>
      </c>
      <c r="I233" s="157"/>
      <c r="J233" s="158">
        <f>ROUND(I233*H233,2)</f>
        <v>0</v>
      </c>
      <c r="K233" s="154" t="s">
        <v>1</v>
      </c>
      <c r="L233" s="34"/>
      <c r="M233" s="159" t="s">
        <v>1</v>
      </c>
      <c r="N233" s="160" t="s">
        <v>45</v>
      </c>
      <c r="O233" s="59"/>
      <c r="P233" s="161">
        <f>O233*H233</f>
        <v>0</v>
      </c>
      <c r="Q233" s="161">
        <v>0</v>
      </c>
      <c r="R233" s="161">
        <f>Q233*H233</f>
        <v>0</v>
      </c>
      <c r="S233" s="161">
        <v>0</v>
      </c>
      <c r="T233" s="162">
        <f>S233*H233</f>
        <v>0</v>
      </c>
      <c r="U233" s="33"/>
      <c r="V233" s="33"/>
      <c r="W233" s="33"/>
      <c r="X233" s="33"/>
      <c r="Y233" s="33"/>
      <c r="Z233" s="33"/>
      <c r="AA233" s="33"/>
      <c r="AB233" s="33"/>
      <c r="AC233" s="33"/>
      <c r="AD233" s="33"/>
      <c r="AE233" s="33"/>
      <c r="AR233" s="163" t="s">
        <v>179</v>
      </c>
      <c r="AT233" s="163" t="s">
        <v>267</v>
      </c>
      <c r="AU233" s="163" t="s">
        <v>87</v>
      </c>
      <c r="AY233" s="18" t="s">
        <v>265</v>
      </c>
      <c r="BE233" s="164">
        <f>IF(N233="základní",J233,0)</f>
        <v>0</v>
      </c>
      <c r="BF233" s="164">
        <f>IF(N233="snížená",J233,0)</f>
        <v>0</v>
      </c>
      <c r="BG233" s="164">
        <f>IF(N233="zákl. přenesená",J233,0)</f>
        <v>0</v>
      </c>
      <c r="BH233" s="164">
        <f>IF(N233="sníž. přenesená",J233,0)</f>
        <v>0</v>
      </c>
      <c r="BI233" s="164">
        <f>IF(N233="nulová",J233,0)</f>
        <v>0</v>
      </c>
      <c r="BJ233" s="18" t="s">
        <v>87</v>
      </c>
      <c r="BK233" s="164">
        <f>ROUND(I233*H233,2)</f>
        <v>0</v>
      </c>
      <c r="BL233" s="18" t="s">
        <v>179</v>
      </c>
      <c r="BM233" s="163" t="s">
        <v>2230</v>
      </c>
    </row>
    <row r="234" spans="1:47" s="2" customFormat="1" ht="28.8">
      <c r="A234" s="33"/>
      <c r="B234" s="34"/>
      <c r="C234" s="33"/>
      <c r="D234" s="165" t="s">
        <v>273</v>
      </c>
      <c r="E234" s="33"/>
      <c r="F234" s="166" t="s">
        <v>2229</v>
      </c>
      <c r="G234" s="33"/>
      <c r="H234" s="33"/>
      <c r="I234" s="167"/>
      <c r="J234" s="33"/>
      <c r="K234" s="33"/>
      <c r="L234" s="34"/>
      <c r="M234" s="168"/>
      <c r="N234" s="169"/>
      <c r="O234" s="59"/>
      <c r="P234" s="59"/>
      <c r="Q234" s="59"/>
      <c r="R234" s="59"/>
      <c r="S234" s="59"/>
      <c r="T234" s="60"/>
      <c r="U234" s="33"/>
      <c r="V234" s="33"/>
      <c r="W234" s="33"/>
      <c r="X234" s="33"/>
      <c r="Y234" s="33"/>
      <c r="Z234" s="33"/>
      <c r="AA234" s="33"/>
      <c r="AB234" s="33"/>
      <c r="AC234" s="33"/>
      <c r="AD234" s="33"/>
      <c r="AE234" s="33"/>
      <c r="AT234" s="18" t="s">
        <v>273</v>
      </c>
      <c r="AU234" s="18" t="s">
        <v>87</v>
      </c>
    </row>
    <row r="235" spans="1:65" s="2" customFormat="1" ht="44.25" customHeight="1">
      <c r="A235" s="33"/>
      <c r="B235" s="151"/>
      <c r="C235" s="152" t="s">
        <v>164</v>
      </c>
      <c r="D235" s="152" t="s">
        <v>267</v>
      </c>
      <c r="E235" s="153" t="s">
        <v>2231</v>
      </c>
      <c r="F235" s="154" t="s">
        <v>2232</v>
      </c>
      <c r="G235" s="155" t="s">
        <v>2095</v>
      </c>
      <c r="H235" s="156">
        <v>3</v>
      </c>
      <c r="I235" s="157"/>
      <c r="J235" s="158">
        <f>ROUND(I235*H235,2)</f>
        <v>0</v>
      </c>
      <c r="K235" s="154" t="s">
        <v>1</v>
      </c>
      <c r="L235" s="34"/>
      <c r="M235" s="159" t="s">
        <v>1</v>
      </c>
      <c r="N235" s="160" t="s">
        <v>45</v>
      </c>
      <c r="O235" s="59"/>
      <c r="P235" s="161">
        <f>O235*H235</f>
        <v>0</v>
      </c>
      <c r="Q235" s="161">
        <v>0</v>
      </c>
      <c r="R235" s="161">
        <f>Q235*H235</f>
        <v>0</v>
      </c>
      <c r="S235" s="161">
        <v>0</v>
      </c>
      <c r="T235" s="162">
        <f>S235*H235</f>
        <v>0</v>
      </c>
      <c r="U235" s="33"/>
      <c r="V235" s="33"/>
      <c r="W235" s="33"/>
      <c r="X235" s="33"/>
      <c r="Y235" s="33"/>
      <c r="Z235" s="33"/>
      <c r="AA235" s="33"/>
      <c r="AB235" s="33"/>
      <c r="AC235" s="33"/>
      <c r="AD235" s="33"/>
      <c r="AE235" s="33"/>
      <c r="AR235" s="163" t="s">
        <v>179</v>
      </c>
      <c r="AT235" s="163" t="s">
        <v>267</v>
      </c>
      <c r="AU235" s="163" t="s">
        <v>87</v>
      </c>
      <c r="AY235" s="18" t="s">
        <v>265</v>
      </c>
      <c r="BE235" s="164">
        <f>IF(N235="základní",J235,0)</f>
        <v>0</v>
      </c>
      <c r="BF235" s="164">
        <f>IF(N235="snížená",J235,0)</f>
        <v>0</v>
      </c>
      <c r="BG235" s="164">
        <f>IF(N235="zákl. přenesená",J235,0)</f>
        <v>0</v>
      </c>
      <c r="BH235" s="164">
        <f>IF(N235="sníž. přenesená",J235,0)</f>
        <v>0</v>
      </c>
      <c r="BI235" s="164">
        <f>IF(N235="nulová",J235,0)</f>
        <v>0</v>
      </c>
      <c r="BJ235" s="18" t="s">
        <v>87</v>
      </c>
      <c r="BK235" s="164">
        <f>ROUND(I235*H235,2)</f>
        <v>0</v>
      </c>
      <c r="BL235" s="18" t="s">
        <v>179</v>
      </c>
      <c r="BM235" s="163" t="s">
        <v>2233</v>
      </c>
    </row>
    <row r="236" spans="1:47" s="2" customFormat="1" ht="28.8">
      <c r="A236" s="33"/>
      <c r="B236" s="34"/>
      <c r="C236" s="33"/>
      <c r="D236" s="165" t="s">
        <v>273</v>
      </c>
      <c r="E236" s="33"/>
      <c r="F236" s="166" t="s">
        <v>2232</v>
      </c>
      <c r="G236" s="33"/>
      <c r="H236" s="33"/>
      <c r="I236" s="167"/>
      <c r="J236" s="33"/>
      <c r="K236" s="33"/>
      <c r="L236" s="34"/>
      <c r="M236" s="168"/>
      <c r="N236" s="169"/>
      <c r="O236" s="59"/>
      <c r="P236" s="59"/>
      <c r="Q236" s="59"/>
      <c r="R236" s="59"/>
      <c r="S236" s="59"/>
      <c r="T236" s="60"/>
      <c r="U236" s="33"/>
      <c r="V236" s="33"/>
      <c r="W236" s="33"/>
      <c r="X236" s="33"/>
      <c r="Y236" s="33"/>
      <c r="Z236" s="33"/>
      <c r="AA236" s="33"/>
      <c r="AB236" s="33"/>
      <c r="AC236" s="33"/>
      <c r="AD236" s="33"/>
      <c r="AE236" s="33"/>
      <c r="AT236" s="18" t="s">
        <v>273</v>
      </c>
      <c r="AU236" s="18" t="s">
        <v>87</v>
      </c>
    </row>
    <row r="237" spans="1:65" s="2" customFormat="1" ht="24.15" customHeight="1">
      <c r="A237" s="33"/>
      <c r="B237" s="151"/>
      <c r="C237" s="152" t="s">
        <v>576</v>
      </c>
      <c r="D237" s="152" t="s">
        <v>267</v>
      </c>
      <c r="E237" s="153" t="s">
        <v>2234</v>
      </c>
      <c r="F237" s="154" t="s">
        <v>2235</v>
      </c>
      <c r="G237" s="155" t="s">
        <v>2095</v>
      </c>
      <c r="H237" s="156">
        <v>3</v>
      </c>
      <c r="I237" s="157"/>
      <c r="J237" s="158">
        <f>ROUND(I237*H237,2)</f>
        <v>0</v>
      </c>
      <c r="K237" s="154" t="s">
        <v>1</v>
      </c>
      <c r="L237" s="34"/>
      <c r="M237" s="159" t="s">
        <v>1</v>
      </c>
      <c r="N237" s="160" t="s">
        <v>45</v>
      </c>
      <c r="O237" s="59"/>
      <c r="P237" s="161">
        <f>O237*H237</f>
        <v>0</v>
      </c>
      <c r="Q237" s="161">
        <v>0</v>
      </c>
      <c r="R237" s="161">
        <f>Q237*H237</f>
        <v>0</v>
      </c>
      <c r="S237" s="161">
        <v>0</v>
      </c>
      <c r="T237" s="162">
        <f>S237*H237</f>
        <v>0</v>
      </c>
      <c r="U237" s="33"/>
      <c r="V237" s="33"/>
      <c r="W237" s="33"/>
      <c r="X237" s="33"/>
      <c r="Y237" s="33"/>
      <c r="Z237" s="33"/>
      <c r="AA237" s="33"/>
      <c r="AB237" s="33"/>
      <c r="AC237" s="33"/>
      <c r="AD237" s="33"/>
      <c r="AE237" s="33"/>
      <c r="AR237" s="163" t="s">
        <v>179</v>
      </c>
      <c r="AT237" s="163" t="s">
        <v>267</v>
      </c>
      <c r="AU237" s="163" t="s">
        <v>87</v>
      </c>
      <c r="AY237" s="18" t="s">
        <v>265</v>
      </c>
      <c r="BE237" s="164">
        <f>IF(N237="základní",J237,0)</f>
        <v>0</v>
      </c>
      <c r="BF237" s="164">
        <f>IF(N237="snížená",J237,0)</f>
        <v>0</v>
      </c>
      <c r="BG237" s="164">
        <f>IF(N237="zákl. přenesená",J237,0)</f>
        <v>0</v>
      </c>
      <c r="BH237" s="164">
        <f>IF(N237="sníž. přenesená",J237,0)</f>
        <v>0</v>
      </c>
      <c r="BI237" s="164">
        <f>IF(N237="nulová",J237,0)</f>
        <v>0</v>
      </c>
      <c r="BJ237" s="18" t="s">
        <v>87</v>
      </c>
      <c r="BK237" s="164">
        <f>ROUND(I237*H237,2)</f>
        <v>0</v>
      </c>
      <c r="BL237" s="18" t="s">
        <v>179</v>
      </c>
      <c r="BM237" s="163" t="s">
        <v>2236</v>
      </c>
    </row>
    <row r="238" spans="1:47" s="2" customFormat="1" ht="10.2">
      <c r="A238" s="33"/>
      <c r="B238" s="34"/>
      <c r="C238" s="33"/>
      <c r="D238" s="165" t="s">
        <v>273</v>
      </c>
      <c r="E238" s="33"/>
      <c r="F238" s="166" t="s">
        <v>2235</v>
      </c>
      <c r="G238" s="33"/>
      <c r="H238" s="33"/>
      <c r="I238" s="167"/>
      <c r="J238" s="33"/>
      <c r="K238" s="33"/>
      <c r="L238" s="34"/>
      <c r="M238" s="168"/>
      <c r="N238" s="169"/>
      <c r="O238" s="59"/>
      <c r="P238" s="59"/>
      <c r="Q238" s="59"/>
      <c r="R238" s="59"/>
      <c r="S238" s="59"/>
      <c r="T238" s="60"/>
      <c r="U238" s="33"/>
      <c r="V238" s="33"/>
      <c r="W238" s="33"/>
      <c r="X238" s="33"/>
      <c r="Y238" s="33"/>
      <c r="Z238" s="33"/>
      <c r="AA238" s="33"/>
      <c r="AB238" s="33"/>
      <c r="AC238" s="33"/>
      <c r="AD238" s="33"/>
      <c r="AE238" s="33"/>
      <c r="AT238" s="18" t="s">
        <v>273</v>
      </c>
      <c r="AU238" s="18" t="s">
        <v>87</v>
      </c>
    </row>
    <row r="239" spans="1:65" s="2" customFormat="1" ht="16.5" customHeight="1">
      <c r="A239" s="33"/>
      <c r="B239" s="151"/>
      <c r="C239" s="152" t="s">
        <v>581</v>
      </c>
      <c r="D239" s="152" t="s">
        <v>267</v>
      </c>
      <c r="E239" s="153" t="s">
        <v>2237</v>
      </c>
      <c r="F239" s="154" t="s">
        <v>2238</v>
      </c>
      <c r="G239" s="155" t="s">
        <v>2095</v>
      </c>
      <c r="H239" s="156">
        <v>2</v>
      </c>
      <c r="I239" s="157"/>
      <c r="J239" s="158">
        <f>ROUND(I239*H239,2)</f>
        <v>0</v>
      </c>
      <c r="K239" s="154" t="s">
        <v>1</v>
      </c>
      <c r="L239" s="34"/>
      <c r="M239" s="159" t="s">
        <v>1</v>
      </c>
      <c r="N239" s="160" t="s">
        <v>45</v>
      </c>
      <c r="O239" s="59"/>
      <c r="P239" s="161">
        <f>O239*H239</f>
        <v>0</v>
      </c>
      <c r="Q239" s="161">
        <v>0</v>
      </c>
      <c r="R239" s="161">
        <f>Q239*H239</f>
        <v>0</v>
      </c>
      <c r="S239" s="161">
        <v>0</v>
      </c>
      <c r="T239" s="162">
        <f>S239*H239</f>
        <v>0</v>
      </c>
      <c r="U239" s="33"/>
      <c r="V239" s="33"/>
      <c r="W239" s="33"/>
      <c r="X239" s="33"/>
      <c r="Y239" s="33"/>
      <c r="Z239" s="33"/>
      <c r="AA239" s="33"/>
      <c r="AB239" s="33"/>
      <c r="AC239" s="33"/>
      <c r="AD239" s="33"/>
      <c r="AE239" s="33"/>
      <c r="AR239" s="163" t="s">
        <v>179</v>
      </c>
      <c r="AT239" s="163" t="s">
        <v>267</v>
      </c>
      <c r="AU239" s="163" t="s">
        <v>87</v>
      </c>
      <c r="AY239" s="18" t="s">
        <v>265</v>
      </c>
      <c r="BE239" s="164">
        <f>IF(N239="základní",J239,0)</f>
        <v>0</v>
      </c>
      <c r="BF239" s="164">
        <f>IF(N239="snížená",J239,0)</f>
        <v>0</v>
      </c>
      <c r="BG239" s="164">
        <f>IF(N239="zákl. přenesená",J239,0)</f>
        <v>0</v>
      </c>
      <c r="BH239" s="164">
        <f>IF(N239="sníž. přenesená",J239,0)</f>
        <v>0</v>
      </c>
      <c r="BI239" s="164">
        <f>IF(N239="nulová",J239,0)</f>
        <v>0</v>
      </c>
      <c r="BJ239" s="18" t="s">
        <v>87</v>
      </c>
      <c r="BK239" s="164">
        <f>ROUND(I239*H239,2)</f>
        <v>0</v>
      </c>
      <c r="BL239" s="18" t="s">
        <v>179</v>
      </c>
      <c r="BM239" s="163" t="s">
        <v>2239</v>
      </c>
    </row>
    <row r="240" spans="1:47" s="2" customFormat="1" ht="10.2">
      <c r="A240" s="33"/>
      <c r="B240" s="34"/>
      <c r="C240" s="33"/>
      <c r="D240" s="165" t="s">
        <v>273</v>
      </c>
      <c r="E240" s="33"/>
      <c r="F240" s="166" t="s">
        <v>2238</v>
      </c>
      <c r="G240" s="33"/>
      <c r="H240" s="33"/>
      <c r="I240" s="167"/>
      <c r="J240" s="33"/>
      <c r="K240" s="33"/>
      <c r="L240" s="34"/>
      <c r="M240" s="168"/>
      <c r="N240" s="169"/>
      <c r="O240" s="59"/>
      <c r="P240" s="59"/>
      <c r="Q240" s="59"/>
      <c r="R240" s="59"/>
      <c r="S240" s="59"/>
      <c r="T240" s="60"/>
      <c r="U240" s="33"/>
      <c r="V240" s="33"/>
      <c r="W240" s="33"/>
      <c r="X240" s="33"/>
      <c r="Y240" s="33"/>
      <c r="Z240" s="33"/>
      <c r="AA240" s="33"/>
      <c r="AB240" s="33"/>
      <c r="AC240" s="33"/>
      <c r="AD240" s="33"/>
      <c r="AE240" s="33"/>
      <c r="AT240" s="18" t="s">
        <v>273</v>
      </c>
      <c r="AU240" s="18" t="s">
        <v>87</v>
      </c>
    </row>
    <row r="241" spans="1:65" s="2" customFormat="1" ht="16.5" customHeight="1">
      <c r="A241" s="33"/>
      <c r="B241" s="151"/>
      <c r="C241" s="152" t="s">
        <v>586</v>
      </c>
      <c r="D241" s="152" t="s">
        <v>267</v>
      </c>
      <c r="E241" s="153" t="s">
        <v>2240</v>
      </c>
      <c r="F241" s="154" t="s">
        <v>2241</v>
      </c>
      <c r="G241" s="155" t="s">
        <v>2095</v>
      </c>
      <c r="H241" s="156">
        <v>2</v>
      </c>
      <c r="I241" s="157"/>
      <c r="J241" s="158">
        <f>ROUND(I241*H241,2)</f>
        <v>0</v>
      </c>
      <c r="K241" s="154" t="s">
        <v>1</v>
      </c>
      <c r="L241" s="34"/>
      <c r="M241" s="159" t="s">
        <v>1</v>
      </c>
      <c r="N241" s="160" t="s">
        <v>45</v>
      </c>
      <c r="O241" s="59"/>
      <c r="P241" s="161">
        <f>O241*H241</f>
        <v>0</v>
      </c>
      <c r="Q241" s="161">
        <v>0</v>
      </c>
      <c r="R241" s="161">
        <f>Q241*H241</f>
        <v>0</v>
      </c>
      <c r="S241" s="161">
        <v>0</v>
      </c>
      <c r="T241" s="162">
        <f>S241*H241</f>
        <v>0</v>
      </c>
      <c r="U241" s="33"/>
      <c r="V241" s="33"/>
      <c r="W241" s="33"/>
      <c r="X241" s="33"/>
      <c r="Y241" s="33"/>
      <c r="Z241" s="33"/>
      <c r="AA241" s="33"/>
      <c r="AB241" s="33"/>
      <c r="AC241" s="33"/>
      <c r="AD241" s="33"/>
      <c r="AE241" s="33"/>
      <c r="AR241" s="163" t="s">
        <v>179</v>
      </c>
      <c r="AT241" s="163" t="s">
        <v>267</v>
      </c>
      <c r="AU241" s="163" t="s">
        <v>87</v>
      </c>
      <c r="AY241" s="18" t="s">
        <v>265</v>
      </c>
      <c r="BE241" s="164">
        <f>IF(N241="základní",J241,0)</f>
        <v>0</v>
      </c>
      <c r="BF241" s="164">
        <f>IF(N241="snížená",J241,0)</f>
        <v>0</v>
      </c>
      <c r="BG241" s="164">
        <f>IF(N241="zákl. přenesená",J241,0)</f>
        <v>0</v>
      </c>
      <c r="BH241" s="164">
        <f>IF(N241="sníž. přenesená",J241,0)</f>
        <v>0</v>
      </c>
      <c r="BI241" s="164">
        <f>IF(N241="nulová",J241,0)</f>
        <v>0</v>
      </c>
      <c r="BJ241" s="18" t="s">
        <v>87</v>
      </c>
      <c r="BK241" s="164">
        <f>ROUND(I241*H241,2)</f>
        <v>0</v>
      </c>
      <c r="BL241" s="18" t="s">
        <v>179</v>
      </c>
      <c r="BM241" s="163" t="s">
        <v>2242</v>
      </c>
    </row>
    <row r="242" spans="1:47" s="2" customFormat="1" ht="10.2">
      <c r="A242" s="33"/>
      <c r="B242" s="34"/>
      <c r="C242" s="33"/>
      <c r="D242" s="165" t="s">
        <v>273</v>
      </c>
      <c r="E242" s="33"/>
      <c r="F242" s="166" t="s">
        <v>2241</v>
      </c>
      <c r="G242" s="33"/>
      <c r="H242" s="33"/>
      <c r="I242" s="167"/>
      <c r="J242" s="33"/>
      <c r="K242" s="33"/>
      <c r="L242" s="34"/>
      <c r="M242" s="168"/>
      <c r="N242" s="169"/>
      <c r="O242" s="59"/>
      <c r="P242" s="59"/>
      <c r="Q242" s="59"/>
      <c r="R242" s="59"/>
      <c r="S242" s="59"/>
      <c r="T242" s="60"/>
      <c r="U242" s="33"/>
      <c r="V242" s="33"/>
      <c r="W242" s="33"/>
      <c r="X242" s="33"/>
      <c r="Y242" s="33"/>
      <c r="Z242" s="33"/>
      <c r="AA242" s="33"/>
      <c r="AB242" s="33"/>
      <c r="AC242" s="33"/>
      <c r="AD242" s="33"/>
      <c r="AE242" s="33"/>
      <c r="AT242" s="18" t="s">
        <v>273</v>
      </c>
      <c r="AU242" s="18" t="s">
        <v>87</v>
      </c>
    </row>
    <row r="243" spans="1:65" s="2" customFormat="1" ht="16.5" customHeight="1">
      <c r="A243" s="33"/>
      <c r="B243" s="151"/>
      <c r="C243" s="152" t="s">
        <v>192</v>
      </c>
      <c r="D243" s="152" t="s">
        <v>267</v>
      </c>
      <c r="E243" s="153" t="s">
        <v>2243</v>
      </c>
      <c r="F243" s="154" t="s">
        <v>2244</v>
      </c>
      <c r="G243" s="155" t="s">
        <v>2095</v>
      </c>
      <c r="H243" s="156">
        <v>5</v>
      </c>
      <c r="I243" s="157"/>
      <c r="J243" s="158">
        <f>ROUND(I243*H243,2)</f>
        <v>0</v>
      </c>
      <c r="K243" s="154" t="s">
        <v>1</v>
      </c>
      <c r="L243" s="34"/>
      <c r="M243" s="159" t="s">
        <v>1</v>
      </c>
      <c r="N243" s="160" t="s">
        <v>45</v>
      </c>
      <c r="O243" s="59"/>
      <c r="P243" s="161">
        <f>O243*H243</f>
        <v>0</v>
      </c>
      <c r="Q243" s="161">
        <v>0</v>
      </c>
      <c r="R243" s="161">
        <f>Q243*H243</f>
        <v>0</v>
      </c>
      <c r="S243" s="161">
        <v>0</v>
      </c>
      <c r="T243" s="162">
        <f>S243*H243</f>
        <v>0</v>
      </c>
      <c r="U243" s="33"/>
      <c r="V243" s="33"/>
      <c r="W243" s="33"/>
      <c r="X243" s="33"/>
      <c r="Y243" s="33"/>
      <c r="Z243" s="33"/>
      <c r="AA243" s="33"/>
      <c r="AB243" s="33"/>
      <c r="AC243" s="33"/>
      <c r="AD243" s="33"/>
      <c r="AE243" s="33"/>
      <c r="AR243" s="163" t="s">
        <v>179</v>
      </c>
      <c r="AT243" s="163" t="s">
        <v>267</v>
      </c>
      <c r="AU243" s="163" t="s">
        <v>87</v>
      </c>
      <c r="AY243" s="18" t="s">
        <v>265</v>
      </c>
      <c r="BE243" s="164">
        <f>IF(N243="základní",J243,0)</f>
        <v>0</v>
      </c>
      <c r="BF243" s="164">
        <f>IF(N243="snížená",J243,0)</f>
        <v>0</v>
      </c>
      <c r="BG243" s="164">
        <f>IF(N243="zákl. přenesená",J243,0)</f>
        <v>0</v>
      </c>
      <c r="BH243" s="164">
        <f>IF(N243="sníž. přenesená",J243,0)</f>
        <v>0</v>
      </c>
      <c r="BI243" s="164">
        <f>IF(N243="nulová",J243,0)</f>
        <v>0</v>
      </c>
      <c r="BJ243" s="18" t="s">
        <v>87</v>
      </c>
      <c r="BK243" s="164">
        <f>ROUND(I243*H243,2)</f>
        <v>0</v>
      </c>
      <c r="BL243" s="18" t="s">
        <v>179</v>
      </c>
      <c r="BM243" s="163" t="s">
        <v>2245</v>
      </c>
    </row>
    <row r="244" spans="1:47" s="2" customFormat="1" ht="10.2">
      <c r="A244" s="33"/>
      <c r="B244" s="34"/>
      <c r="C244" s="33"/>
      <c r="D244" s="165" t="s">
        <v>273</v>
      </c>
      <c r="E244" s="33"/>
      <c r="F244" s="166" t="s">
        <v>2244</v>
      </c>
      <c r="G244" s="33"/>
      <c r="H244" s="33"/>
      <c r="I244" s="167"/>
      <c r="J244" s="33"/>
      <c r="K244" s="33"/>
      <c r="L244" s="34"/>
      <c r="M244" s="168"/>
      <c r="N244" s="169"/>
      <c r="O244" s="59"/>
      <c r="P244" s="59"/>
      <c r="Q244" s="59"/>
      <c r="R244" s="59"/>
      <c r="S244" s="59"/>
      <c r="T244" s="60"/>
      <c r="U244" s="33"/>
      <c r="V244" s="33"/>
      <c r="W244" s="33"/>
      <c r="X244" s="33"/>
      <c r="Y244" s="33"/>
      <c r="Z244" s="33"/>
      <c r="AA244" s="33"/>
      <c r="AB244" s="33"/>
      <c r="AC244" s="33"/>
      <c r="AD244" s="33"/>
      <c r="AE244" s="33"/>
      <c r="AT244" s="18" t="s">
        <v>273</v>
      </c>
      <c r="AU244" s="18" t="s">
        <v>87</v>
      </c>
    </row>
    <row r="245" spans="1:65" s="2" customFormat="1" ht="16.5" customHeight="1">
      <c r="A245" s="33"/>
      <c r="B245" s="151"/>
      <c r="C245" s="152" t="s">
        <v>594</v>
      </c>
      <c r="D245" s="152" t="s">
        <v>267</v>
      </c>
      <c r="E245" s="153" t="s">
        <v>2246</v>
      </c>
      <c r="F245" s="154" t="s">
        <v>2247</v>
      </c>
      <c r="G245" s="155" t="s">
        <v>2095</v>
      </c>
      <c r="H245" s="156">
        <v>4</v>
      </c>
      <c r="I245" s="157"/>
      <c r="J245" s="158">
        <f>ROUND(I245*H245,2)</f>
        <v>0</v>
      </c>
      <c r="K245" s="154" t="s">
        <v>1</v>
      </c>
      <c r="L245" s="34"/>
      <c r="M245" s="159" t="s">
        <v>1</v>
      </c>
      <c r="N245" s="160" t="s">
        <v>45</v>
      </c>
      <c r="O245" s="59"/>
      <c r="P245" s="161">
        <f>O245*H245</f>
        <v>0</v>
      </c>
      <c r="Q245" s="161">
        <v>0</v>
      </c>
      <c r="R245" s="161">
        <f>Q245*H245</f>
        <v>0</v>
      </c>
      <c r="S245" s="161">
        <v>0</v>
      </c>
      <c r="T245" s="162">
        <f>S245*H245</f>
        <v>0</v>
      </c>
      <c r="U245" s="33"/>
      <c r="V245" s="33"/>
      <c r="W245" s="33"/>
      <c r="X245" s="33"/>
      <c r="Y245" s="33"/>
      <c r="Z245" s="33"/>
      <c r="AA245" s="33"/>
      <c r="AB245" s="33"/>
      <c r="AC245" s="33"/>
      <c r="AD245" s="33"/>
      <c r="AE245" s="33"/>
      <c r="AR245" s="163" t="s">
        <v>179</v>
      </c>
      <c r="AT245" s="163" t="s">
        <v>267</v>
      </c>
      <c r="AU245" s="163" t="s">
        <v>87</v>
      </c>
      <c r="AY245" s="18" t="s">
        <v>265</v>
      </c>
      <c r="BE245" s="164">
        <f>IF(N245="základní",J245,0)</f>
        <v>0</v>
      </c>
      <c r="BF245" s="164">
        <f>IF(N245="snížená",J245,0)</f>
        <v>0</v>
      </c>
      <c r="BG245" s="164">
        <f>IF(N245="zákl. přenesená",J245,0)</f>
        <v>0</v>
      </c>
      <c r="BH245" s="164">
        <f>IF(N245="sníž. přenesená",J245,0)</f>
        <v>0</v>
      </c>
      <c r="BI245" s="164">
        <f>IF(N245="nulová",J245,0)</f>
        <v>0</v>
      </c>
      <c r="BJ245" s="18" t="s">
        <v>87</v>
      </c>
      <c r="BK245" s="164">
        <f>ROUND(I245*H245,2)</f>
        <v>0</v>
      </c>
      <c r="BL245" s="18" t="s">
        <v>179</v>
      </c>
      <c r="BM245" s="163" t="s">
        <v>2248</v>
      </c>
    </row>
    <row r="246" spans="1:47" s="2" customFormat="1" ht="10.2">
      <c r="A246" s="33"/>
      <c r="B246" s="34"/>
      <c r="C246" s="33"/>
      <c r="D246" s="165" t="s">
        <v>273</v>
      </c>
      <c r="E246" s="33"/>
      <c r="F246" s="166" t="s">
        <v>2247</v>
      </c>
      <c r="G246" s="33"/>
      <c r="H246" s="33"/>
      <c r="I246" s="167"/>
      <c r="J246" s="33"/>
      <c r="K246" s="33"/>
      <c r="L246" s="34"/>
      <c r="M246" s="168"/>
      <c r="N246" s="169"/>
      <c r="O246" s="59"/>
      <c r="P246" s="59"/>
      <c r="Q246" s="59"/>
      <c r="R246" s="59"/>
      <c r="S246" s="59"/>
      <c r="T246" s="60"/>
      <c r="U246" s="33"/>
      <c r="V246" s="33"/>
      <c r="W246" s="33"/>
      <c r="X246" s="33"/>
      <c r="Y246" s="33"/>
      <c r="Z246" s="33"/>
      <c r="AA246" s="33"/>
      <c r="AB246" s="33"/>
      <c r="AC246" s="33"/>
      <c r="AD246" s="33"/>
      <c r="AE246" s="33"/>
      <c r="AT246" s="18" t="s">
        <v>273</v>
      </c>
      <c r="AU246" s="18" t="s">
        <v>87</v>
      </c>
    </row>
    <row r="247" spans="1:65" s="2" customFormat="1" ht="16.5" customHeight="1">
      <c r="A247" s="33"/>
      <c r="B247" s="151"/>
      <c r="C247" s="152" t="s">
        <v>601</v>
      </c>
      <c r="D247" s="152" t="s">
        <v>267</v>
      </c>
      <c r="E247" s="153" t="s">
        <v>2249</v>
      </c>
      <c r="F247" s="154" t="s">
        <v>2250</v>
      </c>
      <c r="G247" s="155" t="s">
        <v>2095</v>
      </c>
      <c r="H247" s="156">
        <v>21</v>
      </c>
      <c r="I247" s="157"/>
      <c r="J247" s="158">
        <f>ROUND(I247*H247,2)</f>
        <v>0</v>
      </c>
      <c r="K247" s="154" t="s">
        <v>1</v>
      </c>
      <c r="L247" s="34"/>
      <c r="M247" s="159" t="s">
        <v>1</v>
      </c>
      <c r="N247" s="160" t="s">
        <v>45</v>
      </c>
      <c r="O247" s="59"/>
      <c r="P247" s="161">
        <f>O247*H247</f>
        <v>0</v>
      </c>
      <c r="Q247" s="161">
        <v>0</v>
      </c>
      <c r="R247" s="161">
        <f>Q247*H247</f>
        <v>0</v>
      </c>
      <c r="S247" s="161">
        <v>0</v>
      </c>
      <c r="T247" s="162">
        <f>S247*H247</f>
        <v>0</v>
      </c>
      <c r="U247" s="33"/>
      <c r="V247" s="33"/>
      <c r="W247" s="33"/>
      <c r="X247" s="33"/>
      <c r="Y247" s="33"/>
      <c r="Z247" s="33"/>
      <c r="AA247" s="33"/>
      <c r="AB247" s="33"/>
      <c r="AC247" s="33"/>
      <c r="AD247" s="33"/>
      <c r="AE247" s="33"/>
      <c r="AR247" s="163" t="s">
        <v>179</v>
      </c>
      <c r="AT247" s="163" t="s">
        <v>267</v>
      </c>
      <c r="AU247" s="163" t="s">
        <v>87</v>
      </c>
      <c r="AY247" s="18" t="s">
        <v>265</v>
      </c>
      <c r="BE247" s="164">
        <f>IF(N247="základní",J247,0)</f>
        <v>0</v>
      </c>
      <c r="BF247" s="164">
        <f>IF(N247="snížená",J247,0)</f>
        <v>0</v>
      </c>
      <c r="BG247" s="164">
        <f>IF(N247="zákl. přenesená",J247,0)</f>
        <v>0</v>
      </c>
      <c r="BH247" s="164">
        <f>IF(N247="sníž. přenesená",J247,0)</f>
        <v>0</v>
      </c>
      <c r="BI247" s="164">
        <f>IF(N247="nulová",J247,0)</f>
        <v>0</v>
      </c>
      <c r="BJ247" s="18" t="s">
        <v>87</v>
      </c>
      <c r="BK247" s="164">
        <f>ROUND(I247*H247,2)</f>
        <v>0</v>
      </c>
      <c r="BL247" s="18" t="s">
        <v>179</v>
      </c>
      <c r="BM247" s="163" t="s">
        <v>2251</v>
      </c>
    </row>
    <row r="248" spans="1:47" s="2" customFormat="1" ht="10.2">
      <c r="A248" s="33"/>
      <c r="B248" s="34"/>
      <c r="C248" s="33"/>
      <c r="D248" s="165" t="s">
        <v>273</v>
      </c>
      <c r="E248" s="33"/>
      <c r="F248" s="166" t="s">
        <v>2250</v>
      </c>
      <c r="G248" s="33"/>
      <c r="H248" s="33"/>
      <c r="I248" s="167"/>
      <c r="J248" s="33"/>
      <c r="K248" s="33"/>
      <c r="L248" s="34"/>
      <c r="M248" s="168"/>
      <c r="N248" s="169"/>
      <c r="O248" s="59"/>
      <c r="P248" s="59"/>
      <c r="Q248" s="59"/>
      <c r="R248" s="59"/>
      <c r="S248" s="59"/>
      <c r="T248" s="60"/>
      <c r="U248" s="33"/>
      <c r="V248" s="33"/>
      <c r="W248" s="33"/>
      <c r="X248" s="33"/>
      <c r="Y248" s="33"/>
      <c r="Z248" s="33"/>
      <c r="AA248" s="33"/>
      <c r="AB248" s="33"/>
      <c r="AC248" s="33"/>
      <c r="AD248" s="33"/>
      <c r="AE248" s="33"/>
      <c r="AT248" s="18" t="s">
        <v>273</v>
      </c>
      <c r="AU248" s="18" t="s">
        <v>87</v>
      </c>
    </row>
    <row r="249" spans="1:65" s="2" customFormat="1" ht="16.5" customHeight="1">
      <c r="A249" s="33"/>
      <c r="B249" s="151"/>
      <c r="C249" s="152" t="s">
        <v>613</v>
      </c>
      <c r="D249" s="152" t="s">
        <v>267</v>
      </c>
      <c r="E249" s="153" t="s">
        <v>2252</v>
      </c>
      <c r="F249" s="154" t="s">
        <v>2253</v>
      </c>
      <c r="G249" s="155" t="s">
        <v>2095</v>
      </c>
      <c r="H249" s="156">
        <v>21</v>
      </c>
      <c r="I249" s="157"/>
      <c r="J249" s="158">
        <f>ROUND(I249*H249,2)</f>
        <v>0</v>
      </c>
      <c r="K249" s="154" t="s">
        <v>1</v>
      </c>
      <c r="L249" s="34"/>
      <c r="M249" s="159" t="s">
        <v>1</v>
      </c>
      <c r="N249" s="160" t="s">
        <v>45</v>
      </c>
      <c r="O249" s="59"/>
      <c r="P249" s="161">
        <f>O249*H249</f>
        <v>0</v>
      </c>
      <c r="Q249" s="161">
        <v>0</v>
      </c>
      <c r="R249" s="161">
        <f>Q249*H249</f>
        <v>0</v>
      </c>
      <c r="S249" s="161">
        <v>0</v>
      </c>
      <c r="T249" s="162">
        <f>S249*H249</f>
        <v>0</v>
      </c>
      <c r="U249" s="33"/>
      <c r="V249" s="33"/>
      <c r="W249" s="33"/>
      <c r="X249" s="33"/>
      <c r="Y249" s="33"/>
      <c r="Z249" s="33"/>
      <c r="AA249" s="33"/>
      <c r="AB249" s="33"/>
      <c r="AC249" s="33"/>
      <c r="AD249" s="33"/>
      <c r="AE249" s="33"/>
      <c r="AR249" s="163" t="s">
        <v>179</v>
      </c>
      <c r="AT249" s="163" t="s">
        <v>267</v>
      </c>
      <c r="AU249" s="163" t="s">
        <v>87</v>
      </c>
      <c r="AY249" s="18" t="s">
        <v>265</v>
      </c>
      <c r="BE249" s="164">
        <f>IF(N249="základní",J249,0)</f>
        <v>0</v>
      </c>
      <c r="BF249" s="164">
        <f>IF(N249="snížená",J249,0)</f>
        <v>0</v>
      </c>
      <c r="BG249" s="164">
        <f>IF(N249="zákl. přenesená",J249,0)</f>
        <v>0</v>
      </c>
      <c r="BH249" s="164">
        <f>IF(N249="sníž. přenesená",J249,0)</f>
        <v>0</v>
      </c>
      <c r="BI249" s="164">
        <f>IF(N249="nulová",J249,0)</f>
        <v>0</v>
      </c>
      <c r="BJ249" s="18" t="s">
        <v>87</v>
      </c>
      <c r="BK249" s="164">
        <f>ROUND(I249*H249,2)</f>
        <v>0</v>
      </c>
      <c r="BL249" s="18" t="s">
        <v>179</v>
      </c>
      <c r="BM249" s="163" t="s">
        <v>2254</v>
      </c>
    </row>
    <row r="250" spans="1:47" s="2" customFormat="1" ht="10.2">
      <c r="A250" s="33"/>
      <c r="B250" s="34"/>
      <c r="C250" s="33"/>
      <c r="D250" s="165" t="s">
        <v>273</v>
      </c>
      <c r="E250" s="33"/>
      <c r="F250" s="166" t="s">
        <v>2253</v>
      </c>
      <c r="G250" s="33"/>
      <c r="H250" s="33"/>
      <c r="I250" s="167"/>
      <c r="J250" s="33"/>
      <c r="K250" s="33"/>
      <c r="L250" s="34"/>
      <c r="M250" s="168"/>
      <c r="N250" s="169"/>
      <c r="O250" s="59"/>
      <c r="P250" s="59"/>
      <c r="Q250" s="59"/>
      <c r="R250" s="59"/>
      <c r="S250" s="59"/>
      <c r="T250" s="60"/>
      <c r="U250" s="33"/>
      <c r="V250" s="33"/>
      <c r="W250" s="33"/>
      <c r="X250" s="33"/>
      <c r="Y250" s="33"/>
      <c r="Z250" s="33"/>
      <c r="AA250" s="33"/>
      <c r="AB250" s="33"/>
      <c r="AC250" s="33"/>
      <c r="AD250" s="33"/>
      <c r="AE250" s="33"/>
      <c r="AT250" s="18" t="s">
        <v>273</v>
      </c>
      <c r="AU250" s="18" t="s">
        <v>87</v>
      </c>
    </row>
    <row r="251" spans="1:65" s="2" customFormat="1" ht="16.5" customHeight="1">
      <c r="A251" s="33"/>
      <c r="B251" s="151"/>
      <c r="C251" s="152" t="s">
        <v>618</v>
      </c>
      <c r="D251" s="152" t="s">
        <v>267</v>
      </c>
      <c r="E251" s="153" t="s">
        <v>2255</v>
      </c>
      <c r="F251" s="154" t="s">
        <v>2256</v>
      </c>
      <c r="G251" s="155" t="s">
        <v>2095</v>
      </c>
      <c r="H251" s="156">
        <v>10</v>
      </c>
      <c r="I251" s="157"/>
      <c r="J251" s="158">
        <f>ROUND(I251*H251,2)</f>
        <v>0</v>
      </c>
      <c r="K251" s="154" t="s">
        <v>1</v>
      </c>
      <c r="L251" s="34"/>
      <c r="M251" s="159" t="s">
        <v>1</v>
      </c>
      <c r="N251" s="160" t="s">
        <v>45</v>
      </c>
      <c r="O251" s="59"/>
      <c r="P251" s="161">
        <f>O251*H251</f>
        <v>0</v>
      </c>
      <c r="Q251" s="161">
        <v>0</v>
      </c>
      <c r="R251" s="161">
        <f>Q251*H251</f>
        <v>0</v>
      </c>
      <c r="S251" s="161">
        <v>0</v>
      </c>
      <c r="T251" s="162">
        <f>S251*H251</f>
        <v>0</v>
      </c>
      <c r="U251" s="33"/>
      <c r="V251" s="33"/>
      <c r="W251" s="33"/>
      <c r="X251" s="33"/>
      <c r="Y251" s="33"/>
      <c r="Z251" s="33"/>
      <c r="AA251" s="33"/>
      <c r="AB251" s="33"/>
      <c r="AC251" s="33"/>
      <c r="AD251" s="33"/>
      <c r="AE251" s="33"/>
      <c r="AR251" s="163" t="s">
        <v>179</v>
      </c>
      <c r="AT251" s="163" t="s">
        <v>267</v>
      </c>
      <c r="AU251" s="163" t="s">
        <v>87</v>
      </c>
      <c r="AY251" s="18" t="s">
        <v>265</v>
      </c>
      <c r="BE251" s="164">
        <f>IF(N251="základní",J251,0)</f>
        <v>0</v>
      </c>
      <c r="BF251" s="164">
        <f>IF(N251="snížená",J251,0)</f>
        <v>0</v>
      </c>
      <c r="BG251" s="164">
        <f>IF(N251="zákl. přenesená",J251,0)</f>
        <v>0</v>
      </c>
      <c r="BH251" s="164">
        <f>IF(N251="sníž. přenesená",J251,0)</f>
        <v>0</v>
      </c>
      <c r="BI251" s="164">
        <f>IF(N251="nulová",J251,0)</f>
        <v>0</v>
      </c>
      <c r="BJ251" s="18" t="s">
        <v>87</v>
      </c>
      <c r="BK251" s="164">
        <f>ROUND(I251*H251,2)</f>
        <v>0</v>
      </c>
      <c r="BL251" s="18" t="s">
        <v>179</v>
      </c>
      <c r="BM251" s="163" t="s">
        <v>2257</v>
      </c>
    </row>
    <row r="252" spans="1:47" s="2" customFormat="1" ht="10.2">
      <c r="A252" s="33"/>
      <c r="B252" s="34"/>
      <c r="C252" s="33"/>
      <c r="D252" s="165" t="s">
        <v>273</v>
      </c>
      <c r="E252" s="33"/>
      <c r="F252" s="166" t="s">
        <v>2256</v>
      </c>
      <c r="G252" s="33"/>
      <c r="H252" s="33"/>
      <c r="I252" s="167"/>
      <c r="J252" s="33"/>
      <c r="K252" s="33"/>
      <c r="L252" s="34"/>
      <c r="M252" s="168"/>
      <c r="N252" s="169"/>
      <c r="O252" s="59"/>
      <c r="P252" s="59"/>
      <c r="Q252" s="59"/>
      <c r="R252" s="59"/>
      <c r="S252" s="59"/>
      <c r="T252" s="60"/>
      <c r="U252" s="33"/>
      <c r="V252" s="33"/>
      <c r="W252" s="33"/>
      <c r="X252" s="33"/>
      <c r="Y252" s="33"/>
      <c r="Z252" s="33"/>
      <c r="AA252" s="33"/>
      <c r="AB252" s="33"/>
      <c r="AC252" s="33"/>
      <c r="AD252" s="33"/>
      <c r="AE252" s="33"/>
      <c r="AT252" s="18" t="s">
        <v>273</v>
      </c>
      <c r="AU252" s="18" t="s">
        <v>87</v>
      </c>
    </row>
    <row r="253" spans="1:65" s="2" customFormat="1" ht="16.5" customHeight="1">
      <c r="A253" s="33"/>
      <c r="B253" s="151"/>
      <c r="C253" s="152" t="s">
        <v>623</v>
      </c>
      <c r="D253" s="152" t="s">
        <v>267</v>
      </c>
      <c r="E253" s="153" t="s">
        <v>2258</v>
      </c>
      <c r="F253" s="154" t="s">
        <v>2259</v>
      </c>
      <c r="G253" s="155" t="s">
        <v>294</v>
      </c>
      <c r="H253" s="156">
        <v>30</v>
      </c>
      <c r="I253" s="157"/>
      <c r="J253" s="158">
        <f>ROUND(I253*H253,2)</f>
        <v>0</v>
      </c>
      <c r="K253" s="154" t="s">
        <v>1</v>
      </c>
      <c r="L253" s="34"/>
      <c r="M253" s="159" t="s">
        <v>1</v>
      </c>
      <c r="N253" s="160" t="s">
        <v>45</v>
      </c>
      <c r="O253" s="59"/>
      <c r="P253" s="161">
        <f>O253*H253</f>
        <v>0</v>
      </c>
      <c r="Q253" s="161">
        <v>0</v>
      </c>
      <c r="R253" s="161">
        <f>Q253*H253</f>
        <v>0</v>
      </c>
      <c r="S253" s="161">
        <v>0</v>
      </c>
      <c r="T253" s="162">
        <f>S253*H253</f>
        <v>0</v>
      </c>
      <c r="U253" s="33"/>
      <c r="V253" s="33"/>
      <c r="W253" s="33"/>
      <c r="X253" s="33"/>
      <c r="Y253" s="33"/>
      <c r="Z253" s="33"/>
      <c r="AA253" s="33"/>
      <c r="AB253" s="33"/>
      <c r="AC253" s="33"/>
      <c r="AD253" s="33"/>
      <c r="AE253" s="33"/>
      <c r="AR253" s="163" t="s">
        <v>179</v>
      </c>
      <c r="AT253" s="163" t="s">
        <v>267</v>
      </c>
      <c r="AU253" s="163" t="s">
        <v>87</v>
      </c>
      <c r="AY253" s="18" t="s">
        <v>265</v>
      </c>
      <c r="BE253" s="164">
        <f>IF(N253="základní",J253,0)</f>
        <v>0</v>
      </c>
      <c r="BF253" s="164">
        <f>IF(N253="snížená",J253,0)</f>
        <v>0</v>
      </c>
      <c r="BG253" s="164">
        <f>IF(N253="zákl. přenesená",J253,0)</f>
        <v>0</v>
      </c>
      <c r="BH253" s="164">
        <f>IF(N253="sníž. přenesená",J253,0)</f>
        <v>0</v>
      </c>
      <c r="BI253" s="164">
        <f>IF(N253="nulová",J253,0)</f>
        <v>0</v>
      </c>
      <c r="BJ253" s="18" t="s">
        <v>87</v>
      </c>
      <c r="BK253" s="164">
        <f>ROUND(I253*H253,2)</f>
        <v>0</v>
      </c>
      <c r="BL253" s="18" t="s">
        <v>179</v>
      </c>
      <c r="BM253" s="163" t="s">
        <v>2260</v>
      </c>
    </row>
    <row r="254" spans="1:47" s="2" customFormat="1" ht="10.2">
      <c r="A254" s="33"/>
      <c r="B254" s="34"/>
      <c r="C254" s="33"/>
      <c r="D254" s="165" t="s">
        <v>273</v>
      </c>
      <c r="E254" s="33"/>
      <c r="F254" s="166" t="s">
        <v>2259</v>
      </c>
      <c r="G254" s="33"/>
      <c r="H254" s="33"/>
      <c r="I254" s="167"/>
      <c r="J254" s="33"/>
      <c r="K254" s="33"/>
      <c r="L254" s="34"/>
      <c r="M254" s="168"/>
      <c r="N254" s="169"/>
      <c r="O254" s="59"/>
      <c r="P254" s="59"/>
      <c r="Q254" s="59"/>
      <c r="R254" s="59"/>
      <c r="S254" s="59"/>
      <c r="T254" s="60"/>
      <c r="U254" s="33"/>
      <c r="V254" s="33"/>
      <c r="W254" s="33"/>
      <c r="X254" s="33"/>
      <c r="Y254" s="33"/>
      <c r="Z254" s="33"/>
      <c r="AA254" s="33"/>
      <c r="AB254" s="33"/>
      <c r="AC254" s="33"/>
      <c r="AD254" s="33"/>
      <c r="AE254" s="33"/>
      <c r="AT254" s="18" t="s">
        <v>273</v>
      </c>
      <c r="AU254" s="18" t="s">
        <v>87</v>
      </c>
    </row>
    <row r="255" spans="1:65" s="2" customFormat="1" ht="21.75" customHeight="1">
      <c r="A255" s="33"/>
      <c r="B255" s="151"/>
      <c r="C255" s="152" t="s">
        <v>629</v>
      </c>
      <c r="D255" s="152" t="s">
        <v>267</v>
      </c>
      <c r="E255" s="153" t="s">
        <v>2261</v>
      </c>
      <c r="F255" s="154" t="s">
        <v>2262</v>
      </c>
      <c r="G255" s="155" t="s">
        <v>2095</v>
      </c>
      <c r="H255" s="156">
        <v>8</v>
      </c>
      <c r="I255" s="157"/>
      <c r="J255" s="158">
        <f>ROUND(I255*H255,2)</f>
        <v>0</v>
      </c>
      <c r="K255" s="154" t="s">
        <v>1</v>
      </c>
      <c r="L255" s="34"/>
      <c r="M255" s="159" t="s">
        <v>1</v>
      </c>
      <c r="N255" s="160" t="s">
        <v>45</v>
      </c>
      <c r="O255" s="59"/>
      <c r="P255" s="161">
        <f>O255*H255</f>
        <v>0</v>
      </c>
      <c r="Q255" s="161">
        <v>0</v>
      </c>
      <c r="R255" s="161">
        <f>Q255*H255</f>
        <v>0</v>
      </c>
      <c r="S255" s="161">
        <v>0</v>
      </c>
      <c r="T255" s="162">
        <f>S255*H255</f>
        <v>0</v>
      </c>
      <c r="U255" s="33"/>
      <c r="V255" s="33"/>
      <c r="W255" s="33"/>
      <c r="X255" s="33"/>
      <c r="Y255" s="33"/>
      <c r="Z255" s="33"/>
      <c r="AA255" s="33"/>
      <c r="AB255" s="33"/>
      <c r="AC255" s="33"/>
      <c r="AD255" s="33"/>
      <c r="AE255" s="33"/>
      <c r="AR255" s="163" t="s">
        <v>179</v>
      </c>
      <c r="AT255" s="163" t="s">
        <v>267</v>
      </c>
      <c r="AU255" s="163" t="s">
        <v>87</v>
      </c>
      <c r="AY255" s="18" t="s">
        <v>265</v>
      </c>
      <c r="BE255" s="164">
        <f>IF(N255="základní",J255,0)</f>
        <v>0</v>
      </c>
      <c r="BF255" s="164">
        <f>IF(N255="snížená",J255,0)</f>
        <v>0</v>
      </c>
      <c r="BG255" s="164">
        <f>IF(N255="zákl. přenesená",J255,0)</f>
        <v>0</v>
      </c>
      <c r="BH255" s="164">
        <f>IF(N255="sníž. přenesená",J255,0)</f>
        <v>0</v>
      </c>
      <c r="BI255" s="164">
        <f>IF(N255="nulová",J255,0)</f>
        <v>0</v>
      </c>
      <c r="BJ255" s="18" t="s">
        <v>87</v>
      </c>
      <c r="BK255" s="164">
        <f>ROUND(I255*H255,2)</f>
        <v>0</v>
      </c>
      <c r="BL255" s="18" t="s">
        <v>179</v>
      </c>
      <c r="BM255" s="163" t="s">
        <v>2263</v>
      </c>
    </row>
    <row r="256" spans="1:47" s="2" customFormat="1" ht="10.2">
      <c r="A256" s="33"/>
      <c r="B256" s="34"/>
      <c r="C256" s="33"/>
      <c r="D256" s="165" t="s">
        <v>273</v>
      </c>
      <c r="E256" s="33"/>
      <c r="F256" s="166" t="s">
        <v>2262</v>
      </c>
      <c r="G256" s="33"/>
      <c r="H256" s="33"/>
      <c r="I256" s="167"/>
      <c r="J256" s="33"/>
      <c r="K256" s="33"/>
      <c r="L256" s="34"/>
      <c r="M256" s="168"/>
      <c r="N256" s="169"/>
      <c r="O256" s="59"/>
      <c r="P256" s="59"/>
      <c r="Q256" s="59"/>
      <c r="R256" s="59"/>
      <c r="S256" s="59"/>
      <c r="T256" s="60"/>
      <c r="U256" s="33"/>
      <c r="V256" s="33"/>
      <c r="W256" s="33"/>
      <c r="X256" s="33"/>
      <c r="Y256" s="33"/>
      <c r="Z256" s="33"/>
      <c r="AA256" s="33"/>
      <c r="AB256" s="33"/>
      <c r="AC256" s="33"/>
      <c r="AD256" s="33"/>
      <c r="AE256" s="33"/>
      <c r="AT256" s="18" t="s">
        <v>273</v>
      </c>
      <c r="AU256" s="18" t="s">
        <v>87</v>
      </c>
    </row>
    <row r="257" spans="1:65" s="2" customFormat="1" ht="16.5" customHeight="1">
      <c r="A257" s="33"/>
      <c r="B257" s="151"/>
      <c r="C257" s="152" t="s">
        <v>638</v>
      </c>
      <c r="D257" s="152" t="s">
        <v>267</v>
      </c>
      <c r="E257" s="153" t="s">
        <v>2264</v>
      </c>
      <c r="F257" s="154" t="s">
        <v>2265</v>
      </c>
      <c r="G257" s="155" t="s">
        <v>2095</v>
      </c>
      <c r="H257" s="156">
        <v>4</v>
      </c>
      <c r="I257" s="157"/>
      <c r="J257" s="158">
        <f>ROUND(I257*H257,2)</f>
        <v>0</v>
      </c>
      <c r="K257" s="154" t="s">
        <v>1</v>
      </c>
      <c r="L257" s="34"/>
      <c r="M257" s="159" t="s">
        <v>1</v>
      </c>
      <c r="N257" s="160" t="s">
        <v>45</v>
      </c>
      <c r="O257" s="59"/>
      <c r="P257" s="161">
        <f>O257*H257</f>
        <v>0</v>
      </c>
      <c r="Q257" s="161">
        <v>0</v>
      </c>
      <c r="R257" s="161">
        <f>Q257*H257</f>
        <v>0</v>
      </c>
      <c r="S257" s="161">
        <v>0</v>
      </c>
      <c r="T257" s="162">
        <f>S257*H257</f>
        <v>0</v>
      </c>
      <c r="U257" s="33"/>
      <c r="V257" s="33"/>
      <c r="W257" s="33"/>
      <c r="X257" s="33"/>
      <c r="Y257" s="33"/>
      <c r="Z257" s="33"/>
      <c r="AA257" s="33"/>
      <c r="AB257" s="33"/>
      <c r="AC257" s="33"/>
      <c r="AD257" s="33"/>
      <c r="AE257" s="33"/>
      <c r="AR257" s="163" t="s">
        <v>179</v>
      </c>
      <c r="AT257" s="163" t="s">
        <v>267</v>
      </c>
      <c r="AU257" s="163" t="s">
        <v>87</v>
      </c>
      <c r="AY257" s="18" t="s">
        <v>265</v>
      </c>
      <c r="BE257" s="164">
        <f>IF(N257="základní",J257,0)</f>
        <v>0</v>
      </c>
      <c r="BF257" s="164">
        <f>IF(N257="snížená",J257,0)</f>
        <v>0</v>
      </c>
      <c r="BG257" s="164">
        <f>IF(N257="zákl. přenesená",J257,0)</f>
        <v>0</v>
      </c>
      <c r="BH257" s="164">
        <f>IF(N257="sníž. přenesená",J257,0)</f>
        <v>0</v>
      </c>
      <c r="BI257" s="164">
        <f>IF(N257="nulová",J257,0)</f>
        <v>0</v>
      </c>
      <c r="BJ257" s="18" t="s">
        <v>87</v>
      </c>
      <c r="BK257" s="164">
        <f>ROUND(I257*H257,2)</f>
        <v>0</v>
      </c>
      <c r="BL257" s="18" t="s">
        <v>179</v>
      </c>
      <c r="BM257" s="163" t="s">
        <v>2266</v>
      </c>
    </row>
    <row r="258" spans="1:47" s="2" customFormat="1" ht="10.2">
      <c r="A258" s="33"/>
      <c r="B258" s="34"/>
      <c r="C258" s="33"/>
      <c r="D258" s="165" t="s">
        <v>273</v>
      </c>
      <c r="E258" s="33"/>
      <c r="F258" s="166" t="s">
        <v>2265</v>
      </c>
      <c r="G258" s="33"/>
      <c r="H258" s="33"/>
      <c r="I258" s="167"/>
      <c r="J258" s="33"/>
      <c r="K258" s="33"/>
      <c r="L258" s="34"/>
      <c r="M258" s="168"/>
      <c r="N258" s="169"/>
      <c r="O258" s="59"/>
      <c r="P258" s="59"/>
      <c r="Q258" s="59"/>
      <c r="R258" s="59"/>
      <c r="S258" s="59"/>
      <c r="T258" s="60"/>
      <c r="U258" s="33"/>
      <c r="V258" s="33"/>
      <c r="W258" s="33"/>
      <c r="X258" s="33"/>
      <c r="Y258" s="33"/>
      <c r="Z258" s="33"/>
      <c r="AA258" s="33"/>
      <c r="AB258" s="33"/>
      <c r="AC258" s="33"/>
      <c r="AD258" s="33"/>
      <c r="AE258" s="33"/>
      <c r="AT258" s="18" t="s">
        <v>273</v>
      </c>
      <c r="AU258" s="18" t="s">
        <v>87</v>
      </c>
    </row>
    <row r="259" spans="1:65" s="2" customFormat="1" ht="16.5" customHeight="1">
      <c r="A259" s="33"/>
      <c r="B259" s="151"/>
      <c r="C259" s="152" t="s">
        <v>644</v>
      </c>
      <c r="D259" s="152" t="s">
        <v>267</v>
      </c>
      <c r="E259" s="153" t="s">
        <v>2267</v>
      </c>
      <c r="F259" s="154" t="s">
        <v>2268</v>
      </c>
      <c r="G259" s="155" t="s">
        <v>2095</v>
      </c>
      <c r="H259" s="156">
        <v>2</v>
      </c>
      <c r="I259" s="157"/>
      <c r="J259" s="158">
        <f>ROUND(I259*H259,2)</f>
        <v>0</v>
      </c>
      <c r="K259" s="154" t="s">
        <v>1</v>
      </c>
      <c r="L259" s="34"/>
      <c r="M259" s="159" t="s">
        <v>1</v>
      </c>
      <c r="N259" s="160" t="s">
        <v>45</v>
      </c>
      <c r="O259" s="59"/>
      <c r="P259" s="161">
        <f>O259*H259</f>
        <v>0</v>
      </c>
      <c r="Q259" s="161">
        <v>0</v>
      </c>
      <c r="R259" s="161">
        <f>Q259*H259</f>
        <v>0</v>
      </c>
      <c r="S259" s="161">
        <v>0</v>
      </c>
      <c r="T259" s="162">
        <f>S259*H259</f>
        <v>0</v>
      </c>
      <c r="U259" s="33"/>
      <c r="V259" s="33"/>
      <c r="W259" s="33"/>
      <c r="X259" s="33"/>
      <c r="Y259" s="33"/>
      <c r="Z259" s="33"/>
      <c r="AA259" s="33"/>
      <c r="AB259" s="33"/>
      <c r="AC259" s="33"/>
      <c r="AD259" s="33"/>
      <c r="AE259" s="33"/>
      <c r="AR259" s="163" t="s">
        <v>179</v>
      </c>
      <c r="AT259" s="163" t="s">
        <v>267</v>
      </c>
      <c r="AU259" s="163" t="s">
        <v>87</v>
      </c>
      <c r="AY259" s="18" t="s">
        <v>265</v>
      </c>
      <c r="BE259" s="164">
        <f>IF(N259="základní",J259,0)</f>
        <v>0</v>
      </c>
      <c r="BF259" s="164">
        <f>IF(N259="snížená",J259,0)</f>
        <v>0</v>
      </c>
      <c r="BG259" s="164">
        <f>IF(N259="zákl. přenesená",J259,0)</f>
        <v>0</v>
      </c>
      <c r="BH259" s="164">
        <f>IF(N259="sníž. přenesená",J259,0)</f>
        <v>0</v>
      </c>
      <c r="BI259" s="164">
        <f>IF(N259="nulová",J259,0)</f>
        <v>0</v>
      </c>
      <c r="BJ259" s="18" t="s">
        <v>87</v>
      </c>
      <c r="BK259" s="164">
        <f>ROUND(I259*H259,2)</f>
        <v>0</v>
      </c>
      <c r="BL259" s="18" t="s">
        <v>179</v>
      </c>
      <c r="BM259" s="163" t="s">
        <v>2269</v>
      </c>
    </row>
    <row r="260" spans="1:47" s="2" customFormat="1" ht="10.2">
      <c r="A260" s="33"/>
      <c r="B260" s="34"/>
      <c r="C260" s="33"/>
      <c r="D260" s="165" t="s">
        <v>273</v>
      </c>
      <c r="E260" s="33"/>
      <c r="F260" s="166" t="s">
        <v>2268</v>
      </c>
      <c r="G260" s="33"/>
      <c r="H260" s="33"/>
      <c r="I260" s="167"/>
      <c r="J260" s="33"/>
      <c r="K260" s="33"/>
      <c r="L260" s="34"/>
      <c r="M260" s="168"/>
      <c r="N260" s="169"/>
      <c r="O260" s="59"/>
      <c r="P260" s="59"/>
      <c r="Q260" s="59"/>
      <c r="R260" s="59"/>
      <c r="S260" s="59"/>
      <c r="T260" s="60"/>
      <c r="U260" s="33"/>
      <c r="V260" s="33"/>
      <c r="W260" s="33"/>
      <c r="X260" s="33"/>
      <c r="Y260" s="33"/>
      <c r="Z260" s="33"/>
      <c r="AA260" s="33"/>
      <c r="AB260" s="33"/>
      <c r="AC260" s="33"/>
      <c r="AD260" s="33"/>
      <c r="AE260" s="33"/>
      <c r="AT260" s="18" t="s">
        <v>273</v>
      </c>
      <c r="AU260" s="18" t="s">
        <v>87</v>
      </c>
    </row>
    <row r="261" spans="1:65" s="2" customFormat="1" ht="16.5" customHeight="1">
      <c r="A261" s="33"/>
      <c r="B261" s="151"/>
      <c r="C261" s="152" t="s">
        <v>649</v>
      </c>
      <c r="D261" s="152" t="s">
        <v>267</v>
      </c>
      <c r="E261" s="153" t="s">
        <v>2270</v>
      </c>
      <c r="F261" s="154" t="s">
        <v>2271</v>
      </c>
      <c r="G261" s="155" t="s">
        <v>2095</v>
      </c>
      <c r="H261" s="156">
        <v>14</v>
      </c>
      <c r="I261" s="157"/>
      <c r="J261" s="158">
        <f>ROUND(I261*H261,2)</f>
        <v>0</v>
      </c>
      <c r="K261" s="154" t="s">
        <v>1</v>
      </c>
      <c r="L261" s="34"/>
      <c r="M261" s="159" t="s">
        <v>1</v>
      </c>
      <c r="N261" s="160" t="s">
        <v>45</v>
      </c>
      <c r="O261" s="59"/>
      <c r="P261" s="161">
        <f>O261*H261</f>
        <v>0</v>
      </c>
      <c r="Q261" s="161">
        <v>0</v>
      </c>
      <c r="R261" s="161">
        <f>Q261*H261</f>
        <v>0</v>
      </c>
      <c r="S261" s="161">
        <v>0</v>
      </c>
      <c r="T261" s="162">
        <f>S261*H261</f>
        <v>0</v>
      </c>
      <c r="U261" s="33"/>
      <c r="V261" s="33"/>
      <c r="W261" s="33"/>
      <c r="X261" s="33"/>
      <c r="Y261" s="33"/>
      <c r="Z261" s="33"/>
      <c r="AA261" s="33"/>
      <c r="AB261" s="33"/>
      <c r="AC261" s="33"/>
      <c r="AD261" s="33"/>
      <c r="AE261" s="33"/>
      <c r="AR261" s="163" t="s">
        <v>179</v>
      </c>
      <c r="AT261" s="163" t="s">
        <v>267</v>
      </c>
      <c r="AU261" s="163" t="s">
        <v>87</v>
      </c>
      <c r="AY261" s="18" t="s">
        <v>265</v>
      </c>
      <c r="BE261" s="164">
        <f>IF(N261="základní",J261,0)</f>
        <v>0</v>
      </c>
      <c r="BF261" s="164">
        <f>IF(N261="snížená",J261,0)</f>
        <v>0</v>
      </c>
      <c r="BG261" s="164">
        <f>IF(N261="zákl. přenesená",J261,0)</f>
        <v>0</v>
      </c>
      <c r="BH261" s="164">
        <f>IF(N261="sníž. přenesená",J261,0)</f>
        <v>0</v>
      </c>
      <c r="BI261" s="164">
        <f>IF(N261="nulová",J261,0)</f>
        <v>0</v>
      </c>
      <c r="BJ261" s="18" t="s">
        <v>87</v>
      </c>
      <c r="BK261" s="164">
        <f>ROUND(I261*H261,2)</f>
        <v>0</v>
      </c>
      <c r="BL261" s="18" t="s">
        <v>179</v>
      </c>
      <c r="BM261" s="163" t="s">
        <v>2272</v>
      </c>
    </row>
    <row r="262" spans="1:47" s="2" customFormat="1" ht="10.2">
      <c r="A262" s="33"/>
      <c r="B262" s="34"/>
      <c r="C262" s="33"/>
      <c r="D262" s="165" t="s">
        <v>273</v>
      </c>
      <c r="E262" s="33"/>
      <c r="F262" s="166" t="s">
        <v>2271</v>
      </c>
      <c r="G262" s="33"/>
      <c r="H262" s="33"/>
      <c r="I262" s="167"/>
      <c r="J262" s="33"/>
      <c r="K262" s="33"/>
      <c r="L262" s="34"/>
      <c r="M262" s="168"/>
      <c r="N262" s="169"/>
      <c r="O262" s="59"/>
      <c r="P262" s="59"/>
      <c r="Q262" s="59"/>
      <c r="R262" s="59"/>
      <c r="S262" s="59"/>
      <c r="T262" s="60"/>
      <c r="U262" s="33"/>
      <c r="V262" s="33"/>
      <c r="W262" s="33"/>
      <c r="X262" s="33"/>
      <c r="Y262" s="33"/>
      <c r="Z262" s="33"/>
      <c r="AA262" s="33"/>
      <c r="AB262" s="33"/>
      <c r="AC262" s="33"/>
      <c r="AD262" s="33"/>
      <c r="AE262" s="33"/>
      <c r="AT262" s="18" t="s">
        <v>273</v>
      </c>
      <c r="AU262" s="18" t="s">
        <v>87</v>
      </c>
    </row>
    <row r="263" spans="1:65" s="2" customFormat="1" ht="16.5" customHeight="1">
      <c r="A263" s="33"/>
      <c r="B263" s="151"/>
      <c r="C263" s="152" t="s">
        <v>654</v>
      </c>
      <c r="D263" s="152" t="s">
        <v>267</v>
      </c>
      <c r="E263" s="153" t="s">
        <v>2273</v>
      </c>
      <c r="F263" s="154" t="s">
        <v>2274</v>
      </c>
      <c r="G263" s="155" t="s">
        <v>294</v>
      </c>
      <c r="H263" s="156">
        <v>10</v>
      </c>
      <c r="I263" s="157"/>
      <c r="J263" s="158">
        <f>ROUND(I263*H263,2)</f>
        <v>0</v>
      </c>
      <c r="K263" s="154" t="s">
        <v>1</v>
      </c>
      <c r="L263" s="34"/>
      <c r="M263" s="159" t="s">
        <v>1</v>
      </c>
      <c r="N263" s="160" t="s">
        <v>45</v>
      </c>
      <c r="O263" s="59"/>
      <c r="P263" s="161">
        <f>O263*H263</f>
        <v>0</v>
      </c>
      <c r="Q263" s="161">
        <v>0</v>
      </c>
      <c r="R263" s="161">
        <f>Q263*H263</f>
        <v>0</v>
      </c>
      <c r="S263" s="161">
        <v>0</v>
      </c>
      <c r="T263" s="162">
        <f>S263*H263</f>
        <v>0</v>
      </c>
      <c r="U263" s="33"/>
      <c r="V263" s="33"/>
      <c r="W263" s="33"/>
      <c r="X263" s="33"/>
      <c r="Y263" s="33"/>
      <c r="Z263" s="33"/>
      <c r="AA263" s="33"/>
      <c r="AB263" s="33"/>
      <c r="AC263" s="33"/>
      <c r="AD263" s="33"/>
      <c r="AE263" s="33"/>
      <c r="AR263" s="163" t="s">
        <v>179</v>
      </c>
      <c r="AT263" s="163" t="s">
        <v>267</v>
      </c>
      <c r="AU263" s="163" t="s">
        <v>87</v>
      </c>
      <c r="AY263" s="18" t="s">
        <v>265</v>
      </c>
      <c r="BE263" s="164">
        <f>IF(N263="základní",J263,0)</f>
        <v>0</v>
      </c>
      <c r="BF263" s="164">
        <f>IF(N263="snížená",J263,0)</f>
        <v>0</v>
      </c>
      <c r="BG263" s="164">
        <f>IF(N263="zákl. přenesená",J263,0)</f>
        <v>0</v>
      </c>
      <c r="BH263" s="164">
        <f>IF(N263="sníž. přenesená",J263,0)</f>
        <v>0</v>
      </c>
      <c r="BI263" s="164">
        <f>IF(N263="nulová",J263,0)</f>
        <v>0</v>
      </c>
      <c r="BJ263" s="18" t="s">
        <v>87</v>
      </c>
      <c r="BK263" s="164">
        <f>ROUND(I263*H263,2)</f>
        <v>0</v>
      </c>
      <c r="BL263" s="18" t="s">
        <v>179</v>
      </c>
      <c r="BM263" s="163" t="s">
        <v>2275</v>
      </c>
    </row>
    <row r="264" spans="1:47" s="2" customFormat="1" ht="10.2">
      <c r="A264" s="33"/>
      <c r="B264" s="34"/>
      <c r="C264" s="33"/>
      <c r="D264" s="165" t="s">
        <v>273</v>
      </c>
      <c r="E264" s="33"/>
      <c r="F264" s="166" t="s">
        <v>2274</v>
      </c>
      <c r="G264" s="33"/>
      <c r="H264" s="33"/>
      <c r="I264" s="167"/>
      <c r="J264" s="33"/>
      <c r="K264" s="33"/>
      <c r="L264" s="34"/>
      <c r="M264" s="168"/>
      <c r="N264" s="169"/>
      <c r="O264" s="59"/>
      <c r="P264" s="59"/>
      <c r="Q264" s="59"/>
      <c r="R264" s="59"/>
      <c r="S264" s="59"/>
      <c r="T264" s="60"/>
      <c r="U264" s="33"/>
      <c r="V264" s="33"/>
      <c r="W264" s="33"/>
      <c r="X264" s="33"/>
      <c r="Y264" s="33"/>
      <c r="Z264" s="33"/>
      <c r="AA264" s="33"/>
      <c r="AB264" s="33"/>
      <c r="AC264" s="33"/>
      <c r="AD264" s="33"/>
      <c r="AE264" s="33"/>
      <c r="AT264" s="18" t="s">
        <v>273</v>
      </c>
      <c r="AU264" s="18" t="s">
        <v>87</v>
      </c>
    </row>
    <row r="265" spans="1:65" s="2" customFormat="1" ht="16.5" customHeight="1">
      <c r="A265" s="33"/>
      <c r="B265" s="151"/>
      <c r="C265" s="152" t="s">
        <v>658</v>
      </c>
      <c r="D265" s="152" t="s">
        <v>267</v>
      </c>
      <c r="E265" s="153" t="s">
        <v>2276</v>
      </c>
      <c r="F265" s="154" t="s">
        <v>2277</v>
      </c>
      <c r="G265" s="155" t="s">
        <v>294</v>
      </c>
      <c r="H265" s="156">
        <v>120</v>
      </c>
      <c r="I265" s="157"/>
      <c r="J265" s="158">
        <f>ROUND(I265*H265,2)</f>
        <v>0</v>
      </c>
      <c r="K265" s="154" t="s">
        <v>1</v>
      </c>
      <c r="L265" s="34"/>
      <c r="M265" s="159" t="s">
        <v>1</v>
      </c>
      <c r="N265" s="160" t="s">
        <v>45</v>
      </c>
      <c r="O265" s="59"/>
      <c r="P265" s="161">
        <f>O265*H265</f>
        <v>0</v>
      </c>
      <c r="Q265" s="161">
        <v>0</v>
      </c>
      <c r="R265" s="161">
        <f>Q265*H265</f>
        <v>0</v>
      </c>
      <c r="S265" s="161">
        <v>0</v>
      </c>
      <c r="T265" s="162">
        <f>S265*H265</f>
        <v>0</v>
      </c>
      <c r="U265" s="33"/>
      <c r="V265" s="33"/>
      <c r="W265" s="33"/>
      <c r="X265" s="33"/>
      <c r="Y265" s="33"/>
      <c r="Z265" s="33"/>
      <c r="AA265" s="33"/>
      <c r="AB265" s="33"/>
      <c r="AC265" s="33"/>
      <c r="AD265" s="33"/>
      <c r="AE265" s="33"/>
      <c r="AR265" s="163" t="s">
        <v>179</v>
      </c>
      <c r="AT265" s="163" t="s">
        <v>267</v>
      </c>
      <c r="AU265" s="163" t="s">
        <v>87</v>
      </c>
      <c r="AY265" s="18" t="s">
        <v>265</v>
      </c>
      <c r="BE265" s="164">
        <f>IF(N265="základní",J265,0)</f>
        <v>0</v>
      </c>
      <c r="BF265" s="164">
        <f>IF(N265="snížená",J265,0)</f>
        <v>0</v>
      </c>
      <c r="BG265" s="164">
        <f>IF(N265="zákl. přenesená",J265,0)</f>
        <v>0</v>
      </c>
      <c r="BH265" s="164">
        <f>IF(N265="sníž. přenesená",J265,0)</f>
        <v>0</v>
      </c>
      <c r="BI265" s="164">
        <f>IF(N265="nulová",J265,0)</f>
        <v>0</v>
      </c>
      <c r="BJ265" s="18" t="s">
        <v>87</v>
      </c>
      <c r="BK265" s="164">
        <f>ROUND(I265*H265,2)</f>
        <v>0</v>
      </c>
      <c r="BL265" s="18" t="s">
        <v>179</v>
      </c>
      <c r="BM265" s="163" t="s">
        <v>2278</v>
      </c>
    </row>
    <row r="266" spans="1:47" s="2" customFormat="1" ht="10.2">
      <c r="A266" s="33"/>
      <c r="B266" s="34"/>
      <c r="C266" s="33"/>
      <c r="D266" s="165" t="s">
        <v>273</v>
      </c>
      <c r="E266" s="33"/>
      <c r="F266" s="166" t="s">
        <v>2277</v>
      </c>
      <c r="G266" s="33"/>
      <c r="H266" s="33"/>
      <c r="I266" s="167"/>
      <c r="J266" s="33"/>
      <c r="K266" s="33"/>
      <c r="L266" s="34"/>
      <c r="M266" s="168"/>
      <c r="N266" s="169"/>
      <c r="O266" s="59"/>
      <c r="P266" s="59"/>
      <c r="Q266" s="59"/>
      <c r="R266" s="59"/>
      <c r="S266" s="59"/>
      <c r="T266" s="60"/>
      <c r="U266" s="33"/>
      <c r="V266" s="33"/>
      <c r="W266" s="33"/>
      <c r="X266" s="33"/>
      <c r="Y266" s="33"/>
      <c r="Z266" s="33"/>
      <c r="AA266" s="33"/>
      <c r="AB266" s="33"/>
      <c r="AC266" s="33"/>
      <c r="AD266" s="33"/>
      <c r="AE266" s="33"/>
      <c r="AT266" s="18" t="s">
        <v>273</v>
      </c>
      <c r="AU266" s="18" t="s">
        <v>87</v>
      </c>
    </row>
    <row r="267" spans="1:65" s="2" customFormat="1" ht="16.5" customHeight="1">
      <c r="A267" s="33"/>
      <c r="B267" s="151"/>
      <c r="C267" s="152" t="s">
        <v>663</v>
      </c>
      <c r="D267" s="152" t="s">
        <v>267</v>
      </c>
      <c r="E267" s="153" t="s">
        <v>2279</v>
      </c>
      <c r="F267" s="154" t="s">
        <v>2280</v>
      </c>
      <c r="G267" s="155" t="s">
        <v>294</v>
      </c>
      <c r="H267" s="156">
        <v>590</v>
      </c>
      <c r="I267" s="157"/>
      <c r="J267" s="158">
        <f>ROUND(I267*H267,2)</f>
        <v>0</v>
      </c>
      <c r="K267" s="154" t="s">
        <v>1</v>
      </c>
      <c r="L267" s="34"/>
      <c r="M267" s="159" t="s">
        <v>1</v>
      </c>
      <c r="N267" s="160" t="s">
        <v>45</v>
      </c>
      <c r="O267" s="59"/>
      <c r="P267" s="161">
        <f>O267*H267</f>
        <v>0</v>
      </c>
      <c r="Q267" s="161">
        <v>0</v>
      </c>
      <c r="R267" s="161">
        <f>Q267*H267</f>
        <v>0</v>
      </c>
      <c r="S267" s="161">
        <v>0</v>
      </c>
      <c r="T267" s="162">
        <f>S267*H267</f>
        <v>0</v>
      </c>
      <c r="U267" s="33"/>
      <c r="V267" s="33"/>
      <c r="W267" s="33"/>
      <c r="X267" s="33"/>
      <c r="Y267" s="33"/>
      <c r="Z267" s="33"/>
      <c r="AA267" s="33"/>
      <c r="AB267" s="33"/>
      <c r="AC267" s="33"/>
      <c r="AD267" s="33"/>
      <c r="AE267" s="33"/>
      <c r="AR267" s="163" t="s">
        <v>179</v>
      </c>
      <c r="AT267" s="163" t="s">
        <v>267</v>
      </c>
      <c r="AU267" s="163" t="s">
        <v>87</v>
      </c>
      <c r="AY267" s="18" t="s">
        <v>265</v>
      </c>
      <c r="BE267" s="164">
        <f>IF(N267="základní",J267,0)</f>
        <v>0</v>
      </c>
      <c r="BF267" s="164">
        <f>IF(N267="snížená",J267,0)</f>
        <v>0</v>
      </c>
      <c r="BG267" s="164">
        <f>IF(N267="zákl. přenesená",J267,0)</f>
        <v>0</v>
      </c>
      <c r="BH267" s="164">
        <f>IF(N267="sníž. přenesená",J267,0)</f>
        <v>0</v>
      </c>
      <c r="BI267" s="164">
        <f>IF(N267="nulová",J267,0)</f>
        <v>0</v>
      </c>
      <c r="BJ267" s="18" t="s">
        <v>87</v>
      </c>
      <c r="BK267" s="164">
        <f>ROUND(I267*H267,2)</f>
        <v>0</v>
      </c>
      <c r="BL267" s="18" t="s">
        <v>179</v>
      </c>
      <c r="BM267" s="163" t="s">
        <v>2281</v>
      </c>
    </row>
    <row r="268" spans="1:47" s="2" customFormat="1" ht="10.2">
      <c r="A268" s="33"/>
      <c r="B268" s="34"/>
      <c r="C268" s="33"/>
      <c r="D268" s="165" t="s">
        <v>273</v>
      </c>
      <c r="E268" s="33"/>
      <c r="F268" s="166" t="s">
        <v>2280</v>
      </c>
      <c r="G268" s="33"/>
      <c r="H268" s="33"/>
      <c r="I268" s="167"/>
      <c r="J268" s="33"/>
      <c r="K268" s="33"/>
      <c r="L268" s="34"/>
      <c r="M268" s="168"/>
      <c r="N268" s="169"/>
      <c r="O268" s="59"/>
      <c r="P268" s="59"/>
      <c r="Q268" s="59"/>
      <c r="R268" s="59"/>
      <c r="S268" s="59"/>
      <c r="T268" s="60"/>
      <c r="U268" s="33"/>
      <c r="V268" s="33"/>
      <c r="W268" s="33"/>
      <c r="X268" s="33"/>
      <c r="Y268" s="33"/>
      <c r="Z268" s="33"/>
      <c r="AA268" s="33"/>
      <c r="AB268" s="33"/>
      <c r="AC268" s="33"/>
      <c r="AD268" s="33"/>
      <c r="AE268" s="33"/>
      <c r="AT268" s="18" t="s">
        <v>273</v>
      </c>
      <c r="AU268" s="18" t="s">
        <v>87</v>
      </c>
    </row>
    <row r="269" spans="1:65" s="2" customFormat="1" ht="16.5" customHeight="1">
      <c r="A269" s="33"/>
      <c r="B269" s="151"/>
      <c r="C269" s="152" t="s">
        <v>667</v>
      </c>
      <c r="D269" s="152" t="s">
        <v>267</v>
      </c>
      <c r="E269" s="153" t="s">
        <v>2282</v>
      </c>
      <c r="F269" s="154" t="s">
        <v>2283</v>
      </c>
      <c r="G269" s="155" t="s">
        <v>294</v>
      </c>
      <c r="H269" s="156">
        <v>40</v>
      </c>
      <c r="I269" s="157"/>
      <c r="J269" s="158">
        <f>ROUND(I269*H269,2)</f>
        <v>0</v>
      </c>
      <c r="K269" s="154" t="s">
        <v>1</v>
      </c>
      <c r="L269" s="34"/>
      <c r="M269" s="159" t="s">
        <v>1</v>
      </c>
      <c r="N269" s="160" t="s">
        <v>45</v>
      </c>
      <c r="O269" s="59"/>
      <c r="P269" s="161">
        <f>O269*H269</f>
        <v>0</v>
      </c>
      <c r="Q269" s="161">
        <v>0</v>
      </c>
      <c r="R269" s="161">
        <f>Q269*H269</f>
        <v>0</v>
      </c>
      <c r="S269" s="161">
        <v>0</v>
      </c>
      <c r="T269" s="162">
        <f>S269*H269</f>
        <v>0</v>
      </c>
      <c r="U269" s="33"/>
      <c r="V269" s="33"/>
      <c r="W269" s="33"/>
      <c r="X269" s="33"/>
      <c r="Y269" s="33"/>
      <c r="Z269" s="33"/>
      <c r="AA269" s="33"/>
      <c r="AB269" s="33"/>
      <c r="AC269" s="33"/>
      <c r="AD269" s="33"/>
      <c r="AE269" s="33"/>
      <c r="AR269" s="163" t="s">
        <v>179</v>
      </c>
      <c r="AT269" s="163" t="s">
        <v>267</v>
      </c>
      <c r="AU269" s="163" t="s">
        <v>87</v>
      </c>
      <c r="AY269" s="18" t="s">
        <v>265</v>
      </c>
      <c r="BE269" s="164">
        <f>IF(N269="základní",J269,0)</f>
        <v>0</v>
      </c>
      <c r="BF269" s="164">
        <f>IF(N269="snížená",J269,0)</f>
        <v>0</v>
      </c>
      <c r="BG269" s="164">
        <f>IF(N269="zákl. přenesená",J269,0)</f>
        <v>0</v>
      </c>
      <c r="BH269" s="164">
        <f>IF(N269="sníž. přenesená",J269,0)</f>
        <v>0</v>
      </c>
      <c r="BI269" s="164">
        <f>IF(N269="nulová",J269,0)</f>
        <v>0</v>
      </c>
      <c r="BJ269" s="18" t="s">
        <v>87</v>
      </c>
      <c r="BK269" s="164">
        <f>ROUND(I269*H269,2)</f>
        <v>0</v>
      </c>
      <c r="BL269" s="18" t="s">
        <v>179</v>
      </c>
      <c r="BM269" s="163" t="s">
        <v>2284</v>
      </c>
    </row>
    <row r="270" spans="1:47" s="2" customFormat="1" ht="10.2">
      <c r="A270" s="33"/>
      <c r="B270" s="34"/>
      <c r="C270" s="33"/>
      <c r="D270" s="165" t="s">
        <v>273</v>
      </c>
      <c r="E270" s="33"/>
      <c r="F270" s="166" t="s">
        <v>2283</v>
      </c>
      <c r="G270" s="33"/>
      <c r="H270" s="33"/>
      <c r="I270" s="167"/>
      <c r="J270" s="33"/>
      <c r="K270" s="33"/>
      <c r="L270" s="34"/>
      <c r="M270" s="168"/>
      <c r="N270" s="169"/>
      <c r="O270" s="59"/>
      <c r="P270" s="59"/>
      <c r="Q270" s="59"/>
      <c r="R270" s="59"/>
      <c r="S270" s="59"/>
      <c r="T270" s="60"/>
      <c r="U270" s="33"/>
      <c r="V270" s="33"/>
      <c r="W270" s="33"/>
      <c r="X270" s="33"/>
      <c r="Y270" s="33"/>
      <c r="Z270" s="33"/>
      <c r="AA270" s="33"/>
      <c r="AB270" s="33"/>
      <c r="AC270" s="33"/>
      <c r="AD270" s="33"/>
      <c r="AE270" s="33"/>
      <c r="AT270" s="18" t="s">
        <v>273</v>
      </c>
      <c r="AU270" s="18" t="s">
        <v>87</v>
      </c>
    </row>
    <row r="271" spans="1:65" s="2" customFormat="1" ht="16.5" customHeight="1">
      <c r="A271" s="33"/>
      <c r="B271" s="151"/>
      <c r="C271" s="152" t="s">
        <v>671</v>
      </c>
      <c r="D271" s="152" t="s">
        <v>267</v>
      </c>
      <c r="E271" s="153" t="s">
        <v>2285</v>
      </c>
      <c r="F271" s="154" t="s">
        <v>2286</v>
      </c>
      <c r="G271" s="155" t="s">
        <v>294</v>
      </c>
      <c r="H271" s="156">
        <v>20</v>
      </c>
      <c r="I271" s="157"/>
      <c r="J271" s="158">
        <f>ROUND(I271*H271,2)</f>
        <v>0</v>
      </c>
      <c r="K271" s="154" t="s">
        <v>1</v>
      </c>
      <c r="L271" s="34"/>
      <c r="M271" s="159" t="s">
        <v>1</v>
      </c>
      <c r="N271" s="160" t="s">
        <v>45</v>
      </c>
      <c r="O271" s="59"/>
      <c r="P271" s="161">
        <f>O271*H271</f>
        <v>0</v>
      </c>
      <c r="Q271" s="161">
        <v>0</v>
      </c>
      <c r="R271" s="161">
        <f>Q271*H271</f>
        <v>0</v>
      </c>
      <c r="S271" s="161">
        <v>0</v>
      </c>
      <c r="T271" s="162">
        <f>S271*H271</f>
        <v>0</v>
      </c>
      <c r="U271" s="33"/>
      <c r="V271" s="33"/>
      <c r="W271" s="33"/>
      <c r="X271" s="33"/>
      <c r="Y271" s="33"/>
      <c r="Z271" s="33"/>
      <c r="AA271" s="33"/>
      <c r="AB271" s="33"/>
      <c r="AC271" s="33"/>
      <c r="AD271" s="33"/>
      <c r="AE271" s="33"/>
      <c r="AR271" s="163" t="s">
        <v>179</v>
      </c>
      <c r="AT271" s="163" t="s">
        <v>267</v>
      </c>
      <c r="AU271" s="163" t="s">
        <v>87</v>
      </c>
      <c r="AY271" s="18" t="s">
        <v>265</v>
      </c>
      <c r="BE271" s="164">
        <f>IF(N271="základní",J271,0)</f>
        <v>0</v>
      </c>
      <c r="BF271" s="164">
        <f>IF(N271="snížená",J271,0)</f>
        <v>0</v>
      </c>
      <c r="BG271" s="164">
        <f>IF(N271="zákl. přenesená",J271,0)</f>
        <v>0</v>
      </c>
      <c r="BH271" s="164">
        <f>IF(N271="sníž. přenesená",J271,0)</f>
        <v>0</v>
      </c>
      <c r="BI271" s="164">
        <f>IF(N271="nulová",J271,0)</f>
        <v>0</v>
      </c>
      <c r="BJ271" s="18" t="s">
        <v>87</v>
      </c>
      <c r="BK271" s="164">
        <f>ROUND(I271*H271,2)</f>
        <v>0</v>
      </c>
      <c r="BL271" s="18" t="s">
        <v>179</v>
      </c>
      <c r="BM271" s="163" t="s">
        <v>2287</v>
      </c>
    </row>
    <row r="272" spans="1:47" s="2" customFormat="1" ht="10.2">
      <c r="A272" s="33"/>
      <c r="B272" s="34"/>
      <c r="C272" s="33"/>
      <c r="D272" s="165" t="s">
        <v>273</v>
      </c>
      <c r="E272" s="33"/>
      <c r="F272" s="166" t="s">
        <v>2286</v>
      </c>
      <c r="G272" s="33"/>
      <c r="H272" s="33"/>
      <c r="I272" s="167"/>
      <c r="J272" s="33"/>
      <c r="K272" s="33"/>
      <c r="L272" s="34"/>
      <c r="M272" s="168"/>
      <c r="N272" s="169"/>
      <c r="O272" s="59"/>
      <c r="P272" s="59"/>
      <c r="Q272" s="59"/>
      <c r="R272" s="59"/>
      <c r="S272" s="59"/>
      <c r="T272" s="60"/>
      <c r="U272" s="33"/>
      <c r="V272" s="33"/>
      <c r="W272" s="33"/>
      <c r="X272" s="33"/>
      <c r="Y272" s="33"/>
      <c r="Z272" s="33"/>
      <c r="AA272" s="33"/>
      <c r="AB272" s="33"/>
      <c r="AC272" s="33"/>
      <c r="AD272" s="33"/>
      <c r="AE272" s="33"/>
      <c r="AT272" s="18" t="s">
        <v>273</v>
      </c>
      <c r="AU272" s="18" t="s">
        <v>87</v>
      </c>
    </row>
    <row r="273" spans="1:65" s="2" customFormat="1" ht="16.5" customHeight="1">
      <c r="A273" s="33"/>
      <c r="B273" s="151"/>
      <c r="C273" s="152" t="s">
        <v>675</v>
      </c>
      <c r="D273" s="152" t="s">
        <v>267</v>
      </c>
      <c r="E273" s="153" t="s">
        <v>2288</v>
      </c>
      <c r="F273" s="154" t="s">
        <v>2289</v>
      </c>
      <c r="G273" s="155" t="s">
        <v>294</v>
      </c>
      <c r="H273" s="156">
        <v>160</v>
      </c>
      <c r="I273" s="157"/>
      <c r="J273" s="158">
        <f>ROUND(I273*H273,2)</f>
        <v>0</v>
      </c>
      <c r="K273" s="154" t="s">
        <v>1</v>
      </c>
      <c r="L273" s="34"/>
      <c r="M273" s="159" t="s">
        <v>1</v>
      </c>
      <c r="N273" s="160" t="s">
        <v>45</v>
      </c>
      <c r="O273" s="59"/>
      <c r="P273" s="161">
        <f>O273*H273</f>
        <v>0</v>
      </c>
      <c r="Q273" s="161">
        <v>0</v>
      </c>
      <c r="R273" s="161">
        <f>Q273*H273</f>
        <v>0</v>
      </c>
      <c r="S273" s="161">
        <v>0</v>
      </c>
      <c r="T273" s="162">
        <f>S273*H273</f>
        <v>0</v>
      </c>
      <c r="U273" s="33"/>
      <c r="V273" s="33"/>
      <c r="W273" s="33"/>
      <c r="X273" s="33"/>
      <c r="Y273" s="33"/>
      <c r="Z273" s="33"/>
      <c r="AA273" s="33"/>
      <c r="AB273" s="33"/>
      <c r="AC273" s="33"/>
      <c r="AD273" s="33"/>
      <c r="AE273" s="33"/>
      <c r="AR273" s="163" t="s">
        <v>179</v>
      </c>
      <c r="AT273" s="163" t="s">
        <v>267</v>
      </c>
      <c r="AU273" s="163" t="s">
        <v>87</v>
      </c>
      <c r="AY273" s="18" t="s">
        <v>265</v>
      </c>
      <c r="BE273" s="164">
        <f>IF(N273="základní",J273,0)</f>
        <v>0</v>
      </c>
      <c r="BF273" s="164">
        <f>IF(N273="snížená",J273,0)</f>
        <v>0</v>
      </c>
      <c r="BG273" s="164">
        <f>IF(N273="zákl. přenesená",J273,0)</f>
        <v>0</v>
      </c>
      <c r="BH273" s="164">
        <f>IF(N273="sníž. přenesená",J273,0)</f>
        <v>0</v>
      </c>
      <c r="BI273" s="164">
        <f>IF(N273="nulová",J273,0)</f>
        <v>0</v>
      </c>
      <c r="BJ273" s="18" t="s">
        <v>87</v>
      </c>
      <c r="BK273" s="164">
        <f>ROUND(I273*H273,2)</f>
        <v>0</v>
      </c>
      <c r="BL273" s="18" t="s">
        <v>179</v>
      </c>
      <c r="BM273" s="163" t="s">
        <v>2290</v>
      </c>
    </row>
    <row r="274" spans="1:47" s="2" customFormat="1" ht="10.2">
      <c r="A274" s="33"/>
      <c r="B274" s="34"/>
      <c r="C274" s="33"/>
      <c r="D274" s="165" t="s">
        <v>273</v>
      </c>
      <c r="E274" s="33"/>
      <c r="F274" s="166" t="s">
        <v>2289</v>
      </c>
      <c r="G274" s="33"/>
      <c r="H274" s="33"/>
      <c r="I274" s="167"/>
      <c r="J274" s="33"/>
      <c r="K274" s="33"/>
      <c r="L274" s="34"/>
      <c r="M274" s="168"/>
      <c r="N274" s="169"/>
      <c r="O274" s="59"/>
      <c r="P274" s="59"/>
      <c r="Q274" s="59"/>
      <c r="R274" s="59"/>
      <c r="S274" s="59"/>
      <c r="T274" s="60"/>
      <c r="U274" s="33"/>
      <c r="V274" s="33"/>
      <c r="W274" s="33"/>
      <c r="X274" s="33"/>
      <c r="Y274" s="33"/>
      <c r="Z274" s="33"/>
      <c r="AA274" s="33"/>
      <c r="AB274" s="33"/>
      <c r="AC274" s="33"/>
      <c r="AD274" s="33"/>
      <c r="AE274" s="33"/>
      <c r="AT274" s="18" t="s">
        <v>273</v>
      </c>
      <c r="AU274" s="18" t="s">
        <v>87</v>
      </c>
    </row>
    <row r="275" spans="1:65" s="2" customFormat="1" ht="16.5" customHeight="1">
      <c r="A275" s="33"/>
      <c r="B275" s="151"/>
      <c r="C275" s="152" t="s">
        <v>679</v>
      </c>
      <c r="D275" s="152" t="s">
        <v>267</v>
      </c>
      <c r="E275" s="153" t="s">
        <v>2291</v>
      </c>
      <c r="F275" s="154" t="s">
        <v>2292</v>
      </c>
      <c r="G275" s="155" t="s">
        <v>294</v>
      </c>
      <c r="H275" s="156">
        <v>160</v>
      </c>
      <c r="I275" s="157"/>
      <c r="J275" s="158">
        <f>ROUND(I275*H275,2)</f>
        <v>0</v>
      </c>
      <c r="K275" s="154" t="s">
        <v>1</v>
      </c>
      <c r="L275" s="34"/>
      <c r="M275" s="159" t="s">
        <v>1</v>
      </c>
      <c r="N275" s="160" t="s">
        <v>45</v>
      </c>
      <c r="O275" s="59"/>
      <c r="P275" s="161">
        <f>O275*H275</f>
        <v>0</v>
      </c>
      <c r="Q275" s="161">
        <v>0</v>
      </c>
      <c r="R275" s="161">
        <f>Q275*H275</f>
        <v>0</v>
      </c>
      <c r="S275" s="161">
        <v>0</v>
      </c>
      <c r="T275" s="162">
        <f>S275*H275</f>
        <v>0</v>
      </c>
      <c r="U275" s="33"/>
      <c r="V275" s="33"/>
      <c r="W275" s="33"/>
      <c r="X275" s="33"/>
      <c r="Y275" s="33"/>
      <c r="Z275" s="33"/>
      <c r="AA275" s="33"/>
      <c r="AB275" s="33"/>
      <c r="AC275" s="33"/>
      <c r="AD275" s="33"/>
      <c r="AE275" s="33"/>
      <c r="AR275" s="163" t="s">
        <v>179</v>
      </c>
      <c r="AT275" s="163" t="s">
        <v>267</v>
      </c>
      <c r="AU275" s="163" t="s">
        <v>87</v>
      </c>
      <c r="AY275" s="18" t="s">
        <v>265</v>
      </c>
      <c r="BE275" s="164">
        <f>IF(N275="základní",J275,0)</f>
        <v>0</v>
      </c>
      <c r="BF275" s="164">
        <f>IF(N275="snížená",J275,0)</f>
        <v>0</v>
      </c>
      <c r="BG275" s="164">
        <f>IF(N275="zákl. přenesená",J275,0)</f>
        <v>0</v>
      </c>
      <c r="BH275" s="164">
        <f>IF(N275="sníž. přenesená",J275,0)</f>
        <v>0</v>
      </c>
      <c r="BI275" s="164">
        <f>IF(N275="nulová",J275,0)</f>
        <v>0</v>
      </c>
      <c r="BJ275" s="18" t="s">
        <v>87</v>
      </c>
      <c r="BK275" s="164">
        <f>ROUND(I275*H275,2)</f>
        <v>0</v>
      </c>
      <c r="BL275" s="18" t="s">
        <v>179</v>
      </c>
      <c r="BM275" s="163" t="s">
        <v>2293</v>
      </c>
    </row>
    <row r="276" spans="1:47" s="2" customFormat="1" ht="10.2">
      <c r="A276" s="33"/>
      <c r="B276" s="34"/>
      <c r="C276" s="33"/>
      <c r="D276" s="165" t="s">
        <v>273</v>
      </c>
      <c r="E276" s="33"/>
      <c r="F276" s="166" t="s">
        <v>2292</v>
      </c>
      <c r="G276" s="33"/>
      <c r="H276" s="33"/>
      <c r="I276" s="167"/>
      <c r="J276" s="33"/>
      <c r="K276" s="33"/>
      <c r="L276" s="34"/>
      <c r="M276" s="168"/>
      <c r="N276" s="169"/>
      <c r="O276" s="59"/>
      <c r="P276" s="59"/>
      <c r="Q276" s="59"/>
      <c r="R276" s="59"/>
      <c r="S276" s="59"/>
      <c r="T276" s="60"/>
      <c r="U276" s="33"/>
      <c r="V276" s="33"/>
      <c r="W276" s="33"/>
      <c r="X276" s="33"/>
      <c r="Y276" s="33"/>
      <c r="Z276" s="33"/>
      <c r="AA276" s="33"/>
      <c r="AB276" s="33"/>
      <c r="AC276" s="33"/>
      <c r="AD276" s="33"/>
      <c r="AE276" s="33"/>
      <c r="AT276" s="18" t="s">
        <v>273</v>
      </c>
      <c r="AU276" s="18" t="s">
        <v>87</v>
      </c>
    </row>
    <row r="277" spans="1:65" s="2" customFormat="1" ht="16.5" customHeight="1">
      <c r="A277" s="33"/>
      <c r="B277" s="151"/>
      <c r="C277" s="152" t="s">
        <v>690</v>
      </c>
      <c r="D277" s="152" t="s">
        <v>267</v>
      </c>
      <c r="E277" s="153" t="s">
        <v>2294</v>
      </c>
      <c r="F277" s="154" t="s">
        <v>2295</v>
      </c>
      <c r="G277" s="155" t="s">
        <v>294</v>
      </c>
      <c r="H277" s="156">
        <v>160</v>
      </c>
      <c r="I277" s="157"/>
      <c r="J277" s="158">
        <f>ROUND(I277*H277,2)</f>
        <v>0</v>
      </c>
      <c r="K277" s="154" t="s">
        <v>1</v>
      </c>
      <c r="L277" s="34"/>
      <c r="M277" s="159" t="s">
        <v>1</v>
      </c>
      <c r="N277" s="160" t="s">
        <v>45</v>
      </c>
      <c r="O277" s="59"/>
      <c r="P277" s="161">
        <f>O277*H277</f>
        <v>0</v>
      </c>
      <c r="Q277" s="161">
        <v>0</v>
      </c>
      <c r="R277" s="161">
        <f>Q277*H277</f>
        <v>0</v>
      </c>
      <c r="S277" s="161">
        <v>0</v>
      </c>
      <c r="T277" s="162">
        <f>S277*H277</f>
        <v>0</v>
      </c>
      <c r="U277" s="33"/>
      <c r="V277" s="33"/>
      <c r="W277" s="33"/>
      <c r="X277" s="33"/>
      <c r="Y277" s="33"/>
      <c r="Z277" s="33"/>
      <c r="AA277" s="33"/>
      <c r="AB277" s="33"/>
      <c r="AC277" s="33"/>
      <c r="AD277" s="33"/>
      <c r="AE277" s="33"/>
      <c r="AR277" s="163" t="s">
        <v>179</v>
      </c>
      <c r="AT277" s="163" t="s">
        <v>267</v>
      </c>
      <c r="AU277" s="163" t="s">
        <v>87</v>
      </c>
      <c r="AY277" s="18" t="s">
        <v>265</v>
      </c>
      <c r="BE277" s="164">
        <f>IF(N277="základní",J277,0)</f>
        <v>0</v>
      </c>
      <c r="BF277" s="164">
        <f>IF(N277="snížená",J277,0)</f>
        <v>0</v>
      </c>
      <c r="BG277" s="164">
        <f>IF(N277="zákl. přenesená",J277,0)</f>
        <v>0</v>
      </c>
      <c r="BH277" s="164">
        <f>IF(N277="sníž. přenesená",J277,0)</f>
        <v>0</v>
      </c>
      <c r="BI277" s="164">
        <f>IF(N277="nulová",J277,0)</f>
        <v>0</v>
      </c>
      <c r="BJ277" s="18" t="s">
        <v>87</v>
      </c>
      <c r="BK277" s="164">
        <f>ROUND(I277*H277,2)</f>
        <v>0</v>
      </c>
      <c r="BL277" s="18" t="s">
        <v>179</v>
      </c>
      <c r="BM277" s="163" t="s">
        <v>2296</v>
      </c>
    </row>
    <row r="278" spans="1:47" s="2" customFormat="1" ht="10.2">
      <c r="A278" s="33"/>
      <c r="B278" s="34"/>
      <c r="C278" s="33"/>
      <c r="D278" s="165" t="s">
        <v>273</v>
      </c>
      <c r="E278" s="33"/>
      <c r="F278" s="166" t="s">
        <v>2295</v>
      </c>
      <c r="G278" s="33"/>
      <c r="H278" s="33"/>
      <c r="I278" s="167"/>
      <c r="J278" s="33"/>
      <c r="K278" s="33"/>
      <c r="L278" s="34"/>
      <c r="M278" s="168"/>
      <c r="N278" s="169"/>
      <c r="O278" s="59"/>
      <c r="P278" s="59"/>
      <c r="Q278" s="59"/>
      <c r="R278" s="59"/>
      <c r="S278" s="59"/>
      <c r="T278" s="60"/>
      <c r="U278" s="33"/>
      <c r="V278" s="33"/>
      <c r="W278" s="33"/>
      <c r="X278" s="33"/>
      <c r="Y278" s="33"/>
      <c r="Z278" s="33"/>
      <c r="AA278" s="33"/>
      <c r="AB278" s="33"/>
      <c r="AC278" s="33"/>
      <c r="AD278" s="33"/>
      <c r="AE278" s="33"/>
      <c r="AT278" s="18" t="s">
        <v>273</v>
      </c>
      <c r="AU278" s="18" t="s">
        <v>87</v>
      </c>
    </row>
    <row r="279" spans="1:65" s="2" customFormat="1" ht="16.5" customHeight="1">
      <c r="A279" s="33"/>
      <c r="B279" s="151"/>
      <c r="C279" s="152" t="s">
        <v>694</v>
      </c>
      <c r="D279" s="152" t="s">
        <v>267</v>
      </c>
      <c r="E279" s="153" t="s">
        <v>2297</v>
      </c>
      <c r="F279" s="154" t="s">
        <v>2298</v>
      </c>
      <c r="G279" s="155" t="s">
        <v>294</v>
      </c>
      <c r="H279" s="156">
        <v>120</v>
      </c>
      <c r="I279" s="157"/>
      <c r="J279" s="158">
        <f>ROUND(I279*H279,2)</f>
        <v>0</v>
      </c>
      <c r="K279" s="154" t="s">
        <v>1</v>
      </c>
      <c r="L279" s="34"/>
      <c r="M279" s="159" t="s">
        <v>1</v>
      </c>
      <c r="N279" s="160" t="s">
        <v>45</v>
      </c>
      <c r="O279" s="59"/>
      <c r="P279" s="161">
        <f>O279*H279</f>
        <v>0</v>
      </c>
      <c r="Q279" s="161">
        <v>0</v>
      </c>
      <c r="R279" s="161">
        <f>Q279*H279</f>
        <v>0</v>
      </c>
      <c r="S279" s="161">
        <v>0</v>
      </c>
      <c r="T279" s="162">
        <f>S279*H279</f>
        <v>0</v>
      </c>
      <c r="U279" s="33"/>
      <c r="V279" s="33"/>
      <c r="W279" s="33"/>
      <c r="X279" s="33"/>
      <c r="Y279" s="33"/>
      <c r="Z279" s="33"/>
      <c r="AA279" s="33"/>
      <c r="AB279" s="33"/>
      <c r="AC279" s="33"/>
      <c r="AD279" s="33"/>
      <c r="AE279" s="33"/>
      <c r="AR279" s="163" t="s">
        <v>179</v>
      </c>
      <c r="AT279" s="163" t="s">
        <v>267</v>
      </c>
      <c r="AU279" s="163" t="s">
        <v>87</v>
      </c>
      <c r="AY279" s="18" t="s">
        <v>265</v>
      </c>
      <c r="BE279" s="164">
        <f>IF(N279="základní",J279,0)</f>
        <v>0</v>
      </c>
      <c r="BF279" s="164">
        <f>IF(N279="snížená",J279,0)</f>
        <v>0</v>
      </c>
      <c r="BG279" s="164">
        <f>IF(N279="zákl. přenesená",J279,0)</f>
        <v>0</v>
      </c>
      <c r="BH279" s="164">
        <f>IF(N279="sníž. přenesená",J279,0)</f>
        <v>0</v>
      </c>
      <c r="BI279" s="164">
        <f>IF(N279="nulová",J279,0)</f>
        <v>0</v>
      </c>
      <c r="BJ279" s="18" t="s">
        <v>87</v>
      </c>
      <c r="BK279" s="164">
        <f>ROUND(I279*H279,2)</f>
        <v>0</v>
      </c>
      <c r="BL279" s="18" t="s">
        <v>179</v>
      </c>
      <c r="BM279" s="163" t="s">
        <v>2299</v>
      </c>
    </row>
    <row r="280" spans="1:47" s="2" customFormat="1" ht="10.2">
      <c r="A280" s="33"/>
      <c r="B280" s="34"/>
      <c r="C280" s="33"/>
      <c r="D280" s="165" t="s">
        <v>273</v>
      </c>
      <c r="E280" s="33"/>
      <c r="F280" s="166" t="s">
        <v>2298</v>
      </c>
      <c r="G280" s="33"/>
      <c r="H280" s="33"/>
      <c r="I280" s="167"/>
      <c r="J280" s="33"/>
      <c r="K280" s="33"/>
      <c r="L280" s="34"/>
      <c r="M280" s="168"/>
      <c r="N280" s="169"/>
      <c r="O280" s="59"/>
      <c r="P280" s="59"/>
      <c r="Q280" s="59"/>
      <c r="R280" s="59"/>
      <c r="S280" s="59"/>
      <c r="T280" s="60"/>
      <c r="U280" s="33"/>
      <c r="V280" s="33"/>
      <c r="W280" s="33"/>
      <c r="X280" s="33"/>
      <c r="Y280" s="33"/>
      <c r="Z280" s="33"/>
      <c r="AA280" s="33"/>
      <c r="AB280" s="33"/>
      <c r="AC280" s="33"/>
      <c r="AD280" s="33"/>
      <c r="AE280" s="33"/>
      <c r="AT280" s="18" t="s">
        <v>273</v>
      </c>
      <c r="AU280" s="18" t="s">
        <v>87</v>
      </c>
    </row>
    <row r="281" spans="1:65" s="2" customFormat="1" ht="16.5" customHeight="1">
      <c r="A281" s="33"/>
      <c r="B281" s="151"/>
      <c r="C281" s="152" t="s">
        <v>700</v>
      </c>
      <c r="D281" s="152" t="s">
        <v>267</v>
      </c>
      <c r="E281" s="153" t="s">
        <v>2300</v>
      </c>
      <c r="F281" s="154" t="s">
        <v>2301</v>
      </c>
      <c r="G281" s="155" t="s">
        <v>294</v>
      </c>
      <c r="H281" s="156">
        <v>50</v>
      </c>
      <c r="I281" s="157"/>
      <c r="J281" s="158">
        <f>ROUND(I281*H281,2)</f>
        <v>0</v>
      </c>
      <c r="K281" s="154" t="s">
        <v>1</v>
      </c>
      <c r="L281" s="34"/>
      <c r="M281" s="159" t="s">
        <v>1</v>
      </c>
      <c r="N281" s="160" t="s">
        <v>45</v>
      </c>
      <c r="O281" s="59"/>
      <c r="P281" s="161">
        <f>O281*H281</f>
        <v>0</v>
      </c>
      <c r="Q281" s="161">
        <v>0</v>
      </c>
      <c r="R281" s="161">
        <f>Q281*H281</f>
        <v>0</v>
      </c>
      <c r="S281" s="161">
        <v>0</v>
      </c>
      <c r="T281" s="162">
        <f>S281*H281</f>
        <v>0</v>
      </c>
      <c r="U281" s="33"/>
      <c r="V281" s="33"/>
      <c r="W281" s="33"/>
      <c r="X281" s="33"/>
      <c r="Y281" s="33"/>
      <c r="Z281" s="33"/>
      <c r="AA281" s="33"/>
      <c r="AB281" s="33"/>
      <c r="AC281" s="33"/>
      <c r="AD281" s="33"/>
      <c r="AE281" s="33"/>
      <c r="AR281" s="163" t="s">
        <v>179</v>
      </c>
      <c r="AT281" s="163" t="s">
        <v>267</v>
      </c>
      <c r="AU281" s="163" t="s">
        <v>87</v>
      </c>
      <c r="AY281" s="18" t="s">
        <v>265</v>
      </c>
      <c r="BE281" s="164">
        <f>IF(N281="základní",J281,0)</f>
        <v>0</v>
      </c>
      <c r="BF281" s="164">
        <f>IF(N281="snížená",J281,0)</f>
        <v>0</v>
      </c>
      <c r="BG281" s="164">
        <f>IF(N281="zákl. přenesená",J281,0)</f>
        <v>0</v>
      </c>
      <c r="BH281" s="164">
        <f>IF(N281="sníž. přenesená",J281,0)</f>
        <v>0</v>
      </c>
      <c r="BI281" s="164">
        <f>IF(N281="nulová",J281,0)</f>
        <v>0</v>
      </c>
      <c r="BJ281" s="18" t="s">
        <v>87</v>
      </c>
      <c r="BK281" s="164">
        <f>ROUND(I281*H281,2)</f>
        <v>0</v>
      </c>
      <c r="BL281" s="18" t="s">
        <v>179</v>
      </c>
      <c r="BM281" s="163" t="s">
        <v>2302</v>
      </c>
    </row>
    <row r="282" spans="1:47" s="2" customFormat="1" ht="10.2">
      <c r="A282" s="33"/>
      <c r="B282" s="34"/>
      <c r="C282" s="33"/>
      <c r="D282" s="165" t="s">
        <v>273</v>
      </c>
      <c r="E282" s="33"/>
      <c r="F282" s="166" t="s">
        <v>2301</v>
      </c>
      <c r="G282" s="33"/>
      <c r="H282" s="33"/>
      <c r="I282" s="167"/>
      <c r="J282" s="33"/>
      <c r="K282" s="33"/>
      <c r="L282" s="34"/>
      <c r="M282" s="168"/>
      <c r="N282" s="169"/>
      <c r="O282" s="59"/>
      <c r="P282" s="59"/>
      <c r="Q282" s="59"/>
      <c r="R282" s="59"/>
      <c r="S282" s="59"/>
      <c r="T282" s="60"/>
      <c r="U282" s="33"/>
      <c r="V282" s="33"/>
      <c r="W282" s="33"/>
      <c r="X282" s="33"/>
      <c r="Y282" s="33"/>
      <c r="Z282" s="33"/>
      <c r="AA282" s="33"/>
      <c r="AB282" s="33"/>
      <c r="AC282" s="33"/>
      <c r="AD282" s="33"/>
      <c r="AE282" s="33"/>
      <c r="AT282" s="18" t="s">
        <v>273</v>
      </c>
      <c r="AU282" s="18" t="s">
        <v>87</v>
      </c>
    </row>
    <row r="283" spans="1:65" s="2" customFormat="1" ht="16.5" customHeight="1">
      <c r="A283" s="33"/>
      <c r="B283" s="151"/>
      <c r="C283" s="152" t="s">
        <v>704</v>
      </c>
      <c r="D283" s="152" t="s">
        <v>267</v>
      </c>
      <c r="E283" s="153" t="s">
        <v>2303</v>
      </c>
      <c r="F283" s="154" t="s">
        <v>2304</v>
      </c>
      <c r="G283" s="155" t="s">
        <v>294</v>
      </c>
      <c r="H283" s="156">
        <v>10</v>
      </c>
      <c r="I283" s="157"/>
      <c r="J283" s="158">
        <f>ROUND(I283*H283,2)</f>
        <v>0</v>
      </c>
      <c r="K283" s="154" t="s">
        <v>1</v>
      </c>
      <c r="L283" s="34"/>
      <c r="M283" s="159" t="s">
        <v>1</v>
      </c>
      <c r="N283" s="160" t="s">
        <v>45</v>
      </c>
      <c r="O283" s="59"/>
      <c r="P283" s="161">
        <f>O283*H283</f>
        <v>0</v>
      </c>
      <c r="Q283" s="161">
        <v>0</v>
      </c>
      <c r="R283" s="161">
        <f>Q283*H283</f>
        <v>0</v>
      </c>
      <c r="S283" s="161">
        <v>0</v>
      </c>
      <c r="T283" s="162">
        <f>S283*H283</f>
        <v>0</v>
      </c>
      <c r="U283" s="33"/>
      <c r="V283" s="33"/>
      <c r="W283" s="33"/>
      <c r="X283" s="33"/>
      <c r="Y283" s="33"/>
      <c r="Z283" s="33"/>
      <c r="AA283" s="33"/>
      <c r="AB283" s="33"/>
      <c r="AC283" s="33"/>
      <c r="AD283" s="33"/>
      <c r="AE283" s="33"/>
      <c r="AR283" s="163" t="s">
        <v>179</v>
      </c>
      <c r="AT283" s="163" t="s">
        <v>267</v>
      </c>
      <c r="AU283" s="163" t="s">
        <v>87</v>
      </c>
      <c r="AY283" s="18" t="s">
        <v>265</v>
      </c>
      <c r="BE283" s="164">
        <f>IF(N283="základní",J283,0)</f>
        <v>0</v>
      </c>
      <c r="BF283" s="164">
        <f>IF(N283="snížená",J283,0)</f>
        <v>0</v>
      </c>
      <c r="BG283" s="164">
        <f>IF(N283="zákl. přenesená",J283,0)</f>
        <v>0</v>
      </c>
      <c r="BH283" s="164">
        <f>IF(N283="sníž. přenesená",J283,0)</f>
        <v>0</v>
      </c>
      <c r="BI283" s="164">
        <f>IF(N283="nulová",J283,0)</f>
        <v>0</v>
      </c>
      <c r="BJ283" s="18" t="s">
        <v>87</v>
      </c>
      <c r="BK283" s="164">
        <f>ROUND(I283*H283,2)</f>
        <v>0</v>
      </c>
      <c r="BL283" s="18" t="s">
        <v>179</v>
      </c>
      <c r="BM283" s="163" t="s">
        <v>2305</v>
      </c>
    </row>
    <row r="284" spans="1:47" s="2" customFormat="1" ht="10.2">
      <c r="A284" s="33"/>
      <c r="B284" s="34"/>
      <c r="C284" s="33"/>
      <c r="D284" s="165" t="s">
        <v>273</v>
      </c>
      <c r="E284" s="33"/>
      <c r="F284" s="166" t="s">
        <v>2304</v>
      </c>
      <c r="G284" s="33"/>
      <c r="H284" s="33"/>
      <c r="I284" s="167"/>
      <c r="J284" s="33"/>
      <c r="K284" s="33"/>
      <c r="L284" s="34"/>
      <c r="M284" s="168"/>
      <c r="N284" s="169"/>
      <c r="O284" s="59"/>
      <c r="P284" s="59"/>
      <c r="Q284" s="59"/>
      <c r="R284" s="59"/>
      <c r="S284" s="59"/>
      <c r="T284" s="60"/>
      <c r="U284" s="33"/>
      <c r="V284" s="33"/>
      <c r="W284" s="33"/>
      <c r="X284" s="33"/>
      <c r="Y284" s="33"/>
      <c r="Z284" s="33"/>
      <c r="AA284" s="33"/>
      <c r="AB284" s="33"/>
      <c r="AC284" s="33"/>
      <c r="AD284" s="33"/>
      <c r="AE284" s="33"/>
      <c r="AT284" s="18" t="s">
        <v>273</v>
      </c>
      <c r="AU284" s="18" t="s">
        <v>87</v>
      </c>
    </row>
    <row r="285" spans="1:65" s="2" customFormat="1" ht="16.5" customHeight="1">
      <c r="A285" s="33"/>
      <c r="B285" s="151"/>
      <c r="C285" s="152" t="s">
        <v>708</v>
      </c>
      <c r="D285" s="152" t="s">
        <v>267</v>
      </c>
      <c r="E285" s="153" t="s">
        <v>2306</v>
      </c>
      <c r="F285" s="154" t="s">
        <v>2307</v>
      </c>
      <c r="G285" s="155" t="s">
        <v>2095</v>
      </c>
      <c r="H285" s="156">
        <v>3</v>
      </c>
      <c r="I285" s="157"/>
      <c r="J285" s="158">
        <f>ROUND(I285*H285,2)</f>
        <v>0</v>
      </c>
      <c r="K285" s="154" t="s">
        <v>1</v>
      </c>
      <c r="L285" s="34"/>
      <c r="M285" s="159" t="s">
        <v>1</v>
      </c>
      <c r="N285" s="160" t="s">
        <v>45</v>
      </c>
      <c r="O285" s="59"/>
      <c r="P285" s="161">
        <f>O285*H285</f>
        <v>0</v>
      </c>
      <c r="Q285" s="161">
        <v>0</v>
      </c>
      <c r="R285" s="161">
        <f>Q285*H285</f>
        <v>0</v>
      </c>
      <c r="S285" s="161">
        <v>0</v>
      </c>
      <c r="T285" s="162">
        <f>S285*H285</f>
        <v>0</v>
      </c>
      <c r="U285" s="33"/>
      <c r="V285" s="33"/>
      <c r="W285" s="33"/>
      <c r="X285" s="33"/>
      <c r="Y285" s="33"/>
      <c r="Z285" s="33"/>
      <c r="AA285" s="33"/>
      <c r="AB285" s="33"/>
      <c r="AC285" s="33"/>
      <c r="AD285" s="33"/>
      <c r="AE285" s="33"/>
      <c r="AR285" s="163" t="s">
        <v>179</v>
      </c>
      <c r="AT285" s="163" t="s">
        <v>267</v>
      </c>
      <c r="AU285" s="163" t="s">
        <v>87</v>
      </c>
      <c r="AY285" s="18" t="s">
        <v>265</v>
      </c>
      <c r="BE285" s="164">
        <f>IF(N285="základní",J285,0)</f>
        <v>0</v>
      </c>
      <c r="BF285" s="164">
        <f>IF(N285="snížená",J285,0)</f>
        <v>0</v>
      </c>
      <c r="BG285" s="164">
        <f>IF(N285="zákl. přenesená",J285,0)</f>
        <v>0</v>
      </c>
      <c r="BH285" s="164">
        <f>IF(N285="sníž. přenesená",J285,0)</f>
        <v>0</v>
      </c>
      <c r="BI285" s="164">
        <f>IF(N285="nulová",J285,0)</f>
        <v>0</v>
      </c>
      <c r="BJ285" s="18" t="s">
        <v>87</v>
      </c>
      <c r="BK285" s="164">
        <f>ROUND(I285*H285,2)</f>
        <v>0</v>
      </c>
      <c r="BL285" s="18" t="s">
        <v>179</v>
      </c>
      <c r="BM285" s="163" t="s">
        <v>2308</v>
      </c>
    </row>
    <row r="286" spans="1:47" s="2" customFormat="1" ht="10.2">
      <c r="A286" s="33"/>
      <c r="B286" s="34"/>
      <c r="C286" s="33"/>
      <c r="D286" s="165" t="s">
        <v>273</v>
      </c>
      <c r="E286" s="33"/>
      <c r="F286" s="166" t="s">
        <v>2307</v>
      </c>
      <c r="G286" s="33"/>
      <c r="H286" s="33"/>
      <c r="I286" s="167"/>
      <c r="J286" s="33"/>
      <c r="K286" s="33"/>
      <c r="L286" s="34"/>
      <c r="M286" s="168"/>
      <c r="N286" s="169"/>
      <c r="O286" s="59"/>
      <c r="P286" s="59"/>
      <c r="Q286" s="59"/>
      <c r="R286" s="59"/>
      <c r="S286" s="59"/>
      <c r="T286" s="60"/>
      <c r="U286" s="33"/>
      <c r="V286" s="33"/>
      <c r="W286" s="33"/>
      <c r="X286" s="33"/>
      <c r="Y286" s="33"/>
      <c r="Z286" s="33"/>
      <c r="AA286" s="33"/>
      <c r="AB286" s="33"/>
      <c r="AC286" s="33"/>
      <c r="AD286" s="33"/>
      <c r="AE286" s="33"/>
      <c r="AT286" s="18" t="s">
        <v>273</v>
      </c>
      <c r="AU286" s="18" t="s">
        <v>87</v>
      </c>
    </row>
    <row r="287" spans="1:65" s="2" customFormat="1" ht="16.5" customHeight="1">
      <c r="A287" s="33"/>
      <c r="B287" s="151"/>
      <c r="C287" s="152" t="s">
        <v>712</v>
      </c>
      <c r="D287" s="152" t="s">
        <v>267</v>
      </c>
      <c r="E287" s="153" t="s">
        <v>2309</v>
      </c>
      <c r="F287" s="154" t="s">
        <v>2310</v>
      </c>
      <c r="G287" s="155" t="s">
        <v>2095</v>
      </c>
      <c r="H287" s="156">
        <v>130</v>
      </c>
      <c r="I287" s="157"/>
      <c r="J287" s="158">
        <f>ROUND(I287*H287,2)</f>
        <v>0</v>
      </c>
      <c r="K287" s="154" t="s">
        <v>1</v>
      </c>
      <c r="L287" s="34"/>
      <c r="M287" s="159" t="s">
        <v>1</v>
      </c>
      <c r="N287" s="160" t="s">
        <v>45</v>
      </c>
      <c r="O287" s="59"/>
      <c r="P287" s="161">
        <f>O287*H287</f>
        <v>0</v>
      </c>
      <c r="Q287" s="161">
        <v>0</v>
      </c>
      <c r="R287" s="161">
        <f>Q287*H287</f>
        <v>0</v>
      </c>
      <c r="S287" s="161">
        <v>0</v>
      </c>
      <c r="T287" s="162">
        <f>S287*H287</f>
        <v>0</v>
      </c>
      <c r="U287" s="33"/>
      <c r="V287" s="33"/>
      <c r="W287" s="33"/>
      <c r="X287" s="33"/>
      <c r="Y287" s="33"/>
      <c r="Z287" s="33"/>
      <c r="AA287" s="33"/>
      <c r="AB287" s="33"/>
      <c r="AC287" s="33"/>
      <c r="AD287" s="33"/>
      <c r="AE287" s="33"/>
      <c r="AR287" s="163" t="s">
        <v>179</v>
      </c>
      <c r="AT287" s="163" t="s">
        <v>267</v>
      </c>
      <c r="AU287" s="163" t="s">
        <v>87</v>
      </c>
      <c r="AY287" s="18" t="s">
        <v>265</v>
      </c>
      <c r="BE287" s="164">
        <f>IF(N287="základní",J287,0)</f>
        <v>0</v>
      </c>
      <c r="BF287" s="164">
        <f>IF(N287="snížená",J287,0)</f>
        <v>0</v>
      </c>
      <c r="BG287" s="164">
        <f>IF(N287="zákl. přenesená",J287,0)</f>
        <v>0</v>
      </c>
      <c r="BH287" s="164">
        <f>IF(N287="sníž. přenesená",J287,0)</f>
        <v>0</v>
      </c>
      <c r="BI287" s="164">
        <f>IF(N287="nulová",J287,0)</f>
        <v>0</v>
      </c>
      <c r="BJ287" s="18" t="s">
        <v>87</v>
      </c>
      <c r="BK287" s="164">
        <f>ROUND(I287*H287,2)</f>
        <v>0</v>
      </c>
      <c r="BL287" s="18" t="s">
        <v>179</v>
      </c>
      <c r="BM287" s="163" t="s">
        <v>2311</v>
      </c>
    </row>
    <row r="288" spans="1:47" s="2" customFormat="1" ht="10.2">
      <c r="A288" s="33"/>
      <c r="B288" s="34"/>
      <c r="C288" s="33"/>
      <c r="D288" s="165" t="s">
        <v>273</v>
      </c>
      <c r="E288" s="33"/>
      <c r="F288" s="166" t="s">
        <v>2310</v>
      </c>
      <c r="G288" s="33"/>
      <c r="H288" s="33"/>
      <c r="I288" s="167"/>
      <c r="J288" s="33"/>
      <c r="K288" s="33"/>
      <c r="L288" s="34"/>
      <c r="M288" s="168"/>
      <c r="N288" s="169"/>
      <c r="O288" s="59"/>
      <c r="P288" s="59"/>
      <c r="Q288" s="59"/>
      <c r="R288" s="59"/>
      <c r="S288" s="59"/>
      <c r="T288" s="60"/>
      <c r="U288" s="33"/>
      <c r="V288" s="33"/>
      <c r="W288" s="33"/>
      <c r="X288" s="33"/>
      <c r="Y288" s="33"/>
      <c r="Z288" s="33"/>
      <c r="AA288" s="33"/>
      <c r="AB288" s="33"/>
      <c r="AC288" s="33"/>
      <c r="AD288" s="33"/>
      <c r="AE288" s="33"/>
      <c r="AT288" s="18" t="s">
        <v>273</v>
      </c>
      <c r="AU288" s="18" t="s">
        <v>87</v>
      </c>
    </row>
    <row r="289" spans="1:65" s="2" customFormat="1" ht="16.5" customHeight="1">
      <c r="A289" s="33"/>
      <c r="B289" s="151"/>
      <c r="C289" s="152" t="s">
        <v>717</v>
      </c>
      <c r="D289" s="152" t="s">
        <v>267</v>
      </c>
      <c r="E289" s="153" t="s">
        <v>2312</v>
      </c>
      <c r="F289" s="154" t="s">
        <v>2313</v>
      </c>
      <c r="G289" s="155" t="s">
        <v>2095</v>
      </c>
      <c r="H289" s="156">
        <v>16</v>
      </c>
      <c r="I289" s="157"/>
      <c r="J289" s="158">
        <f>ROUND(I289*H289,2)</f>
        <v>0</v>
      </c>
      <c r="K289" s="154" t="s">
        <v>1</v>
      </c>
      <c r="L289" s="34"/>
      <c r="M289" s="159" t="s">
        <v>1</v>
      </c>
      <c r="N289" s="160" t="s">
        <v>45</v>
      </c>
      <c r="O289" s="59"/>
      <c r="P289" s="161">
        <f>O289*H289</f>
        <v>0</v>
      </c>
      <c r="Q289" s="161">
        <v>0</v>
      </c>
      <c r="R289" s="161">
        <f>Q289*H289</f>
        <v>0</v>
      </c>
      <c r="S289" s="161">
        <v>0</v>
      </c>
      <c r="T289" s="162">
        <f>S289*H289</f>
        <v>0</v>
      </c>
      <c r="U289" s="33"/>
      <c r="V289" s="33"/>
      <c r="W289" s="33"/>
      <c r="X289" s="33"/>
      <c r="Y289" s="33"/>
      <c r="Z289" s="33"/>
      <c r="AA289" s="33"/>
      <c r="AB289" s="33"/>
      <c r="AC289" s="33"/>
      <c r="AD289" s="33"/>
      <c r="AE289" s="33"/>
      <c r="AR289" s="163" t="s">
        <v>179</v>
      </c>
      <c r="AT289" s="163" t="s">
        <v>267</v>
      </c>
      <c r="AU289" s="163" t="s">
        <v>87</v>
      </c>
      <c r="AY289" s="18" t="s">
        <v>265</v>
      </c>
      <c r="BE289" s="164">
        <f>IF(N289="základní",J289,0)</f>
        <v>0</v>
      </c>
      <c r="BF289" s="164">
        <f>IF(N289="snížená",J289,0)</f>
        <v>0</v>
      </c>
      <c r="BG289" s="164">
        <f>IF(N289="zákl. přenesená",J289,0)</f>
        <v>0</v>
      </c>
      <c r="BH289" s="164">
        <f>IF(N289="sníž. přenesená",J289,0)</f>
        <v>0</v>
      </c>
      <c r="BI289" s="164">
        <f>IF(N289="nulová",J289,0)</f>
        <v>0</v>
      </c>
      <c r="BJ289" s="18" t="s">
        <v>87</v>
      </c>
      <c r="BK289" s="164">
        <f>ROUND(I289*H289,2)</f>
        <v>0</v>
      </c>
      <c r="BL289" s="18" t="s">
        <v>179</v>
      </c>
      <c r="BM289" s="163" t="s">
        <v>2314</v>
      </c>
    </row>
    <row r="290" spans="1:47" s="2" customFormat="1" ht="10.2">
      <c r="A290" s="33"/>
      <c r="B290" s="34"/>
      <c r="C290" s="33"/>
      <c r="D290" s="165" t="s">
        <v>273</v>
      </c>
      <c r="E290" s="33"/>
      <c r="F290" s="166" t="s">
        <v>2313</v>
      </c>
      <c r="G290" s="33"/>
      <c r="H290" s="33"/>
      <c r="I290" s="167"/>
      <c r="J290" s="33"/>
      <c r="K290" s="33"/>
      <c r="L290" s="34"/>
      <c r="M290" s="168"/>
      <c r="N290" s="169"/>
      <c r="O290" s="59"/>
      <c r="P290" s="59"/>
      <c r="Q290" s="59"/>
      <c r="R290" s="59"/>
      <c r="S290" s="59"/>
      <c r="T290" s="60"/>
      <c r="U290" s="33"/>
      <c r="V290" s="33"/>
      <c r="W290" s="33"/>
      <c r="X290" s="33"/>
      <c r="Y290" s="33"/>
      <c r="Z290" s="33"/>
      <c r="AA290" s="33"/>
      <c r="AB290" s="33"/>
      <c r="AC290" s="33"/>
      <c r="AD290" s="33"/>
      <c r="AE290" s="33"/>
      <c r="AT290" s="18" t="s">
        <v>273</v>
      </c>
      <c r="AU290" s="18" t="s">
        <v>87</v>
      </c>
    </row>
    <row r="291" spans="1:65" s="2" customFormat="1" ht="16.5" customHeight="1">
      <c r="A291" s="33"/>
      <c r="B291" s="151"/>
      <c r="C291" s="152" t="s">
        <v>723</v>
      </c>
      <c r="D291" s="152" t="s">
        <v>267</v>
      </c>
      <c r="E291" s="153" t="s">
        <v>2315</v>
      </c>
      <c r="F291" s="154" t="s">
        <v>2316</v>
      </c>
      <c r="G291" s="155" t="s">
        <v>294</v>
      </c>
      <c r="H291" s="156">
        <v>15</v>
      </c>
      <c r="I291" s="157"/>
      <c r="J291" s="158">
        <f>ROUND(I291*H291,2)</f>
        <v>0</v>
      </c>
      <c r="K291" s="154" t="s">
        <v>1</v>
      </c>
      <c r="L291" s="34"/>
      <c r="M291" s="159" t="s">
        <v>1</v>
      </c>
      <c r="N291" s="160" t="s">
        <v>45</v>
      </c>
      <c r="O291" s="59"/>
      <c r="P291" s="161">
        <f>O291*H291</f>
        <v>0</v>
      </c>
      <c r="Q291" s="161">
        <v>0</v>
      </c>
      <c r="R291" s="161">
        <f>Q291*H291</f>
        <v>0</v>
      </c>
      <c r="S291" s="161">
        <v>0</v>
      </c>
      <c r="T291" s="162">
        <f>S291*H291</f>
        <v>0</v>
      </c>
      <c r="U291" s="33"/>
      <c r="V291" s="33"/>
      <c r="W291" s="33"/>
      <c r="X291" s="33"/>
      <c r="Y291" s="33"/>
      <c r="Z291" s="33"/>
      <c r="AA291" s="33"/>
      <c r="AB291" s="33"/>
      <c r="AC291" s="33"/>
      <c r="AD291" s="33"/>
      <c r="AE291" s="33"/>
      <c r="AR291" s="163" t="s">
        <v>179</v>
      </c>
      <c r="AT291" s="163" t="s">
        <v>267</v>
      </c>
      <c r="AU291" s="163" t="s">
        <v>87</v>
      </c>
      <c r="AY291" s="18" t="s">
        <v>265</v>
      </c>
      <c r="BE291" s="164">
        <f>IF(N291="základní",J291,0)</f>
        <v>0</v>
      </c>
      <c r="BF291" s="164">
        <f>IF(N291="snížená",J291,0)</f>
        <v>0</v>
      </c>
      <c r="BG291" s="164">
        <f>IF(N291="zákl. přenesená",J291,0)</f>
        <v>0</v>
      </c>
      <c r="BH291" s="164">
        <f>IF(N291="sníž. přenesená",J291,0)</f>
        <v>0</v>
      </c>
      <c r="BI291" s="164">
        <f>IF(N291="nulová",J291,0)</f>
        <v>0</v>
      </c>
      <c r="BJ291" s="18" t="s">
        <v>87</v>
      </c>
      <c r="BK291" s="164">
        <f>ROUND(I291*H291,2)</f>
        <v>0</v>
      </c>
      <c r="BL291" s="18" t="s">
        <v>179</v>
      </c>
      <c r="BM291" s="163" t="s">
        <v>2317</v>
      </c>
    </row>
    <row r="292" spans="1:47" s="2" customFormat="1" ht="10.2">
      <c r="A292" s="33"/>
      <c r="B292" s="34"/>
      <c r="C292" s="33"/>
      <c r="D292" s="165" t="s">
        <v>273</v>
      </c>
      <c r="E292" s="33"/>
      <c r="F292" s="166" t="s">
        <v>2316</v>
      </c>
      <c r="G292" s="33"/>
      <c r="H292" s="33"/>
      <c r="I292" s="167"/>
      <c r="J292" s="33"/>
      <c r="K292" s="33"/>
      <c r="L292" s="34"/>
      <c r="M292" s="168"/>
      <c r="N292" s="169"/>
      <c r="O292" s="59"/>
      <c r="P292" s="59"/>
      <c r="Q292" s="59"/>
      <c r="R292" s="59"/>
      <c r="S292" s="59"/>
      <c r="T292" s="60"/>
      <c r="U292" s="33"/>
      <c r="V292" s="33"/>
      <c r="W292" s="33"/>
      <c r="X292" s="33"/>
      <c r="Y292" s="33"/>
      <c r="Z292" s="33"/>
      <c r="AA292" s="33"/>
      <c r="AB292" s="33"/>
      <c r="AC292" s="33"/>
      <c r="AD292" s="33"/>
      <c r="AE292" s="33"/>
      <c r="AT292" s="18" t="s">
        <v>273</v>
      </c>
      <c r="AU292" s="18" t="s">
        <v>87</v>
      </c>
    </row>
    <row r="293" spans="1:65" s="2" customFormat="1" ht="16.5" customHeight="1">
      <c r="A293" s="33"/>
      <c r="B293" s="151"/>
      <c r="C293" s="152" t="s">
        <v>729</v>
      </c>
      <c r="D293" s="152" t="s">
        <v>267</v>
      </c>
      <c r="E293" s="153" t="s">
        <v>2318</v>
      </c>
      <c r="F293" s="154" t="s">
        <v>2319</v>
      </c>
      <c r="G293" s="155" t="s">
        <v>2095</v>
      </c>
      <c r="H293" s="156">
        <v>12</v>
      </c>
      <c r="I293" s="157"/>
      <c r="J293" s="158">
        <f>ROUND(I293*H293,2)</f>
        <v>0</v>
      </c>
      <c r="K293" s="154" t="s">
        <v>1</v>
      </c>
      <c r="L293" s="34"/>
      <c r="M293" s="159" t="s">
        <v>1</v>
      </c>
      <c r="N293" s="160" t="s">
        <v>45</v>
      </c>
      <c r="O293" s="59"/>
      <c r="P293" s="161">
        <f>O293*H293</f>
        <v>0</v>
      </c>
      <c r="Q293" s="161">
        <v>0</v>
      </c>
      <c r="R293" s="161">
        <f>Q293*H293</f>
        <v>0</v>
      </c>
      <c r="S293" s="161">
        <v>0</v>
      </c>
      <c r="T293" s="162">
        <f>S293*H293</f>
        <v>0</v>
      </c>
      <c r="U293" s="33"/>
      <c r="V293" s="33"/>
      <c r="W293" s="33"/>
      <c r="X293" s="33"/>
      <c r="Y293" s="33"/>
      <c r="Z293" s="33"/>
      <c r="AA293" s="33"/>
      <c r="AB293" s="33"/>
      <c r="AC293" s="33"/>
      <c r="AD293" s="33"/>
      <c r="AE293" s="33"/>
      <c r="AR293" s="163" t="s">
        <v>179</v>
      </c>
      <c r="AT293" s="163" t="s">
        <v>267</v>
      </c>
      <c r="AU293" s="163" t="s">
        <v>87</v>
      </c>
      <c r="AY293" s="18" t="s">
        <v>265</v>
      </c>
      <c r="BE293" s="164">
        <f>IF(N293="základní",J293,0)</f>
        <v>0</v>
      </c>
      <c r="BF293" s="164">
        <f>IF(N293="snížená",J293,0)</f>
        <v>0</v>
      </c>
      <c r="BG293" s="164">
        <f>IF(N293="zákl. přenesená",J293,0)</f>
        <v>0</v>
      </c>
      <c r="BH293" s="164">
        <f>IF(N293="sníž. přenesená",J293,0)</f>
        <v>0</v>
      </c>
      <c r="BI293" s="164">
        <f>IF(N293="nulová",J293,0)</f>
        <v>0</v>
      </c>
      <c r="BJ293" s="18" t="s">
        <v>87</v>
      </c>
      <c r="BK293" s="164">
        <f>ROUND(I293*H293,2)</f>
        <v>0</v>
      </c>
      <c r="BL293" s="18" t="s">
        <v>179</v>
      </c>
      <c r="BM293" s="163" t="s">
        <v>2320</v>
      </c>
    </row>
    <row r="294" spans="1:47" s="2" customFormat="1" ht="10.2">
      <c r="A294" s="33"/>
      <c r="B294" s="34"/>
      <c r="C294" s="33"/>
      <c r="D294" s="165" t="s">
        <v>273</v>
      </c>
      <c r="E294" s="33"/>
      <c r="F294" s="166" t="s">
        <v>2319</v>
      </c>
      <c r="G294" s="33"/>
      <c r="H294" s="33"/>
      <c r="I294" s="167"/>
      <c r="J294" s="33"/>
      <c r="K294" s="33"/>
      <c r="L294" s="34"/>
      <c r="M294" s="168"/>
      <c r="N294" s="169"/>
      <c r="O294" s="59"/>
      <c r="P294" s="59"/>
      <c r="Q294" s="59"/>
      <c r="R294" s="59"/>
      <c r="S294" s="59"/>
      <c r="T294" s="60"/>
      <c r="U294" s="33"/>
      <c r="V294" s="33"/>
      <c r="W294" s="33"/>
      <c r="X294" s="33"/>
      <c r="Y294" s="33"/>
      <c r="Z294" s="33"/>
      <c r="AA294" s="33"/>
      <c r="AB294" s="33"/>
      <c r="AC294" s="33"/>
      <c r="AD294" s="33"/>
      <c r="AE294" s="33"/>
      <c r="AT294" s="18" t="s">
        <v>273</v>
      </c>
      <c r="AU294" s="18" t="s">
        <v>87</v>
      </c>
    </row>
    <row r="295" spans="1:65" s="2" customFormat="1" ht="16.5" customHeight="1">
      <c r="A295" s="33"/>
      <c r="B295" s="151"/>
      <c r="C295" s="152" t="s">
        <v>736</v>
      </c>
      <c r="D295" s="152" t="s">
        <v>267</v>
      </c>
      <c r="E295" s="153" t="s">
        <v>2321</v>
      </c>
      <c r="F295" s="154" t="s">
        <v>2322</v>
      </c>
      <c r="G295" s="155" t="s">
        <v>2095</v>
      </c>
      <c r="H295" s="156">
        <v>4</v>
      </c>
      <c r="I295" s="157"/>
      <c r="J295" s="158">
        <f>ROUND(I295*H295,2)</f>
        <v>0</v>
      </c>
      <c r="K295" s="154" t="s">
        <v>1</v>
      </c>
      <c r="L295" s="34"/>
      <c r="M295" s="159" t="s">
        <v>1</v>
      </c>
      <c r="N295" s="160" t="s">
        <v>45</v>
      </c>
      <c r="O295" s="59"/>
      <c r="P295" s="161">
        <f>O295*H295</f>
        <v>0</v>
      </c>
      <c r="Q295" s="161">
        <v>0</v>
      </c>
      <c r="R295" s="161">
        <f>Q295*H295</f>
        <v>0</v>
      </c>
      <c r="S295" s="161">
        <v>0</v>
      </c>
      <c r="T295" s="162">
        <f>S295*H295</f>
        <v>0</v>
      </c>
      <c r="U295" s="33"/>
      <c r="V295" s="33"/>
      <c r="W295" s="33"/>
      <c r="X295" s="33"/>
      <c r="Y295" s="33"/>
      <c r="Z295" s="33"/>
      <c r="AA295" s="33"/>
      <c r="AB295" s="33"/>
      <c r="AC295" s="33"/>
      <c r="AD295" s="33"/>
      <c r="AE295" s="33"/>
      <c r="AR295" s="163" t="s">
        <v>179</v>
      </c>
      <c r="AT295" s="163" t="s">
        <v>267</v>
      </c>
      <c r="AU295" s="163" t="s">
        <v>87</v>
      </c>
      <c r="AY295" s="18" t="s">
        <v>265</v>
      </c>
      <c r="BE295" s="164">
        <f>IF(N295="základní",J295,0)</f>
        <v>0</v>
      </c>
      <c r="BF295" s="164">
        <f>IF(N295="snížená",J295,0)</f>
        <v>0</v>
      </c>
      <c r="BG295" s="164">
        <f>IF(N295="zákl. přenesená",J295,0)</f>
        <v>0</v>
      </c>
      <c r="BH295" s="164">
        <f>IF(N295="sníž. přenesená",J295,0)</f>
        <v>0</v>
      </c>
      <c r="BI295" s="164">
        <f>IF(N295="nulová",J295,0)</f>
        <v>0</v>
      </c>
      <c r="BJ295" s="18" t="s">
        <v>87</v>
      </c>
      <c r="BK295" s="164">
        <f>ROUND(I295*H295,2)</f>
        <v>0</v>
      </c>
      <c r="BL295" s="18" t="s">
        <v>179</v>
      </c>
      <c r="BM295" s="163" t="s">
        <v>2323</v>
      </c>
    </row>
    <row r="296" spans="1:47" s="2" customFormat="1" ht="10.2">
      <c r="A296" s="33"/>
      <c r="B296" s="34"/>
      <c r="C296" s="33"/>
      <c r="D296" s="165" t="s">
        <v>273</v>
      </c>
      <c r="E296" s="33"/>
      <c r="F296" s="166" t="s">
        <v>2322</v>
      </c>
      <c r="G296" s="33"/>
      <c r="H296" s="33"/>
      <c r="I296" s="167"/>
      <c r="J296" s="33"/>
      <c r="K296" s="33"/>
      <c r="L296" s="34"/>
      <c r="M296" s="168"/>
      <c r="N296" s="169"/>
      <c r="O296" s="59"/>
      <c r="P296" s="59"/>
      <c r="Q296" s="59"/>
      <c r="R296" s="59"/>
      <c r="S296" s="59"/>
      <c r="T296" s="60"/>
      <c r="U296" s="33"/>
      <c r="V296" s="33"/>
      <c r="W296" s="33"/>
      <c r="X296" s="33"/>
      <c r="Y296" s="33"/>
      <c r="Z296" s="33"/>
      <c r="AA296" s="33"/>
      <c r="AB296" s="33"/>
      <c r="AC296" s="33"/>
      <c r="AD296" s="33"/>
      <c r="AE296" s="33"/>
      <c r="AT296" s="18" t="s">
        <v>273</v>
      </c>
      <c r="AU296" s="18" t="s">
        <v>87</v>
      </c>
    </row>
    <row r="297" spans="1:65" s="2" customFormat="1" ht="16.5" customHeight="1">
      <c r="A297" s="33"/>
      <c r="B297" s="151"/>
      <c r="C297" s="152" t="s">
        <v>399</v>
      </c>
      <c r="D297" s="152" t="s">
        <v>267</v>
      </c>
      <c r="E297" s="153" t="s">
        <v>2324</v>
      </c>
      <c r="F297" s="154" t="s">
        <v>2325</v>
      </c>
      <c r="G297" s="155" t="s">
        <v>2095</v>
      </c>
      <c r="H297" s="156">
        <v>5</v>
      </c>
      <c r="I297" s="157"/>
      <c r="J297" s="158">
        <f>ROUND(I297*H297,2)</f>
        <v>0</v>
      </c>
      <c r="K297" s="154" t="s">
        <v>1</v>
      </c>
      <c r="L297" s="34"/>
      <c r="M297" s="159" t="s">
        <v>1</v>
      </c>
      <c r="N297" s="160" t="s">
        <v>45</v>
      </c>
      <c r="O297" s="59"/>
      <c r="P297" s="161">
        <f>O297*H297</f>
        <v>0</v>
      </c>
      <c r="Q297" s="161">
        <v>0</v>
      </c>
      <c r="R297" s="161">
        <f>Q297*H297</f>
        <v>0</v>
      </c>
      <c r="S297" s="161">
        <v>0</v>
      </c>
      <c r="T297" s="162">
        <f>S297*H297</f>
        <v>0</v>
      </c>
      <c r="U297" s="33"/>
      <c r="V297" s="33"/>
      <c r="W297" s="33"/>
      <c r="X297" s="33"/>
      <c r="Y297" s="33"/>
      <c r="Z297" s="33"/>
      <c r="AA297" s="33"/>
      <c r="AB297" s="33"/>
      <c r="AC297" s="33"/>
      <c r="AD297" s="33"/>
      <c r="AE297" s="33"/>
      <c r="AR297" s="163" t="s">
        <v>179</v>
      </c>
      <c r="AT297" s="163" t="s">
        <v>267</v>
      </c>
      <c r="AU297" s="163" t="s">
        <v>87</v>
      </c>
      <c r="AY297" s="18" t="s">
        <v>265</v>
      </c>
      <c r="BE297" s="164">
        <f>IF(N297="základní",J297,0)</f>
        <v>0</v>
      </c>
      <c r="BF297" s="164">
        <f>IF(N297="snížená",J297,0)</f>
        <v>0</v>
      </c>
      <c r="BG297" s="164">
        <f>IF(N297="zákl. přenesená",J297,0)</f>
        <v>0</v>
      </c>
      <c r="BH297" s="164">
        <f>IF(N297="sníž. přenesená",J297,0)</f>
        <v>0</v>
      </c>
      <c r="BI297" s="164">
        <f>IF(N297="nulová",J297,0)</f>
        <v>0</v>
      </c>
      <c r="BJ297" s="18" t="s">
        <v>87</v>
      </c>
      <c r="BK297" s="164">
        <f>ROUND(I297*H297,2)</f>
        <v>0</v>
      </c>
      <c r="BL297" s="18" t="s">
        <v>179</v>
      </c>
      <c r="BM297" s="163" t="s">
        <v>2326</v>
      </c>
    </row>
    <row r="298" spans="1:47" s="2" customFormat="1" ht="10.2">
      <c r="A298" s="33"/>
      <c r="B298" s="34"/>
      <c r="C298" s="33"/>
      <c r="D298" s="165" t="s">
        <v>273</v>
      </c>
      <c r="E298" s="33"/>
      <c r="F298" s="166" t="s">
        <v>2325</v>
      </c>
      <c r="G298" s="33"/>
      <c r="H298" s="33"/>
      <c r="I298" s="167"/>
      <c r="J298" s="33"/>
      <c r="K298" s="33"/>
      <c r="L298" s="34"/>
      <c r="M298" s="168"/>
      <c r="N298" s="169"/>
      <c r="O298" s="59"/>
      <c r="P298" s="59"/>
      <c r="Q298" s="59"/>
      <c r="R298" s="59"/>
      <c r="S298" s="59"/>
      <c r="T298" s="60"/>
      <c r="U298" s="33"/>
      <c r="V298" s="33"/>
      <c r="W298" s="33"/>
      <c r="X298" s="33"/>
      <c r="Y298" s="33"/>
      <c r="Z298" s="33"/>
      <c r="AA298" s="33"/>
      <c r="AB298" s="33"/>
      <c r="AC298" s="33"/>
      <c r="AD298" s="33"/>
      <c r="AE298" s="33"/>
      <c r="AT298" s="18" t="s">
        <v>273</v>
      </c>
      <c r="AU298" s="18" t="s">
        <v>87</v>
      </c>
    </row>
    <row r="299" spans="1:65" s="2" customFormat="1" ht="16.5" customHeight="1">
      <c r="A299" s="33"/>
      <c r="B299" s="151"/>
      <c r="C299" s="152" t="s">
        <v>758</v>
      </c>
      <c r="D299" s="152" t="s">
        <v>267</v>
      </c>
      <c r="E299" s="153" t="s">
        <v>2327</v>
      </c>
      <c r="F299" s="154" t="s">
        <v>2328</v>
      </c>
      <c r="G299" s="155" t="s">
        <v>2095</v>
      </c>
      <c r="H299" s="156">
        <v>5</v>
      </c>
      <c r="I299" s="157"/>
      <c r="J299" s="158">
        <f>ROUND(I299*H299,2)</f>
        <v>0</v>
      </c>
      <c r="K299" s="154" t="s">
        <v>1</v>
      </c>
      <c r="L299" s="34"/>
      <c r="M299" s="159" t="s">
        <v>1</v>
      </c>
      <c r="N299" s="160" t="s">
        <v>45</v>
      </c>
      <c r="O299" s="59"/>
      <c r="P299" s="161">
        <f>O299*H299</f>
        <v>0</v>
      </c>
      <c r="Q299" s="161">
        <v>0</v>
      </c>
      <c r="R299" s="161">
        <f>Q299*H299</f>
        <v>0</v>
      </c>
      <c r="S299" s="161">
        <v>0</v>
      </c>
      <c r="T299" s="162">
        <f>S299*H299</f>
        <v>0</v>
      </c>
      <c r="U299" s="33"/>
      <c r="V299" s="33"/>
      <c r="W299" s="33"/>
      <c r="X299" s="33"/>
      <c r="Y299" s="33"/>
      <c r="Z299" s="33"/>
      <c r="AA299" s="33"/>
      <c r="AB299" s="33"/>
      <c r="AC299" s="33"/>
      <c r="AD299" s="33"/>
      <c r="AE299" s="33"/>
      <c r="AR299" s="163" t="s">
        <v>179</v>
      </c>
      <c r="AT299" s="163" t="s">
        <v>267</v>
      </c>
      <c r="AU299" s="163" t="s">
        <v>87</v>
      </c>
      <c r="AY299" s="18" t="s">
        <v>265</v>
      </c>
      <c r="BE299" s="164">
        <f>IF(N299="základní",J299,0)</f>
        <v>0</v>
      </c>
      <c r="BF299" s="164">
        <f>IF(N299="snížená",J299,0)</f>
        <v>0</v>
      </c>
      <c r="BG299" s="164">
        <f>IF(N299="zákl. přenesená",J299,0)</f>
        <v>0</v>
      </c>
      <c r="BH299" s="164">
        <f>IF(N299="sníž. přenesená",J299,0)</f>
        <v>0</v>
      </c>
      <c r="BI299" s="164">
        <f>IF(N299="nulová",J299,0)</f>
        <v>0</v>
      </c>
      <c r="BJ299" s="18" t="s">
        <v>87</v>
      </c>
      <c r="BK299" s="164">
        <f>ROUND(I299*H299,2)</f>
        <v>0</v>
      </c>
      <c r="BL299" s="18" t="s">
        <v>179</v>
      </c>
      <c r="BM299" s="163" t="s">
        <v>2329</v>
      </c>
    </row>
    <row r="300" spans="1:47" s="2" customFormat="1" ht="10.2">
      <c r="A300" s="33"/>
      <c r="B300" s="34"/>
      <c r="C300" s="33"/>
      <c r="D300" s="165" t="s">
        <v>273</v>
      </c>
      <c r="E300" s="33"/>
      <c r="F300" s="166" t="s">
        <v>2328</v>
      </c>
      <c r="G300" s="33"/>
      <c r="H300" s="33"/>
      <c r="I300" s="167"/>
      <c r="J300" s="33"/>
      <c r="K300" s="33"/>
      <c r="L300" s="34"/>
      <c r="M300" s="168"/>
      <c r="N300" s="169"/>
      <c r="O300" s="59"/>
      <c r="P300" s="59"/>
      <c r="Q300" s="59"/>
      <c r="R300" s="59"/>
      <c r="S300" s="59"/>
      <c r="T300" s="60"/>
      <c r="U300" s="33"/>
      <c r="V300" s="33"/>
      <c r="W300" s="33"/>
      <c r="X300" s="33"/>
      <c r="Y300" s="33"/>
      <c r="Z300" s="33"/>
      <c r="AA300" s="33"/>
      <c r="AB300" s="33"/>
      <c r="AC300" s="33"/>
      <c r="AD300" s="33"/>
      <c r="AE300" s="33"/>
      <c r="AT300" s="18" t="s">
        <v>273</v>
      </c>
      <c r="AU300" s="18" t="s">
        <v>87</v>
      </c>
    </row>
    <row r="301" spans="1:65" s="2" customFormat="1" ht="16.5" customHeight="1">
      <c r="A301" s="33"/>
      <c r="B301" s="151"/>
      <c r="C301" s="152" t="s">
        <v>762</v>
      </c>
      <c r="D301" s="152" t="s">
        <v>267</v>
      </c>
      <c r="E301" s="153" t="s">
        <v>2330</v>
      </c>
      <c r="F301" s="154" t="s">
        <v>2331</v>
      </c>
      <c r="G301" s="155" t="s">
        <v>2095</v>
      </c>
      <c r="H301" s="156">
        <v>5</v>
      </c>
      <c r="I301" s="157"/>
      <c r="J301" s="158">
        <f>ROUND(I301*H301,2)</f>
        <v>0</v>
      </c>
      <c r="K301" s="154" t="s">
        <v>1</v>
      </c>
      <c r="L301" s="34"/>
      <c r="M301" s="159" t="s">
        <v>1</v>
      </c>
      <c r="N301" s="160" t="s">
        <v>45</v>
      </c>
      <c r="O301" s="59"/>
      <c r="P301" s="161">
        <f>O301*H301</f>
        <v>0</v>
      </c>
      <c r="Q301" s="161">
        <v>0</v>
      </c>
      <c r="R301" s="161">
        <f>Q301*H301</f>
        <v>0</v>
      </c>
      <c r="S301" s="161">
        <v>0</v>
      </c>
      <c r="T301" s="162">
        <f>S301*H301</f>
        <v>0</v>
      </c>
      <c r="U301" s="33"/>
      <c r="V301" s="33"/>
      <c r="W301" s="33"/>
      <c r="X301" s="33"/>
      <c r="Y301" s="33"/>
      <c r="Z301" s="33"/>
      <c r="AA301" s="33"/>
      <c r="AB301" s="33"/>
      <c r="AC301" s="33"/>
      <c r="AD301" s="33"/>
      <c r="AE301" s="33"/>
      <c r="AR301" s="163" t="s">
        <v>179</v>
      </c>
      <c r="AT301" s="163" t="s">
        <v>267</v>
      </c>
      <c r="AU301" s="163" t="s">
        <v>87</v>
      </c>
      <c r="AY301" s="18" t="s">
        <v>265</v>
      </c>
      <c r="BE301" s="164">
        <f>IF(N301="základní",J301,0)</f>
        <v>0</v>
      </c>
      <c r="BF301" s="164">
        <f>IF(N301="snížená",J301,0)</f>
        <v>0</v>
      </c>
      <c r="BG301" s="164">
        <f>IF(N301="zákl. přenesená",J301,0)</f>
        <v>0</v>
      </c>
      <c r="BH301" s="164">
        <f>IF(N301="sníž. přenesená",J301,0)</f>
        <v>0</v>
      </c>
      <c r="BI301" s="164">
        <f>IF(N301="nulová",J301,0)</f>
        <v>0</v>
      </c>
      <c r="BJ301" s="18" t="s">
        <v>87</v>
      </c>
      <c r="BK301" s="164">
        <f>ROUND(I301*H301,2)</f>
        <v>0</v>
      </c>
      <c r="BL301" s="18" t="s">
        <v>179</v>
      </c>
      <c r="BM301" s="163" t="s">
        <v>2332</v>
      </c>
    </row>
    <row r="302" spans="1:47" s="2" customFormat="1" ht="10.2">
      <c r="A302" s="33"/>
      <c r="B302" s="34"/>
      <c r="C302" s="33"/>
      <c r="D302" s="165" t="s">
        <v>273</v>
      </c>
      <c r="E302" s="33"/>
      <c r="F302" s="166" t="s">
        <v>2331</v>
      </c>
      <c r="G302" s="33"/>
      <c r="H302" s="33"/>
      <c r="I302" s="167"/>
      <c r="J302" s="33"/>
      <c r="K302" s="33"/>
      <c r="L302" s="34"/>
      <c r="M302" s="168"/>
      <c r="N302" s="169"/>
      <c r="O302" s="59"/>
      <c r="P302" s="59"/>
      <c r="Q302" s="59"/>
      <c r="R302" s="59"/>
      <c r="S302" s="59"/>
      <c r="T302" s="60"/>
      <c r="U302" s="33"/>
      <c r="V302" s="33"/>
      <c r="W302" s="33"/>
      <c r="X302" s="33"/>
      <c r="Y302" s="33"/>
      <c r="Z302" s="33"/>
      <c r="AA302" s="33"/>
      <c r="AB302" s="33"/>
      <c r="AC302" s="33"/>
      <c r="AD302" s="33"/>
      <c r="AE302" s="33"/>
      <c r="AT302" s="18" t="s">
        <v>273</v>
      </c>
      <c r="AU302" s="18" t="s">
        <v>87</v>
      </c>
    </row>
    <row r="303" spans="1:65" s="2" customFormat="1" ht="16.5" customHeight="1">
      <c r="A303" s="33"/>
      <c r="B303" s="151"/>
      <c r="C303" s="152" t="s">
        <v>768</v>
      </c>
      <c r="D303" s="152" t="s">
        <v>267</v>
      </c>
      <c r="E303" s="153" t="s">
        <v>2333</v>
      </c>
      <c r="F303" s="154" t="s">
        <v>2334</v>
      </c>
      <c r="G303" s="155" t="s">
        <v>2095</v>
      </c>
      <c r="H303" s="156">
        <v>4</v>
      </c>
      <c r="I303" s="157"/>
      <c r="J303" s="158">
        <f>ROUND(I303*H303,2)</f>
        <v>0</v>
      </c>
      <c r="K303" s="154" t="s">
        <v>1</v>
      </c>
      <c r="L303" s="34"/>
      <c r="M303" s="159" t="s">
        <v>1</v>
      </c>
      <c r="N303" s="160" t="s">
        <v>45</v>
      </c>
      <c r="O303" s="59"/>
      <c r="P303" s="161">
        <f>O303*H303</f>
        <v>0</v>
      </c>
      <c r="Q303" s="161">
        <v>0</v>
      </c>
      <c r="R303" s="161">
        <f>Q303*H303</f>
        <v>0</v>
      </c>
      <c r="S303" s="161">
        <v>0</v>
      </c>
      <c r="T303" s="162">
        <f>S303*H303</f>
        <v>0</v>
      </c>
      <c r="U303" s="33"/>
      <c r="V303" s="33"/>
      <c r="W303" s="33"/>
      <c r="X303" s="33"/>
      <c r="Y303" s="33"/>
      <c r="Z303" s="33"/>
      <c r="AA303" s="33"/>
      <c r="AB303" s="33"/>
      <c r="AC303" s="33"/>
      <c r="AD303" s="33"/>
      <c r="AE303" s="33"/>
      <c r="AR303" s="163" t="s">
        <v>179</v>
      </c>
      <c r="AT303" s="163" t="s">
        <v>267</v>
      </c>
      <c r="AU303" s="163" t="s">
        <v>87</v>
      </c>
      <c r="AY303" s="18" t="s">
        <v>265</v>
      </c>
      <c r="BE303" s="164">
        <f>IF(N303="základní",J303,0)</f>
        <v>0</v>
      </c>
      <c r="BF303" s="164">
        <f>IF(N303="snížená",J303,0)</f>
        <v>0</v>
      </c>
      <c r="BG303" s="164">
        <f>IF(N303="zákl. přenesená",J303,0)</f>
        <v>0</v>
      </c>
      <c r="BH303" s="164">
        <f>IF(N303="sníž. přenesená",J303,0)</f>
        <v>0</v>
      </c>
      <c r="BI303" s="164">
        <f>IF(N303="nulová",J303,0)</f>
        <v>0</v>
      </c>
      <c r="BJ303" s="18" t="s">
        <v>87</v>
      </c>
      <c r="BK303" s="164">
        <f>ROUND(I303*H303,2)</f>
        <v>0</v>
      </c>
      <c r="BL303" s="18" t="s">
        <v>179</v>
      </c>
      <c r="BM303" s="163" t="s">
        <v>2335</v>
      </c>
    </row>
    <row r="304" spans="1:47" s="2" customFormat="1" ht="10.2">
      <c r="A304" s="33"/>
      <c r="B304" s="34"/>
      <c r="C304" s="33"/>
      <c r="D304" s="165" t="s">
        <v>273</v>
      </c>
      <c r="E304" s="33"/>
      <c r="F304" s="166" t="s">
        <v>2334</v>
      </c>
      <c r="G304" s="33"/>
      <c r="H304" s="33"/>
      <c r="I304" s="167"/>
      <c r="J304" s="33"/>
      <c r="K304" s="33"/>
      <c r="L304" s="34"/>
      <c r="M304" s="168"/>
      <c r="N304" s="169"/>
      <c r="O304" s="59"/>
      <c r="P304" s="59"/>
      <c r="Q304" s="59"/>
      <c r="R304" s="59"/>
      <c r="S304" s="59"/>
      <c r="T304" s="60"/>
      <c r="U304" s="33"/>
      <c r="V304" s="33"/>
      <c r="W304" s="33"/>
      <c r="X304" s="33"/>
      <c r="Y304" s="33"/>
      <c r="Z304" s="33"/>
      <c r="AA304" s="33"/>
      <c r="AB304" s="33"/>
      <c r="AC304" s="33"/>
      <c r="AD304" s="33"/>
      <c r="AE304" s="33"/>
      <c r="AT304" s="18" t="s">
        <v>273</v>
      </c>
      <c r="AU304" s="18" t="s">
        <v>87</v>
      </c>
    </row>
    <row r="305" spans="1:65" s="2" customFormat="1" ht="16.5" customHeight="1">
      <c r="A305" s="33"/>
      <c r="B305" s="151"/>
      <c r="C305" s="152" t="s">
        <v>772</v>
      </c>
      <c r="D305" s="152" t="s">
        <v>267</v>
      </c>
      <c r="E305" s="153" t="s">
        <v>2336</v>
      </c>
      <c r="F305" s="154" t="s">
        <v>2337</v>
      </c>
      <c r="G305" s="155" t="s">
        <v>294</v>
      </c>
      <c r="H305" s="156">
        <v>15</v>
      </c>
      <c r="I305" s="157"/>
      <c r="J305" s="158">
        <f>ROUND(I305*H305,2)</f>
        <v>0</v>
      </c>
      <c r="K305" s="154" t="s">
        <v>1</v>
      </c>
      <c r="L305" s="34"/>
      <c r="M305" s="159" t="s">
        <v>1</v>
      </c>
      <c r="N305" s="160" t="s">
        <v>45</v>
      </c>
      <c r="O305" s="59"/>
      <c r="P305" s="161">
        <f>O305*H305</f>
        <v>0</v>
      </c>
      <c r="Q305" s="161">
        <v>0</v>
      </c>
      <c r="R305" s="161">
        <f>Q305*H305</f>
        <v>0</v>
      </c>
      <c r="S305" s="161">
        <v>0</v>
      </c>
      <c r="T305" s="162">
        <f>S305*H305</f>
        <v>0</v>
      </c>
      <c r="U305" s="33"/>
      <c r="V305" s="33"/>
      <c r="W305" s="33"/>
      <c r="X305" s="33"/>
      <c r="Y305" s="33"/>
      <c r="Z305" s="33"/>
      <c r="AA305" s="33"/>
      <c r="AB305" s="33"/>
      <c r="AC305" s="33"/>
      <c r="AD305" s="33"/>
      <c r="AE305" s="33"/>
      <c r="AR305" s="163" t="s">
        <v>179</v>
      </c>
      <c r="AT305" s="163" t="s">
        <v>267</v>
      </c>
      <c r="AU305" s="163" t="s">
        <v>87</v>
      </c>
      <c r="AY305" s="18" t="s">
        <v>265</v>
      </c>
      <c r="BE305" s="164">
        <f>IF(N305="základní",J305,0)</f>
        <v>0</v>
      </c>
      <c r="BF305" s="164">
        <f>IF(N305="snížená",J305,0)</f>
        <v>0</v>
      </c>
      <c r="BG305" s="164">
        <f>IF(N305="zákl. přenesená",J305,0)</f>
        <v>0</v>
      </c>
      <c r="BH305" s="164">
        <f>IF(N305="sníž. přenesená",J305,0)</f>
        <v>0</v>
      </c>
      <c r="BI305" s="164">
        <f>IF(N305="nulová",J305,0)</f>
        <v>0</v>
      </c>
      <c r="BJ305" s="18" t="s">
        <v>87</v>
      </c>
      <c r="BK305" s="164">
        <f>ROUND(I305*H305,2)</f>
        <v>0</v>
      </c>
      <c r="BL305" s="18" t="s">
        <v>179</v>
      </c>
      <c r="BM305" s="163" t="s">
        <v>2338</v>
      </c>
    </row>
    <row r="306" spans="1:47" s="2" customFormat="1" ht="10.2">
      <c r="A306" s="33"/>
      <c r="B306" s="34"/>
      <c r="C306" s="33"/>
      <c r="D306" s="165" t="s">
        <v>273</v>
      </c>
      <c r="E306" s="33"/>
      <c r="F306" s="166" t="s">
        <v>2337</v>
      </c>
      <c r="G306" s="33"/>
      <c r="H306" s="33"/>
      <c r="I306" s="167"/>
      <c r="J306" s="33"/>
      <c r="K306" s="33"/>
      <c r="L306" s="34"/>
      <c r="M306" s="168"/>
      <c r="N306" s="169"/>
      <c r="O306" s="59"/>
      <c r="P306" s="59"/>
      <c r="Q306" s="59"/>
      <c r="R306" s="59"/>
      <c r="S306" s="59"/>
      <c r="T306" s="60"/>
      <c r="U306" s="33"/>
      <c r="V306" s="33"/>
      <c r="W306" s="33"/>
      <c r="X306" s="33"/>
      <c r="Y306" s="33"/>
      <c r="Z306" s="33"/>
      <c r="AA306" s="33"/>
      <c r="AB306" s="33"/>
      <c r="AC306" s="33"/>
      <c r="AD306" s="33"/>
      <c r="AE306" s="33"/>
      <c r="AT306" s="18" t="s">
        <v>273</v>
      </c>
      <c r="AU306" s="18" t="s">
        <v>87</v>
      </c>
    </row>
    <row r="307" spans="1:65" s="2" customFormat="1" ht="16.5" customHeight="1">
      <c r="A307" s="33"/>
      <c r="B307" s="151"/>
      <c r="C307" s="152" t="s">
        <v>776</v>
      </c>
      <c r="D307" s="152" t="s">
        <v>267</v>
      </c>
      <c r="E307" s="153" t="s">
        <v>2339</v>
      </c>
      <c r="F307" s="154" t="s">
        <v>2340</v>
      </c>
      <c r="G307" s="155" t="s">
        <v>294</v>
      </c>
      <c r="H307" s="156">
        <v>50</v>
      </c>
      <c r="I307" s="157"/>
      <c r="J307" s="158">
        <f>ROUND(I307*H307,2)</f>
        <v>0</v>
      </c>
      <c r="K307" s="154" t="s">
        <v>1</v>
      </c>
      <c r="L307" s="34"/>
      <c r="M307" s="159" t="s">
        <v>1</v>
      </c>
      <c r="N307" s="160" t="s">
        <v>45</v>
      </c>
      <c r="O307" s="59"/>
      <c r="P307" s="161">
        <f>O307*H307</f>
        <v>0</v>
      </c>
      <c r="Q307" s="161">
        <v>0</v>
      </c>
      <c r="R307" s="161">
        <f>Q307*H307</f>
        <v>0</v>
      </c>
      <c r="S307" s="161">
        <v>0</v>
      </c>
      <c r="T307" s="162">
        <f>S307*H307</f>
        <v>0</v>
      </c>
      <c r="U307" s="33"/>
      <c r="V307" s="33"/>
      <c r="W307" s="33"/>
      <c r="X307" s="33"/>
      <c r="Y307" s="33"/>
      <c r="Z307" s="33"/>
      <c r="AA307" s="33"/>
      <c r="AB307" s="33"/>
      <c r="AC307" s="33"/>
      <c r="AD307" s="33"/>
      <c r="AE307" s="33"/>
      <c r="AR307" s="163" t="s">
        <v>179</v>
      </c>
      <c r="AT307" s="163" t="s">
        <v>267</v>
      </c>
      <c r="AU307" s="163" t="s">
        <v>87</v>
      </c>
      <c r="AY307" s="18" t="s">
        <v>265</v>
      </c>
      <c r="BE307" s="164">
        <f>IF(N307="základní",J307,0)</f>
        <v>0</v>
      </c>
      <c r="BF307" s="164">
        <f>IF(N307="snížená",J307,0)</f>
        <v>0</v>
      </c>
      <c r="BG307" s="164">
        <f>IF(N307="zákl. přenesená",J307,0)</f>
        <v>0</v>
      </c>
      <c r="BH307" s="164">
        <f>IF(N307="sníž. přenesená",J307,0)</f>
        <v>0</v>
      </c>
      <c r="BI307" s="164">
        <f>IF(N307="nulová",J307,0)</f>
        <v>0</v>
      </c>
      <c r="BJ307" s="18" t="s">
        <v>87</v>
      </c>
      <c r="BK307" s="164">
        <f>ROUND(I307*H307,2)</f>
        <v>0</v>
      </c>
      <c r="BL307" s="18" t="s">
        <v>179</v>
      </c>
      <c r="BM307" s="163" t="s">
        <v>2341</v>
      </c>
    </row>
    <row r="308" spans="1:47" s="2" customFormat="1" ht="10.2">
      <c r="A308" s="33"/>
      <c r="B308" s="34"/>
      <c r="C308" s="33"/>
      <c r="D308" s="165" t="s">
        <v>273</v>
      </c>
      <c r="E308" s="33"/>
      <c r="F308" s="166" t="s">
        <v>2340</v>
      </c>
      <c r="G308" s="33"/>
      <c r="H308" s="33"/>
      <c r="I308" s="167"/>
      <c r="J308" s="33"/>
      <c r="K308" s="33"/>
      <c r="L308" s="34"/>
      <c r="M308" s="168"/>
      <c r="N308" s="169"/>
      <c r="O308" s="59"/>
      <c r="P308" s="59"/>
      <c r="Q308" s="59"/>
      <c r="R308" s="59"/>
      <c r="S308" s="59"/>
      <c r="T308" s="60"/>
      <c r="U308" s="33"/>
      <c r="V308" s="33"/>
      <c r="W308" s="33"/>
      <c r="X308" s="33"/>
      <c r="Y308" s="33"/>
      <c r="Z308" s="33"/>
      <c r="AA308" s="33"/>
      <c r="AB308" s="33"/>
      <c r="AC308" s="33"/>
      <c r="AD308" s="33"/>
      <c r="AE308" s="33"/>
      <c r="AT308" s="18" t="s">
        <v>273</v>
      </c>
      <c r="AU308" s="18" t="s">
        <v>87</v>
      </c>
    </row>
    <row r="309" spans="1:65" s="2" customFormat="1" ht="16.5" customHeight="1">
      <c r="A309" s="33"/>
      <c r="B309" s="151"/>
      <c r="C309" s="152" t="s">
        <v>780</v>
      </c>
      <c r="D309" s="152" t="s">
        <v>267</v>
      </c>
      <c r="E309" s="153" t="s">
        <v>2342</v>
      </c>
      <c r="F309" s="154" t="s">
        <v>2343</v>
      </c>
      <c r="G309" s="155" t="s">
        <v>2095</v>
      </c>
      <c r="H309" s="156">
        <v>6</v>
      </c>
      <c r="I309" s="157"/>
      <c r="J309" s="158">
        <f>ROUND(I309*H309,2)</f>
        <v>0</v>
      </c>
      <c r="K309" s="154" t="s">
        <v>1</v>
      </c>
      <c r="L309" s="34"/>
      <c r="M309" s="159" t="s">
        <v>1</v>
      </c>
      <c r="N309" s="160" t="s">
        <v>45</v>
      </c>
      <c r="O309" s="59"/>
      <c r="P309" s="161">
        <f>O309*H309</f>
        <v>0</v>
      </c>
      <c r="Q309" s="161">
        <v>0</v>
      </c>
      <c r="R309" s="161">
        <f>Q309*H309</f>
        <v>0</v>
      </c>
      <c r="S309" s="161">
        <v>0</v>
      </c>
      <c r="T309" s="162">
        <f>S309*H309</f>
        <v>0</v>
      </c>
      <c r="U309" s="33"/>
      <c r="V309" s="33"/>
      <c r="W309" s="33"/>
      <c r="X309" s="33"/>
      <c r="Y309" s="33"/>
      <c r="Z309" s="33"/>
      <c r="AA309" s="33"/>
      <c r="AB309" s="33"/>
      <c r="AC309" s="33"/>
      <c r="AD309" s="33"/>
      <c r="AE309" s="33"/>
      <c r="AR309" s="163" t="s">
        <v>179</v>
      </c>
      <c r="AT309" s="163" t="s">
        <v>267</v>
      </c>
      <c r="AU309" s="163" t="s">
        <v>87</v>
      </c>
      <c r="AY309" s="18" t="s">
        <v>265</v>
      </c>
      <c r="BE309" s="164">
        <f>IF(N309="základní",J309,0)</f>
        <v>0</v>
      </c>
      <c r="BF309" s="164">
        <f>IF(N309="snížená",J309,0)</f>
        <v>0</v>
      </c>
      <c r="BG309" s="164">
        <f>IF(N309="zákl. přenesená",J309,0)</f>
        <v>0</v>
      </c>
      <c r="BH309" s="164">
        <f>IF(N309="sníž. přenesená",J309,0)</f>
        <v>0</v>
      </c>
      <c r="BI309" s="164">
        <f>IF(N309="nulová",J309,0)</f>
        <v>0</v>
      </c>
      <c r="BJ309" s="18" t="s">
        <v>87</v>
      </c>
      <c r="BK309" s="164">
        <f>ROUND(I309*H309,2)</f>
        <v>0</v>
      </c>
      <c r="BL309" s="18" t="s">
        <v>179</v>
      </c>
      <c r="BM309" s="163" t="s">
        <v>2344</v>
      </c>
    </row>
    <row r="310" spans="1:47" s="2" customFormat="1" ht="10.2">
      <c r="A310" s="33"/>
      <c r="B310" s="34"/>
      <c r="C310" s="33"/>
      <c r="D310" s="165" t="s">
        <v>273</v>
      </c>
      <c r="E310" s="33"/>
      <c r="F310" s="166" t="s">
        <v>2343</v>
      </c>
      <c r="G310" s="33"/>
      <c r="H310" s="33"/>
      <c r="I310" s="167"/>
      <c r="J310" s="33"/>
      <c r="K310" s="33"/>
      <c r="L310" s="34"/>
      <c r="M310" s="168"/>
      <c r="N310" s="169"/>
      <c r="O310" s="59"/>
      <c r="P310" s="59"/>
      <c r="Q310" s="59"/>
      <c r="R310" s="59"/>
      <c r="S310" s="59"/>
      <c r="T310" s="60"/>
      <c r="U310" s="33"/>
      <c r="V310" s="33"/>
      <c r="W310" s="33"/>
      <c r="X310" s="33"/>
      <c r="Y310" s="33"/>
      <c r="Z310" s="33"/>
      <c r="AA310" s="33"/>
      <c r="AB310" s="33"/>
      <c r="AC310" s="33"/>
      <c r="AD310" s="33"/>
      <c r="AE310" s="33"/>
      <c r="AT310" s="18" t="s">
        <v>273</v>
      </c>
      <c r="AU310" s="18" t="s">
        <v>87</v>
      </c>
    </row>
    <row r="311" spans="1:65" s="2" customFormat="1" ht="16.5" customHeight="1">
      <c r="A311" s="33"/>
      <c r="B311" s="151"/>
      <c r="C311" s="152" t="s">
        <v>786</v>
      </c>
      <c r="D311" s="152" t="s">
        <v>267</v>
      </c>
      <c r="E311" s="153" t="s">
        <v>2345</v>
      </c>
      <c r="F311" s="154" t="s">
        <v>2346</v>
      </c>
      <c r="G311" s="155" t="s">
        <v>2095</v>
      </c>
      <c r="H311" s="156">
        <v>4</v>
      </c>
      <c r="I311" s="157"/>
      <c r="J311" s="158">
        <f>ROUND(I311*H311,2)</f>
        <v>0</v>
      </c>
      <c r="K311" s="154" t="s">
        <v>1</v>
      </c>
      <c r="L311" s="34"/>
      <c r="M311" s="159" t="s">
        <v>1</v>
      </c>
      <c r="N311" s="160" t="s">
        <v>45</v>
      </c>
      <c r="O311" s="59"/>
      <c r="P311" s="161">
        <f>O311*H311</f>
        <v>0</v>
      </c>
      <c r="Q311" s="161">
        <v>0</v>
      </c>
      <c r="R311" s="161">
        <f>Q311*H311</f>
        <v>0</v>
      </c>
      <c r="S311" s="161">
        <v>0</v>
      </c>
      <c r="T311" s="162">
        <f>S311*H311</f>
        <v>0</v>
      </c>
      <c r="U311" s="33"/>
      <c r="V311" s="33"/>
      <c r="W311" s="33"/>
      <c r="X311" s="33"/>
      <c r="Y311" s="33"/>
      <c r="Z311" s="33"/>
      <c r="AA311" s="33"/>
      <c r="AB311" s="33"/>
      <c r="AC311" s="33"/>
      <c r="AD311" s="33"/>
      <c r="AE311" s="33"/>
      <c r="AR311" s="163" t="s">
        <v>179</v>
      </c>
      <c r="AT311" s="163" t="s">
        <v>267</v>
      </c>
      <c r="AU311" s="163" t="s">
        <v>87</v>
      </c>
      <c r="AY311" s="18" t="s">
        <v>265</v>
      </c>
      <c r="BE311" s="164">
        <f>IF(N311="základní",J311,0)</f>
        <v>0</v>
      </c>
      <c r="BF311" s="164">
        <f>IF(N311="snížená",J311,0)</f>
        <v>0</v>
      </c>
      <c r="BG311" s="164">
        <f>IF(N311="zákl. přenesená",J311,0)</f>
        <v>0</v>
      </c>
      <c r="BH311" s="164">
        <f>IF(N311="sníž. přenesená",J311,0)</f>
        <v>0</v>
      </c>
      <c r="BI311" s="164">
        <f>IF(N311="nulová",J311,0)</f>
        <v>0</v>
      </c>
      <c r="BJ311" s="18" t="s">
        <v>87</v>
      </c>
      <c r="BK311" s="164">
        <f>ROUND(I311*H311,2)</f>
        <v>0</v>
      </c>
      <c r="BL311" s="18" t="s">
        <v>179</v>
      </c>
      <c r="BM311" s="163" t="s">
        <v>2347</v>
      </c>
    </row>
    <row r="312" spans="1:47" s="2" customFormat="1" ht="10.2">
      <c r="A312" s="33"/>
      <c r="B312" s="34"/>
      <c r="C312" s="33"/>
      <c r="D312" s="165" t="s">
        <v>273</v>
      </c>
      <c r="E312" s="33"/>
      <c r="F312" s="166" t="s">
        <v>2346</v>
      </c>
      <c r="G312" s="33"/>
      <c r="H312" s="33"/>
      <c r="I312" s="167"/>
      <c r="J312" s="33"/>
      <c r="K312" s="33"/>
      <c r="L312" s="34"/>
      <c r="M312" s="168"/>
      <c r="N312" s="169"/>
      <c r="O312" s="59"/>
      <c r="P312" s="59"/>
      <c r="Q312" s="59"/>
      <c r="R312" s="59"/>
      <c r="S312" s="59"/>
      <c r="T312" s="60"/>
      <c r="U312" s="33"/>
      <c r="V312" s="33"/>
      <c r="W312" s="33"/>
      <c r="X312" s="33"/>
      <c r="Y312" s="33"/>
      <c r="Z312" s="33"/>
      <c r="AA312" s="33"/>
      <c r="AB312" s="33"/>
      <c r="AC312" s="33"/>
      <c r="AD312" s="33"/>
      <c r="AE312" s="33"/>
      <c r="AT312" s="18" t="s">
        <v>273</v>
      </c>
      <c r="AU312" s="18" t="s">
        <v>87</v>
      </c>
    </row>
    <row r="313" spans="1:65" s="2" customFormat="1" ht="16.5" customHeight="1">
      <c r="A313" s="33"/>
      <c r="B313" s="151"/>
      <c r="C313" s="152" t="s">
        <v>792</v>
      </c>
      <c r="D313" s="152" t="s">
        <v>267</v>
      </c>
      <c r="E313" s="153" t="s">
        <v>2348</v>
      </c>
      <c r="F313" s="154" t="s">
        <v>2349</v>
      </c>
      <c r="G313" s="155" t="s">
        <v>562</v>
      </c>
      <c r="H313" s="156">
        <v>16</v>
      </c>
      <c r="I313" s="157"/>
      <c r="J313" s="158">
        <f>ROUND(I313*H313,2)</f>
        <v>0</v>
      </c>
      <c r="K313" s="154" t="s">
        <v>1</v>
      </c>
      <c r="L313" s="34"/>
      <c r="M313" s="159" t="s">
        <v>1</v>
      </c>
      <c r="N313" s="160" t="s">
        <v>45</v>
      </c>
      <c r="O313" s="59"/>
      <c r="P313" s="161">
        <f>O313*H313</f>
        <v>0</v>
      </c>
      <c r="Q313" s="161">
        <v>0</v>
      </c>
      <c r="R313" s="161">
        <f>Q313*H313</f>
        <v>0</v>
      </c>
      <c r="S313" s="161">
        <v>0</v>
      </c>
      <c r="T313" s="162">
        <f>S313*H313</f>
        <v>0</v>
      </c>
      <c r="U313" s="33"/>
      <c r="V313" s="33"/>
      <c r="W313" s="33"/>
      <c r="X313" s="33"/>
      <c r="Y313" s="33"/>
      <c r="Z313" s="33"/>
      <c r="AA313" s="33"/>
      <c r="AB313" s="33"/>
      <c r="AC313" s="33"/>
      <c r="AD313" s="33"/>
      <c r="AE313" s="33"/>
      <c r="AR313" s="163" t="s">
        <v>179</v>
      </c>
      <c r="AT313" s="163" t="s">
        <v>267</v>
      </c>
      <c r="AU313" s="163" t="s">
        <v>87</v>
      </c>
      <c r="AY313" s="18" t="s">
        <v>265</v>
      </c>
      <c r="BE313" s="164">
        <f>IF(N313="základní",J313,0)</f>
        <v>0</v>
      </c>
      <c r="BF313" s="164">
        <f>IF(N313="snížená",J313,0)</f>
        <v>0</v>
      </c>
      <c r="BG313" s="164">
        <f>IF(N313="zákl. přenesená",J313,0)</f>
        <v>0</v>
      </c>
      <c r="BH313" s="164">
        <f>IF(N313="sníž. přenesená",J313,0)</f>
        <v>0</v>
      </c>
      <c r="BI313" s="164">
        <f>IF(N313="nulová",J313,0)</f>
        <v>0</v>
      </c>
      <c r="BJ313" s="18" t="s">
        <v>87</v>
      </c>
      <c r="BK313" s="164">
        <f>ROUND(I313*H313,2)</f>
        <v>0</v>
      </c>
      <c r="BL313" s="18" t="s">
        <v>179</v>
      </c>
      <c r="BM313" s="163" t="s">
        <v>2350</v>
      </c>
    </row>
    <row r="314" spans="1:47" s="2" customFormat="1" ht="10.2">
      <c r="A314" s="33"/>
      <c r="B314" s="34"/>
      <c r="C314" s="33"/>
      <c r="D314" s="165" t="s">
        <v>273</v>
      </c>
      <c r="E314" s="33"/>
      <c r="F314" s="166" t="s">
        <v>2349</v>
      </c>
      <c r="G314" s="33"/>
      <c r="H314" s="33"/>
      <c r="I314" s="167"/>
      <c r="J314" s="33"/>
      <c r="K314" s="33"/>
      <c r="L314" s="34"/>
      <c r="M314" s="168"/>
      <c r="N314" s="169"/>
      <c r="O314" s="59"/>
      <c r="P314" s="59"/>
      <c r="Q314" s="59"/>
      <c r="R314" s="59"/>
      <c r="S314" s="59"/>
      <c r="T314" s="60"/>
      <c r="U314" s="33"/>
      <c r="V314" s="33"/>
      <c r="W314" s="33"/>
      <c r="X314" s="33"/>
      <c r="Y314" s="33"/>
      <c r="Z314" s="33"/>
      <c r="AA314" s="33"/>
      <c r="AB314" s="33"/>
      <c r="AC314" s="33"/>
      <c r="AD314" s="33"/>
      <c r="AE314" s="33"/>
      <c r="AT314" s="18" t="s">
        <v>273</v>
      </c>
      <c r="AU314" s="18" t="s">
        <v>87</v>
      </c>
    </row>
    <row r="315" spans="1:65" s="2" customFormat="1" ht="16.5" customHeight="1">
      <c r="A315" s="33"/>
      <c r="B315" s="151"/>
      <c r="C315" s="152" t="s">
        <v>796</v>
      </c>
      <c r="D315" s="152" t="s">
        <v>267</v>
      </c>
      <c r="E315" s="153" t="s">
        <v>2351</v>
      </c>
      <c r="F315" s="154" t="s">
        <v>2352</v>
      </c>
      <c r="G315" s="155" t="s">
        <v>562</v>
      </c>
      <c r="H315" s="156">
        <v>4</v>
      </c>
      <c r="I315" s="157"/>
      <c r="J315" s="158">
        <f>ROUND(I315*H315,2)</f>
        <v>0</v>
      </c>
      <c r="K315" s="154" t="s">
        <v>1</v>
      </c>
      <c r="L315" s="34"/>
      <c r="M315" s="159" t="s">
        <v>1</v>
      </c>
      <c r="N315" s="160" t="s">
        <v>45</v>
      </c>
      <c r="O315" s="59"/>
      <c r="P315" s="161">
        <f>O315*H315</f>
        <v>0</v>
      </c>
      <c r="Q315" s="161">
        <v>0</v>
      </c>
      <c r="R315" s="161">
        <f>Q315*H315</f>
        <v>0</v>
      </c>
      <c r="S315" s="161">
        <v>0</v>
      </c>
      <c r="T315" s="162">
        <f>S315*H315</f>
        <v>0</v>
      </c>
      <c r="U315" s="33"/>
      <c r="V315" s="33"/>
      <c r="W315" s="33"/>
      <c r="X315" s="33"/>
      <c r="Y315" s="33"/>
      <c r="Z315" s="33"/>
      <c r="AA315" s="33"/>
      <c r="AB315" s="33"/>
      <c r="AC315" s="33"/>
      <c r="AD315" s="33"/>
      <c r="AE315" s="33"/>
      <c r="AR315" s="163" t="s">
        <v>179</v>
      </c>
      <c r="AT315" s="163" t="s">
        <v>267</v>
      </c>
      <c r="AU315" s="163" t="s">
        <v>87</v>
      </c>
      <c r="AY315" s="18" t="s">
        <v>265</v>
      </c>
      <c r="BE315" s="164">
        <f>IF(N315="základní",J315,0)</f>
        <v>0</v>
      </c>
      <c r="BF315" s="164">
        <f>IF(N315="snížená",J315,0)</f>
        <v>0</v>
      </c>
      <c r="BG315" s="164">
        <f>IF(N315="zákl. přenesená",J315,0)</f>
        <v>0</v>
      </c>
      <c r="BH315" s="164">
        <f>IF(N315="sníž. přenesená",J315,0)</f>
        <v>0</v>
      </c>
      <c r="BI315" s="164">
        <f>IF(N315="nulová",J315,0)</f>
        <v>0</v>
      </c>
      <c r="BJ315" s="18" t="s">
        <v>87</v>
      </c>
      <c r="BK315" s="164">
        <f>ROUND(I315*H315,2)</f>
        <v>0</v>
      </c>
      <c r="BL315" s="18" t="s">
        <v>179</v>
      </c>
      <c r="BM315" s="163" t="s">
        <v>2353</v>
      </c>
    </row>
    <row r="316" spans="1:47" s="2" customFormat="1" ht="10.2">
      <c r="A316" s="33"/>
      <c r="B316" s="34"/>
      <c r="C316" s="33"/>
      <c r="D316" s="165" t="s">
        <v>273</v>
      </c>
      <c r="E316" s="33"/>
      <c r="F316" s="166" t="s">
        <v>2352</v>
      </c>
      <c r="G316" s="33"/>
      <c r="H316" s="33"/>
      <c r="I316" s="167"/>
      <c r="J316" s="33"/>
      <c r="K316" s="33"/>
      <c r="L316" s="34"/>
      <c r="M316" s="168"/>
      <c r="N316" s="169"/>
      <c r="O316" s="59"/>
      <c r="P316" s="59"/>
      <c r="Q316" s="59"/>
      <c r="R316" s="59"/>
      <c r="S316" s="59"/>
      <c r="T316" s="60"/>
      <c r="U316" s="33"/>
      <c r="V316" s="33"/>
      <c r="W316" s="33"/>
      <c r="X316" s="33"/>
      <c r="Y316" s="33"/>
      <c r="Z316" s="33"/>
      <c r="AA316" s="33"/>
      <c r="AB316" s="33"/>
      <c r="AC316" s="33"/>
      <c r="AD316" s="33"/>
      <c r="AE316" s="33"/>
      <c r="AT316" s="18" t="s">
        <v>273</v>
      </c>
      <c r="AU316" s="18" t="s">
        <v>87</v>
      </c>
    </row>
    <row r="317" spans="1:65" s="2" customFormat="1" ht="16.5" customHeight="1">
      <c r="A317" s="33"/>
      <c r="B317" s="151"/>
      <c r="C317" s="152" t="s">
        <v>813</v>
      </c>
      <c r="D317" s="152" t="s">
        <v>267</v>
      </c>
      <c r="E317" s="153" t="s">
        <v>2354</v>
      </c>
      <c r="F317" s="154" t="s">
        <v>2355</v>
      </c>
      <c r="G317" s="155" t="s">
        <v>562</v>
      </c>
      <c r="H317" s="156">
        <v>4</v>
      </c>
      <c r="I317" s="157"/>
      <c r="J317" s="158">
        <f>ROUND(I317*H317,2)</f>
        <v>0</v>
      </c>
      <c r="K317" s="154" t="s">
        <v>1</v>
      </c>
      <c r="L317" s="34"/>
      <c r="M317" s="159" t="s">
        <v>1</v>
      </c>
      <c r="N317" s="160" t="s">
        <v>45</v>
      </c>
      <c r="O317" s="59"/>
      <c r="P317" s="161">
        <f>O317*H317</f>
        <v>0</v>
      </c>
      <c r="Q317" s="161">
        <v>0</v>
      </c>
      <c r="R317" s="161">
        <f>Q317*H317</f>
        <v>0</v>
      </c>
      <c r="S317" s="161">
        <v>0</v>
      </c>
      <c r="T317" s="162">
        <f>S317*H317</f>
        <v>0</v>
      </c>
      <c r="U317" s="33"/>
      <c r="V317" s="33"/>
      <c r="W317" s="33"/>
      <c r="X317" s="33"/>
      <c r="Y317" s="33"/>
      <c r="Z317" s="33"/>
      <c r="AA317" s="33"/>
      <c r="AB317" s="33"/>
      <c r="AC317" s="33"/>
      <c r="AD317" s="33"/>
      <c r="AE317" s="33"/>
      <c r="AR317" s="163" t="s">
        <v>179</v>
      </c>
      <c r="AT317" s="163" t="s">
        <v>267</v>
      </c>
      <c r="AU317" s="163" t="s">
        <v>87</v>
      </c>
      <c r="AY317" s="18" t="s">
        <v>265</v>
      </c>
      <c r="BE317" s="164">
        <f>IF(N317="základní",J317,0)</f>
        <v>0</v>
      </c>
      <c r="BF317" s="164">
        <f>IF(N317="snížená",J317,0)</f>
        <v>0</v>
      </c>
      <c r="BG317" s="164">
        <f>IF(N317="zákl. přenesená",J317,0)</f>
        <v>0</v>
      </c>
      <c r="BH317" s="164">
        <f>IF(N317="sníž. přenesená",J317,0)</f>
        <v>0</v>
      </c>
      <c r="BI317" s="164">
        <f>IF(N317="nulová",J317,0)</f>
        <v>0</v>
      </c>
      <c r="BJ317" s="18" t="s">
        <v>87</v>
      </c>
      <c r="BK317" s="164">
        <f>ROUND(I317*H317,2)</f>
        <v>0</v>
      </c>
      <c r="BL317" s="18" t="s">
        <v>179</v>
      </c>
      <c r="BM317" s="163" t="s">
        <v>2356</v>
      </c>
    </row>
    <row r="318" spans="1:47" s="2" customFormat="1" ht="10.2">
      <c r="A318" s="33"/>
      <c r="B318" s="34"/>
      <c r="C318" s="33"/>
      <c r="D318" s="165" t="s">
        <v>273</v>
      </c>
      <c r="E318" s="33"/>
      <c r="F318" s="166" t="s">
        <v>2355</v>
      </c>
      <c r="G318" s="33"/>
      <c r="H318" s="33"/>
      <c r="I318" s="167"/>
      <c r="J318" s="33"/>
      <c r="K318" s="33"/>
      <c r="L318" s="34"/>
      <c r="M318" s="168"/>
      <c r="N318" s="169"/>
      <c r="O318" s="59"/>
      <c r="P318" s="59"/>
      <c r="Q318" s="59"/>
      <c r="R318" s="59"/>
      <c r="S318" s="59"/>
      <c r="T318" s="60"/>
      <c r="U318" s="33"/>
      <c r="V318" s="33"/>
      <c r="W318" s="33"/>
      <c r="X318" s="33"/>
      <c r="Y318" s="33"/>
      <c r="Z318" s="33"/>
      <c r="AA318" s="33"/>
      <c r="AB318" s="33"/>
      <c r="AC318" s="33"/>
      <c r="AD318" s="33"/>
      <c r="AE318" s="33"/>
      <c r="AT318" s="18" t="s">
        <v>273</v>
      </c>
      <c r="AU318" s="18" t="s">
        <v>87</v>
      </c>
    </row>
    <row r="319" spans="1:65" s="2" customFormat="1" ht="16.5" customHeight="1">
      <c r="A319" s="33"/>
      <c r="B319" s="151"/>
      <c r="C319" s="152" t="s">
        <v>817</v>
      </c>
      <c r="D319" s="152" t="s">
        <v>267</v>
      </c>
      <c r="E319" s="153" t="s">
        <v>2357</v>
      </c>
      <c r="F319" s="154" t="s">
        <v>2358</v>
      </c>
      <c r="G319" s="155" t="s">
        <v>562</v>
      </c>
      <c r="H319" s="156">
        <v>4</v>
      </c>
      <c r="I319" s="157"/>
      <c r="J319" s="158">
        <f>ROUND(I319*H319,2)</f>
        <v>0</v>
      </c>
      <c r="K319" s="154" t="s">
        <v>1</v>
      </c>
      <c r="L319" s="34"/>
      <c r="M319" s="159" t="s">
        <v>1</v>
      </c>
      <c r="N319" s="160" t="s">
        <v>45</v>
      </c>
      <c r="O319" s="59"/>
      <c r="P319" s="161">
        <f>O319*H319</f>
        <v>0</v>
      </c>
      <c r="Q319" s="161">
        <v>0</v>
      </c>
      <c r="R319" s="161">
        <f>Q319*H319</f>
        <v>0</v>
      </c>
      <c r="S319" s="161">
        <v>0</v>
      </c>
      <c r="T319" s="162">
        <f>S319*H319</f>
        <v>0</v>
      </c>
      <c r="U319" s="33"/>
      <c r="V319" s="33"/>
      <c r="W319" s="33"/>
      <c r="X319" s="33"/>
      <c r="Y319" s="33"/>
      <c r="Z319" s="33"/>
      <c r="AA319" s="33"/>
      <c r="AB319" s="33"/>
      <c r="AC319" s="33"/>
      <c r="AD319" s="33"/>
      <c r="AE319" s="33"/>
      <c r="AR319" s="163" t="s">
        <v>179</v>
      </c>
      <c r="AT319" s="163" t="s">
        <v>267</v>
      </c>
      <c r="AU319" s="163" t="s">
        <v>87</v>
      </c>
      <c r="AY319" s="18" t="s">
        <v>265</v>
      </c>
      <c r="BE319" s="164">
        <f>IF(N319="základní",J319,0)</f>
        <v>0</v>
      </c>
      <c r="BF319" s="164">
        <f>IF(N319="snížená",J319,0)</f>
        <v>0</v>
      </c>
      <c r="BG319" s="164">
        <f>IF(N319="zákl. přenesená",J319,0)</f>
        <v>0</v>
      </c>
      <c r="BH319" s="164">
        <f>IF(N319="sníž. přenesená",J319,0)</f>
        <v>0</v>
      </c>
      <c r="BI319" s="164">
        <f>IF(N319="nulová",J319,0)</f>
        <v>0</v>
      </c>
      <c r="BJ319" s="18" t="s">
        <v>87</v>
      </c>
      <c r="BK319" s="164">
        <f>ROUND(I319*H319,2)</f>
        <v>0</v>
      </c>
      <c r="BL319" s="18" t="s">
        <v>179</v>
      </c>
      <c r="BM319" s="163" t="s">
        <v>2359</v>
      </c>
    </row>
    <row r="320" spans="1:47" s="2" customFormat="1" ht="10.2">
      <c r="A320" s="33"/>
      <c r="B320" s="34"/>
      <c r="C320" s="33"/>
      <c r="D320" s="165" t="s">
        <v>273</v>
      </c>
      <c r="E320" s="33"/>
      <c r="F320" s="166" t="s">
        <v>2358</v>
      </c>
      <c r="G320" s="33"/>
      <c r="H320" s="33"/>
      <c r="I320" s="167"/>
      <c r="J320" s="33"/>
      <c r="K320" s="33"/>
      <c r="L320" s="34"/>
      <c r="M320" s="168"/>
      <c r="N320" s="169"/>
      <c r="O320" s="59"/>
      <c r="P320" s="59"/>
      <c r="Q320" s="59"/>
      <c r="R320" s="59"/>
      <c r="S320" s="59"/>
      <c r="T320" s="60"/>
      <c r="U320" s="33"/>
      <c r="V320" s="33"/>
      <c r="W320" s="33"/>
      <c r="X320" s="33"/>
      <c r="Y320" s="33"/>
      <c r="Z320" s="33"/>
      <c r="AA320" s="33"/>
      <c r="AB320" s="33"/>
      <c r="AC320" s="33"/>
      <c r="AD320" s="33"/>
      <c r="AE320" s="33"/>
      <c r="AT320" s="18" t="s">
        <v>273</v>
      </c>
      <c r="AU320" s="18" t="s">
        <v>87</v>
      </c>
    </row>
    <row r="321" spans="2:63" s="12" customFormat="1" ht="25.95" customHeight="1">
      <c r="B321" s="138"/>
      <c r="D321" s="139" t="s">
        <v>79</v>
      </c>
      <c r="E321" s="140" t="s">
        <v>2360</v>
      </c>
      <c r="F321" s="140" t="s">
        <v>2361</v>
      </c>
      <c r="I321" s="141"/>
      <c r="J321" s="142">
        <f>BK321</f>
        <v>0</v>
      </c>
      <c r="L321" s="138"/>
      <c r="M321" s="143"/>
      <c r="N321" s="144"/>
      <c r="O321" s="144"/>
      <c r="P321" s="145">
        <f>SUM(P322:P355)</f>
        <v>0</v>
      </c>
      <c r="Q321" s="144"/>
      <c r="R321" s="145">
        <f>SUM(R322:R355)</f>
        <v>0</v>
      </c>
      <c r="S321" s="144"/>
      <c r="T321" s="146">
        <f>SUM(T322:T355)</f>
        <v>0</v>
      </c>
      <c r="AR321" s="139" t="s">
        <v>87</v>
      </c>
      <c r="AT321" s="147" t="s">
        <v>79</v>
      </c>
      <c r="AU321" s="147" t="s">
        <v>80</v>
      </c>
      <c r="AY321" s="139" t="s">
        <v>265</v>
      </c>
      <c r="BK321" s="148">
        <f>SUM(BK322:BK355)</f>
        <v>0</v>
      </c>
    </row>
    <row r="322" spans="1:65" s="2" customFormat="1" ht="37.8" customHeight="1">
      <c r="A322" s="33"/>
      <c r="B322" s="151"/>
      <c r="C322" s="152" t="s">
        <v>835</v>
      </c>
      <c r="D322" s="152" t="s">
        <v>267</v>
      </c>
      <c r="E322" s="153" t="s">
        <v>2362</v>
      </c>
      <c r="F322" s="154" t="s">
        <v>2363</v>
      </c>
      <c r="G322" s="155" t="s">
        <v>2095</v>
      </c>
      <c r="H322" s="156">
        <v>1</v>
      </c>
      <c r="I322" s="157"/>
      <c r="J322" s="158">
        <f>ROUND(I322*H322,2)</f>
        <v>0</v>
      </c>
      <c r="K322" s="154" t="s">
        <v>1</v>
      </c>
      <c r="L322" s="34"/>
      <c r="M322" s="159" t="s">
        <v>1</v>
      </c>
      <c r="N322" s="160" t="s">
        <v>45</v>
      </c>
      <c r="O322" s="59"/>
      <c r="P322" s="161">
        <f>O322*H322</f>
        <v>0</v>
      </c>
      <c r="Q322" s="161">
        <v>0</v>
      </c>
      <c r="R322" s="161">
        <f>Q322*H322</f>
        <v>0</v>
      </c>
      <c r="S322" s="161">
        <v>0</v>
      </c>
      <c r="T322" s="162">
        <f>S322*H322</f>
        <v>0</v>
      </c>
      <c r="U322" s="33"/>
      <c r="V322" s="33"/>
      <c r="W322" s="33"/>
      <c r="X322" s="33"/>
      <c r="Y322" s="33"/>
      <c r="Z322" s="33"/>
      <c r="AA322" s="33"/>
      <c r="AB322" s="33"/>
      <c r="AC322" s="33"/>
      <c r="AD322" s="33"/>
      <c r="AE322" s="33"/>
      <c r="AR322" s="163" t="s">
        <v>179</v>
      </c>
      <c r="AT322" s="163" t="s">
        <v>267</v>
      </c>
      <c r="AU322" s="163" t="s">
        <v>87</v>
      </c>
      <c r="AY322" s="18" t="s">
        <v>265</v>
      </c>
      <c r="BE322" s="164">
        <f>IF(N322="základní",J322,0)</f>
        <v>0</v>
      </c>
      <c r="BF322" s="164">
        <f>IF(N322="snížená",J322,0)</f>
        <v>0</v>
      </c>
      <c r="BG322" s="164">
        <f>IF(N322="zákl. přenesená",J322,0)</f>
        <v>0</v>
      </c>
      <c r="BH322" s="164">
        <f>IF(N322="sníž. přenesená",J322,0)</f>
        <v>0</v>
      </c>
      <c r="BI322" s="164">
        <f>IF(N322="nulová",J322,0)</f>
        <v>0</v>
      </c>
      <c r="BJ322" s="18" t="s">
        <v>87</v>
      </c>
      <c r="BK322" s="164">
        <f>ROUND(I322*H322,2)</f>
        <v>0</v>
      </c>
      <c r="BL322" s="18" t="s">
        <v>179</v>
      </c>
      <c r="BM322" s="163" t="s">
        <v>2364</v>
      </c>
    </row>
    <row r="323" spans="1:47" s="2" customFormat="1" ht="19.2">
      <c r="A323" s="33"/>
      <c r="B323" s="34"/>
      <c r="C323" s="33"/>
      <c r="D323" s="165" t="s">
        <v>273</v>
      </c>
      <c r="E323" s="33"/>
      <c r="F323" s="166" t="s">
        <v>2363</v>
      </c>
      <c r="G323" s="33"/>
      <c r="H323" s="33"/>
      <c r="I323" s="167"/>
      <c r="J323" s="33"/>
      <c r="K323" s="33"/>
      <c r="L323" s="34"/>
      <c r="M323" s="168"/>
      <c r="N323" s="169"/>
      <c r="O323" s="59"/>
      <c r="P323" s="59"/>
      <c r="Q323" s="59"/>
      <c r="R323" s="59"/>
      <c r="S323" s="59"/>
      <c r="T323" s="60"/>
      <c r="U323" s="33"/>
      <c r="V323" s="33"/>
      <c r="W323" s="33"/>
      <c r="X323" s="33"/>
      <c r="Y323" s="33"/>
      <c r="Z323" s="33"/>
      <c r="AA323" s="33"/>
      <c r="AB323" s="33"/>
      <c r="AC323" s="33"/>
      <c r="AD323" s="33"/>
      <c r="AE323" s="33"/>
      <c r="AT323" s="18" t="s">
        <v>273</v>
      </c>
      <c r="AU323" s="18" t="s">
        <v>87</v>
      </c>
    </row>
    <row r="324" spans="1:65" s="2" customFormat="1" ht="24.15" customHeight="1">
      <c r="A324" s="33"/>
      <c r="B324" s="151"/>
      <c r="C324" s="152" t="s">
        <v>840</v>
      </c>
      <c r="D324" s="152" t="s">
        <v>267</v>
      </c>
      <c r="E324" s="153" t="s">
        <v>2365</v>
      </c>
      <c r="F324" s="154" t="s">
        <v>2366</v>
      </c>
      <c r="G324" s="155" t="s">
        <v>2095</v>
      </c>
      <c r="H324" s="156">
        <v>1</v>
      </c>
      <c r="I324" s="157"/>
      <c r="J324" s="158">
        <f>ROUND(I324*H324,2)</f>
        <v>0</v>
      </c>
      <c r="K324" s="154" t="s">
        <v>1</v>
      </c>
      <c r="L324" s="34"/>
      <c r="M324" s="159" t="s">
        <v>1</v>
      </c>
      <c r="N324" s="160" t="s">
        <v>45</v>
      </c>
      <c r="O324" s="59"/>
      <c r="P324" s="161">
        <f>O324*H324</f>
        <v>0</v>
      </c>
      <c r="Q324" s="161">
        <v>0</v>
      </c>
      <c r="R324" s="161">
        <f>Q324*H324</f>
        <v>0</v>
      </c>
      <c r="S324" s="161">
        <v>0</v>
      </c>
      <c r="T324" s="162">
        <f>S324*H324</f>
        <v>0</v>
      </c>
      <c r="U324" s="33"/>
      <c r="V324" s="33"/>
      <c r="W324" s="33"/>
      <c r="X324" s="33"/>
      <c r="Y324" s="33"/>
      <c r="Z324" s="33"/>
      <c r="AA324" s="33"/>
      <c r="AB324" s="33"/>
      <c r="AC324" s="33"/>
      <c r="AD324" s="33"/>
      <c r="AE324" s="33"/>
      <c r="AR324" s="163" t="s">
        <v>179</v>
      </c>
      <c r="AT324" s="163" t="s">
        <v>267</v>
      </c>
      <c r="AU324" s="163" t="s">
        <v>87</v>
      </c>
      <c r="AY324" s="18" t="s">
        <v>265</v>
      </c>
      <c r="BE324" s="164">
        <f>IF(N324="základní",J324,0)</f>
        <v>0</v>
      </c>
      <c r="BF324" s="164">
        <f>IF(N324="snížená",J324,0)</f>
        <v>0</v>
      </c>
      <c r="BG324" s="164">
        <f>IF(N324="zákl. přenesená",J324,0)</f>
        <v>0</v>
      </c>
      <c r="BH324" s="164">
        <f>IF(N324="sníž. přenesená",J324,0)</f>
        <v>0</v>
      </c>
      <c r="BI324" s="164">
        <f>IF(N324="nulová",J324,0)</f>
        <v>0</v>
      </c>
      <c r="BJ324" s="18" t="s">
        <v>87</v>
      </c>
      <c r="BK324" s="164">
        <f>ROUND(I324*H324,2)</f>
        <v>0</v>
      </c>
      <c r="BL324" s="18" t="s">
        <v>179</v>
      </c>
      <c r="BM324" s="163" t="s">
        <v>2367</v>
      </c>
    </row>
    <row r="325" spans="1:47" s="2" customFormat="1" ht="19.2">
      <c r="A325" s="33"/>
      <c r="B325" s="34"/>
      <c r="C325" s="33"/>
      <c r="D325" s="165" t="s">
        <v>273</v>
      </c>
      <c r="E325" s="33"/>
      <c r="F325" s="166" t="s">
        <v>2366</v>
      </c>
      <c r="G325" s="33"/>
      <c r="H325" s="33"/>
      <c r="I325" s="167"/>
      <c r="J325" s="33"/>
      <c r="K325" s="33"/>
      <c r="L325" s="34"/>
      <c r="M325" s="168"/>
      <c r="N325" s="169"/>
      <c r="O325" s="59"/>
      <c r="P325" s="59"/>
      <c r="Q325" s="59"/>
      <c r="R325" s="59"/>
      <c r="S325" s="59"/>
      <c r="T325" s="60"/>
      <c r="U325" s="33"/>
      <c r="V325" s="33"/>
      <c r="W325" s="33"/>
      <c r="X325" s="33"/>
      <c r="Y325" s="33"/>
      <c r="Z325" s="33"/>
      <c r="AA325" s="33"/>
      <c r="AB325" s="33"/>
      <c r="AC325" s="33"/>
      <c r="AD325" s="33"/>
      <c r="AE325" s="33"/>
      <c r="AT325" s="18" t="s">
        <v>273</v>
      </c>
      <c r="AU325" s="18" t="s">
        <v>87</v>
      </c>
    </row>
    <row r="326" spans="1:65" s="2" customFormat="1" ht="24.15" customHeight="1">
      <c r="A326" s="33"/>
      <c r="B326" s="151"/>
      <c r="C326" s="152" t="s">
        <v>845</v>
      </c>
      <c r="D326" s="152" t="s">
        <v>267</v>
      </c>
      <c r="E326" s="153" t="s">
        <v>2368</v>
      </c>
      <c r="F326" s="154" t="s">
        <v>2369</v>
      </c>
      <c r="G326" s="155" t="s">
        <v>2095</v>
      </c>
      <c r="H326" s="156">
        <v>1</v>
      </c>
      <c r="I326" s="157"/>
      <c r="J326" s="158">
        <f>ROUND(I326*H326,2)</f>
        <v>0</v>
      </c>
      <c r="K326" s="154" t="s">
        <v>1</v>
      </c>
      <c r="L326" s="34"/>
      <c r="M326" s="159" t="s">
        <v>1</v>
      </c>
      <c r="N326" s="160" t="s">
        <v>45</v>
      </c>
      <c r="O326" s="59"/>
      <c r="P326" s="161">
        <f>O326*H326</f>
        <v>0</v>
      </c>
      <c r="Q326" s="161">
        <v>0</v>
      </c>
      <c r="R326" s="161">
        <f>Q326*H326</f>
        <v>0</v>
      </c>
      <c r="S326" s="161">
        <v>0</v>
      </c>
      <c r="T326" s="162">
        <f>S326*H326</f>
        <v>0</v>
      </c>
      <c r="U326" s="33"/>
      <c r="V326" s="33"/>
      <c r="W326" s="33"/>
      <c r="X326" s="33"/>
      <c r="Y326" s="33"/>
      <c r="Z326" s="33"/>
      <c r="AA326" s="33"/>
      <c r="AB326" s="33"/>
      <c r="AC326" s="33"/>
      <c r="AD326" s="33"/>
      <c r="AE326" s="33"/>
      <c r="AR326" s="163" t="s">
        <v>179</v>
      </c>
      <c r="AT326" s="163" t="s">
        <v>267</v>
      </c>
      <c r="AU326" s="163" t="s">
        <v>87</v>
      </c>
      <c r="AY326" s="18" t="s">
        <v>265</v>
      </c>
      <c r="BE326" s="164">
        <f>IF(N326="základní",J326,0)</f>
        <v>0</v>
      </c>
      <c r="BF326" s="164">
        <f>IF(N326="snížená",J326,0)</f>
        <v>0</v>
      </c>
      <c r="BG326" s="164">
        <f>IF(N326="zákl. přenesená",J326,0)</f>
        <v>0</v>
      </c>
      <c r="BH326" s="164">
        <f>IF(N326="sníž. přenesená",J326,0)</f>
        <v>0</v>
      </c>
      <c r="BI326" s="164">
        <f>IF(N326="nulová",J326,0)</f>
        <v>0</v>
      </c>
      <c r="BJ326" s="18" t="s">
        <v>87</v>
      </c>
      <c r="BK326" s="164">
        <f>ROUND(I326*H326,2)</f>
        <v>0</v>
      </c>
      <c r="BL326" s="18" t="s">
        <v>179</v>
      </c>
      <c r="BM326" s="163" t="s">
        <v>2370</v>
      </c>
    </row>
    <row r="327" spans="1:47" s="2" customFormat="1" ht="19.2">
      <c r="A327" s="33"/>
      <c r="B327" s="34"/>
      <c r="C327" s="33"/>
      <c r="D327" s="165" t="s">
        <v>273</v>
      </c>
      <c r="E327" s="33"/>
      <c r="F327" s="166" t="s">
        <v>2369</v>
      </c>
      <c r="G327" s="33"/>
      <c r="H327" s="33"/>
      <c r="I327" s="167"/>
      <c r="J327" s="33"/>
      <c r="K327" s="33"/>
      <c r="L327" s="34"/>
      <c r="M327" s="168"/>
      <c r="N327" s="169"/>
      <c r="O327" s="59"/>
      <c r="P327" s="59"/>
      <c r="Q327" s="59"/>
      <c r="R327" s="59"/>
      <c r="S327" s="59"/>
      <c r="T327" s="60"/>
      <c r="U327" s="33"/>
      <c r="V327" s="33"/>
      <c r="W327" s="33"/>
      <c r="X327" s="33"/>
      <c r="Y327" s="33"/>
      <c r="Z327" s="33"/>
      <c r="AA327" s="33"/>
      <c r="AB327" s="33"/>
      <c r="AC327" s="33"/>
      <c r="AD327" s="33"/>
      <c r="AE327" s="33"/>
      <c r="AT327" s="18" t="s">
        <v>273</v>
      </c>
      <c r="AU327" s="18" t="s">
        <v>87</v>
      </c>
    </row>
    <row r="328" spans="1:65" s="2" customFormat="1" ht="16.5" customHeight="1">
      <c r="A328" s="33"/>
      <c r="B328" s="151"/>
      <c r="C328" s="152" t="s">
        <v>849</v>
      </c>
      <c r="D328" s="152" t="s">
        <v>267</v>
      </c>
      <c r="E328" s="153" t="s">
        <v>2371</v>
      </c>
      <c r="F328" s="154" t="s">
        <v>2372</v>
      </c>
      <c r="G328" s="155" t="s">
        <v>2095</v>
      </c>
      <c r="H328" s="156">
        <v>1</v>
      </c>
      <c r="I328" s="157"/>
      <c r="J328" s="158">
        <f>ROUND(I328*H328,2)</f>
        <v>0</v>
      </c>
      <c r="K328" s="154" t="s">
        <v>1</v>
      </c>
      <c r="L328" s="34"/>
      <c r="M328" s="159" t="s">
        <v>1</v>
      </c>
      <c r="N328" s="160" t="s">
        <v>45</v>
      </c>
      <c r="O328" s="59"/>
      <c r="P328" s="161">
        <f>O328*H328</f>
        <v>0</v>
      </c>
      <c r="Q328" s="161">
        <v>0</v>
      </c>
      <c r="R328" s="161">
        <f>Q328*H328</f>
        <v>0</v>
      </c>
      <c r="S328" s="161">
        <v>0</v>
      </c>
      <c r="T328" s="162">
        <f>S328*H328</f>
        <v>0</v>
      </c>
      <c r="U328" s="33"/>
      <c r="V328" s="33"/>
      <c r="W328" s="33"/>
      <c r="X328" s="33"/>
      <c r="Y328" s="33"/>
      <c r="Z328" s="33"/>
      <c r="AA328" s="33"/>
      <c r="AB328" s="33"/>
      <c r="AC328" s="33"/>
      <c r="AD328" s="33"/>
      <c r="AE328" s="33"/>
      <c r="AR328" s="163" t="s">
        <v>179</v>
      </c>
      <c r="AT328" s="163" t="s">
        <v>267</v>
      </c>
      <c r="AU328" s="163" t="s">
        <v>87</v>
      </c>
      <c r="AY328" s="18" t="s">
        <v>265</v>
      </c>
      <c r="BE328" s="164">
        <f>IF(N328="základní",J328,0)</f>
        <v>0</v>
      </c>
      <c r="BF328" s="164">
        <f>IF(N328="snížená",J328,0)</f>
        <v>0</v>
      </c>
      <c r="BG328" s="164">
        <f>IF(N328="zákl. přenesená",J328,0)</f>
        <v>0</v>
      </c>
      <c r="BH328" s="164">
        <f>IF(N328="sníž. přenesená",J328,0)</f>
        <v>0</v>
      </c>
      <c r="BI328" s="164">
        <f>IF(N328="nulová",J328,0)</f>
        <v>0</v>
      </c>
      <c r="BJ328" s="18" t="s">
        <v>87</v>
      </c>
      <c r="BK328" s="164">
        <f>ROUND(I328*H328,2)</f>
        <v>0</v>
      </c>
      <c r="BL328" s="18" t="s">
        <v>179</v>
      </c>
      <c r="BM328" s="163" t="s">
        <v>2373</v>
      </c>
    </row>
    <row r="329" spans="1:47" s="2" customFormat="1" ht="10.2">
      <c r="A329" s="33"/>
      <c r="B329" s="34"/>
      <c r="C329" s="33"/>
      <c r="D329" s="165" t="s">
        <v>273</v>
      </c>
      <c r="E329" s="33"/>
      <c r="F329" s="166" t="s">
        <v>2372</v>
      </c>
      <c r="G329" s="33"/>
      <c r="H329" s="33"/>
      <c r="I329" s="167"/>
      <c r="J329" s="33"/>
      <c r="K329" s="33"/>
      <c r="L329" s="34"/>
      <c r="M329" s="168"/>
      <c r="N329" s="169"/>
      <c r="O329" s="59"/>
      <c r="P329" s="59"/>
      <c r="Q329" s="59"/>
      <c r="R329" s="59"/>
      <c r="S329" s="59"/>
      <c r="T329" s="60"/>
      <c r="U329" s="33"/>
      <c r="V329" s="33"/>
      <c r="W329" s="33"/>
      <c r="X329" s="33"/>
      <c r="Y329" s="33"/>
      <c r="Z329" s="33"/>
      <c r="AA329" s="33"/>
      <c r="AB329" s="33"/>
      <c r="AC329" s="33"/>
      <c r="AD329" s="33"/>
      <c r="AE329" s="33"/>
      <c r="AT329" s="18" t="s">
        <v>273</v>
      </c>
      <c r="AU329" s="18" t="s">
        <v>87</v>
      </c>
    </row>
    <row r="330" spans="1:65" s="2" customFormat="1" ht="24.15" customHeight="1">
      <c r="A330" s="33"/>
      <c r="B330" s="151"/>
      <c r="C330" s="152" t="s">
        <v>853</v>
      </c>
      <c r="D330" s="152" t="s">
        <v>267</v>
      </c>
      <c r="E330" s="153" t="s">
        <v>2374</v>
      </c>
      <c r="F330" s="154" t="s">
        <v>2375</v>
      </c>
      <c r="G330" s="155" t="s">
        <v>2095</v>
      </c>
      <c r="H330" s="156">
        <v>1</v>
      </c>
      <c r="I330" s="157"/>
      <c r="J330" s="158">
        <f>ROUND(I330*H330,2)</f>
        <v>0</v>
      </c>
      <c r="K330" s="154" t="s">
        <v>1</v>
      </c>
      <c r="L330" s="34"/>
      <c r="M330" s="159" t="s">
        <v>1</v>
      </c>
      <c r="N330" s="160" t="s">
        <v>45</v>
      </c>
      <c r="O330" s="59"/>
      <c r="P330" s="161">
        <f>O330*H330</f>
        <v>0</v>
      </c>
      <c r="Q330" s="161">
        <v>0</v>
      </c>
      <c r="R330" s="161">
        <f>Q330*H330</f>
        <v>0</v>
      </c>
      <c r="S330" s="161">
        <v>0</v>
      </c>
      <c r="T330" s="162">
        <f>S330*H330</f>
        <v>0</v>
      </c>
      <c r="U330" s="33"/>
      <c r="V330" s="33"/>
      <c r="W330" s="33"/>
      <c r="X330" s="33"/>
      <c r="Y330" s="33"/>
      <c r="Z330" s="33"/>
      <c r="AA330" s="33"/>
      <c r="AB330" s="33"/>
      <c r="AC330" s="33"/>
      <c r="AD330" s="33"/>
      <c r="AE330" s="33"/>
      <c r="AR330" s="163" t="s">
        <v>179</v>
      </c>
      <c r="AT330" s="163" t="s">
        <v>267</v>
      </c>
      <c r="AU330" s="163" t="s">
        <v>87</v>
      </c>
      <c r="AY330" s="18" t="s">
        <v>265</v>
      </c>
      <c r="BE330" s="164">
        <f>IF(N330="základní",J330,0)</f>
        <v>0</v>
      </c>
      <c r="BF330" s="164">
        <f>IF(N330="snížená",J330,0)</f>
        <v>0</v>
      </c>
      <c r="BG330" s="164">
        <f>IF(N330="zákl. přenesená",J330,0)</f>
        <v>0</v>
      </c>
      <c r="BH330" s="164">
        <f>IF(N330="sníž. přenesená",J330,0)</f>
        <v>0</v>
      </c>
      <c r="BI330" s="164">
        <f>IF(N330="nulová",J330,0)</f>
        <v>0</v>
      </c>
      <c r="BJ330" s="18" t="s">
        <v>87</v>
      </c>
      <c r="BK330" s="164">
        <f>ROUND(I330*H330,2)</f>
        <v>0</v>
      </c>
      <c r="BL330" s="18" t="s">
        <v>179</v>
      </c>
      <c r="BM330" s="163" t="s">
        <v>2376</v>
      </c>
    </row>
    <row r="331" spans="1:47" s="2" customFormat="1" ht="10.2">
      <c r="A331" s="33"/>
      <c r="B331" s="34"/>
      <c r="C331" s="33"/>
      <c r="D331" s="165" t="s">
        <v>273</v>
      </c>
      <c r="E331" s="33"/>
      <c r="F331" s="166" t="s">
        <v>2375</v>
      </c>
      <c r="G331" s="33"/>
      <c r="H331" s="33"/>
      <c r="I331" s="167"/>
      <c r="J331" s="33"/>
      <c r="K331" s="33"/>
      <c r="L331" s="34"/>
      <c r="M331" s="168"/>
      <c r="N331" s="169"/>
      <c r="O331" s="59"/>
      <c r="P331" s="59"/>
      <c r="Q331" s="59"/>
      <c r="R331" s="59"/>
      <c r="S331" s="59"/>
      <c r="T331" s="60"/>
      <c r="U331" s="33"/>
      <c r="V331" s="33"/>
      <c r="W331" s="33"/>
      <c r="X331" s="33"/>
      <c r="Y331" s="33"/>
      <c r="Z331" s="33"/>
      <c r="AA331" s="33"/>
      <c r="AB331" s="33"/>
      <c r="AC331" s="33"/>
      <c r="AD331" s="33"/>
      <c r="AE331" s="33"/>
      <c r="AT331" s="18" t="s">
        <v>273</v>
      </c>
      <c r="AU331" s="18" t="s">
        <v>87</v>
      </c>
    </row>
    <row r="332" spans="1:65" s="2" customFormat="1" ht="44.25" customHeight="1">
      <c r="A332" s="33"/>
      <c r="B332" s="151"/>
      <c r="C332" s="152" t="s">
        <v>863</v>
      </c>
      <c r="D332" s="152" t="s">
        <v>267</v>
      </c>
      <c r="E332" s="153" t="s">
        <v>2377</v>
      </c>
      <c r="F332" s="154" t="s">
        <v>2378</v>
      </c>
      <c r="G332" s="155" t="s">
        <v>2095</v>
      </c>
      <c r="H332" s="156">
        <v>5</v>
      </c>
      <c r="I332" s="157"/>
      <c r="J332" s="158">
        <f>ROUND(I332*H332,2)</f>
        <v>0</v>
      </c>
      <c r="K332" s="154" t="s">
        <v>1</v>
      </c>
      <c r="L332" s="34"/>
      <c r="M332" s="159" t="s">
        <v>1</v>
      </c>
      <c r="N332" s="160" t="s">
        <v>45</v>
      </c>
      <c r="O332" s="59"/>
      <c r="P332" s="161">
        <f>O332*H332</f>
        <v>0</v>
      </c>
      <c r="Q332" s="161">
        <v>0</v>
      </c>
      <c r="R332" s="161">
        <f>Q332*H332</f>
        <v>0</v>
      </c>
      <c r="S332" s="161">
        <v>0</v>
      </c>
      <c r="T332" s="162">
        <f>S332*H332</f>
        <v>0</v>
      </c>
      <c r="U332" s="33"/>
      <c r="V332" s="33"/>
      <c r="W332" s="33"/>
      <c r="X332" s="33"/>
      <c r="Y332" s="33"/>
      <c r="Z332" s="33"/>
      <c r="AA332" s="33"/>
      <c r="AB332" s="33"/>
      <c r="AC332" s="33"/>
      <c r="AD332" s="33"/>
      <c r="AE332" s="33"/>
      <c r="AR332" s="163" t="s">
        <v>179</v>
      </c>
      <c r="AT332" s="163" t="s">
        <v>267</v>
      </c>
      <c r="AU332" s="163" t="s">
        <v>87</v>
      </c>
      <c r="AY332" s="18" t="s">
        <v>265</v>
      </c>
      <c r="BE332" s="164">
        <f>IF(N332="základní",J332,0)</f>
        <v>0</v>
      </c>
      <c r="BF332" s="164">
        <f>IF(N332="snížená",J332,0)</f>
        <v>0</v>
      </c>
      <c r="BG332" s="164">
        <f>IF(N332="zákl. přenesená",J332,0)</f>
        <v>0</v>
      </c>
      <c r="BH332" s="164">
        <f>IF(N332="sníž. přenesená",J332,0)</f>
        <v>0</v>
      </c>
      <c r="BI332" s="164">
        <f>IF(N332="nulová",J332,0)</f>
        <v>0</v>
      </c>
      <c r="BJ332" s="18" t="s">
        <v>87</v>
      </c>
      <c r="BK332" s="164">
        <f>ROUND(I332*H332,2)</f>
        <v>0</v>
      </c>
      <c r="BL332" s="18" t="s">
        <v>179</v>
      </c>
      <c r="BM332" s="163" t="s">
        <v>2379</v>
      </c>
    </row>
    <row r="333" spans="1:47" s="2" customFormat="1" ht="28.8">
      <c r="A333" s="33"/>
      <c r="B333" s="34"/>
      <c r="C333" s="33"/>
      <c r="D333" s="165" t="s">
        <v>273</v>
      </c>
      <c r="E333" s="33"/>
      <c r="F333" s="166" t="s">
        <v>2378</v>
      </c>
      <c r="G333" s="33"/>
      <c r="H333" s="33"/>
      <c r="I333" s="167"/>
      <c r="J333" s="33"/>
      <c r="K333" s="33"/>
      <c r="L333" s="34"/>
      <c r="M333" s="168"/>
      <c r="N333" s="169"/>
      <c r="O333" s="59"/>
      <c r="P333" s="59"/>
      <c r="Q333" s="59"/>
      <c r="R333" s="59"/>
      <c r="S333" s="59"/>
      <c r="T333" s="60"/>
      <c r="U333" s="33"/>
      <c r="V333" s="33"/>
      <c r="W333" s="33"/>
      <c r="X333" s="33"/>
      <c r="Y333" s="33"/>
      <c r="Z333" s="33"/>
      <c r="AA333" s="33"/>
      <c r="AB333" s="33"/>
      <c r="AC333" s="33"/>
      <c r="AD333" s="33"/>
      <c r="AE333" s="33"/>
      <c r="AT333" s="18" t="s">
        <v>273</v>
      </c>
      <c r="AU333" s="18" t="s">
        <v>87</v>
      </c>
    </row>
    <row r="334" spans="1:65" s="2" customFormat="1" ht="37.8" customHeight="1">
      <c r="A334" s="33"/>
      <c r="B334" s="151"/>
      <c r="C334" s="152" t="s">
        <v>870</v>
      </c>
      <c r="D334" s="152" t="s">
        <v>267</v>
      </c>
      <c r="E334" s="153" t="s">
        <v>2380</v>
      </c>
      <c r="F334" s="154" t="s">
        <v>2381</v>
      </c>
      <c r="G334" s="155" t="s">
        <v>2095</v>
      </c>
      <c r="H334" s="156">
        <v>3</v>
      </c>
      <c r="I334" s="157"/>
      <c r="J334" s="158">
        <f>ROUND(I334*H334,2)</f>
        <v>0</v>
      </c>
      <c r="K334" s="154" t="s">
        <v>1</v>
      </c>
      <c r="L334" s="34"/>
      <c r="M334" s="159" t="s">
        <v>1</v>
      </c>
      <c r="N334" s="160" t="s">
        <v>45</v>
      </c>
      <c r="O334" s="59"/>
      <c r="P334" s="161">
        <f>O334*H334</f>
        <v>0</v>
      </c>
      <c r="Q334" s="161">
        <v>0</v>
      </c>
      <c r="R334" s="161">
        <f>Q334*H334</f>
        <v>0</v>
      </c>
      <c r="S334" s="161">
        <v>0</v>
      </c>
      <c r="T334" s="162">
        <f>S334*H334</f>
        <v>0</v>
      </c>
      <c r="U334" s="33"/>
      <c r="V334" s="33"/>
      <c r="W334" s="33"/>
      <c r="X334" s="33"/>
      <c r="Y334" s="33"/>
      <c r="Z334" s="33"/>
      <c r="AA334" s="33"/>
      <c r="AB334" s="33"/>
      <c r="AC334" s="33"/>
      <c r="AD334" s="33"/>
      <c r="AE334" s="33"/>
      <c r="AR334" s="163" t="s">
        <v>179</v>
      </c>
      <c r="AT334" s="163" t="s">
        <v>267</v>
      </c>
      <c r="AU334" s="163" t="s">
        <v>87</v>
      </c>
      <c r="AY334" s="18" t="s">
        <v>265</v>
      </c>
      <c r="BE334" s="164">
        <f>IF(N334="základní",J334,0)</f>
        <v>0</v>
      </c>
      <c r="BF334" s="164">
        <f>IF(N334="snížená",J334,0)</f>
        <v>0</v>
      </c>
      <c r="BG334" s="164">
        <f>IF(N334="zákl. přenesená",J334,0)</f>
        <v>0</v>
      </c>
      <c r="BH334" s="164">
        <f>IF(N334="sníž. přenesená",J334,0)</f>
        <v>0</v>
      </c>
      <c r="BI334" s="164">
        <f>IF(N334="nulová",J334,0)</f>
        <v>0</v>
      </c>
      <c r="BJ334" s="18" t="s">
        <v>87</v>
      </c>
      <c r="BK334" s="164">
        <f>ROUND(I334*H334,2)</f>
        <v>0</v>
      </c>
      <c r="BL334" s="18" t="s">
        <v>179</v>
      </c>
      <c r="BM334" s="163" t="s">
        <v>2382</v>
      </c>
    </row>
    <row r="335" spans="1:47" s="2" customFormat="1" ht="28.8">
      <c r="A335" s="33"/>
      <c r="B335" s="34"/>
      <c r="C335" s="33"/>
      <c r="D335" s="165" t="s">
        <v>273</v>
      </c>
      <c r="E335" s="33"/>
      <c r="F335" s="166" t="s">
        <v>2381</v>
      </c>
      <c r="G335" s="33"/>
      <c r="H335" s="33"/>
      <c r="I335" s="167"/>
      <c r="J335" s="33"/>
      <c r="K335" s="33"/>
      <c r="L335" s="34"/>
      <c r="M335" s="168"/>
      <c r="N335" s="169"/>
      <c r="O335" s="59"/>
      <c r="P335" s="59"/>
      <c r="Q335" s="59"/>
      <c r="R335" s="59"/>
      <c r="S335" s="59"/>
      <c r="T335" s="60"/>
      <c r="U335" s="33"/>
      <c r="V335" s="33"/>
      <c r="W335" s="33"/>
      <c r="X335" s="33"/>
      <c r="Y335" s="33"/>
      <c r="Z335" s="33"/>
      <c r="AA335" s="33"/>
      <c r="AB335" s="33"/>
      <c r="AC335" s="33"/>
      <c r="AD335" s="33"/>
      <c r="AE335" s="33"/>
      <c r="AT335" s="18" t="s">
        <v>273</v>
      </c>
      <c r="AU335" s="18" t="s">
        <v>87</v>
      </c>
    </row>
    <row r="336" spans="1:65" s="2" customFormat="1" ht="24.15" customHeight="1">
      <c r="A336" s="33"/>
      <c r="B336" s="151"/>
      <c r="C336" s="152" t="s">
        <v>409</v>
      </c>
      <c r="D336" s="152" t="s">
        <v>267</v>
      </c>
      <c r="E336" s="153" t="s">
        <v>2383</v>
      </c>
      <c r="F336" s="154" t="s">
        <v>2384</v>
      </c>
      <c r="G336" s="155" t="s">
        <v>2095</v>
      </c>
      <c r="H336" s="156">
        <v>6</v>
      </c>
      <c r="I336" s="157"/>
      <c r="J336" s="158">
        <f>ROUND(I336*H336,2)</f>
        <v>0</v>
      </c>
      <c r="K336" s="154" t="s">
        <v>1</v>
      </c>
      <c r="L336" s="34"/>
      <c r="M336" s="159" t="s">
        <v>1</v>
      </c>
      <c r="N336" s="160" t="s">
        <v>45</v>
      </c>
      <c r="O336" s="59"/>
      <c r="P336" s="161">
        <f>O336*H336</f>
        <v>0</v>
      </c>
      <c r="Q336" s="161">
        <v>0</v>
      </c>
      <c r="R336" s="161">
        <f>Q336*H336</f>
        <v>0</v>
      </c>
      <c r="S336" s="161">
        <v>0</v>
      </c>
      <c r="T336" s="162">
        <f>S336*H336</f>
        <v>0</v>
      </c>
      <c r="U336" s="33"/>
      <c r="V336" s="33"/>
      <c r="W336" s="33"/>
      <c r="X336" s="33"/>
      <c r="Y336" s="33"/>
      <c r="Z336" s="33"/>
      <c r="AA336" s="33"/>
      <c r="AB336" s="33"/>
      <c r="AC336" s="33"/>
      <c r="AD336" s="33"/>
      <c r="AE336" s="33"/>
      <c r="AR336" s="163" t="s">
        <v>179</v>
      </c>
      <c r="AT336" s="163" t="s">
        <v>267</v>
      </c>
      <c r="AU336" s="163" t="s">
        <v>87</v>
      </c>
      <c r="AY336" s="18" t="s">
        <v>265</v>
      </c>
      <c r="BE336" s="164">
        <f>IF(N336="základní",J336,0)</f>
        <v>0</v>
      </c>
      <c r="BF336" s="164">
        <f>IF(N336="snížená",J336,0)</f>
        <v>0</v>
      </c>
      <c r="BG336" s="164">
        <f>IF(N336="zákl. přenesená",J336,0)</f>
        <v>0</v>
      </c>
      <c r="BH336" s="164">
        <f>IF(N336="sníž. přenesená",J336,0)</f>
        <v>0</v>
      </c>
      <c r="BI336" s="164">
        <f>IF(N336="nulová",J336,0)</f>
        <v>0</v>
      </c>
      <c r="BJ336" s="18" t="s">
        <v>87</v>
      </c>
      <c r="BK336" s="164">
        <f>ROUND(I336*H336,2)</f>
        <v>0</v>
      </c>
      <c r="BL336" s="18" t="s">
        <v>179</v>
      </c>
      <c r="BM336" s="163" t="s">
        <v>2385</v>
      </c>
    </row>
    <row r="337" spans="1:47" s="2" customFormat="1" ht="19.2">
      <c r="A337" s="33"/>
      <c r="B337" s="34"/>
      <c r="C337" s="33"/>
      <c r="D337" s="165" t="s">
        <v>273</v>
      </c>
      <c r="E337" s="33"/>
      <c r="F337" s="166" t="s">
        <v>2384</v>
      </c>
      <c r="G337" s="33"/>
      <c r="H337" s="33"/>
      <c r="I337" s="167"/>
      <c r="J337" s="33"/>
      <c r="K337" s="33"/>
      <c r="L337" s="34"/>
      <c r="M337" s="168"/>
      <c r="N337" s="169"/>
      <c r="O337" s="59"/>
      <c r="P337" s="59"/>
      <c r="Q337" s="59"/>
      <c r="R337" s="59"/>
      <c r="S337" s="59"/>
      <c r="T337" s="60"/>
      <c r="U337" s="33"/>
      <c r="V337" s="33"/>
      <c r="W337" s="33"/>
      <c r="X337" s="33"/>
      <c r="Y337" s="33"/>
      <c r="Z337" s="33"/>
      <c r="AA337" s="33"/>
      <c r="AB337" s="33"/>
      <c r="AC337" s="33"/>
      <c r="AD337" s="33"/>
      <c r="AE337" s="33"/>
      <c r="AT337" s="18" t="s">
        <v>273</v>
      </c>
      <c r="AU337" s="18" t="s">
        <v>87</v>
      </c>
    </row>
    <row r="338" spans="1:65" s="2" customFormat="1" ht="16.5" customHeight="1">
      <c r="A338" s="33"/>
      <c r="B338" s="151"/>
      <c r="C338" s="152" t="s">
        <v>882</v>
      </c>
      <c r="D338" s="152" t="s">
        <v>267</v>
      </c>
      <c r="E338" s="153" t="s">
        <v>2386</v>
      </c>
      <c r="F338" s="154" t="s">
        <v>2387</v>
      </c>
      <c r="G338" s="155" t="s">
        <v>294</v>
      </c>
      <c r="H338" s="156">
        <v>77</v>
      </c>
      <c r="I338" s="157"/>
      <c r="J338" s="158">
        <f>ROUND(I338*H338,2)</f>
        <v>0</v>
      </c>
      <c r="K338" s="154" t="s">
        <v>1</v>
      </c>
      <c r="L338" s="34"/>
      <c r="M338" s="159" t="s">
        <v>1</v>
      </c>
      <c r="N338" s="160" t="s">
        <v>45</v>
      </c>
      <c r="O338" s="59"/>
      <c r="P338" s="161">
        <f>O338*H338</f>
        <v>0</v>
      </c>
      <c r="Q338" s="161">
        <v>0</v>
      </c>
      <c r="R338" s="161">
        <f>Q338*H338</f>
        <v>0</v>
      </c>
      <c r="S338" s="161">
        <v>0</v>
      </c>
      <c r="T338" s="162">
        <f>S338*H338</f>
        <v>0</v>
      </c>
      <c r="U338" s="33"/>
      <c r="V338" s="33"/>
      <c r="W338" s="33"/>
      <c r="X338" s="33"/>
      <c r="Y338" s="33"/>
      <c r="Z338" s="33"/>
      <c r="AA338" s="33"/>
      <c r="AB338" s="33"/>
      <c r="AC338" s="33"/>
      <c r="AD338" s="33"/>
      <c r="AE338" s="33"/>
      <c r="AR338" s="163" t="s">
        <v>179</v>
      </c>
      <c r="AT338" s="163" t="s">
        <v>267</v>
      </c>
      <c r="AU338" s="163" t="s">
        <v>87</v>
      </c>
      <c r="AY338" s="18" t="s">
        <v>265</v>
      </c>
      <c r="BE338" s="164">
        <f>IF(N338="základní",J338,0)</f>
        <v>0</v>
      </c>
      <c r="BF338" s="164">
        <f>IF(N338="snížená",J338,0)</f>
        <v>0</v>
      </c>
      <c r="BG338" s="164">
        <f>IF(N338="zákl. přenesená",J338,0)</f>
        <v>0</v>
      </c>
      <c r="BH338" s="164">
        <f>IF(N338="sníž. přenesená",J338,0)</f>
        <v>0</v>
      </c>
      <c r="BI338" s="164">
        <f>IF(N338="nulová",J338,0)</f>
        <v>0</v>
      </c>
      <c r="BJ338" s="18" t="s">
        <v>87</v>
      </c>
      <c r="BK338" s="164">
        <f>ROUND(I338*H338,2)</f>
        <v>0</v>
      </c>
      <c r="BL338" s="18" t="s">
        <v>179</v>
      </c>
      <c r="BM338" s="163" t="s">
        <v>2388</v>
      </c>
    </row>
    <row r="339" spans="1:47" s="2" customFormat="1" ht="10.2">
      <c r="A339" s="33"/>
      <c r="B339" s="34"/>
      <c r="C339" s="33"/>
      <c r="D339" s="165" t="s">
        <v>273</v>
      </c>
      <c r="E339" s="33"/>
      <c r="F339" s="166" t="s">
        <v>2387</v>
      </c>
      <c r="G339" s="33"/>
      <c r="H339" s="33"/>
      <c r="I339" s="167"/>
      <c r="J339" s="33"/>
      <c r="K339" s="33"/>
      <c r="L339" s="34"/>
      <c r="M339" s="168"/>
      <c r="N339" s="169"/>
      <c r="O339" s="59"/>
      <c r="P339" s="59"/>
      <c r="Q339" s="59"/>
      <c r="R339" s="59"/>
      <c r="S339" s="59"/>
      <c r="T339" s="60"/>
      <c r="U339" s="33"/>
      <c r="V339" s="33"/>
      <c r="W339" s="33"/>
      <c r="X339" s="33"/>
      <c r="Y339" s="33"/>
      <c r="Z339" s="33"/>
      <c r="AA339" s="33"/>
      <c r="AB339" s="33"/>
      <c r="AC339" s="33"/>
      <c r="AD339" s="33"/>
      <c r="AE339" s="33"/>
      <c r="AT339" s="18" t="s">
        <v>273</v>
      </c>
      <c r="AU339" s="18" t="s">
        <v>87</v>
      </c>
    </row>
    <row r="340" spans="1:65" s="2" customFormat="1" ht="16.5" customHeight="1">
      <c r="A340" s="33"/>
      <c r="B340" s="151"/>
      <c r="C340" s="152" t="s">
        <v>886</v>
      </c>
      <c r="D340" s="152" t="s">
        <v>267</v>
      </c>
      <c r="E340" s="153" t="s">
        <v>2389</v>
      </c>
      <c r="F340" s="154" t="s">
        <v>2390</v>
      </c>
      <c r="G340" s="155" t="s">
        <v>294</v>
      </c>
      <c r="H340" s="156">
        <v>22</v>
      </c>
      <c r="I340" s="157"/>
      <c r="J340" s="158">
        <f>ROUND(I340*H340,2)</f>
        <v>0</v>
      </c>
      <c r="K340" s="154" t="s">
        <v>1</v>
      </c>
      <c r="L340" s="34"/>
      <c r="M340" s="159" t="s">
        <v>1</v>
      </c>
      <c r="N340" s="160" t="s">
        <v>45</v>
      </c>
      <c r="O340" s="59"/>
      <c r="P340" s="161">
        <f>O340*H340</f>
        <v>0</v>
      </c>
      <c r="Q340" s="161">
        <v>0</v>
      </c>
      <c r="R340" s="161">
        <f>Q340*H340</f>
        <v>0</v>
      </c>
      <c r="S340" s="161">
        <v>0</v>
      </c>
      <c r="T340" s="162">
        <f>S340*H340</f>
        <v>0</v>
      </c>
      <c r="U340" s="33"/>
      <c r="V340" s="33"/>
      <c r="W340" s="33"/>
      <c r="X340" s="33"/>
      <c r="Y340" s="33"/>
      <c r="Z340" s="33"/>
      <c r="AA340" s="33"/>
      <c r="AB340" s="33"/>
      <c r="AC340" s="33"/>
      <c r="AD340" s="33"/>
      <c r="AE340" s="33"/>
      <c r="AR340" s="163" t="s">
        <v>179</v>
      </c>
      <c r="AT340" s="163" t="s">
        <v>267</v>
      </c>
      <c r="AU340" s="163" t="s">
        <v>87</v>
      </c>
      <c r="AY340" s="18" t="s">
        <v>265</v>
      </c>
      <c r="BE340" s="164">
        <f>IF(N340="základní",J340,0)</f>
        <v>0</v>
      </c>
      <c r="BF340" s="164">
        <f>IF(N340="snížená",J340,0)</f>
        <v>0</v>
      </c>
      <c r="BG340" s="164">
        <f>IF(N340="zákl. přenesená",J340,0)</f>
        <v>0</v>
      </c>
      <c r="BH340" s="164">
        <f>IF(N340="sníž. přenesená",J340,0)</f>
        <v>0</v>
      </c>
      <c r="BI340" s="164">
        <f>IF(N340="nulová",J340,0)</f>
        <v>0</v>
      </c>
      <c r="BJ340" s="18" t="s">
        <v>87</v>
      </c>
      <c r="BK340" s="164">
        <f>ROUND(I340*H340,2)</f>
        <v>0</v>
      </c>
      <c r="BL340" s="18" t="s">
        <v>179</v>
      </c>
      <c r="BM340" s="163" t="s">
        <v>2391</v>
      </c>
    </row>
    <row r="341" spans="1:47" s="2" customFormat="1" ht="10.2">
      <c r="A341" s="33"/>
      <c r="B341" s="34"/>
      <c r="C341" s="33"/>
      <c r="D341" s="165" t="s">
        <v>273</v>
      </c>
      <c r="E341" s="33"/>
      <c r="F341" s="166" t="s">
        <v>2390</v>
      </c>
      <c r="G341" s="33"/>
      <c r="H341" s="33"/>
      <c r="I341" s="167"/>
      <c r="J341" s="33"/>
      <c r="K341" s="33"/>
      <c r="L341" s="34"/>
      <c r="M341" s="168"/>
      <c r="N341" s="169"/>
      <c r="O341" s="59"/>
      <c r="P341" s="59"/>
      <c r="Q341" s="59"/>
      <c r="R341" s="59"/>
      <c r="S341" s="59"/>
      <c r="T341" s="60"/>
      <c r="U341" s="33"/>
      <c r="V341" s="33"/>
      <c r="W341" s="33"/>
      <c r="X341" s="33"/>
      <c r="Y341" s="33"/>
      <c r="Z341" s="33"/>
      <c r="AA341" s="33"/>
      <c r="AB341" s="33"/>
      <c r="AC341" s="33"/>
      <c r="AD341" s="33"/>
      <c r="AE341" s="33"/>
      <c r="AT341" s="18" t="s">
        <v>273</v>
      </c>
      <c r="AU341" s="18" t="s">
        <v>87</v>
      </c>
    </row>
    <row r="342" spans="1:65" s="2" customFormat="1" ht="16.5" customHeight="1">
      <c r="A342" s="33"/>
      <c r="B342" s="151"/>
      <c r="C342" s="152" t="s">
        <v>892</v>
      </c>
      <c r="D342" s="152" t="s">
        <v>267</v>
      </c>
      <c r="E342" s="153" t="s">
        <v>2392</v>
      </c>
      <c r="F342" s="154" t="s">
        <v>2393</v>
      </c>
      <c r="G342" s="155" t="s">
        <v>294</v>
      </c>
      <c r="H342" s="156">
        <v>33</v>
      </c>
      <c r="I342" s="157"/>
      <c r="J342" s="158">
        <f>ROUND(I342*H342,2)</f>
        <v>0</v>
      </c>
      <c r="K342" s="154" t="s">
        <v>1</v>
      </c>
      <c r="L342" s="34"/>
      <c r="M342" s="159" t="s">
        <v>1</v>
      </c>
      <c r="N342" s="160" t="s">
        <v>45</v>
      </c>
      <c r="O342" s="59"/>
      <c r="P342" s="161">
        <f>O342*H342</f>
        <v>0</v>
      </c>
      <c r="Q342" s="161">
        <v>0</v>
      </c>
      <c r="R342" s="161">
        <f>Q342*H342</f>
        <v>0</v>
      </c>
      <c r="S342" s="161">
        <v>0</v>
      </c>
      <c r="T342" s="162">
        <f>S342*H342</f>
        <v>0</v>
      </c>
      <c r="U342" s="33"/>
      <c r="V342" s="33"/>
      <c r="W342" s="33"/>
      <c r="X342" s="33"/>
      <c r="Y342" s="33"/>
      <c r="Z342" s="33"/>
      <c r="AA342" s="33"/>
      <c r="AB342" s="33"/>
      <c r="AC342" s="33"/>
      <c r="AD342" s="33"/>
      <c r="AE342" s="33"/>
      <c r="AR342" s="163" t="s">
        <v>179</v>
      </c>
      <c r="AT342" s="163" t="s">
        <v>267</v>
      </c>
      <c r="AU342" s="163" t="s">
        <v>87</v>
      </c>
      <c r="AY342" s="18" t="s">
        <v>265</v>
      </c>
      <c r="BE342" s="164">
        <f>IF(N342="základní",J342,0)</f>
        <v>0</v>
      </c>
      <c r="BF342" s="164">
        <f>IF(N342="snížená",J342,0)</f>
        <v>0</v>
      </c>
      <c r="BG342" s="164">
        <f>IF(N342="zákl. přenesená",J342,0)</f>
        <v>0</v>
      </c>
      <c r="BH342" s="164">
        <f>IF(N342="sníž. přenesená",J342,0)</f>
        <v>0</v>
      </c>
      <c r="BI342" s="164">
        <f>IF(N342="nulová",J342,0)</f>
        <v>0</v>
      </c>
      <c r="BJ342" s="18" t="s">
        <v>87</v>
      </c>
      <c r="BK342" s="164">
        <f>ROUND(I342*H342,2)</f>
        <v>0</v>
      </c>
      <c r="BL342" s="18" t="s">
        <v>179</v>
      </c>
      <c r="BM342" s="163" t="s">
        <v>2394</v>
      </c>
    </row>
    <row r="343" spans="1:47" s="2" customFormat="1" ht="10.2">
      <c r="A343" s="33"/>
      <c r="B343" s="34"/>
      <c r="C343" s="33"/>
      <c r="D343" s="165" t="s">
        <v>273</v>
      </c>
      <c r="E343" s="33"/>
      <c r="F343" s="166" t="s">
        <v>2393</v>
      </c>
      <c r="G343" s="33"/>
      <c r="H343" s="33"/>
      <c r="I343" s="167"/>
      <c r="J343" s="33"/>
      <c r="K343" s="33"/>
      <c r="L343" s="34"/>
      <c r="M343" s="168"/>
      <c r="N343" s="169"/>
      <c r="O343" s="59"/>
      <c r="P343" s="59"/>
      <c r="Q343" s="59"/>
      <c r="R343" s="59"/>
      <c r="S343" s="59"/>
      <c r="T343" s="60"/>
      <c r="U343" s="33"/>
      <c r="V343" s="33"/>
      <c r="W343" s="33"/>
      <c r="X343" s="33"/>
      <c r="Y343" s="33"/>
      <c r="Z343" s="33"/>
      <c r="AA343" s="33"/>
      <c r="AB343" s="33"/>
      <c r="AC343" s="33"/>
      <c r="AD343" s="33"/>
      <c r="AE343" s="33"/>
      <c r="AT343" s="18" t="s">
        <v>273</v>
      </c>
      <c r="AU343" s="18" t="s">
        <v>87</v>
      </c>
    </row>
    <row r="344" spans="1:65" s="2" customFormat="1" ht="16.5" customHeight="1">
      <c r="A344" s="33"/>
      <c r="B344" s="151"/>
      <c r="C344" s="152" t="s">
        <v>898</v>
      </c>
      <c r="D344" s="152" t="s">
        <v>267</v>
      </c>
      <c r="E344" s="153" t="s">
        <v>2395</v>
      </c>
      <c r="F344" s="154" t="s">
        <v>2396</v>
      </c>
      <c r="G344" s="155" t="s">
        <v>294</v>
      </c>
      <c r="H344" s="156">
        <v>22</v>
      </c>
      <c r="I344" s="157"/>
      <c r="J344" s="158">
        <f>ROUND(I344*H344,2)</f>
        <v>0</v>
      </c>
      <c r="K344" s="154" t="s">
        <v>1</v>
      </c>
      <c r="L344" s="34"/>
      <c r="M344" s="159" t="s">
        <v>1</v>
      </c>
      <c r="N344" s="160" t="s">
        <v>45</v>
      </c>
      <c r="O344" s="59"/>
      <c r="P344" s="161">
        <f>O344*H344</f>
        <v>0</v>
      </c>
      <c r="Q344" s="161">
        <v>0</v>
      </c>
      <c r="R344" s="161">
        <f>Q344*H344</f>
        <v>0</v>
      </c>
      <c r="S344" s="161">
        <v>0</v>
      </c>
      <c r="T344" s="162">
        <f>S344*H344</f>
        <v>0</v>
      </c>
      <c r="U344" s="33"/>
      <c r="V344" s="33"/>
      <c r="W344" s="33"/>
      <c r="X344" s="33"/>
      <c r="Y344" s="33"/>
      <c r="Z344" s="33"/>
      <c r="AA344" s="33"/>
      <c r="AB344" s="33"/>
      <c r="AC344" s="33"/>
      <c r="AD344" s="33"/>
      <c r="AE344" s="33"/>
      <c r="AR344" s="163" t="s">
        <v>179</v>
      </c>
      <c r="AT344" s="163" t="s">
        <v>267</v>
      </c>
      <c r="AU344" s="163" t="s">
        <v>87</v>
      </c>
      <c r="AY344" s="18" t="s">
        <v>265</v>
      </c>
      <c r="BE344" s="164">
        <f>IF(N344="základní",J344,0)</f>
        <v>0</v>
      </c>
      <c r="BF344" s="164">
        <f>IF(N344="snížená",J344,0)</f>
        <v>0</v>
      </c>
      <c r="BG344" s="164">
        <f>IF(N344="zákl. přenesená",J344,0)</f>
        <v>0</v>
      </c>
      <c r="BH344" s="164">
        <f>IF(N344="sníž. přenesená",J344,0)</f>
        <v>0</v>
      </c>
      <c r="BI344" s="164">
        <f>IF(N344="nulová",J344,0)</f>
        <v>0</v>
      </c>
      <c r="BJ344" s="18" t="s">
        <v>87</v>
      </c>
      <c r="BK344" s="164">
        <f>ROUND(I344*H344,2)</f>
        <v>0</v>
      </c>
      <c r="BL344" s="18" t="s">
        <v>179</v>
      </c>
      <c r="BM344" s="163" t="s">
        <v>2397</v>
      </c>
    </row>
    <row r="345" spans="1:47" s="2" customFormat="1" ht="10.2">
      <c r="A345" s="33"/>
      <c r="B345" s="34"/>
      <c r="C345" s="33"/>
      <c r="D345" s="165" t="s">
        <v>273</v>
      </c>
      <c r="E345" s="33"/>
      <c r="F345" s="166" t="s">
        <v>2396</v>
      </c>
      <c r="G345" s="33"/>
      <c r="H345" s="33"/>
      <c r="I345" s="167"/>
      <c r="J345" s="33"/>
      <c r="K345" s="33"/>
      <c r="L345" s="34"/>
      <c r="M345" s="168"/>
      <c r="N345" s="169"/>
      <c r="O345" s="59"/>
      <c r="P345" s="59"/>
      <c r="Q345" s="59"/>
      <c r="R345" s="59"/>
      <c r="S345" s="59"/>
      <c r="T345" s="60"/>
      <c r="U345" s="33"/>
      <c r="V345" s="33"/>
      <c r="W345" s="33"/>
      <c r="X345" s="33"/>
      <c r="Y345" s="33"/>
      <c r="Z345" s="33"/>
      <c r="AA345" s="33"/>
      <c r="AB345" s="33"/>
      <c r="AC345" s="33"/>
      <c r="AD345" s="33"/>
      <c r="AE345" s="33"/>
      <c r="AT345" s="18" t="s">
        <v>273</v>
      </c>
      <c r="AU345" s="18" t="s">
        <v>87</v>
      </c>
    </row>
    <row r="346" spans="1:65" s="2" customFormat="1" ht="16.5" customHeight="1">
      <c r="A346" s="33"/>
      <c r="B346" s="151"/>
      <c r="C346" s="152" t="s">
        <v>904</v>
      </c>
      <c r="D346" s="152" t="s">
        <v>267</v>
      </c>
      <c r="E346" s="153" t="s">
        <v>2398</v>
      </c>
      <c r="F346" s="154" t="s">
        <v>2399</v>
      </c>
      <c r="G346" s="155" t="s">
        <v>562</v>
      </c>
      <c r="H346" s="156">
        <v>6</v>
      </c>
      <c r="I346" s="157"/>
      <c r="J346" s="158">
        <f>ROUND(I346*H346,2)</f>
        <v>0</v>
      </c>
      <c r="K346" s="154" t="s">
        <v>1</v>
      </c>
      <c r="L346" s="34"/>
      <c r="M346" s="159" t="s">
        <v>1</v>
      </c>
      <c r="N346" s="160" t="s">
        <v>45</v>
      </c>
      <c r="O346" s="59"/>
      <c r="P346" s="161">
        <f>O346*H346</f>
        <v>0</v>
      </c>
      <c r="Q346" s="161">
        <v>0</v>
      </c>
      <c r="R346" s="161">
        <f>Q346*H346</f>
        <v>0</v>
      </c>
      <c r="S346" s="161">
        <v>0</v>
      </c>
      <c r="T346" s="162">
        <f>S346*H346</f>
        <v>0</v>
      </c>
      <c r="U346" s="33"/>
      <c r="V346" s="33"/>
      <c r="W346" s="33"/>
      <c r="X346" s="33"/>
      <c r="Y346" s="33"/>
      <c r="Z346" s="33"/>
      <c r="AA346" s="33"/>
      <c r="AB346" s="33"/>
      <c r="AC346" s="33"/>
      <c r="AD346" s="33"/>
      <c r="AE346" s="33"/>
      <c r="AR346" s="163" t="s">
        <v>179</v>
      </c>
      <c r="AT346" s="163" t="s">
        <v>267</v>
      </c>
      <c r="AU346" s="163" t="s">
        <v>87</v>
      </c>
      <c r="AY346" s="18" t="s">
        <v>265</v>
      </c>
      <c r="BE346" s="164">
        <f>IF(N346="základní",J346,0)</f>
        <v>0</v>
      </c>
      <c r="BF346" s="164">
        <f>IF(N346="snížená",J346,0)</f>
        <v>0</v>
      </c>
      <c r="BG346" s="164">
        <f>IF(N346="zákl. přenesená",J346,0)</f>
        <v>0</v>
      </c>
      <c r="BH346" s="164">
        <f>IF(N346="sníž. přenesená",J346,0)</f>
        <v>0</v>
      </c>
      <c r="BI346" s="164">
        <f>IF(N346="nulová",J346,0)</f>
        <v>0</v>
      </c>
      <c r="BJ346" s="18" t="s">
        <v>87</v>
      </c>
      <c r="BK346" s="164">
        <f>ROUND(I346*H346,2)</f>
        <v>0</v>
      </c>
      <c r="BL346" s="18" t="s">
        <v>179</v>
      </c>
      <c r="BM346" s="163" t="s">
        <v>2400</v>
      </c>
    </row>
    <row r="347" spans="1:47" s="2" customFormat="1" ht="10.2">
      <c r="A347" s="33"/>
      <c r="B347" s="34"/>
      <c r="C347" s="33"/>
      <c r="D347" s="165" t="s">
        <v>273</v>
      </c>
      <c r="E347" s="33"/>
      <c r="F347" s="166" t="s">
        <v>2399</v>
      </c>
      <c r="G347" s="33"/>
      <c r="H347" s="33"/>
      <c r="I347" s="167"/>
      <c r="J347" s="33"/>
      <c r="K347" s="33"/>
      <c r="L347" s="34"/>
      <c r="M347" s="168"/>
      <c r="N347" s="169"/>
      <c r="O347" s="59"/>
      <c r="P347" s="59"/>
      <c r="Q347" s="59"/>
      <c r="R347" s="59"/>
      <c r="S347" s="59"/>
      <c r="T347" s="60"/>
      <c r="U347" s="33"/>
      <c r="V347" s="33"/>
      <c r="W347" s="33"/>
      <c r="X347" s="33"/>
      <c r="Y347" s="33"/>
      <c r="Z347" s="33"/>
      <c r="AA347" s="33"/>
      <c r="AB347" s="33"/>
      <c r="AC347" s="33"/>
      <c r="AD347" s="33"/>
      <c r="AE347" s="33"/>
      <c r="AT347" s="18" t="s">
        <v>273</v>
      </c>
      <c r="AU347" s="18" t="s">
        <v>87</v>
      </c>
    </row>
    <row r="348" spans="1:65" s="2" customFormat="1" ht="16.5" customHeight="1">
      <c r="A348" s="33"/>
      <c r="B348" s="151"/>
      <c r="C348" s="152" t="s">
        <v>911</v>
      </c>
      <c r="D348" s="152" t="s">
        <v>267</v>
      </c>
      <c r="E348" s="153" t="s">
        <v>2401</v>
      </c>
      <c r="F348" s="154" t="s">
        <v>2402</v>
      </c>
      <c r="G348" s="155" t="s">
        <v>562</v>
      </c>
      <c r="H348" s="156">
        <v>2</v>
      </c>
      <c r="I348" s="157"/>
      <c r="J348" s="158">
        <f>ROUND(I348*H348,2)</f>
        <v>0</v>
      </c>
      <c r="K348" s="154" t="s">
        <v>1</v>
      </c>
      <c r="L348" s="34"/>
      <c r="M348" s="159" t="s">
        <v>1</v>
      </c>
      <c r="N348" s="160" t="s">
        <v>45</v>
      </c>
      <c r="O348" s="59"/>
      <c r="P348" s="161">
        <f>O348*H348</f>
        <v>0</v>
      </c>
      <c r="Q348" s="161">
        <v>0</v>
      </c>
      <c r="R348" s="161">
        <f>Q348*H348</f>
        <v>0</v>
      </c>
      <c r="S348" s="161">
        <v>0</v>
      </c>
      <c r="T348" s="162">
        <f>S348*H348</f>
        <v>0</v>
      </c>
      <c r="U348" s="33"/>
      <c r="V348" s="33"/>
      <c r="W348" s="33"/>
      <c r="X348" s="33"/>
      <c r="Y348" s="33"/>
      <c r="Z348" s="33"/>
      <c r="AA348" s="33"/>
      <c r="AB348" s="33"/>
      <c r="AC348" s="33"/>
      <c r="AD348" s="33"/>
      <c r="AE348" s="33"/>
      <c r="AR348" s="163" t="s">
        <v>179</v>
      </c>
      <c r="AT348" s="163" t="s">
        <v>267</v>
      </c>
      <c r="AU348" s="163" t="s">
        <v>87</v>
      </c>
      <c r="AY348" s="18" t="s">
        <v>265</v>
      </c>
      <c r="BE348" s="164">
        <f>IF(N348="základní",J348,0)</f>
        <v>0</v>
      </c>
      <c r="BF348" s="164">
        <f>IF(N348="snížená",J348,0)</f>
        <v>0</v>
      </c>
      <c r="BG348" s="164">
        <f>IF(N348="zákl. přenesená",J348,0)</f>
        <v>0</v>
      </c>
      <c r="BH348" s="164">
        <f>IF(N348="sníž. přenesená",J348,0)</f>
        <v>0</v>
      </c>
      <c r="BI348" s="164">
        <f>IF(N348="nulová",J348,0)</f>
        <v>0</v>
      </c>
      <c r="BJ348" s="18" t="s">
        <v>87</v>
      </c>
      <c r="BK348" s="164">
        <f>ROUND(I348*H348,2)</f>
        <v>0</v>
      </c>
      <c r="BL348" s="18" t="s">
        <v>179</v>
      </c>
      <c r="BM348" s="163" t="s">
        <v>2403</v>
      </c>
    </row>
    <row r="349" spans="1:47" s="2" customFormat="1" ht="10.2">
      <c r="A349" s="33"/>
      <c r="B349" s="34"/>
      <c r="C349" s="33"/>
      <c r="D349" s="165" t="s">
        <v>273</v>
      </c>
      <c r="E349" s="33"/>
      <c r="F349" s="166" t="s">
        <v>2402</v>
      </c>
      <c r="G349" s="33"/>
      <c r="H349" s="33"/>
      <c r="I349" s="167"/>
      <c r="J349" s="33"/>
      <c r="K349" s="33"/>
      <c r="L349" s="34"/>
      <c r="M349" s="168"/>
      <c r="N349" s="169"/>
      <c r="O349" s="59"/>
      <c r="P349" s="59"/>
      <c r="Q349" s="59"/>
      <c r="R349" s="59"/>
      <c r="S349" s="59"/>
      <c r="T349" s="60"/>
      <c r="U349" s="33"/>
      <c r="V349" s="33"/>
      <c r="W349" s="33"/>
      <c r="X349" s="33"/>
      <c r="Y349" s="33"/>
      <c r="Z349" s="33"/>
      <c r="AA349" s="33"/>
      <c r="AB349" s="33"/>
      <c r="AC349" s="33"/>
      <c r="AD349" s="33"/>
      <c r="AE349" s="33"/>
      <c r="AT349" s="18" t="s">
        <v>273</v>
      </c>
      <c r="AU349" s="18" t="s">
        <v>87</v>
      </c>
    </row>
    <row r="350" spans="1:65" s="2" customFormat="1" ht="16.5" customHeight="1">
      <c r="A350" s="33"/>
      <c r="B350" s="151"/>
      <c r="C350" s="152" t="s">
        <v>917</v>
      </c>
      <c r="D350" s="152" t="s">
        <v>267</v>
      </c>
      <c r="E350" s="153" t="s">
        <v>2404</v>
      </c>
      <c r="F350" s="154" t="s">
        <v>2405</v>
      </c>
      <c r="G350" s="155" t="s">
        <v>562</v>
      </c>
      <c r="H350" s="156">
        <v>4</v>
      </c>
      <c r="I350" s="157"/>
      <c r="J350" s="158">
        <f>ROUND(I350*H350,2)</f>
        <v>0</v>
      </c>
      <c r="K350" s="154" t="s">
        <v>1</v>
      </c>
      <c r="L350" s="34"/>
      <c r="M350" s="159" t="s">
        <v>1</v>
      </c>
      <c r="N350" s="160" t="s">
        <v>45</v>
      </c>
      <c r="O350" s="59"/>
      <c r="P350" s="161">
        <f>O350*H350</f>
        <v>0</v>
      </c>
      <c r="Q350" s="161">
        <v>0</v>
      </c>
      <c r="R350" s="161">
        <f>Q350*H350</f>
        <v>0</v>
      </c>
      <c r="S350" s="161">
        <v>0</v>
      </c>
      <c r="T350" s="162">
        <f>S350*H350</f>
        <v>0</v>
      </c>
      <c r="U350" s="33"/>
      <c r="V350" s="33"/>
      <c r="W350" s="33"/>
      <c r="X350" s="33"/>
      <c r="Y350" s="33"/>
      <c r="Z350" s="33"/>
      <c r="AA350" s="33"/>
      <c r="AB350" s="33"/>
      <c r="AC350" s="33"/>
      <c r="AD350" s="33"/>
      <c r="AE350" s="33"/>
      <c r="AR350" s="163" t="s">
        <v>179</v>
      </c>
      <c r="AT350" s="163" t="s">
        <v>267</v>
      </c>
      <c r="AU350" s="163" t="s">
        <v>87</v>
      </c>
      <c r="AY350" s="18" t="s">
        <v>265</v>
      </c>
      <c r="BE350" s="164">
        <f>IF(N350="základní",J350,0)</f>
        <v>0</v>
      </c>
      <c r="BF350" s="164">
        <f>IF(N350="snížená",J350,0)</f>
        <v>0</v>
      </c>
      <c r="BG350" s="164">
        <f>IF(N350="zákl. přenesená",J350,0)</f>
        <v>0</v>
      </c>
      <c r="BH350" s="164">
        <f>IF(N350="sníž. přenesená",J350,0)</f>
        <v>0</v>
      </c>
      <c r="BI350" s="164">
        <f>IF(N350="nulová",J350,0)</f>
        <v>0</v>
      </c>
      <c r="BJ350" s="18" t="s">
        <v>87</v>
      </c>
      <c r="BK350" s="164">
        <f>ROUND(I350*H350,2)</f>
        <v>0</v>
      </c>
      <c r="BL350" s="18" t="s">
        <v>179</v>
      </c>
      <c r="BM350" s="163" t="s">
        <v>2406</v>
      </c>
    </row>
    <row r="351" spans="1:47" s="2" customFormat="1" ht="10.2">
      <c r="A351" s="33"/>
      <c r="B351" s="34"/>
      <c r="C351" s="33"/>
      <c r="D351" s="165" t="s">
        <v>273</v>
      </c>
      <c r="E351" s="33"/>
      <c r="F351" s="166" t="s">
        <v>2405</v>
      </c>
      <c r="G351" s="33"/>
      <c r="H351" s="33"/>
      <c r="I351" s="167"/>
      <c r="J351" s="33"/>
      <c r="K351" s="33"/>
      <c r="L351" s="34"/>
      <c r="M351" s="168"/>
      <c r="N351" s="169"/>
      <c r="O351" s="59"/>
      <c r="P351" s="59"/>
      <c r="Q351" s="59"/>
      <c r="R351" s="59"/>
      <c r="S351" s="59"/>
      <c r="T351" s="60"/>
      <c r="U351" s="33"/>
      <c r="V351" s="33"/>
      <c r="W351" s="33"/>
      <c r="X351" s="33"/>
      <c r="Y351" s="33"/>
      <c r="Z351" s="33"/>
      <c r="AA351" s="33"/>
      <c r="AB351" s="33"/>
      <c r="AC351" s="33"/>
      <c r="AD351" s="33"/>
      <c r="AE351" s="33"/>
      <c r="AT351" s="18" t="s">
        <v>273</v>
      </c>
      <c r="AU351" s="18" t="s">
        <v>87</v>
      </c>
    </row>
    <row r="352" spans="1:65" s="2" customFormat="1" ht="16.5" customHeight="1">
      <c r="A352" s="33"/>
      <c r="B352" s="151"/>
      <c r="C352" s="152" t="s">
        <v>923</v>
      </c>
      <c r="D352" s="152" t="s">
        <v>267</v>
      </c>
      <c r="E352" s="153" t="s">
        <v>2407</v>
      </c>
      <c r="F352" s="154" t="s">
        <v>2408</v>
      </c>
      <c r="G352" s="155" t="s">
        <v>562</v>
      </c>
      <c r="H352" s="156">
        <v>4</v>
      </c>
      <c r="I352" s="157"/>
      <c r="J352" s="158">
        <f>ROUND(I352*H352,2)</f>
        <v>0</v>
      </c>
      <c r="K352" s="154" t="s">
        <v>1</v>
      </c>
      <c r="L352" s="34"/>
      <c r="M352" s="159" t="s">
        <v>1</v>
      </c>
      <c r="N352" s="160" t="s">
        <v>45</v>
      </c>
      <c r="O352" s="59"/>
      <c r="P352" s="161">
        <f>O352*H352</f>
        <v>0</v>
      </c>
      <c r="Q352" s="161">
        <v>0</v>
      </c>
      <c r="R352" s="161">
        <f>Q352*H352</f>
        <v>0</v>
      </c>
      <c r="S352" s="161">
        <v>0</v>
      </c>
      <c r="T352" s="162">
        <f>S352*H352</f>
        <v>0</v>
      </c>
      <c r="U352" s="33"/>
      <c r="V352" s="33"/>
      <c r="W352" s="33"/>
      <c r="X352" s="33"/>
      <c r="Y352" s="33"/>
      <c r="Z352" s="33"/>
      <c r="AA352" s="33"/>
      <c r="AB352" s="33"/>
      <c r="AC352" s="33"/>
      <c r="AD352" s="33"/>
      <c r="AE352" s="33"/>
      <c r="AR352" s="163" t="s">
        <v>179</v>
      </c>
      <c r="AT352" s="163" t="s">
        <v>267</v>
      </c>
      <c r="AU352" s="163" t="s">
        <v>87</v>
      </c>
      <c r="AY352" s="18" t="s">
        <v>265</v>
      </c>
      <c r="BE352" s="164">
        <f>IF(N352="základní",J352,0)</f>
        <v>0</v>
      </c>
      <c r="BF352" s="164">
        <f>IF(N352="snížená",J352,0)</f>
        <v>0</v>
      </c>
      <c r="BG352" s="164">
        <f>IF(N352="zákl. přenesená",J352,0)</f>
        <v>0</v>
      </c>
      <c r="BH352" s="164">
        <f>IF(N352="sníž. přenesená",J352,0)</f>
        <v>0</v>
      </c>
      <c r="BI352" s="164">
        <f>IF(N352="nulová",J352,0)</f>
        <v>0</v>
      </c>
      <c r="BJ352" s="18" t="s">
        <v>87</v>
      </c>
      <c r="BK352" s="164">
        <f>ROUND(I352*H352,2)</f>
        <v>0</v>
      </c>
      <c r="BL352" s="18" t="s">
        <v>179</v>
      </c>
      <c r="BM352" s="163" t="s">
        <v>2409</v>
      </c>
    </row>
    <row r="353" spans="1:47" s="2" customFormat="1" ht="10.2">
      <c r="A353" s="33"/>
      <c r="B353" s="34"/>
      <c r="C353" s="33"/>
      <c r="D353" s="165" t="s">
        <v>273</v>
      </c>
      <c r="E353" s="33"/>
      <c r="F353" s="166" t="s">
        <v>2408</v>
      </c>
      <c r="G353" s="33"/>
      <c r="H353" s="33"/>
      <c r="I353" s="167"/>
      <c r="J353" s="33"/>
      <c r="K353" s="33"/>
      <c r="L353" s="34"/>
      <c r="M353" s="168"/>
      <c r="N353" s="169"/>
      <c r="O353" s="59"/>
      <c r="P353" s="59"/>
      <c r="Q353" s="59"/>
      <c r="R353" s="59"/>
      <c r="S353" s="59"/>
      <c r="T353" s="60"/>
      <c r="U353" s="33"/>
      <c r="V353" s="33"/>
      <c r="W353" s="33"/>
      <c r="X353" s="33"/>
      <c r="Y353" s="33"/>
      <c r="Z353" s="33"/>
      <c r="AA353" s="33"/>
      <c r="AB353" s="33"/>
      <c r="AC353" s="33"/>
      <c r="AD353" s="33"/>
      <c r="AE353" s="33"/>
      <c r="AT353" s="18" t="s">
        <v>273</v>
      </c>
      <c r="AU353" s="18" t="s">
        <v>87</v>
      </c>
    </row>
    <row r="354" spans="1:65" s="2" customFormat="1" ht="16.5" customHeight="1">
      <c r="A354" s="33"/>
      <c r="B354" s="151"/>
      <c r="C354" s="152" t="s">
        <v>929</v>
      </c>
      <c r="D354" s="152" t="s">
        <v>267</v>
      </c>
      <c r="E354" s="153" t="s">
        <v>2410</v>
      </c>
      <c r="F354" s="154" t="s">
        <v>2411</v>
      </c>
      <c r="G354" s="155" t="s">
        <v>2412</v>
      </c>
      <c r="H354" s="156">
        <v>2</v>
      </c>
      <c r="I354" s="157"/>
      <c r="J354" s="158">
        <f>ROUND(I354*H354,2)</f>
        <v>0</v>
      </c>
      <c r="K354" s="154" t="s">
        <v>1</v>
      </c>
      <c r="L354" s="34"/>
      <c r="M354" s="159" t="s">
        <v>1</v>
      </c>
      <c r="N354" s="160" t="s">
        <v>45</v>
      </c>
      <c r="O354" s="59"/>
      <c r="P354" s="161">
        <f>O354*H354</f>
        <v>0</v>
      </c>
      <c r="Q354" s="161">
        <v>0</v>
      </c>
      <c r="R354" s="161">
        <f>Q354*H354</f>
        <v>0</v>
      </c>
      <c r="S354" s="161">
        <v>0</v>
      </c>
      <c r="T354" s="162">
        <f>S354*H354</f>
        <v>0</v>
      </c>
      <c r="U354" s="33"/>
      <c r="V354" s="33"/>
      <c r="W354" s="33"/>
      <c r="X354" s="33"/>
      <c r="Y354" s="33"/>
      <c r="Z354" s="33"/>
      <c r="AA354" s="33"/>
      <c r="AB354" s="33"/>
      <c r="AC354" s="33"/>
      <c r="AD354" s="33"/>
      <c r="AE354" s="33"/>
      <c r="AR354" s="163" t="s">
        <v>179</v>
      </c>
      <c r="AT354" s="163" t="s">
        <v>267</v>
      </c>
      <c r="AU354" s="163" t="s">
        <v>87</v>
      </c>
      <c r="AY354" s="18" t="s">
        <v>265</v>
      </c>
      <c r="BE354" s="164">
        <f>IF(N354="základní",J354,0)</f>
        <v>0</v>
      </c>
      <c r="BF354" s="164">
        <f>IF(N354="snížená",J354,0)</f>
        <v>0</v>
      </c>
      <c r="BG354" s="164">
        <f>IF(N354="zákl. přenesená",J354,0)</f>
        <v>0</v>
      </c>
      <c r="BH354" s="164">
        <f>IF(N354="sníž. přenesená",J354,0)</f>
        <v>0</v>
      </c>
      <c r="BI354" s="164">
        <f>IF(N354="nulová",J354,0)</f>
        <v>0</v>
      </c>
      <c r="BJ354" s="18" t="s">
        <v>87</v>
      </c>
      <c r="BK354" s="164">
        <f>ROUND(I354*H354,2)</f>
        <v>0</v>
      </c>
      <c r="BL354" s="18" t="s">
        <v>179</v>
      </c>
      <c r="BM354" s="163" t="s">
        <v>2413</v>
      </c>
    </row>
    <row r="355" spans="1:47" s="2" customFormat="1" ht="10.2">
      <c r="A355" s="33"/>
      <c r="B355" s="34"/>
      <c r="C355" s="33"/>
      <c r="D355" s="165" t="s">
        <v>273</v>
      </c>
      <c r="E355" s="33"/>
      <c r="F355" s="166" t="s">
        <v>2411</v>
      </c>
      <c r="G355" s="33"/>
      <c r="H355" s="33"/>
      <c r="I355" s="167"/>
      <c r="J355" s="33"/>
      <c r="K355" s="33"/>
      <c r="L355" s="34"/>
      <c r="M355" s="168"/>
      <c r="N355" s="169"/>
      <c r="O355" s="59"/>
      <c r="P355" s="59"/>
      <c r="Q355" s="59"/>
      <c r="R355" s="59"/>
      <c r="S355" s="59"/>
      <c r="T355" s="60"/>
      <c r="U355" s="33"/>
      <c r="V355" s="33"/>
      <c r="W355" s="33"/>
      <c r="X355" s="33"/>
      <c r="Y355" s="33"/>
      <c r="Z355" s="33"/>
      <c r="AA355" s="33"/>
      <c r="AB355" s="33"/>
      <c r="AC355" s="33"/>
      <c r="AD355" s="33"/>
      <c r="AE355" s="33"/>
      <c r="AT355" s="18" t="s">
        <v>273</v>
      </c>
      <c r="AU355" s="18" t="s">
        <v>87</v>
      </c>
    </row>
    <row r="356" spans="2:63" s="12" customFormat="1" ht="25.95" customHeight="1">
      <c r="B356" s="138"/>
      <c r="D356" s="139" t="s">
        <v>79</v>
      </c>
      <c r="E356" s="140" t="s">
        <v>2414</v>
      </c>
      <c r="F356" s="140" t="s">
        <v>2415</v>
      </c>
      <c r="I356" s="141"/>
      <c r="J356" s="142">
        <f>BK356</f>
        <v>0</v>
      </c>
      <c r="L356" s="138"/>
      <c r="M356" s="143"/>
      <c r="N356" s="144"/>
      <c r="O356" s="144"/>
      <c r="P356" s="145">
        <f>SUM(P357:P446)</f>
        <v>0</v>
      </c>
      <c r="Q356" s="144"/>
      <c r="R356" s="145">
        <f>SUM(R357:R446)</f>
        <v>0</v>
      </c>
      <c r="S356" s="144"/>
      <c r="T356" s="146">
        <f>SUM(T357:T446)</f>
        <v>0</v>
      </c>
      <c r="AR356" s="139" t="s">
        <v>87</v>
      </c>
      <c r="AT356" s="147" t="s">
        <v>79</v>
      </c>
      <c r="AU356" s="147" t="s">
        <v>80</v>
      </c>
      <c r="AY356" s="139" t="s">
        <v>265</v>
      </c>
      <c r="BK356" s="148">
        <f>SUM(BK357:BK446)</f>
        <v>0</v>
      </c>
    </row>
    <row r="357" spans="1:65" s="2" customFormat="1" ht="33" customHeight="1">
      <c r="A357" s="33"/>
      <c r="B357" s="151"/>
      <c r="C357" s="152" t="s">
        <v>940</v>
      </c>
      <c r="D357" s="152" t="s">
        <v>267</v>
      </c>
      <c r="E357" s="153" t="s">
        <v>2416</v>
      </c>
      <c r="F357" s="154" t="s">
        <v>2417</v>
      </c>
      <c r="G357" s="155" t="s">
        <v>2095</v>
      </c>
      <c r="H357" s="156">
        <v>1</v>
      </c>
      <c r="I357" s="157"/>
      <c r="J357" s="158">
        <f>ROUND(I357*H357,2)</f>
        <v>0</v>
      </c>
      <c r="K357" s="154" t="s">
        <v>1</v>
      </c>
      <c r="L357" s="34"/>
      <c r="M357" s="159" t="s">
        <v>1</v>
      </c>
      <c r="N357" s="160" t="s">
        <v>45</v>
      </c>
      <c r="O357" s="59"/>
      <c r="P357" s="161">
        <f>O357*H357</f>
        <v>0</v>
      </c>
      <c r="Q357" s="161">
        <v>0</v>
      </c>
      <c r="R357" s="161">
        <f>Q357*H357</f>
        <v>0</v>
      </c>
      <c r="S357" s="161">
        <v>0</v>
      </c>
      <c r="T357" s="162">
        <f>S357*H357</f>
        <v>0</v>
      </c>
      <c r="U357" s="33"/>
      <c r="V357" s="33"/>
      <c r="W357" s="33"/>
      <c r="X357" s="33"/>
      <c r="Y357" s="33"/>
      <c r="Z357" s="33"/>
      <c r="AA357" s="33"/>
      <c r="AB357" s="33"/>
      <c r="AC357" s="33"/>
      <c r="AD357" s="33"/>
      <c r="AE357" s="33"/>
      <c r="AR357" s="163" t="s">
        <v>179</v>
      </c>
      <c r="AT357" s="163" t="s">
        <v>267</v>
      </c>
      <c r="AU357" s="163" t="s">
        <v>87</v>
      </c>
      <c r="AY357" s="18" t="s">
        <v>265</v>
      </c>
      <c r="BE357" s="164">
        <f>IF(N357="základní",J357,0)</f>
        <v>0</v>
      </c>
      <c r="BF357" s="164">
        <f>IF(N357="snížená",J357,0)</f>
        <v>0</v>
      </c>
      <c r="BG357" s="164">
        <f>IF(N357="zákl. přenesená",J357,0)</f>
        <v>0</v>
      </c>
      <c r="BH357" s="164">
        <f>IF(N357="sníž. přenesená",J357,0)</f>
        <v>0</v>
      </c>
      <c r="BI357" s="164">
        <f>IF(N357="nulová",J357,0)</f>
        <v>0</v>
      </c>
      <c r="BJ357" s="18" t="s">
        <v>87</v>
      </c>
      <c r="BK357" s="164">
        <f>ROUND(I357*H357,2)</f>
        <v>0</v>
      </c>
      <c r="BL357" s="18" t="s">
        <v>179</v>
      </c>
      <c r="BM357" s="163" t="s">
        <v>2418</v>
      </c>
    </row>
    <row r="358" spans="1:47" s="2" customFormat="1" ht="19.2">
      <c r="A358" s="33"/>
      <c r="B358" s="34"/>
      <c r="C358" s="33"/>
      <c r="D358" s="165" t="s">
        <v>273</v>
      </c>
      <c r="E358" s="33"/>
      <c r="F358" s="166" t="s">
        <v>2417</v>
      </c>
      <c r="G358" s="33"/>
      <c r="H358" s="33"/>
      <c r="I358" s="167"/>
      <c r="J358" s="33"/>
      <c r="K358" s="33"/>
      <c r="L358" s="34"/>
      <c r="M358" s="168"/>
      <c r="N358" s="169"/>
      <c r="O358" s="59"/>
      <c r="P358" s="59"/>
      <c r="Q358" s="59"/>
      <c r="R358" s="59"/>
      <c r="S358" s="59"/>
      <c r="T358" s="60"/>
      <c r="U358" s="33"/>
      <c r="V358" s="33"/>
      <c r="W358" s="33"/>
      <c r="X358" s="33"/>
      <c r="Y358" s="33"/>
      <c r="Z358" s="33"/>
      <c r="AA358" s="33"/>
      <c r="AB358" s="33"/>
      <c r="AC358" s="33"/>
      <c r="AD358" s="33"/>
      <c r="AE358" s="33"/>
      <c r="AT358" s="18" t="s">
        <v>273</v>
      </c>
      <c r="AU358" s="18" t="s">
        <v>87</v>
      </c>
    </row>
    <row r="359" spans="1:65" s="2" customFormat="1" ht="21.75" customHeight="1">
      <c r="A359" s="33"/>
      <c r="B359" s="151"/>
      <c r="C359" s="152" t="s">
        <v>946</v>
      </c>
      <c r="D359" s="152" t="s">
        <v>267</v>
      </c>
      <c r="E359" s="153" t="s">
        <v>2419</v>
      </c>
      <c r="F359" s="154" t="s">
        <v>2420</v>
      </c>
      <c r="G359" s="155" t="s">
        <v>2095</v>
      </c>
      <c r="H359" s="156">
        <v>1</v>
      </c>
      <c r="I359" s="157"/>
      <c r="J359" s="158">
        <f>ROUND(I359*H359,2)</f>
        <v>0</v>
      </c>
      <c r="K359" s="154" t="s">
        <v>1</v>
      </c>
      <c r="L359" s="34"/>
      <c r="M359" s="159" t="s">
        <v>1</v>
      </c>
      <c r="N359" s="160" t="s">
        <v>45</v>
      </c>
      <c r="O359" s="59"/>
      <c r="P359" s="161">
        <f>O359*H359</f>
        <v>0</v>
      </c>
      <c r="Q359" s="161">
        <v>0</v>
      </c>
      <c r="R359" s="161">
        <f>Q359*H359</f>
        <v>0</v>
      </c>
      <c r="S359" s="161">
        <v>0</v>
      </c>
      <c r="T359" s="162">
        <f>S359*H359</f>
        <v>0</v>
      </c>
      <c r="U359" s="33"/>
      <c r="V359" s="33"/>
      <c r="W359" s="33"/>
      <c r="X359" s="33"/>
      <c r="Y359" s="33"/>
      <c r="Z359" s="33"/>
      <c r="AA359" s="33"/>
      <c r="AB359" s="33"/>
      <c r="AC359" s="33"/>
      <c r="AD359" s="33"/>
      <c r="AE359" s="33"/>
      <c r="AR359" s="163" t="s">
        <v>179</v>
      </c>
      <c r="AT359" s="163" t="s">
        <v>267</v>
      </c>
      <c r="AU359" s="163" t="s">
        <v>87</v>
      </c>
      <c r="AY359" s="18" t="s">
        <v>265</v>
      </c>
      <c r="BE359" s="164">
        <f>IF(N359="základní",J359,0)</f>
        <v>0</v>
      </c>
      <c r="BF359" s="164">
        <f>IF(N359="snížená",J359,0)</f>
        <v>0</v>
      </c>
      <c r="BG359" s="164">
        <f>IF(N359="zákl. přenesená",J359,0)</f>
        <v>0</v>
      </c>
      <c r="BH359" s="164">
        <f>IF(N359="sníž. přenesená",J359,0)</f>
        <v>0</v>
      </c>
      <c r="BI359" s="164">
        <f>IF(N359="nulová",J359,0)</f>
        <v>0</v>
      </c>
      <c r="BJ359" s="18" t="s">
        <v>87</v>
      </c>
      <c r="BK359" s="164">
        <f>ROUND(I359*H359,2)</f>
        <v>0</v>
      </c>
      <c r="BL359" s="18" t="s">
        <v>179</v>
      </c>
      <c r="BM359" s="163" t="s">
        <v>2421</v>
      </c>
    </row>
    <row r="360" spans="1:47" s="2" customFormat="1" ht="10.2">
      <c r="A360" s="33"/>
      <c r="B360" s="34"/>
      <c r="C360" s="33"/>
      <c r="D360" s="165" t="s">
        <v>273</v>
      </c>
      <c r="E360" s="33"/>
      <c r="F360" s="166" t="s">
        <v>2420</v>
      </c>
      <c r="G360" s="33"/>
      <c r="H360" s="33"/>
      <c r="I360" s="167"/>
      <c r="J360" s="33"/>
      <c r="K360" s="33"/>
      <c r="L360" s="34"/>
      <c r="M360" s="168"/>
      <c r="N360" s="169"/>
      <c r="O360" s="59"/>
      <c r="P360" s="59"/>
      <c r="Q360" s="59"/>
      <c r="R360" s="59"/>
      <c r="S360" s="59"/>
      <c r="T360" s="60"/>
      <c r="U360" s="33"/>
      <c r="V360" s="33"/>
      <c r="W360" s="33"/>
      <c r="X360" s="33"/>
      <c r="Y360" s="33"/>
      <c r="Z360" s="33"/>
      <c r="AA360" s="33"/>
      <c r="AB360" s="33"/>
      <c r="AC360" s="33"/>
      <c r="AD360" s="33"/>
      <c r="AE360" s="33"/>
      <c r="AT360" s="18" t="s">
        <v>273</v>
      </c>
      <c r="AU360" s="18" t="s">
        <v>87</v>
      </c>
    </row>
    <row r="361" spans="1:65" s="2" customFormat="1" ht="16.5" customHeight="1">
      <c r="A361" s="33"/>
      <c r="B361" s="151"/>
      <c r="C361" s="152" t="s">
        <v>951</v>
      </c>
      <c r="D361" s="152" t="s">
        <v>267</v>
      </c>
      <c r="E361" s="153" t="s">
        <v>2422</v>
      </c>
      <c r="F361" s="154" t="s">
        <v>2423</v>
      </c>
      <c r="G361" s="155" t="s">
        <v>2095</v>
      </c>
      <c r="H361" s="156">
        <v>1</v>
      </c>
      <c r="I361" s="157"/>
      <c r="J361" s="158">
        <f>ROUND(I361*H361,2)</f>
        <v>0</v>
      </c>
      <c r="K361" s="154" t="s">
        <v>1</v>
      </c>
      <c r="L361" s="34"/>
      <c r="M361" s="159" t="s">
        <v>1</v>
      </c>
      <c r="N361" s="160" t="s">
        <v>45</v>
      </c>
      <c r="O361" s="59"/>
      <c r="P361" s="161">
        <f>O361*H361</f>
        <v>0</v>
      </c>
      <c r="Q361" s="161">
        <v>0</v>
      </c>
      <c r="R361" s="161">
        <f>Q361*H361</f>
        <v>0</v>
      </c>
      <c r="S361" s="161">
        <v>0</v>
      </c>
      <c r="T361" s="162">
        <f>S361*H361</f>
        <v>0</v>
      </c>
      <c r="U361" s="33"/>
      <c r="V361" s="33"/>
      <c r="W361" s="33"/>
      <c r="X361" s="33"/>
      <c r="Y361" s="33"/>
      <c r="Z361" s="33"/>
      <c r="AA361" s="33"/>
      <c r="AB361" s="33"/>
      <c r="AC361" s="33"/>
      <c r="AD361" s="33"/>
      <c r="AE361" s="33"/>
      <c r="AR361" s="163" t="s">
        <v>179</v>
      </c>
      <c r="AT361" s="163" t="s">
        <v>267</v>
      </c>
      <c r="AU361" s="163" t="s">
        <v>87</v>
      </c>
      <c r="AY361" s="18" t="s">
        <v>265</v>
      </c>
      <c r="BE361" s="164">
        <f>IF(N361="základní",J361,0)</f>
        <v>0</v>
      </c>
      <c r="BF361" s="164">
        <f>IF(N361="snížená",J361,0)</f>
        <v>0</v>
      </c>
      <c r="BG361" s="164">
        <f>IF(N361="zákl. přenesená",J361,0)</f>
        <v>0</v>
      </c>
      <c r="BH361" s="164">
        <f>IF(N361="sníž. přenesená",J361,0)</f>
        <v>0</v>
      </c>
      <c r="BI361" s="164">
        <f>IF(N361="nulová",J361,0)</f>
        <v>0</v>
      </c>
      <c r="BJ361" s="18" t="s">
        <v>87</v>
      </c>
      <c r="BK361" s="164">
        <f>ROUND(I361*H361,2)</f>
        <v>0</v>
      </c>
      <c r="BL361" s="18" t="s">
        <v>179</v>
      </c>
      <c r="BM361" s="163" t="s">
        <v>2424</v>
      </c>
    </row>
    <row r="362" spans="1:47" s="2" customFormat="1" ht="10.2">
      <c r="A362" s="33"/>
      <c r="B362" s="34"/>
      <c r="C362" s="33"/>
      <c r="D362" s="165" t="s">
        <v>273</v>
      </c>
      <c r="E362" s="33"/>
      <c r="F362" s="166" t="s">
        <v>2423</v>
      </c>
      <c r="G362" s="33"/>
      <c r="H362" s="33"/>
      <c r="I362" s="167"/>
      <c r="J362" s="33"/>
      <c r="K362" s="33"/>
      <c r="L362" s="34"/>
      <c r="M362" s="168"/>
      <c r="N362" s="169"/>
      <c r="O362" s="59"/>
      <c r="P362" s="59"/>
      <c r="Q362" s="59"/>
      <c r="R362" s="59"/>
      <c r="S362" s="59"/>
      <c r="T362" s="60"/>
      <c r="U362" s="33"/>
      <c r="V362" s="33"/>
      <c r="W362" s="33"/>
      <c r="X362" s="33"/>
      <c r="Y362" s="33"/>
      <c r="Z362" s="33"/>
      <c r="AA362" s="33"/>
      <c r="AB362" s="33"/>
      <c r="AC362" s="33"/>
      <c r="AD362" s="33"/>
      <c r="AE362" s="33"/>
      <c r="AT362" s="18" t="s">
        <v>273</v>
      </c>
      <c r="AU362" s="18" t="s">
        <v>87</v>
      </c>
    </row>
    <row r="363" spans="1:65" s="2" customFormat="1" ht="16.5" customHeight="1">
      <c r="A363" s="33"/>
      <c r="B363" s="151"/>
      <c r="C363" s="152" t="s">
        <v>956</v>
      </c>
      <c r="D363" s="152" t="s">
        <v>267</v>
      </c>
      <c r="E363" s="153" t="s">
        <v>2425</v>
      </c>
      <c r="F363" s="154" t="s">
        <v>2426</v>
      </c>
      <c r="G363" s="155" t="s">
        <v>2095</v>
      </c>
      <c r="H363" s="156">
        <v>2</v>
      </c>
      <c r="I363" s="157"/>
      <c r="J363" s="158">
        <f>ROUND(I363*H363,2)</f>
        <v>0</v>
      </c>
      <c r="K363" s="154" t="s">
        <v>1</v>
      </c>
      <c r="L363" s="34"/>
      <c r="M363" s="159" t="s">
        <v>1</v>
      </c>
      <c r="N363" s="160" t="s">
        <v>45</v>
      </c>
      <c r="O363" s="59"/>
      <c r="P363" s="161">
        <f>O363*H363</f>
        <v>0</v>
      </c>
      <c r="Q363" s="161">
        <v>0</v>
      </c>
      <c r="R363" s="161">
        <f>Q363*H363</f>
        <v>0</v>
      </c>
      <c r="S363" s="161">
        <v>0</v>
      </c>
      <c r="T363" s="162">
        <f>S363*H363</f>
        <v>0</v>
      </c>
      <c r="U363" s="33"/>
      <c r="V363" s="33"/>
      <c r="W363" s="33"/>
      <c r="X363" s="33"/>
      <c r="Y363" s="33"/>
      <c r="Z363" s="33"/>
      <c r="AA363" s="33"/>
      <c r="AB363" s="33"/>
      <c r="AC363" s="33"/>
      <c r="AD363" s="33"/>
      <c r="AE363" s="33"/>
      <c r="AR363" s="163" t="s">
        <v>179</v>
      </c>
      <c r="AT363" s="163" t="s">
        <v>267</v>
      </c>
      <c r="AU363" s="163" t="s">
        <v>87</v>
      </c>
      <c r="AY363" s="18" t="s">
        <v>265</v>
      </c>
      <c r="BE363" s="164">
        <f>IF(N363="základní",J363,0)</f>
        <v>0</v>
      </c>
      <c r="BF363" s="164">
        <f>IF(N363="snížená",J363,0)</f>
        <v>0</v>
      </c>
      <c r="BG363" s="164">
        <f>IF(N363="zákl. přenesená",J363,0)</f>
        <v>0</v>
      </c>
      <c r="BH363" s="164">
        <f>IF(N363="sníž. přenesená",J363,0)</f>
        <v>0</v>
      </c>
      <c r="BI363" s="164">
        <f>IF(N363="nulová",J363,0)</f>
        <v>0</v>
      </c>
      <c r="BJ363" s="18" t="s">
        <v>87</v>
      </c>
      <c r="BK363" s="164">
        <f>ROUND(I363*H363,2)</f>
        <v>0</v>
      </c>
      <c r="BL363" s="18" t="s">
        <v>179</v>
      </c>
      <c r="BM363" s="163" t="s">
        <v>2427</v>
      </c>
    </row>
    <row r="364" spans="1:47" s="2" customFormat="1" ht="10.2">
      <c r="A364" s="33"/>
      <c r="B364" s="34"/>
      <c r="C364" s="33"/>
      <c r="D364" s="165" t="s">
        <v>273</v>
      </c>
      <c r="E364" s="33"/>
      <c r="F364" s="166" t="s">
        <v>2426</v>
      </c>
      <c r="G364" s="33"/>
      <c r="H364" s="33"/>
      <c r="I364" s="167"/>
      <c r="J364" s="33"/>
      <c r="K364" s="33"/>
      <c r="L364" s="34"/>
      <c r="M364" s="168"/>
      <c r="N364" s="169"/>
      <c r="O364" s="59"/>
      <c r="P364" s="59"/>
      <c r="Q364" s="59"/>
      <c r="R364" s="59"/>
      <c r="S364" s="59"/>
      <c r="T364" s="60"/>
      <c r="U364" s="33"/>
      <c r="V364" s="33"/>
      <c r="W364" s="33"/>
      <c r="X364" s="33"/>
      <c r="Y364" s="33"/>
      <c r="Z364" s="33"/>
      <c r="AA364" s="33"/>
      <c r="AB364" s="33"/>
      <c r="AC364" s="33"/>
      <c r="AD364" s="33"/>
      <c r="AE364" s="33"/>
      <c r="AT364" s="18" t="s">
        <v>273</v>
      </c>
      <c r="AU364" s="18" t="s">
        <v>87</v>
      </c>
    </row>
    <row r="365" spans="1:65" s="2" customFormat="1" ht="16.5" customHeight="1">
      <c r="A365" s="33"/>
      <c r="B365" s="151"/>
      <c r="C365" s="152" t="s">
        <v>962</v>
      </c>
      <c r="D365" s="152" t="s">
        <v>267</v>
      </c>
      <c r="E365" s="153" t="s">
        <v>2428</v>
      </c>
      <c r="F365" s="154" t="s">
        <v>2429</v>
      </c>
      <c r="G365" s="155" t="s">
        <v>2095</v>
      </c>
      <c r="H365" s="156">
        <v>8</v>
      </c>
      <c r="I365" s="157"/>
      <c r="J365" s="158">
        <f>ROUND(I365*H365,2)</f>
        <v>0</v>
      </c>
      <c r="K365" s="154" t="s">
        <v>1</v>
      </c>
      <c r="L365" s="34"/>
      <c r="M365" s="159" t="s">
        <v>1</v>
      </c>
      <c r="N365" s="160" t="s">
        <v>45</v>
      </c>
      <c r="O365" s="59"/>
      <c r="P365" s="161">
        <f>O365*H365</f>
        <v>0</v>
      </c>
      <c r="Q365" s="161">
        <v>0</v>
      </c>
      <c r="R365" s="161">
        <f>Q365*H365</f>
        <v>0</v>
      </c>
      <c r="S365" s="161">
        <v>0</v>
      </c>
      <c r="T365" s="162">
        <f>S365*H365</f>
        <v>0</v>
      </c>
      <c r="U365" s="33"/>
      <c r="V365" s="33"/>
      <c r="W365" s="33"/>
      <c r="X365" s="33"/>
      <c r="Y365" s="33"/>
      <c r="Z365" s="33"/>
      <c r="AA365" s="33"/>
      <c r="AB365" s="33"/>
      <c r="AC365" s="33"/>
      <c r="AD365" s="33"/>
      <c r="AE365" s="33"/>
      <c r="AR365" s="163" t="s">
        <v>179</v>
      </c>
      <c r="AT365" s="163" t="s">
        <v>267</v>
      </c>
      <c r="AU365" s="163" t="s">
        <v>87</v>
      </c>
      <c r="AY365" s="18" t="s">
        <v>265</v>
      </c>
      <c r="BE365" s="164">
        <f>IF(N365="základní",J365,0)</f>
        <v>0</v>
      </c>
      <c r="BF365" s="164">
        <f>IF(N365="snížená",J365,0)</f>
        <v>0</v>
      </c>
      <c r="BG365" s="164">
        <f>IF(N365="zákl. přenesená",J365,0)</f>
        <v>0</v>
      </c>
      <c r="BH365" s="164">
        <f>IF(N365="sníž. přenesená",J365,0)</f>
        <v>0</v>
      </c>
      <c r="BI365" s="164">
        <f>IF(N365="nulová",J365,0)</f>
        <v>0</v>
      </c>
      <c r="BJ365" s="18" t="s">
        <v>87</v>
      </c>
      <c r="BK365" s="164">
        <f>ROUND(I365*H365,2)</f>
        <v>0</v>
      </c>
      <c r="BL365" s="18" t="s">
        <v>179</v>
      </c>
      <c r="BM365" s="163" t="s">
        <v>2430</v>
      </c>
    </row>
    <row r="366" spans="1:47" s="2" customFormat="1" ht="10.2">
      <c r="A366" s="33"/>
      <c r="B366" s="34"/>
      <c r="C366" s="33"/>
      <c r="D366" s="165" t="s">
        <v>273</v>
      </c>
      <c r="E366" s="33"/>
      <c r="F366" s="166" t="s">
        <v>2429</v>
      </c>
      <c r="G366" s="33"/>
      <c r="H366" s="33"/>
      <c r="I366" s="167"/>
      <c r="J366" s="33"/>
      <c r="K366" s="33"/>
      <c r="L366" s="34"/>
      <c r="M366" s="168"/>
      <c r="N366" s="169"/>
      <c r="O366" s="59"/>
      <c r="P366" s="59"/>
      <c r="Q366" s="59"/>
      <c r="R366" s="59"/>
      <c r="S366" s="59"/>
      <c r="T366" s="60"/>
      <c r="U366" s="33"/>
      <c r="V366" s="33"/>
      <c r="W366" s="33"/>
      <c r="X366" s="33"/>
      <c r="Y366" s="33"/>
      <c r="Z366" s="33"/>
      <c r="AA366" s="33"/>
      <c r="AB366" s="33"/>
      <c r="AC366" s="33"/>
      <c r="AD366" s="33"/>
      <c r="AE366" s="33"/>
      <c r="AT366" s="18" t="s">
        <v>273</v>
      </c>
      <c r="AU366" s="18" t="s">
        <v>87</v>
      </c>
    </row>
    <row r="367" spans="1:65" s="2" customFormat="1" ht="16.5" customHeight="1">
      <c r="A367" s="33"/>
      <c r="B367" s="151"/>
      <c r="C367" s="152" t="s">
        <v>966</v>
      </c>
      <c r="D367" s="152" t="s">
        <v>267</v>
      </c>
      <c r="E367" s="153" t="s">
        <v>2431</v>
      </c>
      <c r="F367" s="154" t="s">
        <v>2432</v>
      </c>
      <c r="G367" s="155" t="s">
        <v>2095</v>
      </c>
      <c r="H367" s="156">
        <v>8</v>
      </c>
      <c r="I367" s="157"/>
      <c r="J367" s="158">
        <f>ROUND(I367*H367,2)</f>
        <v>0</v>
      </c>
      <c r="K367" s="154" t="s">
        <v>1</v>
      </c>
      <c r="L367" s="34"/>
      <c r="M367" s="159" t="s">
        <v>1</v>
      </c>
      <c r="N367" s="160" t="s">
        <v>45</v>
      </c>
      <c r="O367" s="59"/>
      <c r="P367" s="161">
        <f>O367*H367</f>
        <v>0</v>
      </c>
      <c r="Q367" s="161">
        <v>0</v>
      </c>
      <c r="R367" s="161">
        <f>Q367*H367</f>
        <v>0</v>
      </c>
      <c r="S367" s="161">
        <v>0</v>
      </c>
      <c r="T367" s="162">
        <f>S367*H367</f>
        <v>0</v>
      </c>
      <c r="U367" s="33"/>
      <c r="V367" s="33"/>
      <c r="W367" s="33"/>
      <c r="X367" s="33"/>
      <c r="Y367" s="33"/>
      <c r="Z367" s="33"/>
      <c r="AA367" s="33"/>
      <c r="AB367" s="33"/>
      <c r="AC367" s="33"/>
      <c r="AD367" s="33"/>
      <c r="AE367" s="33"/>
      <c r="AR367" s="163" t="s">
        <v>179</v>
      </c>
      <c r="AT367" s="163" t="s">
        <v>267</v>
      </c>
      <c r="AU367" s="163" t="s">
        <v>87</v>
      </c>
      <c r="AY367" s="18" t="s">
        <v>265</v>
      </c>
      <c r="BE367" s="164">
        <f>IF(N367="základní",J367,0)</f>
        <v>0</v>
      </c>
      <c r="BF367" s="164">
        <f>IF(N367="snížená",J367,0)</f>
        <v>0</v>
      </c>
      <c r="BG367" s="164">
        <f>IF(N367="zákl. přenesená",J367,0)</f>
        <v>0</v>
      </c>
      <c r="BH367" s="164">
        <f>IF(N367="sníž. přenesená",J367,0)</f>
        <v>0</v>
      </c>
      <c r="BI367" s="164">
        <f>IF(N367="nulová",J367,0)</f>
        <v>0</v>
      </c>
      <c r="BJ367" s="18" t="s">
        <v>87</v>
      </c>
      <c r="BK367" s="164">
        <f>ROUND(I367*H367,2)</f>
        <v>0</v>
      </c>
      <c r="BL367" s="18" t="s">
        <v>179</v>
      </c>
      <c r="BM367" s="163" t="s">
        <v>2433</v>
      </c>
    </row>
    <row r="368" spans="1:47" s="2" customFormat="1" ht="10.2">
      <c r="A368" s="33"/>
      <c r="B368" s="34"/>
      <c r="C368" s="33"/>
      <c r="D368" s="165" t="s">
        <v>273</v>
      </c>
      <c r="E368" s="33"/>
      <c r="F368" s="166" t="s">
        <v>2432</v>
      </c>
      <c r="G368" s="33"/>
      <c r="H368" s="33"/>
      <c r="I368" s="167"/>
      <c r="J368" s="33"/>
      <c r="K368" s="33"/>
      <c r="L368" s="34"/>
      <c r="M368" s="168"/>
      <c r="N368" s="169"/>
      <c r="O368" s="59"/>
      <c r="P368" s="59"/>
      <c r="Q368" s="59"/>
      <c r="R368" s="59"/>
      <c r="S368" s="59"/>
      <c r="T368" s="60"/>
      <c r="U368" s="33"/>
      <c r="V368" s="33"/>
      <c r="W368" s="33"/>
      <c r="X368" s="33"/>
      <c r="Y368" s="33"/>
      <c r="Z368" s="33"/>
      <c r="AA368" s="33"/>
      <c r="AB368" s="33"/>
      <c r="AC368" s="33"/>
      <c r="AD368" s="33"/>
      <c r="AE368" s="33"/>
      <c r="AT368" s="18" t="s">
        <v>273</v>
      </c>
      <c r="AU368" s="18" t="s">
        <v>87</v>
      </c>
    </row>
    <row r="369" spans="1:65" s="2" customFormat="1" ht="16.5" customHeight="1">
      <c r="A369" s="33"/>
      <c r="B369" s="151"/>
      <c r="C369" s="152" t="s">
        <v>971</v>
      </c>
      <c r="D369" s="152" t="s">
        <v>267</v>
      </c>
      <c r="E369" s="153" t="s">
        <v>2434</v>
      </c>
      <c r="F369" s="154" t="s">
        <v>2435</v>
      </c>
      <c r="G369" s="155" t="s">
        <v>2095</v>
      </c>
      <c r="H369" s="156">
        <v>8</v>
      </c>
      <c r="I369" s="157"/>
      <c r="J369" s="158">
        <f>ROUND(I369*H369,2)</f>
        <v>0</v>
      </c>
      <c r="K369" s="154" t="s">
        <v>1</v>
      </c>
      <c r="L369" s="34"/>
      <c r="M369" s="159" t="s">
        <v>1</v>
      </c>
      <c r="N369" s="160" t="s">
        <v>45</v>
      </c>
      <c r="O369" s="59"/>
      <c r="P369" s="161">
        <f>O369*H369</f>
        <v>0</v>
      </c>
      <c r="Q369" s="161">
        <v>0</v>
      </c>
      <c r="R369" s="161">
        <f>Q369*H369</f>
        <v>0</v>
      </c>
      <c r="S369" s="161">
        <v>0</v>
      </c>
      <c r="T369" s="162">
        <f>S369*H369</f>
        <v>0</v>
      </c>
      <c r="U369" s="33"/>
      <c r="V369" s="33"/>
      <c r="W369" s="33"/>
      <c r="X369" s="33"/>
      <c r="Y369" s="33"/>
      <c r="Z369" s="33"/>
      <c r="AA369" s="33"/>
      <c r="AB369" s="33"/>
      <c r="AC369" s="33"/>
      <c r="AD369" s="33"/>
      <c r="AE369" s="33"/>
      <c r="AR369" s="163" t="s">
        <v>179</v>
      </c>
      <c r="AT369" s="163" t="s">
        <v>267</v>
      </c>
      <c r="AU369" s="163" t="s">
        <v>87</v>
      </c>
      <c r="AY369" s="18" t="s">
        <v>265</v>
      </c>
      <c r="BE369" s="164">
        <f>IF(N369="základní",J369,0)</f>
        <v>0</v>
      </c>
      <c r="BF369" s="164">
        <f>IF(N369="snížená",J369,0)</f>
        <v>0</v>
      </c>
      <c r="BG369" s="164">
        <f>IF(N369="zákl. přenesená",J369,0)</f>
        <v>0</v>
      </c>
      <c r="BH369" s="164">
        <f>IF(N369="sníž. přenesená",J369,0)</f>
        <v>0</v>
      </c>
      <c r="BI369" s="164">
        <f>IF(N369="nulová",J369,0)</f>
        <v>0</v>
      </c>
      <c r="BJ369" s="18" t="s">
        <v>87</v>
      </c>
      <c r="BK369" s="164">
        <f>ROUND(I369*H369,2)</f>
        <v>0</v>
      </c>
      <c r="BL369" s="18" t="s">
        <v>179</v>
      </c>
      <c r="BM369" s="163" t="s">
        <v>2436</v>
      </c>
    </row>
    <row r="370" spans="1:47" s="2" customFormat="1" ht="10.2">
      <c r="A370" s="33"/>
      <c r="B370" s="34"/>
      <c r="C370" s="33"/>
      <c r="D370" s="165" t="s">
        <v>273</v>
      </c>
      <c r="E370" s="33"/>
      <c r="F370" s="166" t="s">
        <v>2435</v>
      </c>
      <c r="G370" s="33"/>
      <c r="H370" s="33"/>
      <c r="I370" s="167"/>
      <c r="J370" s="33"/>
      <c r="K370" s="33"/>
      <c r="L370" s="34"/>
      <c r="M370" s="168"/>
      <c r="N370" s="169"/>
      <c r="O370" s="59"/>
      <c r="P370" s="59"/>
      <c r="Q370" s="59"/>
      <c r="R370" s="59"/>
      <c r="S370" s="59"/>
      <c r="T370" s="60"/>
      <c r="U370" s="33"/>
      <c r="V370" s="33"/>
      <c r="W370" s="33"/>
      <c r="X370" s="33"/>
      <c r="Y370" s="33"/>
      <c r="Z370" s="33"/>
      <c r="AA370" s="33"/>
      <c r="AB370" s="33"/>
      <c r="AC370" s="33"/>
      <c r="AD370" s="33"/>
      <c r="AE370" s="33"/>
      <c r="AT370" s="18" t="s">
        <v>273</v>
      </c>
      <c r="AU370" s="18" t="s">
        <v>87</v>
      </c>
    </row>
    <row r="371" spans="1:65" s="2" customFormat="1" ht="16.5" customHeight="1">
      <c r="A371" s="33"/>
      <c r="B371" s="151"/>
      <c r="C371" s="152" t="s">
        <v>976</v>
      </c>
      <c r="D371" s="152" t="s">
        <v>267</v>
      </c>
      <c r="E371" s="153" t="s">
        <v>2437</v>
      </c>
      <c r="F371" s="154" t="s">
        <v>2438</v>
      </c>
      <c r="G371" s="155" t="s">
        <v>2095</v>
      </c>
      <c r="H371" s="156">
        <v>6</v>
      </c>
      <c r="I371" s="157"/>
      <c r="J371" s="158">
        <f>ROUND(I371*H371,2)</f>
        <v>0</v>
      </c>
      <c r="K371" s="154" t="s">
        <v>1</v>
      </c>
      <c r="L371" s="34"/>
      <c r="M371" s="159" t="s">
        <v>1</v>
      </c>
      <c r="N371" s="160" t="s">
        <v>45</v>
      </c>
      <c r="O371" s="59"/>
      <c r="P371" s="161">
        <f>O371*H371</f>
        <v>0</v>
      </c>
      <c r="Q371" s="161">
        <v>0</v>
      </c>
      <c r="R371" s="161">
        <f>Q371*H371</f>
        <v>0</v>
      </c>
      <c r="S371" s="161">
        <v>0</v>
      </c>
      <c r="T371" s="162">
        <f>S371*H371</f>
        <v>0</v>
      </c>
      <c r="U371" s="33"/>
      <c r="V371" s="33"/>
      <c r="W371" s="33"/>
      <c r="X371" s="33"/>
      <c r="Y371" s="33"/>
      <c r="Z371" s="33"/>
      <c r="AA371" s="33"/>
      <c r="AB371" s="33"/>
      <c r="AC371" s="33"/>
      <c r="AD371" s="33"/>
      <c r="AE371" s="33"/>
      <c r="AR371" s="163" t="s">
        <v>179</v>
      </c>
      <c r="AT371" s="163" t="s">
        <v>267</v>
      </c>
      <c r="AU371" s="163" t="s">
        <v>87</v>
      </c>
      <c r="AY371" s="18" t="s">
        <v>265</v>
      </c>
      <c r="BE371" s="164">
        <f>IF(N371="základní",J371,0)</f>
        <v>0</v>
      </c>
      <c r="BF371" s="164">
        <f>IF(N371="snížená",J371,0)</f>
        <v>0</v>
      </c>
      <c r="BG371" s="164">
        <f>IF(N371="zákl. přenesená",J371,0)</f>
        <v>0</v>
      </c>
      <c r="BH371" s="164">
        <f>IF(N371="sníž. přenesená",J371,0)</f>
        <v>0</v>
      </c>
      <c r="BI371" s="164">
        <f>IF(N371="nulová",J371,0)</f>
        <v>0</v>
      </c>
      <c r="BJ371" s="18" t="s">
        <v>87</v>
      </c>
      <c r="BK371" s="164">
        <f>ROUND(I371*H371,2)</f>
        <v>0</v>
      </c>
      <c r="BL371" s="18" t="s">
        <v>179</v>
      </c>
      <c r="BM371" s="163" t="s">
        <v>2439</v>
      </c>
    </row>
    <row r="372" spans="1:47" s="2" customFormat="1" ht="10.2">
      <c r="A372" s="33"/>
      <c r="B372" s="34"/>
      <c r="C372" s="33"/>
      <c r="D372" s="165" t="s">
        <v>273</v>
      </c>
      <c r="E372" s="33"/>
      <c r="F372" s="166" t="s">
        <v>2438</v>
      </c>
      <c r="G372" s="33"/>
      <c r="H372" s="33"/>
      <c r="I372" s="167"/>
      <c r="J372" s="33"/>
      <c r="K372" s="33"/>
      <c r="L372" s="34"/>
      <c r="M372" s="168"/>
      <c r="N372" s="169"/>
      <c r="O372" s="59"/>
      <c r="P372" s="59"/>
      <c r="Q372" s="59"/>
      <c r="R372" s="59"/>
      <c r="S372" s="59"/>
      <c r="T372" s="60"/>
      <c r="U372" s="33"/>
      <c r="V372" s="33"/>
      <c r="W372" s="33"/>
      <c r="X372" s="33"/>
      <c r="Y372" s="33"/>
      <c r="Z372" s="33"/>
      <c r="AA372" s="33"/>
      <c r="AB372" s="33"/>
      <c r="AC372" s="33"/>
      <c r="AD372" s="33"/>
      <c r="AE372" s="33"/>
      <c r="AT372" s="18" t="s">
        <v>273</v>
      </c>
      <c r="AU372" s="18" t="s">
        <v>87</v>
      </c>
    </row>
    <row r="373" spans="1:65" s="2" customFormat="1" ht="24.15" customHeight="1">
      <c r="A373" s="33"/>
      <c r="B373" s="151"/>
      <c r="C373" s="152" t="s">
        <v>981</v>
      </c>
      <c r="D373" s="152" t="s">
        <v>267</v>
      </c>
      <c r="E373" s="153" t="s">
        <v>2440</v>
      </c>
      <c r="F373" s="154" t="s">
        <v>2441</v>
      </c>
      <c r="G373" s="155" t="s">
        <v>2095</v>
      </c>
      <c r="H373" s="156">
        <v>1</v>
      </c>
      <c r="I373" s="157"/>
      <c r="J373" s="158">
        <f>ROUND(I373*H373,2)</f>
        <v>0</v>
      </c>
      <c r="K373" s="154" t="s">
        <v>1</v>
      </c>
      <c r="L373" s="34"/>
      <c r="M373" s="159" t="s">
        <v>1</v>
      </c>
      <c r="N373" s="160" t="s">
        <v>45</v>
      </c>
      <c r="O373" s="59"/>
      <c r="P373" s="161">
        <f>O373*H373</f>
        <v>0</v>
      </c>
      <c r="Q373" s="161">
        <v>0</v>
      </c>
      <c r="R373" s="161">
        <f>Q373*H373</f>
        <v>0</v>
      </c>
      <c r="S373" s="161">
        <v>0</v>
      </c>
      <c r="T373" s="162">
        <f>S373*H373</f>
        <v>0</v>
      </c>
      <c r="U373" s="33"/>
      <c r="V373" s="33"/>
      <c r="W373" s="33"/>
      <c r="X373" s="33"/>
      <c r="Y373" s="33"/>
      <c r="Z373" s="33"/>
      <c r="AA373" s="33"/>
      <c r="AB373" s="33"/>
      <c r="AC373" s="33"/>
      <c r="AD373" s="33"/>
      <c r="AE373" s="33"/>
      <c r="AR373" s="163" t="s">
        <v>179</v>
      </c>
      <c r="AT373" s="163" t="s">
        <v>267</v>
      </c>
      <c r="AU373" s="163" t="s">
        <v>87</v>
      </c>
      <c r="AY373" s="18" t="s">
        <v>265</v>
      </c>
      <c r="BE373" s="164">
        <f>IF(N373="základní",J373,0)</f>
        <v>0</v>
      </c>
      <c r="BF373" s="164">
        <f>IF(N373="snížená",J373,0)</f>
        <v>0</v>
      </c>
      <c r="BG373" s="164">
        <f>IF(N373="zákl. přenesená",J373,0)</f>
        <v>0</v>
      </c>
      <c r="BH373" s="164">
        <f>IF(N373="sníž. přenesená",J373,0)</f>
        <v>0</v>
      </c>
      <c r="BI373" s="164">
        <f>IF(N373="nulová",J373,0)</f>
        <v>0</v>
      </c>
      <c r="BJ373" s="18" t="s">
        <v>87</v>
      </c>
      <c r="BK373" s="164">
        <f>ROUND(I373*H373,2)</f>
        <v>0</v>
      </c>
      <c r="BL373" s="18" t="s">
        <v>179</v>
      </c>
      <c r="BM373" s="163" t="s">
        <v>2442</v>
      </c>
    </row>
    <row r="374" spans="1:47" s="2" customFormat="1" ht="19.2">
      <c r="A374" s="33"/>
      <c r="B374" s="34"/>
      <c r="C374" s="33"/>
      <c r="D374" s="165" t="s">
        <v>273</v>
      </c>
      <c r="E374" s="33"/>
      <c r="F374" s="166" t="s">
        <v>2441</v>
      </c>
      <c r="G374" s="33"/>
      <c r="H374" s="33"/>
      <c r="I374" s="167"/>
      <c r="J374" s="33"/>
      <c r="K374" s="33"/>
      <c r="L374" s="34"/>
      <c r="M374" s="168"/>
      <c r="N374" s="169"/>
      <c r="O374" s="59"/>
      <c r="P374" s="59"/>
      <c r="Q374" s="59"/>
      <c r="R374" s="59"/>
      <c r="S374" s="59"/>
      <c r="T374" s="60"/>
      <c r="U374" s="33"/>
      <c r="V374" s="33"/>
      <c r="W374" s="33"/>
      <c r="X374" s="33"/>
      <c r="Y374" s="33"/>
      <c r="Z374" s="33"/>
      <c r="AA374" s="33"/>
      <c r="AB374" s="33"/>
      <c r="AC374" s="33"/>
      <c r="AD374" s="33"/>
      <c r="AE374" s="33"/>
      <c r="AT374" s="18" t="s">
        <v>273</v>
      </c>
      <c r="AU374" s="18" t="s">
        <v>87</v>
      </c>
    </row>
    <row r="375" spans="1:65" s="2" customFormat="1" ht="44.25" customHeight="1">
      <c r="A375" s="33"/>
      <c r="B375" s="151"/>
      <c r="C375" s="152" t="s">
        <v>985</v>
      </c>
      <c r="D375" s="152" t="s">
        <v>267</v>
      </c>
      <c r="E375" s="153" t="s">
        <v>2443</v>
      </c>
      <c r="F375" s="154" t="s">
        <v>2444</v>
      </c>
      <c r="G375" s="155" t="s">
        <v>2095</v>
      </c>
      <c r="H375" s="156">
        <v>2</v>
      </c>
      <c r="I375" s="157"/>
      <c r="J375" s="158">
        <f>ROUND(I375*H375,2)</f>
        <v>0</v>
      </c>
      <c r="K375" s="154" t="s">
        <v>1</v>
      </c>
      <c r="L375" s="34"/>
      <c r="M375" s="159" t="s">
        <v>1</v>
      </c>
      <c r="N375" s="160" t="s">
        <v>45</v>
      </c>
      <c r="O375" s="59"/>
      <c r="P375" s="161">
        <f>O375*H375</f>
        <v>0</v>
      </c>
      <c r="Q375" s="161">
        <v>0</v>
      </c>
      <c r="R375" s="161">
        <f>Q375*H375</f>
        <v>0</v>
      </c>
      <c r="S375" s="161">
        <v>0</v>
      </c>
      <c r="T375" s="162">
        <f>S375*H375</f>
        <v>0</v>
      </c>
      <c r="U375" s="33"/>
      <c r="V375" s="33"/>
      <c r="W375" s="33"/>
      <c r="X375" s="33"/>
      <c r="Y375" s="33"/>
      <c r="Z375" s="33"/>
      <c r="AA375" s="33"/>
      <c r="AB375" s="33"/>
      <c r="AC375" s="33"/>
      <c r="AD375" s="33"/>
      <c r="AE375" s="33"/>
      <c r="AR375" s="163" t="s">
        <v>179</v>
      </c>
      <c r="AT375" s="163" t="s">
        <v>267</v>
      </c>
      <c r="AU375" s="163" t="s">
        <v>87</v>
      </c>
      <c r="AY375" s="18" t="s">
        <v>265</v>
      </c>
      <c r="BE375" s="164">
        <f>IF(N375="základní",J375,0)</f>
        <v>0</v>
      </c>
      <c r="BF375" s="164">
        <f>IF(N375="snížená",J375,0)</f>
        <v>0</v>
      </c>
      <c r="BG375" s="164">
        <f>IF(N375="zákl. přenesená",J375,0)</f>
        <v>0</v>
      </c>
      <c r="BH375" s="164">
        <f>IF(N375="sníž. přenesená",J375,0)</f>
        <v>0</v>
      </c>
      <c r="BI375" s="164">
        <f>IF(N375="nulová",J375,0)</f>
        <v>0</v>
      </c>
      <c r="BJ375" s="18" t="s">
        <v>87</v>
      </c>
      <c r="BK375" s="164">
        <f>ROUND(I375*H375,2)</f>
        <v>0</v>
      </c>
      <c r="BL375" s="18" t="s">
        <v>179</v>
      </c>
      <c r="BM375" s="163" t="s">
        <v>2445</v>
      </c>
    </row>
    <row r="376" spans="1:47" s="2" customFormat="1" ht="28.8">
      <c r="A376" s="33"/>
      <c r="B376" s="34"/>
      <c r="C376" s="33"/>
      <c r="D376" s="165" t="s">
        <v>273</v>
      </c>
      <c r="E376" s="33"/>
      <c r="F376" s="166" t="s">
        <v>2444</v>
      </c>
      <c r="G376" s="33"/>
      <c r="H376" s="33"/>
      <c r="I376" s="167"/>
      <c r="J376" s="33"/>
      <c r="K376" s="33"/>
      <c r="L376" s="34"/>
      <c r="M376" s="168"/>
      <c r="N376" s="169"/>
      <c r="O376" s="59"/>
      <c r="P376" s="59"/>
      <c r="Q376" s="59"/>
      <c r="R376" s="59"/>
      <c r="S376" s="59"/>
      <c r="T376" s="60"/>
      <c r="U376" s="33"/>
      <c r="V376" s="33"/>
      <c r="W376" s="33"/>
      <c r="X376" s="33"/>
      <c r="Y376" s="33"/>
      <c r="Z376" s="33"/>
      <c r="AA376" s="33"/>
      <c r="AB376" s="33"/>
      <c r="AC376" s="33"/>
      <c r="AD376" s="33"/>
      <c r="AE376" s="33"/>
      <c r="AT376" s="18" t="s">
        <v>273</v>
      </c>
      <c r="AU376" s="18" t="s">
        <v>87</v>
      </c>
    </row>
    <row r="377" spans="1:65" s="2" customFormat="1" ht="76.35" customHeight="1">
      <c r="A377" s="33"/>
      <c r="B377" s="151"/>
      <c r="C377" s="152" t="s">
        <v>991</v>
      </c>
      <c r="D377" s="152" t="s">
        <v>267</v>
      </c>
      <c r="E377" s="153" t="s">
        <v>2446</v>
      </c>
      <c r="F377" s="154" t="s">
        <v>2447</v>
      </c>
      <c r="G377" s="155" t="s">
        <v>2095</v>
      </c>
      <c r="H377" s="156">
        <v>1</v>
      </c>
      <c r="I377" s="157"/>
      <c r="J377" s="158">
        <f>ROUND(I377*H377,2)</f>
        <v>0</v>
      </c>
      <c r="K377" s="154" t="s">
        <v>1</v>
      </c>
      <c r="L377" s="34"/>
      <c r="M377" s="159" t="s">
        <v>1</v>
      </c>
      <c r="N377" s="160" t="s">
        <v>45</v>
      </c>
      <c r="O377" s="59"/>
      <c r="P377" s="161">
        <f>O377*H377</f>
        <v>0</v>
      </c>
      <c r="Q377" s="161">
        <v>0</v>
      </c>
      <c r="R377" s="161">
        <f>Q377*H377</f>
        <v>0</v>
      </c>
      <c r="S377" s="161">
        <v>0</v>
      </c>
      <c r="T377" s="162">
        <f>S377*H377</f>
        <v>0</v>
      </c>
      <c r="U377" s="33"/>
      <c r="V377" s="33"/>
      <c r="W377" s="33"/>
      <c r="X377" s="33"/>
      <c r="Y377" s="33"/>
      <c r="Z377" s="33"/>
      <c r="AA377" s="33"/>
      <c r="AB377" s="33"/>
      <c r="AC377" s="33"/>
      <c r="AD377" s="33"/>
      <c r="AE377" s="33"/>
      <c r="AR377" s="163" t="s">
        <v>179</v>
      </c>
      <c r="AT377" s="163" t="s">
        <v>267</v>
      </c>
      <c r="AU377" s="163" t="s">
        <v>87</v>
      </c>
      <c r="AY377" s="18" t="s">
        <v>265</v>
      </c>
      <c r="BE377" s="164">
        <f>IF(N377="základní",J377,0)</f>
        <v>0</v>
      </c>
      <c r="BF377" s="164">
        <f>IF(N377="snížená",J377,0)</f>
        <v>0</v>
      </c>
      <c r="BG377" s="164">
        <f>IF(N377="zákl. přenesená",J377,0)</f>
        <v>0</v>
      </c>
      <c r="BH377" s="164">
        <f>IF(N377="sníž. přenesená",J377,0)</f>
        <v>0</v>
      </c>
      <c r="BI377" s="164">
        <f>IF(N377="nulová",J377,0)</f>
        <v>0</v>
      </c>
      <c r="BJ377" s="18" t="s">
        <v>87</v>
      </c>
      <c r="BK377" s="164">
        <f>ROUND(I377*H377,2)</f>
        <v>0</v>
      </c>
      <c r="BL377" s="18" t="s">
        <v>179</v>
      </c>
      <c r="BM377" s="163" t="s">
        <v>2448</v>
      </c>
    </row>
    <row r="378" spans="1:47" s="2" customFormat="1" ht="134.4">
      <c r="A378" s="33"/>
      <c r="B378" s="34"/>
      <c r="C378" s="33"/>
      <c r="D378" s="165" t="s">
        <v>273</v>
      </c>
      <c r="E378" s="33"/>
      <c r="F378" s="166" t="s">
        <v>2449</v>
      </c>
      <c r="G378" s="33"/>
      <c r="H378" s="33"/>
      <c r="I378" s="167"/>
      <c r="J378" s="33"/>
      <c r="K378" s="33"/>
      <c r="L378" s="34"/>
      <c r="M378" s="168"/>
      <c r="N378" s="169"/>
      <c r="O378" s="59"/>
      <c r="P378" s="59"/>
      <c r="Q378" s="59"/>
      <c r="R378" s="59"/>
      <c r="S378" s="59"/>
      <c r="T378" s="60"/>
      <c r="U378" s="33"/>
      <c r="V378" s="33"/>
      <c r="W378" s="33"/>
      <c r="X378" s="33"/>
      <c r="Y378" s="33"/>
      <c r="Z378" s="33"/>
      <c r="AA378" s="33"/>
      <c r="AB378" s="33"/>
      <c r="AC378" s="33"/>
      <c r="AD378" s="33"/>
      <c r="AE378" s="33"/>
      <c r="AT378" s="18" t="s">
        <v>273</v>
      </c>
      <c r="AU378" s="18" t="s">
        <v>87</v>
      </c>
    </row>
    <row r="379" spans="1:65" s="2" customFormat="1" ht="76.35" customHeight="1">
      <c r="A379" s="33"/>
      <c r="B379" s="151"/>
      <c r="C379" s="152" t="s">
        <v>996</v>
      </c>
      <c r="D379" s="152" t="s">
        <v>267</v>
      </c>
      <c r="E379" s="153" t="s">
        <v>2450</v>
      </c>
      <c r="F379" s="154" t="s">
        <v>2451</v>
      </c>
      <c r="G379" s="155" t="s">
        <v>2095</v>
      </c>
      <c r="H379" s="156">
        <v>1</v>
      </c>
      <c r="I379" s="157"/>
      <c r="J379" s="158">
        <f>ROUND(I379*H379,2)</f>
        <v>0</v>
      </c>
      <c r="K379" s="154" t="s">
        <v>1</v>
      </c>
      <c r="L379" s="34"/>
      <c r="M379" s="159" t="s">
        <v>1</v>
      </c>
      <c r="N379" s="160" t="s">
        <v>45</v>
      </c>
      <c r="O379" s="59"/>
      <c r="P379" s="161">
        <f>O379*H379</f>
        <v>0</v>
      </c>
      <c r="Q379" s="161">
        <v>0</v>
      </c>
      <c r="R379" s="161">
        <f>Q379*H379</f>
        <v>0</v>
      </c>
      <c r="S379" s="161">
        <v>0</v>
      </c>
      <c r="T379" s="162">
        <f>S379*H379</f>
        <v>0</v>
      </c>
      <c r="U379" s="33"/>
      <c r="V379" s="33"/>
      <c r="W379" s="33"/>
      <c r="X379" s="33"/>
      <c r="Y379" s="33"/>
      <c r="Z379" s="33"/>
      <c r="AA379" s="33"/>
      <c r="AB379" s="33"/>
      <c r="AC379" s="33"/>
      <c r="AD379" s="33"/>
      <c r="AE379" s="33"/>
      <c r="AR379" s="163" t="s">
        <v>179</v>
      </c>
      <c r="AT379" s="163" t="s">
        <v>267</v>
      </c>
      <c r="AU379" s="163" t="s">
        <v>87</v>
      </c>
      <c r="AY379" s="18" t="s">
        <v>265</v>
      </c>
      <c r="BE379" s="164">
        <f>IF(N379="základní",J379,0)</f>
        <v>0</v>
      </c>
      <c r="BF379" s="164">
        <f>IF(N379="snížená",J379,0)</f>
        <v>0</v>
      </c>
      <c r="BG379" s="164">
        <f>IF(N379="zákl. přenesená",J379,0)</f>
        <v>0</v>
      </c>
      <c r="BH379" s="164">
        <f>IF(N379="sníž. přenesená",J379,0)</f>
        <v>0</v>
      </c>
      <c r="BI379" s="164">
        <f>IF(N379="nulová",J379,0)</f>
        <v>0</v>
      </c>
      <c r="BJ379" s="18" t="s">
        <v>87</v>
      </c>
      <c r="BK379" s="164">
        <f>ROUND(I379*H379,2)</f>
        <v>0</v>
      </c>
      <c r="BL379" s="18" t="s">
        <v>179</v>
      </c>
      <c r="BM379" s="163" t="s">
        <v>2452</v>
      </c>
    </row>
    <row r="380" spans="1:47" s="2" customFormat="1" ht="134.4">
      <c r="A380" s="33"/>
      <c r="B380" s="34"/>
      <c r="C380" s="33"/>
      <c r="D380" s="165" t="s">
        <v>273</v>
      </c>
      <c r="E380" s="33"/>
      <c r="F380" s="166" t="s">
        <v>2453</v>
      </c>
      <c r="G380" s="33"/>
      <c r="H380" s="33"/>
      <c r="I380" s="167"/>
      <c r="J380" s="33"/>
      <c r="K380" s="33"/>
      <c r="L380" s="34"/>
      <c r="M380" s="168"/>
      <c r="N380" s="169"/>
      <c r="O380" s="59"/>
      <c r="P380" s="59"/>
      <c r="Q380" s="59"/>
      <c r="R380" s="59"/>
      <c r="S380" s="59"/>
      <c r="T380" s="60"/>
      <c r="U380" s="33"/>
      <c r="V380" s="33"/>
      <c r="W380" s="33"/>
      <c r="X380" s="33"/>
      <c r="Y380" s="33"/>
      <c r="Z380" s="33"/>
      <c r="AA380" s="33"/>
      <c r="AB380" s="33"/>
      <c r="AC380" s="33"/>
      <c r="AD380" s="33"/>
      <c r="AE380" s="33"/>
      <c r="AT380" s="18" t="s">
        <v>273</v>
      </c>
      <c r="AU380" s="18" t="s">
        <v>87</v>
      </c>
    </row>
    <row r="381" spans="1:65" s="2" customFormat="1" ht="37.8" customHeight="1">
      <c r="A381" s="33"/>
      <c r="B381" s="151"/>
      <c r="C381" s="152" t="s">
        <v>1001</v>
      </c>
      <c r="D381" s="152" t="s">
        <v>267</v>
      </c>
      <c r="E381" s="153" t="s">
        <v>2454</v>
      </c>
      <c r="F381" s="154" t="s">
        <v>2455</v>
      </c>
      <c r="G381" s="155" t="s">
        <v>2095</v>
      </c>
      <c r="H381" s="156">
        <v>2</v>
      </c>
      <c r="I381" s="157"/>
      <c r="J381" s="158">
        <f>ROUND(I381*H381,2)</f>
        <v>0</v>
      </c>
      <c r="K381" s="154" t="s">
        <v>1</v>
      </c>
      <c r="L381" s="34"/>
      <c r="M381" s="159" t="s">
        <v>1</v>
      </c>
      <c r="N381" s="160" t="s">
        <v>45</v>
      </c>
      <c r="O381" s="59"/>
      <c r="P381" s="161">
        <f>O381*H381</f>
        <v>0</v>
      </c>
      <c r="Q381" s="161">
        <v>0</v>
      </c>
      <c r="R381" s="161">
        <f>Q381*H381</f>
        <v>0</v>
      </c>
      <c r="S381" s="161">
        <v>0</v>
      </c>
      <c r="T381" s="162">
        <f>S381*H381</f>
        <v>0</v>
      </c>
      <c r="U381" s="33"/>
      <c r="V381" s="33"/>
      <c r="W381" s="33"/>
      <c r="X381" s="33"/>
      <c r="Y381" s="33"/>
      <c r="Z381" s="33"/>
      <c r="AA381" s="33"/>
      <c r="AB381" s="33"/>
      <c r="AC381" s="33"/>
      <c r="AD381" s="33"/>
      <c r="AE381" s="33"/>
      <c r="AR381" s="163" t="s">
        <v>179</v>
      </c>
      <c r="AT381" s="163" t="s">
        <v>267</v>
      </c>
      <c r="AU381" s="163" t="s">
        <v>87</v>
      </c>
      <c r="AY381" s="18" t="s">
        <v>265</v>
      </c>
      <c r="BE381" s="164">
        <f>IF(N381="základní",J381,0)</f>
        <v>0</v>
      </c>
      <c r="BF381" s="164">
        <f>IF(N381="snížená",J381,0)</f>
        <v>0</v>
      </c>
      <c r="BG381" s="164">
        <f>IF(N381="zákl. přenesená",J381,0)</f>
        <v>0</v>
      </c>
      <c r="BH381" s="164">
        <f>IF(N381="sníž. přenesená",J381,0)</f>
        <v>0</v>
      </c>
      <c r="BI381" s="164">
        <f>IF(N381="nulová",J381,0)</f>
        <v>0</v>
      </c>
      <c r="BJ381" s="18" t="s">
        <v>87</v>
      </c>
      <c r="BK381" s="164">
        <f>ROUND(I381*H381,2)</f>
        <v>0</v>
      </c>
      <c r="BL381" s="18" t="s">
        <v>179</v>
      </c>
      <c r="BM381" s="163" t="s">
        <v>2456</v>
      </c>
    </row>
    <row r="382" spans="1:47" s="2" customFormat="1" ht="19.2">
      <c r="A382" s="33"/>
      <c r="B382" s="34"/>
      <c r="C382" s="33"/>
      <c r="D382" s="165" t="s">
        <v>273</v>
      </c>
      <c r="E382" s="33"/>
      <c r="F382" s="166" t="s">
        <v>2455</v>
      </c>
      <c r="G382" s="33"/>
      <c r="H382" s="33"/>
      <c r="I382" s="167"/>
      <c r="J382" s="33"/>
      <c r="K382" s="33"/>
      <c r="L382" s="34"/>
      <c r="M382" s="168"/>
      <c r="N382" s="169"/>
      <c r="O382" s="59"/>
      <c r="P382" s="59"/>
      <c r="Q382" s="59"/>
      <c r="R382" s="59"/>
      <c r="S382" s="59"/>
      <c r="T382" s="60"/>
      <c r="U382" s="33"/>
      <c r="V382" s="33"/>
      <c r="W382" s="33"/>
      <c r="X382" s="33"/>
      <c r="Y382" s="33"/>
      <c r="Z382" s="33"/>
      <c r="AA382" s="33"/>
      <c r="AB382" s="33"/>
      <c r="AC382" s="33"/>
      <c r="AD382" s="33"/>
      <c r="AE382" s="33"/>
      <c r="AT382" s="18" t="s">
        <v>273</v>
      </c>
      <c r="AU382" s="18" t="s">
        <v>87</v>
      </c>
    </row>
    <row r="383" spans="1:65" s="2" customFormat="1" ht="66.75" customHeight="1">
      <c r="A383" s="33"/>
      <c r="B383" s="151"/>
      <c r="C383" s="152" t="s">
        <v>1014</v>
      </c>
      <c r="D383" s="152" t="s">
        <v>267</v>
      </c>
      <c r="E383" s="153" t="s">
        <v>2457</v>
      </c>
      <c r="F383" s="154" t="s">
        <v>2458</v>
      </c>
      <c r="G383" s="155" t="s">
        <v>2095</v>
      </c>
      <c r="H383" s="156">
        <v>3</v>
      </c>
      <c r="I383" s="157"/>
      <c r="J383" s="158">
        <f>ROUND(I383*H383,2)</f>
        <v>0</v>
      </c>
      <c r="K383" s="154" t="s">
        <v>1</v>
      </c>
      <c r="L383" s="34"/>
      <c r="M383" s="159" t="s">
        <v>1</v>
      </c>
      <c r="N383" s="160" t="s">
        <v>45</v>
      </c>
      <c r="O383" s="59"/>
      <c r="P383" s="161">
        <f>O383*H383</f>
        <v>0</v>
      </c>
      <c r="Q383" s="161">
        <v>0</v>
      </c>
      <c r="R383" s="161">
        <f>Q383*H383</f>
        <v>0</v>
      </c>
      <c r="S383" s="161">
        <v>0</v>
      </c>
      <c r="T383" s="162">
        <f>S383*H383</f>
        <v>0</v>
      </c>
      <c r="U383" s="33"/>
      <c r="V383" s="33"/>
      <c r="W383" s="33"/>
      <c r="X383" s="33"/>
      <c r="Y383" s="33"/>
      <c r="Z383" s="33"/>
      <c r="AA383" s="33"/>
      <c r="AB383" s="33"/>
      <c r="AC383" s="33"/>
      <c r="AD383" s="33"/>
      <c r="AE383" s="33"/>
      <c r="AR383" s="163" t="s">
        <v>179</v>
      </c>
      <c r="AT383" s="163" t="s">
        <v>267</v>
      </c>
      <c r="AU383" s="163" t="s">
        <v>87</v>
      </c>
      <c r="AY383" s="18" t="s">
        <v>265</v>
      </c>
      <c r="BE383" s="164">
        <f>IF(N383="základní",J383,0)</f>
        <v>0</v>
      </c>
      <c r="BF383" s="164">
        <f>IF(N383="snížená",J383,0)</f>
        <v>0</v>
      </c>
      <c r="BG383" s="164">
        <f>IF(N383="zákl. přenesená",J383,0)</f>
        <v>0</v>
      </c>
      <c r="BH383" s="164">
        <f>IF(N383="sníž. přenesená",J383,0)</f>
        <v>0</v>
      </c>
      <c r="BI383" s="164">
        <f>IF(N383="nulová",J383,0)</f>
        <v>0</v>
      </c>
      <c r="BJ383" s="18" t="s">
        <v>87</v>
      </c>
      <c r="BK383" s="164">
        <f>ROUND(I383*H383,2)</f>
        <v>0</v>
      </c>
      <c r="BL383" s="18" t="s">
        <v>179</v>
      </c>
      <c r="BM383" s="163" t="s">
        <v>2459</v>
      </c>
    </row>
    <row r="384" spans="1:47" s="2" customFormat="1" ht="86.4">
      <c r="A384" s="33"/>
      <c r="B384" s="34"/>
      <c r="C384" s="33"/>
      <c r="D384" s="165" t="s">
        <v>273</v>
      </c>
      <c r="E384" s="33"/>
      <c r="F384" s="166" t="s">
        <v>2460</v>
      </c>
      <c r="G384" s="33"/>
      <c r="H384" s="33"/>
      <c r="I384" s="167"/>
      <c r="J384" s="33"/>
      <c r="K384" s="33"/>
      <c r="L384" s="34"/>
      <c r="M384" s="168"/>
      <c r="N384" s="169"/>
      <c r="O384" s="59"/>
      <c r="P384" s="59"/>
      <c r="Q384" s="59"/>
      <c r="R384" s="59"/>
      <c r="S384" s="59"/>
      <c r="T384" s="60"/>
      <c r="U384" s="33"/>
      <c r="V384" s="33"/>
      <c r="W384" s="33"/>
      <c r="X384" s="33"/>
      <c r="Y384" s="33"/>
      <c r="Z384" s="33"/>
      <c r="AA384" s="33"/>
      <c r="AB384" s="33"/>
      <c r="AC384" s="33"/>
      <c r="AD384" s="33"/>
      <c r="AE384" s="33"/>
      <c r="AT384" s="18" t="s">
        <v>273</v>
      </c>
      <c r="AU384" s="18" t="s">
        <v>87</v>
      </c>
    </row>
    <row r="385" spans="1:65" s="2" customFormat="1" ht="21.75" customHeight="1">
      <c r="A385" s="33"/>
      <c r="B385" s="151"/>
      <c r="C385" s="152" t="s">
        <v>1021</v>
      </c>
      <c r="D385" s="152" t="s">
        <v>267</v>
      </c>
      <c r="E385" s="153" t="s">
        <v>2461</v>
      </c>
      <c r="F385" s="154" t="s">
        <v>2462</v>
      </c>
      <c r="G385" s="155" t="s">
        <v>2095</v>
      </c>
      <c r="H385" s="156">
        <v>1</v>
      </c>
      <c r="I385" s="157"/>
      <c r="J385" s="158">
        <f>ROUND(I385*H385,2)</f>
        <v>0</v>
      </c>
      <c r="K385" s="154" t="s">
        <v>1</v>
      </c>
      <c r="L385" s="34"/>
      <c r="M385" s="159" t="s">
        <v>1</v>
      </c>
      <c r="N385" s="160" t="s">
        <v>45</v>
      </c>
      <c r="O385" s="59"/>
      <c r="P385" s="161">
        <f>O385*H385</f>
        <v>0</v>
      </c>
      <c r="Q385" s="161">
        <v>0</v>
      </c>
      <c r="R385" s="161">
        <f>Q385*H385</f>
        <v>0</v>
      </c>
      <c r="S385" s="161">
        <v>0</v>
      </c>
      <c r="T385" s="162">
        <f>S385*H385</f>
        <v>0</v>
      </c>
      <c r="U385" s="33"/>
      <c r="V385" s="33"/>
      <c r="W385" s="33"/>
      <c r="X385" s="33"/>
      <c r="Y385" s="33"/>
      <c r="Z385" s="33"/>
      <c r="AA385" s="33"/>
      <c r="AB385" s="33"/>
      <c r="AC385" s="33"/>
      <c r="AD385" s="33"/>
      <c r="AE385" s="33"/>
      <c r="AR385" s="163" t="s">
        <v>179</v>
      </c>
      <c r="AT385" s="163" t="s">
        <v>267</v>
      </c>
      <c r="AU385" s="163" t="s">
        <v>87</v>
      </c>
      <c r="AY385" s="18" t="s">
        <v>265</v>
      </c>
      <c r="BE385" s="164">
        <f>IF(N385="základní",J385,0)</f>
        <v>0</v>
      </c>
      <c r="BF385" s="164">
        <f>IF(N385="snížená",J385,0)</f>
        <v>0</v>
      </c>
      <c r="BG385" s="164">
        <f>IF(N385="zákl. přenesená",J385,0)</f>
        <v>0</v>
      </c>
      <c r="BH385" s="164">
        <f>IF(N385="sníž. přenesená",J385,0)</f>
        <v>0</v>
      </c>
      <c r="BI385" s="164">
        <f>IF(N385="nulová",J385,0)</f>
        <v>0</v>
      </c>
      <c r="BJ385" s="18" t="s">
        <v>87</v>
      </c>
      <c r="BK385" s="164">
        <f>ROUND(I385*H385,2)</f>
        <v>0</v>
      </c>
      <c r="BL385" s="18" t="s">
        <v>179</v>
      </c>
      <c r="BM385" s="163" t="s">
        <v>2463</v>
      </c>
    </row>
    <row r="386" spans="1:47" s="2" customFormat="1" ht="10.2">
      <c r="A386" s="33"/>
      <c r="B386" s="34"/>
      <c r="C386" s="33"/>
      <c r="D386" s="165" t="s">
        <v>273</v>
      </c>
      <c r="E386" s="33"/>
      <c r="F386" s="166" t="s">
        <v>2462</v>
      </c>
      <c r="G386" s="33"/>
      <c r="H386" s="33"/>
      <c r="I386" s="167"/>
      <c r="J386" s="33"/>
      <c r="K386" s="33"/>
      <c r="L386" s="34"/>
      <c r="M386" s="168"/>
      <c r="N386" s="169"/>
      <c r="O386" s="59"/>
      <c r="P386" s="59"/>
      <c r="Q386" s="59"/>
      <c r="R386" s="59"/>
      <c r="S386" s="59"/>
      <c r="T386" s="60"/>
      <c r="U386" s="33"/>
      <c r="V386" s="33"/>
      <c r="W386" s="33"/>
      <c r="X386" s="33"/>
      <c r="Y386" s="33"/>
      <c r="Z386" s="33"/>
      <c r="AA386" s="33"/>
      <c r="AB386" s="33"/>
      <c r="AC386" s="33"/>
      <c r="AD386" s="33"/>
      <c r="AE386" s="33"/>
      <c r="AT386" s="18" t="s">
        <v>273</v>
      </c>
      <c r="AU386" s="18" t="s">
        <v>87</v>
      </c>
    </row>
    <row r="387" spans="1:65" s="2" customFormat="1" ht="16.5" customHeight="1">
      <c r="A387" s="33"/>
      <c r="B387" s="151"/>
      <c r="C387" s="152" t="s">
        <v>1025</v>
      </c>
      <c r="D387" s="152" t="s">
        <v>267</v>
      </c>
      <c r="E387" s="153" t="s">
        <v>2249</v>
      </c>
      <c r="F387" s="154" t="s">
        <v>2250</v>
      </c>
      <c r="G387" s="155" t="s">
        <v>2095</v>
      </c>
      <c r="H387" s="156">
        <v>7</v>
      </c>
      <c r="I387" s="157"/>
      <c r="J387" s="158">
        <f>ROUND(I387*H387,2)</f>
        <v>0</v>
      </c>
      <c r="K387" s="154" t="s">
        <v>1</v>
      </c>
      <c r="L387" s="34"/>
      <c r="M387" s="159" t="s">
        <v>1</v>
      </c>
      <c r="N387" s="160" t="s">
        <v>45</v>
      </c>
      <c r="O387" s="59"/>
      <c r="P387" s="161">
        <f>O387*H387</f>
        <v>0</v>
      </c>
      <c r="Q387" s="161">
        <v>0</v>
      </c>
      <c r="R387" s="161">
        <f>Q387*H387</f>
        <v>0</v>
      </c>
      <c r="S387" s="161">
        <v>0</v>
      </c>
      <c r="T387" s="162">
        <f>S387*H387</f>
        <v>0</v>
      </c>
      <c r="U387" s="33"/>
      <c r="V387" s="33"/>
      <c r="W387" s="33"/>
      <c r="X387" s="33"/>
      <c r="Y387" s="33"/>
      <c r="Z387" s="33"/>
      <c r="AA387" s="33"/>
      <c r="AB387" s="33"/>
      <c r="AC387" s="33"/>
      <c r="AD387" s="33"/>
      <c r="AE387" s="33"/>
      <c r="AR387" s="163" t="s">
        <v>179</v>
      </c>
      <c r="AT387" s="163" t="s">
        <v>267</v>
      </c>
      <c r="AU387" s="163" t="s">
        <v>87</v>
      </c>
      <c r="AY387" s="18" t="s">
        <v>265</v>
      </c>
      <c r="BE387" s="164">
        <f>IF(N387="základní",J387,0)</f>
        <v>0</v>
      </c>
      <c r="BF387" s="164">
        <f>IF(N387="snížená",J387,0)</f>
        <v>0</v>
      </c>
      <c r="BG387" s="164">
        <f>IF(N387="zákl. přenesená",J387,0)</f>
        <v>0</v>
      </c>
      <c r="BH387" s="164">
        <f>IF(N387="sníž. přenesená",J387,0)</f>
        <v>0</v>
      </c>
      <c r="BI387" s="164">
        <f>IF(N387="nulová",J387,0)</f>
        <v>0</v>
      </c>
      <c r="BJ387" s="18" t="s">
        <v>87</v>
      </c>
      <c r="BK387" s="164">
        <f>ROUND(I387*H387,2)</f>
        <v>0</v>
      </c>
      <c r="BL387" s="18" t="s">
        <v>179</v>
      </c>
      <c r="BM387" s="163" t="s">
        <v>2464</v>
      </c>
    </row>
    <row r="388" spans="1:47" s="2" customFormat="1" ht="10.2">
      <c r="A388" s="33"/>
      <c r="B388" s="34"/>
      <c r="C388" s="33"/>
      <c r="D388" s="165" t="s">
        <v>273</v>
      </c>
      <c r="E388" s="33"/>
      <c r="F388" s="166" t="s">
        <v>2250</v>
      </c>
      <c r="G388" s="33"/>
      <c r="H388" s="33"/>
      <c r="I388" s="167"/>
      <c r="J388" s="33"/>
      <c r="K388" s="33"/>
      <c r="L388" s="34"/>
      <c r="M388" s="168"/>
      <c r="N388" s="169"/>
      <c r="O388" s="59"/>
      <c r="P388" s="59"/>
      <c r="Q388" s="59"/>
      <c r="R388" s="59"/>
      <c r="S388" s="59"/>
      <c r="T388" s="60"/>
      <c r="U388" s="33"/>
      <c r="V388" s="33"/>
      <c r="W388" s="33"/>
      <c r="X388" s="33"/>
      <c r="Y388" s="33"/>
      <c r="Z388" s="33"/>
      <c r="AA388" s="33"/>
      <c r="AB388" s="33"/>
      <c r="AC388" s="33"/>
      <c r="AD388" s="33"/>
      <c r="AE388" s="33"/>
      <c r="AT388" s="18" t="s">
        <v>273</v>
      </c>
      <c r="AU388" s="18" t="s">
        <v>87</v>
      </c>
    </row>
    <row r="389" spans="1:65" s="2" customFormat="1" ht="16.5" customHeight="1">
      <c r="A389" s="33"/>
      <c r="B389" s="151"/>
      <c r="C389" s="152" t="s">
        <v>1031</v>
      </c>
      <c r="D389" s="152" t="s">
        <v>267</v>
      </c>
      <c r="E389" s="153" t="s">
        <v>2252</v>
      </c>
      <c r="F389" s="154" t="s">
        <v>2253</v>
      </c>
      <c r="G389" s="155" t="s">
        <v>2095</v>
      </c>
      <c r="H389" s="156">
        <v>10</v>
      </c>
      <c r="I389" s="157"/>
      <c r="J389" s="158">
        <f>ROUND(I389*H389,2)</f>
        <v>0</v>
      </c>
      <c r="K389" s="154" t="s">
        <v>1</v>
      </c>
      <c r="L389" s="34"/>
      <c r="M389" s="159" t="s">
        <v>1</v>
      </c>
      <c r="N389" s="160" t="s">
        <v>45</v>
      </c>
      <c r="O389" s="59"/>
      <c r="P389" s="161">
        <f>O389*H389</f>
        <v>0</v>
      </c>
      <c r="Q389" s="161">
        <v>0</v>
      </c>
      <c r="R389" s="161">
        <f>Q389*H389</f>
        <v>0</v>
      </c>
      <c r="S389" s="161">
        <v>0</v>
      </c>
      <c r="T389" s="162">
        <f>S389*H389</f>
        <v>0</v>
      </c>
      <c r="U389" s="33"/>
      <c r="V389" s="33"/>
      <c r="W389" s="33"/>
      <c r="X389" s="33"/>
      <c r="Y389" s="33"/>
      <c r="Z389" s="33"/>
      <c r="AA389" s="33"/>
      <c r="AB389" s="33"/>
      <c r="AC389" s="33"/>
      <c r="AD389" s="33"/>
      <c r="AE389" s="33"/>
      <c r="AR389" s="163" t="s">
        <v>179</v>
      </c>
      <c r="AT389" s="163" t="s">
        <v>267</v>
      </c>
      <c r="AU389" s="163" t="s">
        <v>87</v>
      </c>
      <c r="AY389" s="18" t="s">
        <v>265</v>
      </c>
      <c r="BE389" s="164">
        <f>IF(N389="základní",J389,0)</f>
        <v>0</v>
      </c>
      <c r="BF389" s="164">
        <f>IF(N389="snížená",J389,0)</f>
        <v>0</v>
      </c>
      <c r="BG389" s="164">
        <f>IF(N389="zákl. přenesená",J389,0)</f>
        <v>0</v>
      </c>
      <c r="BH389" s="164">
        <f>IF(N389="sníž. přenesená",J389,0)</f>
        <v>0</v>
      </c>
      <c r="BI389" s="164">
        <f>IF(N389="nulová",J389,0)</f>
        <v>0</v>
      </c>
      <c r="BJ389" s="18" t="s">
        <v>87</v>
      </c>
      <c r="BK389" s="164">
        <f>ROUND(I389*H389,2)</f>
        <v>0</v>
      </c>
      <c r="BL389" s="18" t="s">
        <v>179</v>
      </c>
      <c r="BM389" s="163" t="s">
        <v>2465</v>
      </c>
    </row>
    <row r="390" spans="1:47" s="2" customFormat="1" ht="10.2">
      <c r="A390" s="33"/>
      <c r="B390" s="34"/>
      <c r="C390" s="33"/>
      <c r="D390" s="165" t="s">
        <v>273</v>
      </c>
      <c r="E390" s="33"/>
      <c r="F390" s="166" t="s">
        <v>2253</v>
      </c>
      <c r="G390" s="33"/>
      <c r="H390" s="33"/>
      <c r="I390" s="167"/>
      <c r="J390" s="33"/>
      <c r="K390" s="33"/>
      <c r="L390" s="34"/>
      <c r="M390" s="168"/>
      <c r="N390" s="169"/>
      <c r="O390" s="59"/>
      <c r="P390" s="59"/>
      <c r="Q390" s="59"/>
      <c r="R390" s="59"/>
      <c r="S390" s="59"/>
      <c r="T390" s="60"/>
      <c r="U390" s="33"/>
      <c r="V390" s="33"/>
      <c r="W390" s="33"/>
      <c r="X390" s="33"/>
      <c r="Y390" s="33"/>
      <c r="Z390" s="33"/>
      <c r="AA390" s="33"/>
      <c r="AB390" s="33"/>
      <c r="AC390" s="33"/>
      <c r="AD390" s="33"/>
      <c r="AE390" s="33"/>
      <c r="AT390" s="18" t="s">
        <v>273</v>
      </c>
      <c r="AU390" s="18" t="s">
        <v>87</v>
      </c>
    </row>
    <row r="391" spans="1:65" s="2" customFormat="1" ht="16.5" customHeight="1">
      <c r="A391" s="33"/>
      <c r="B391" s="151"/>
      <c r="C391" s="152" t="s">
        <v>1036</v>
      </c>
      <c r="D391" s="152" t="s">
        <v>267</v>
      </c>
      <c r="E391" s="153" t="s">
        <v>2466</v>
      </c>
      <c r="F391" s="154" t="s">
        <v>2467</v>
      </c>
      <c r="G391" s="155" t="s">
        <v>294</v>
      </c>
      <c r="H391" s="156">
        <v>209</v>
      </c>
      <c r="I391" s="157"/>
      <c r="J391" s="158">
        <f>ROUND(I391*H391,2)</f>
        <v>0</v>
      </c>
      <c r="K391" s="154" t="s">
        <v>1</v>
      </c>
      <c r="L391" s="34"/>
      <c r="M391" s="159" t="s">
        <v>1</v>
      </c>
      <c r="N391" s="160" t="s">
        <v>45</v>
      </c>
      <c r="O391" s="59"/>
      <c r="P391" s="161">
        <f>O391*H391</f>
        <v>0</v>
      </c>
      <c r="Q391" s="161">
        <v>0</v>
      </c>
      <c r="R391" s="161">
        <f>Q391*H391</f>
        <v>0</v>
      </c>
      <c r="S391" s="161">
        <v>0</v>
      </c>
      <c r="T391" s="162">
        <f>S391*H391</f>
        <v>0</v>
      </c>
      <c r="U391" s="33"/>
      <c r="V391" s="33"/>
      <c r="W391" s="33"/>
      <c r="X391" s="33"/>
      <c r="Y391" s="33"/>
      <c r="Z391" s="33"/>
      <c r="AA391" s="33"/>
      <c r="AB391" s="33"/>
      <c r="AC391" s="33"/>
      <c r="AD391" s="33"/>
      <c r="AE391" s="33"/>
      <c r="AR391" s="163" t="s">
        <v>179</v>
      </c>
      <c r="AT391" s="163" t="s">
        <v>267</v>
      </c>
      <c r="AU391" s="163" t="s">
        <v>87</v>
      </c>
      <c r="AY391" s="18" t="s">
        <v>265</v>
      </c>
      <c r="BE391" s="164">
        <f>IF(N391="základní",J391,0)</f>
        <v>0</v>
      </c>
      <c r="BF391" s="164">
        <f>IF(N391="snížená",J391,0)</f>
        <v>0</v>
      </c>
      <c r="BG391" s="164">
        <f>IF(N391="zákl. přenesená",J391,0)</f>
        <v>0</v>
      </c>
      <c r="BH391" s="164">
        <f>IF(N391="sníž. přenesená",J391,0)</f>
        <v>0</v>
      </c>
      <c r="BI391" s="164">
        <f>IF(N391="nulová",J391,0)</f>
        <v>0</v>
      </c>
      <c r="BJ391" s="18" t="s">
        <v>87</v>
      </c>
      <c r="BK391" s="164">
        <f>ROUND(I391*H391,2)</f>
        <v>0</v>
      </c>
      <c r="BL391" s="18" t="s">
        <v>179</v>
      </c>
      <c r="BM391" s="163" t="s">
        <v>2468</v>
      </c>
    </row>
    <row r="392" spans="1:47" s="2" customFormat="1" ht="10.2">
      <c r="A392" s="33"/>
      <c r="B392" s="34"/>
      <c r="C392" s="33"/>
      <c r="D392" s="165" t="s">
        <v>273</v>
      </c>
      <c r="E392" s="33"/>
      <c r="F392" s="166" t="s">
        <v>2467</v>
      </c>
      <c r="G392" s="33"/>
      <c r="H392" s="33"/>
      <c r="I392" s="167"/>
      <c r="J392" s="33"/>
      <c r="K392" s="33"/>
      <c r="L392" s="34"/>
      <c r="M392" s="168"/>
      <c r="N392" s="169"/>
      <c r="O392" s="59"/>
      <c r="P392" s="59"/>
      <c r="Q392" s="59"/>
      <c r="R392" s="59"/>
      <c r="S392" s="59"/>
      <c r="T392" s="60"/>
      <c r="U392" s="33"/>
      <c r="V392" s="33"/>
      <c r="W392" s="33"/>
      <c r="X392" s="33"/>
      <c r="Y392" s="33"/>
      <c r="Z392" s="33"/>
      <c r="AA392" s="33"/>
      <c r="AB392" s="33"/>
      <c r="AC392" s="33"/>
      <c r="AD392" s="33"/>
      <c r="AE392" s="33"/>
      <c r="AT392" s="18" t="s">
        <v>273</v>
      </c>
      <c r="AU392" s="18" t="s">
        <v>87</v>
      </c>
    </row>
    <row r="393" spans="1:65" s="2" customFormat="1" ht="16.5" customHeight="1">
      <c r="A393" s="33"/>
      <c r="B393" s="151"/>
      <c r="C393" s="152" t="s">
        <v>1041</v>
      </c>
      <c r="D393" s="152" t="s">
        <v>267</v>
      </c>
      <c r="E393" s="153" t="s">
        <v>2469</v>
      </c>
      <c r="F393" s="154" t="s">
        <v>2470</v>
      </c>
      <c r="G393" s="155" t="s">
        <v>294</v>
      </c>
      <c r="H393" s="156">
        <v>209</v>
      </c>
      <c r="I393" s="157"/>
      <c r="J393" s="158">
        <f>ROUND(I393*H393,2)</f>
        <v>0</v>
      </c>
      <c r="K393" s="154" t="s">
        <v>1</v>
      </c>
      <c r="L393" s="34"/>
      <c r="M393" s="159" t="s">
        <v>1</v>
      </c>
      <c r="N393" s="160" t="s">
        <v>45</v>
      </c>
      <c r="O393" s="59"/>
      <c r="P393" s="161">
        <f>O393*H393</f>
        <v>0</v>
      </c>
      <c r="Q393" s="161">
        <v>0</v>
      </c>
      <c r="R393" s="161">
        <f>Q393*H393</f>
        <v>0</v>
      </c>
      <c r="S393" s="161">
        <v>0</v>
      </c>
      <c r="T393" s="162">
        <f>S393*H393</f>
        <v>0</v>
      </c>
      <c r="U393" s="33"/>
      <c r="V393" s="33"/>
      <c r="W393" s="33"/>
      <c r="X393" s="33"/>
      <c r="Y393" s="33"/>
      <c r="Z393" s="33"/>
      <c r="AA393" s="33"/>
      <c r="AB393" s="33"/>
      <c r="AC393" s="33"/>
      <c r="AD393" s="33"/>
      <c r="AE393" s="33"/>
      <c r="AR393" s="163" t="s">
        <v>179</v>
      </c>
      <c r="AT393" s="163" t="s">
        <v>267</v>
      </c>
      <c r="AU393" s="163" t="s">
        <v>87</v>
      </c>
      <c r="AY393" s="18" t="s">
        <v>265</v>
      </c>
      <c r="BE393" s="164">
        <f>IF(N393="základní",J393,0)</f>
        <v>0</v>
      </c>
      <c r="BF393" s="164">
        <f>IF(N393="snížená",J393,0)</f>
        <v>0</v>
      </c>
      <c r="BG393" s="164">
        <f>IF(N393="zákl. přenesená",J393,0)</f>
        <v>0</v>
      </c>
      <c r="BH393" s="164">
        <f>IF(N393="sníž. přenesená",J393,0)</f>
        <v>0</v>
      </c>
      <c r="BI393" s="164">
        <f>IF(N393="nulová",J393,0)</f>
        <v>0</v>
      </c>
      <c r="BJ393" s="18" t="s">
        <v>87</v>
      </c>
      <c r="BK393" s="164">
        <f>ROUND(I393*H393,2)</f>
        <v>0</v>
      </c>
      <c r="BL393" s="18" t="s">
        <v>179</v>
      </c>
      <c r="BM393" s="163" t="s">
        <v>2471</v>
      </c>
    </row>
    <row r="394" spans="1:47" s="2" customFormat="1" ht="10.2">
      <c r="A394" s="33"/>
      <c r="B394" s="34"/>
      <c r="C394" s="33"/>
      <c r="D394" s="165" t="s">
        <v>273</v>
      </c>
      <c r="E394" s="33"/>
      <c r="F394" s="166" t="s">
        <v>2470</v>
      </c>
      <c r="G394" s="33"/>
      <c r="H394" s="33"/>
      <c r="I394" s="167"/>
      <c r="J394" s="33"/>
      <c r="K394" s="33"/>
      <c r="L394" s="34"/>
      <c r="M394" s="168"/>
      <c r="N394" s="169"/>
      <c r="O394" s="59"/>
      <c r="P394" s="59"/>
      <c r="Q394" s="59"/>
      <c r="R394" s="59"/>
      <c r="S394" s="59"/>
      <c r="T394" s="60"/>
      <c r="U394" s="33"/>
      <c r="V394" s="33"/>
      <c r="W394" s="33"/>
      <c r="X394" s="33"/>
      <c r="Y394" s="33"/>
      <c r="Z394" s="33"/>
      <c r="AA394" s="33"/>
      <c r="AB394" s="33"/>
      <c r="AC394" s="33"/>
      <c r="AD394" s="33"/>
      <c r="AE394" s="33"/>
      <c r="AT394" s="18" t="s">
        <v>273</v>
      </c>
      <c r="AU394" s="18" t="s">
        <v>87</v>
      </c>
    </row>
    <row r="395" spans="1:65" s="2" customFormat="1" ht="16.5" customHeight="1">
      <c r="A395" s="33"/>
      <c r="B395" s="151"/>
      <c r="C395" s="152" t="s">
        <v>1047</v>
      </c>
      <c r="D395" s="152" t="s">
        <v>267</v>
      </c>
      <c r="E395" s="153" t="s">
        <v>2472</v>
      </c>
      <c r="F395" s="154" t="s">
        <v>2473</v>
      </c>
      <c r="G395" s="155" t="s">
        <v>2095</v>
      </c>
      <c r="H395" s="156">
        <v>114</v>
      </c>
      <c r="I395" s="157"/>
      <c r="J395" s="158">
        <f>ROUND(I395*H395,2)</f>
        <v>0</v>
      </c>
      <c r="K395" s="154" t="s">
        <v>1</v>
      </c>
      <c r="L395" s="34"/>
      <c r="M395" s="159" t="s">
        <v>1</v>
      </c>
      <c r="N395" s="160" t="s">
        <v>45</v>
      </c>
      <c r="O395" s="59"/>
      <c r="P395" s="161">
        <f>O395*H395</f>
        <v>0</v>
      </c>
      <c r="Q395" s="161">
        <v>0</v>
      </c>
      <c r="R395" s="161">
        <f>Q395*H395</f>
        <v>0</v>
      </c>
      <c r="S395" s="161">
        <v>0</v>
      </c>
      <c r="T395" s="162">
        <f>S395*H395</f>
        <v>0</v>
      </c>
      <c r="U395" s="33"/>
      <c r="V395" s="33"/>
      <c r="W395" s="33"/>
      <c r="X395" s="33"/>
      <c r="Y395" s="33"/>
      <c r="Z395" s="33"/>
      <c r="AA395" s="33"/>
      <c r="AB395" s="33"/>
      <c r="AC395" s="33"/>
      <c r="AD395" s="33"/>
      <c r="AE395" s="33"/>
      <c r="AR395" s="163" t="s">
        <v>179</v>
      </c>
      <c r="AT395" s="163" t="s">
        <v>267</v>
      </c>
      <c r="AU395" s="163" t="s">
        <v>87</v>
      </c>
      <c r="AY395" s="18" t="s">
        <v>265</v>
      </c>
      <c r="BE395" s="164">
        <f>IF(N395="základní",J395,0)</f>
        <v>0</v>
      </c>
      <c r="BF395" s="164">
        <f>IF(N395="snížená",J395,0)</f>
        <v>0</v>
      </c>
      <c r="BG395" s="164">
        <f>IF(N395="zákl. přenesená",J395,0)</f>
        <v>0</v>
      </c>
      <c r="BH395" s="164">
        <f>IF(N395="sníž. přenesená",J395,0)</f>
        <v>0</v>
      </c>
      <c r="BI395" s="164">
        <f>IF(N395="nulová",J395,0)</f>
        <v>0</v>
      </c>
      <c r="BJ395" s="18" t="s">
        <v>87</v>
      </c>
      <c r="BK395" s="164">
        <f>ROUND(I395*H395,2)</f>
        <v>0</v>
      </c>
      <c r="BL395" s="18" t="s">
        <v>179</v>
      </c>
      <c r="BM395" s="163" t="s">
        <v>2474</v>
      </c>
    </row>
    <row r="396" spans="1:47" s="2" customFormat="1" ht="10.2">
      <c r="A396" s="33"/>
      <c r="B396" s="34"/>
      <c r="C396" s="33"/>
      <c r="D396" s="165" t="s">
        <v>273</v>
      </c>
      <c r="E396" s="33"/>
      <c r="F396" s="166" t="s">
        <v>2473</v>
      </c>
      <c r="G396" s="33"/>
      <c r="H396" s="33"/>
      <c r="I396" s="167"/>
      <c r="J396" s="33"/>
      <c r="K396" s="33"/>
      <c r="L396" s="34"/>
      <c r="M396" s="168"/>
      <c r="N396" s="169"/>
      <c r="O396" s="59"/>
      <c r="P396" s="59"/>
      <c r="Q396" s="59"/>
      <c r="R396" s="59"/>
      <c r="S396" s="59"/>
      <c r="T396" s="60"/>
      <c r="U396" s="33"/>
      <c r="V396" s="33"/>
      <c r="W396" s="33"/>
      <c r="X396" s="33"/>
      <c r="Y396" s="33"/>
      <c r="Z396" s="33"/>
      <c r="AA396" s="33"/>
      <c r="AB396" s="33"/>
      <c r="AC396" s="33"/>
      <c r="AD396" s="33"/>
      <c r="AE396" s="33"/>
      <c r="AT396" s="18" t="s">
        <v>273</v>
      </c>
      <c r="AU396" s="18" t="s">
        <v>87</v>
      </c>
    </row>
    <row r="397" spans="1:65" s="2" customFormat="1" ht="16.5" customHeight="1">
      <c r="A397" s="33"/>
      <c r="B397" s="151"/>
      <c r="C397" s="152" t="s">
        <v>209</v>
      </c>
      <c r="D397" s="152" t="s">
        <v>267</v>
      </c>
      <c r="E397" s="153" t="s">
        <v>2475</v>
      </c>
      <c r="F397" s="154" t="s">
        <v>2476</v>
      </c>
      <c r="G397" s="155" t="s">
        <v>2095</v>
      </c>
      <c r="H397" s="156">
        <v>8</v>
      </c>
      <c r="I397" s="157"/>
      <c r="J397" s="158">
        <f>ROUND(I397*H397,2)</f>
        <v>0</v>
      </c>
      <c r="K397" s="154" t="s">
        <v>1</v>
      </c>
      <c r="L397" s="34"/>
      <c r="M397" s="159" t="s">
        <v>1</v>
      </c>
      <c r="N397" s="160" t="s">
        <v>45</v>
      </c>
      <c r="O397" s="59"/>
      <c r="P397" s="161">
        <f>O397*H397</f>
        <v>0</v>
      </c>
      <c r="Q397" s="161">
        <v>0</v>
      </c>
      <c r="R397" s="161">
        <f>Q397*H397</f>
        <v>0</v>
      </c>
      <c r="S397" s="161">
        <v>0</v>
      </c>
      <c r="T397" s="162">
        <f>S397*H397</f>
        <v>0</v>
      </c>
      <c r="U397" s="33"/>
      <c r="V397" s="33"/>
      <c r="W397" s="33"/>
      <c r="X397" s="33"/>
      <c r="Y397" s="33"/>
      <c r="Z397" s="33"/>
      <c r="AA397" s="33"/>
      <c r="AB397" s="33"/>
      <c r="AC397" s="33"/>
      <c r="AD397" s="33"/>
      <c r="AE397" s="33"/>
      <c r="AR397" s="163" t="s">
        <v>179</v>
      </c>
      <c r="AT397" s="163" t="s">
        <v>267</v>
      </c>
      <c r="AU397" s="163" t="s">
        <v>87</v>
      </c>
      <c r="AY397" s="18" t="s">
        <v>265</v>
      </c>
      <c r="BE397" s="164">
        <f>IF(N397="základní",J397,0)</f>
        <v>0</v>
      </c>
      <c r="BF397" s="164">
        <f>IF(N397="snížená",J397,0)</f>
        <v>0</v>
      </c>
      <c r="BG397" s="164">
        <f>IF(N397="zákl. přenesená",J397,0)</f>
        <v>0</v>
      </c>
      <c r="BH397" s="164">
        <f>IF(N397="sníž. přenesená",J397,0)</f>
        <v>0</v>
      </c>
      <c r="BI397" s="164">
        <f>IF(N397="nulová",J397,0)</f>
        <v>0</v>
      </c>
      <c r="BJ397" s="18" t="s">
        <v>87</v>
      </c>
      <c r="BK397" s="164">
        <f>ROUND(I397*H397,2)</f>
        <v>0</v>
      </c>
      <c r="BL397" s="18" t="s">
        <v>179</v>
      </c>
      <c r="BM397" s="163" t="s">
        <v>2477</v>
      </c>
    </row>
    <row r="398" spans="1:47" s="2" customFormat="1" ht="10.2">
      <c r="A398" s="33"/>
      <c r="B398" s="34"/>
      <c r="C398" s="33"/>
      <c r="D398" s="165" t="s">
        <v>273</v>
      </c>
      <c r="E398" s="33"/>
      <c r="F398" s="166" t="s">
        <v>2476</v>
      </c>
      <c r="G398" s="33"/>
      <c r="H398" s="33"/>
      <c r="I398" s="167"/>
      <c r="J398" s="33"/>
      <c r="K398" s="33"/>
      <c r="L398" s="34"/>
      <c r="M398" s="168"/>
      <c r="N398" s="169"/>
      <c r="O398" s="59"/>
      <c r="P398" s="59"/>
      <c r="Q398" s="59"/>
      <c r="R398" s="59"/>
      <c r="S398" s="59"/>
      <c r="T398" s="60"/>
      <c r="U398" s="33"/>
      <c r="V398" s="33"/>
      <c r="W398" s="33"/>
      <c r="X398" s="33"/>
      <c r="Y398" s="33"/>
      <c r="Z398" s="33"/>
      <c r="AA398" s="33"/>
      <c r="AB398" s="33"/>
      <c r="AC398" s="33"/>
      <c r="AD398" s="33"/>
      <c r="AE398" s="33"/>
      <c r="AT398" s="18" t="s">
        <v>273</v>
      </c>
      <c r="AU398" s="18" t="s">
        <v>87</v>
      </c>
    </row>
    <row r="399" spans="1:65" s="2" customFormat="1" ht="16.5" customHeight="1">
      <c r="A399" s="33"/>
      <c r="B399" s="151"/>
      <c r="C399" s="152" t="s">
        <v>1056</v>
      </c>
      <c r="D399" s="152" t="s">
        <v>267</v>
      </c>
      <c r="E399" s="153" t="s">
        <v>2392</v>
      </c>
      <c r="F399" s="154" t="s">
        <v>2393</v>
      </c>
      <c r="G399" s="155" t="s">
        <v>294</v>
      </c>
      <c r="H399" s="156">
        <v>22</v>
      </c>
      <c r="I399" s="157"/>
      <c r="J399" s="158">
        <f>ROUND(I399*H399,2)</f>
        <v>0</v>
      </c>
      <c r="K399" s="154" t="s">
        <v>1</v>
      </c>
      <c r="L399" s="34"/>
      <c r="M399" s="159" t="s">
        <v>1</v>
      </c>
      <c r="N399" s="160" t="s">
        <v>45</v>
      </c>
      <c r="O399" s="59"/>
      <c r="P399" s="161">
        <f>O399*H399</f>
        <v>0</v>
      </c>
      <c r="Q399" s="161">
        <v>0</v>
      </c>
      <c r="R399" s="161">
        <f>Q399*H399</f>
        <v>0</v>
      </c>
      <c r="S399" s="161">
        <v>0</v>
      </c>
      <c r="T399" s="162">
        <f>S399*H399</f>
        <v>0</v>
      </c>
      <c r="U399" s="33"/>
      <c r="V399" s="33"/>
      <c r="W399" s="33"/>
      <c r="X399" s="33"/>
      <c r="Y399" s="33"/>
      <c r="Z399" s="33"/>
      <c r="AA399" s="33"/>
      <c r="AB399" s="33"/>
      <c r="AC399" s="33"/>
      <c r="AD399" s="33"/>
      <c r="AE399" s="33"/>
      <c r="AR399" s="163" t="s">
        <v>179</v>
      </c>
      <c r="AT399" s="163" t="s">
        <v>267</v>
      </c>
      <c r="AU399" s="163" t="s">
        <v>87</v>
      </c>
      <c r="AY399" s="18" t="s">
        <v>265</v>
      </c>
      <c r="BE399" s="164">
        <f>IF(N399="základní",J399,0)</f>
        <v>0</v>
      </c>
      <c r="BF399" s="164">
        <f>IF(N399="snížená",J399,0)</f>
        <v>0</v>
      </c>
      <c r="BG399" s="164">
        <f>IF(N399="zákl. přenesená",J399,0)</f>
        <v>0</v>
      </c>
      <c r="BH399" s="164">
        <f>IF(N399="sníž. přenesená",J399,0)</f>
        <v>0</v>
      </c>
      <c r="BI399" s="164">
        <f>IF(N399="nulová",J399,0)</f>
        <v>0</v>
      </c>
      <c r="BJ399" s="18" t="s">
        <v>87</v>
      </c>
      <c r="BK399" s="164">
        <f>ROUND(I399*H399,2)</f>
        <v>0</v>
      </c>
      <c r="BL399" s="18" t="s">
        <v>179</v>
      </c>
      <c r="BM399" s="163" t="s">
        <v>2478</v>
      </c>
    </row>
    <row r="400" spans="1:47" s="2" customFormat="1" ht="10.2">
      <c r="A400" s="33"/>
      <c r="B400" s="34"/>
      <c r="C400" s="33"/>
      <c r="D400" s="165" t="s">
        <v>273</v>
      </c>
      <c r="E400" s="33"/>
      <c r="F400" s="166" t="s">
        <v>2393</v>
      </c>
      <c r="G400" s="33"/>
      <c r="H400" s="33"/>
      <c r="I400" s="167"/>
      <c r="J400" s="33"/>
      <c r="K400" s="33"/>
      <c r="L400" s="34"/>
      <c r="M400" s="168"/>
      <c r="N400" s="169"/>
      <c r="O400" s="59"/>
      <c r="P400" s="59"/>
      <c r="Q400" s="59"/>
      <c r="R400" s="59"/>
      <c r="S400" s="59"/>
      <c r="T400" s="60"/>
      <c r="U400" s="33"/>
      <c r="V400" s="33"/>
      <c r="W400" s="33"/>
      <c r="X400" s="33"/>
      <c r="Y400" s="33"/>
      <c r="Z400" s="33"/>
      <c r="AA400" s="33"/>
      <c r="AB400" s="33"/>
      <c r="AC400" s="33"/>
      <c r="AD400" s="33"/>
      <c r="AE400" s="33"/>
      <c r="AT400" s="18" t="s">
        <v>273</v>
      </c>
      <c r="AU400" s="18" t="s">
        <v>87</v>
      </c>
    </row>
    <row r="401" spans="1:65" s="2" customFormat="1" ht="16.5" customHeight="1">
      <c r="A401" s="33"/>
      <c r="B401" s="151"/>
      <c r="C401" s="152" t="s">
        <v>1061</v>
      </c>
      <c r="D401" s="152" t="s">
        <v>267</v>
      </c>
      <c r="E401" s="153" t="s">
        <v>2395</v>
      </c>
      <c r="F401" s="154" t="s">
        <v>2396</v>
      </c>
      <c r="G401" s="155" t="s">
        <v>294</v>
      </c>
      <c r="H401" s="156">
        <v>33</v>
      </c>
      <c r="I401" s="157"/>
      <c r="J401" s="158">
        <f>ROUND(I401*H401,2)</f>
        <v>0</v>
      </c>
      <c r="K401" s="154" t="s">
        <v>1</v>
      </c>
      <c r="L401" s="34"/>
      <c r="M401" s="159" t="s">
        <v>1</v>
      </c>
      <c r="N401" s="160" t="s">
        <v>45</v>
      </c>
      <c r="O401" s="59"/>
      <c r="P401" s="161">
        <f>O401*H401</f>
        <v>0</v>
      </c>
      <c r="Q401" s="161">
        <v>0</v>
      </c>
      <c r="R401" s="161">
        <f>Q401*H401</f>
        <v>0</v>
      </c>
      <c r="S401" s="161">
        <v>0</v>
      </c>
      <c r="T401" s="162">
        <f>S401*H401</f>
        <v>0</v>
      </c>
      <c r="U401" s="33"/>
      <c r="V401" s="33"/>
      <c r="W401" s="33"/>
      <c r="X401" s="33"/>
      <c r="Y401" s="33"/>
      <c r="Z401" s="33"/>
      <c r="AA401" s="33"/>
      <c r="AB401" s="33"/>
      <c r="AC401" s="33"/>
      <c r="AD401" s="33"/>
      <c r="AE401" s="33"/>
      <c r="AR401" s="163" t="s">
        <v>179</v>
      </c>
      <c r="AT401" s="163" t="s">
        <v>267</v>
      </c>
      <c r="AU401" s="163" t="s">
        <v>87</v>
      </c>
      <c r="AY401" s="18" t="s">
        <v>265</v>
      </c>
      <c r="BE401" s="164">
        <f>IF(N401="základní",J401,0)</f>
        <v>0</v>
      </c>
      <c r="BF401" s="164">
        <f>IF(N401="snížená",J401,0)</f>
        <v>0</v>
      </c>
      <c r="BG401" s="164">
        <f>IF(N401="zákl. přenesená",J401,0)</f>
        <v>0</v>
      </c>
      <c r="BH401" s="164">
        <f>IF(N401="sníž. přenesená",J401,0)</f>
        <v>0</v>
      </c>
      <c r="BI401" s="164">
        <f>IF(N401="nulová",J401,0)</f>
        <v>0</v>
      </c>
      <c r="BJ401" s="18" t="s">
        <v>87</v>
      </c>
      <c r="BK401" s="164">
        <f>ROUND(I401*H401,2)</f>
        <v>0</v>
      </c>
      <c r="BL401" s="18" t="s">
        <v>179</v>
      </c>
      <c r="BM401" s="163" t="s">
        <v>2479</v>
      </c>
    </row>
    <row r="402" spans="1:47" s="2" customFormat="1" ht="10.2">
      <c r="A402" s="33"/>
      <c r="B402" s="34"/>
      <c r="C402" s="33"/>
      <c r="D402" s="165" t="s">
        <v>273</v>
      </c>
      <c r="E402" s="33"/>
      <c r="F402" s="166" t="s">
        <v>2396</v>
      </c>
      <c r="G402" s="33"/>
      <c r="H402" s="33"/>
      <c r="I402" s="167"/>
      <c r="J402" s="33"/>
      <c r="K402" s="33"/>
      <c r="L402" s="34"/>
      <c r="M402" s="168"/>
      <c r="N402" s="169"/>
      <c r="O402" s="59"/>
      <c r="P402" s="59"/>
      <c r="Q402" s="59"/>
      <c r="R402" s="59"/>
      <c r="S402" s="59"/>
      <c r="T402" s="60"/>
      <c r="U402" s="33"/>
      <c r="V402" s="33"/>
      <c r="W402" s="33"/>
      <c r="X402" s="33"/>
      <c r="Y402" s="33"/>
      <c r="Z402" s="33"/>
      <c r="AA402" s="33"/>
      <c r="AB402" s="33"/>
      <c r="AC402" s="33"/>
      <c r="AD402" s="33"/>
      <c r="AE402" s="33"/>
      <c r="AT402" s="18" t="s">
        <v>273</v>
      </c>
      <c r="AU402" s="18" t="s">
        <v>87</v>
      </c>
    </row>
    <row r="403" spans="1:65" s="2" customFormat="1" ht="16.5" customHeight="1">
      <c r="A403" s="33"/>
      <c r="B403" s="151"/>
      <c r="C403" s="152" t="s">
        <v>1069</v>
      </c>
      <c r="D403" s="152" t="s">
        <v>267</v>
      </c>
      <c r="E403" s="153" t="s">
        <v>2480</v>
      </c>
      <c r="F403" s="154" t="s">
        <v>2411</v>
      </c>
      <c r="G403" s="155" t="s">
        <v>2412</v>
      </c>
      <c r="H403" s="156">
        <v>1</v>
      </c>
      <c r="I403" s="157"/>
      <c r="J403" s="158">
        <f>ROUND(I403*H403,2)</f>
        <v>0</v>
      </c>
      <c r="K403" s="154" t="s">
        <v>1</v>
      </c>
      <c r="L403" s="34"/>
      <c r="M403" s="159" t="s">
        <v>1</v>
      </c>
      <c r="N403" s="160" t="s">
        <v>45</v>
      </c>
      <c r="O403" s="59"/>
      <c r="P403" s="161">
        <f>O403*H403</f>
        <v>0</v>
      </c>
      <c r="Q403" s="161">
        <v>0</v>
      </c>
      <c r="R403" s="161">
        <f>Q403*H403</f>
        <v>0</v>
      </c>
      <c r="S403" s="161">
        <v>0</v>
      </c>
      <c r="T403" s="162">
        <f>S403*H403</f>
        <v>0</v>
      </c>
      <c r="U403" s="33"/>
      <c r="V403" s="33"/>
      <c r="W403" s="33"/>
      <c r="X403" s="33"/>
      <c r="Y403" s="33"/>
      <c r="Z403" s="33"/>
      <c r="AA403" s="33"/>
      <c r="AB403" s="33"/>
      <c r="AC403" s="33"/>
      <c r="AD403" s="33"/>
      <c r="AE403" s="33"/>
      <c r="AR403" s="163" t="s">
        <v>179</v>
      </c>
      <c r="AT403" s="163" t="s">
        <v>267</v>
      </c>
      <c r="AU403" s="163" t="s">
        <v>87</v>
      </c>
      <c r="AY403" s="18" t="s">
        <v>265</v>
      </c>
      <c r="BE403" s="164">
        <f>IF(N403="základní",J403,0)</f>
        <v>0</v>
      </c>
      <c r="BF403" s="164">
        <f>IF(N403="snížená",J403,0)</f>
        <v>0</v>
      </c>
      <c r="BG403" s="164">
        <f>IF(N403="zákl. přenesená",J403,0)</f>
        <v>0</v>
      </c>
      <c r="BH403" s="164">
        <f>IF(N403="sníž. přenesená",J403,0)</f>
        <v>0</v>
      </c>
      <c r="BI403" s="164">
        <f>IF(N403="nulová",J403,0)</f>
        <v>0</v>
      </c>
      <c r="BJ403" s="18" t="s">
        <v>87</v>
      </c>
      <c r="BK403" s="164">
        <f>ROUND(I403*H403,2)</f>
        <v>0</v>
      </c>
      <c r="BL403" s="18" t="s">
        <v>179</v>
      </c>
      <c r="BM403" s="163" t="s">
        <v>2481</v>
      </c>
    </row>
    <row r="404" spans="1:47" s="2" customFormat="1" ht="10.2">
      <c r="A404" s="33"/>
      <c r="B404" s="34"/>
      <c r="C404" s="33"/>
      <c r="D404" s="165" t="s">
        <v>273</v>
      </c>
      <c r="E404" s="33"/>
      <c r="F404" s="166" t="s">
        <v>2411</v>
      </c>
      <c r="G404" s="33"/>
      <c r="H404" s="33"/>
      <c r="I404" s="167"/>
      <c r="J404" s="33"/>
      <c r="K404" s="33"/>
      <c r="L404" s="34"/>
      <c r="M404" s="168"/>
      <c r="N404" s="169"/>
      <c r="O404" s="59"/>
      <c r="P404" s="59"/>
      <c r="Q404" s="59"/>
      <c r="R404" s="59"/>
      <c r="S404" s="59"/>
      <c r="T404" s="60"/>
      <c r="U404" s="33"/>
      <c r="V404" s="33"/>
      <c r="W404" s="33"/>
      <c r="X404" s="33"/>
      <c r="Y404" s="33"/>
      <c r="Z404" s="33"/>
      <c r="AA404" s="33"/>
      <c r="AB404" s="33"/>
      <c r="AC404" s="33"/>
      <c r="AD404" s="33"/>
      <c r="AE404" s="33"/>
      <c r="AT404" s="18" t="s">
        <v>273</v>
      </c>
      <c r="AU404" s="18" t="s">
        <v>87</v>
      </c>
    </row>
    <row r="405" spans="1:65" s="2" customFormat="1" ht="16.5" customHeight="1">
      <c r="A405" s="33"/>
      <c r="B405" s="151"/>
      <c r="C405" s="152" t="s">
        <v>1073</v>
      </c>
      <c r="D405" s="152" t="s">
        <v>267</v>
      </c>
      <c r="E405" s="153" t="s">
        <v>2482</v>
      </c>
      <c r="F405" s="154" t="s">
        <v>2483</v>
      </c>
      <c r="G405" s="155" t="s">
        <v>562</v>
      </c>
      <c r="H405" s="156">
        <v>4</v>
      </c>
      <c r="I405" s="157"/>
      <c r="J405" s="158">
        <f>ROUND(I405*H405,2)</f>
        <v>0</v>
      </c>
      <c r="K405" s="154" t="s">
        <v>1</v>
      </c>
      <c r="L405" s="34"/>
      <c r="M405" s="159" t="s">
        <v>1</v>
      </c>
      <c r="N405" s="160" t="s">
        <v>45</v>
      </c>
      <c r="O405" s="59"/>
      <c r="P405" s="161">
        <f>O405*H405</f>
        <v>0</v>
      </c>
      <c r="Q405" s="161">
        <v>0</v>
      </c>
      <c r="R405" s="161">
        <f>Q405*H405</f>
        <v>0</v>
      </c>
      <c r="S405" s="161">
        <v>0</v>
      </c>
      <c r="T405" s="162">
        <f>S405*H405</f>
        <v>0</v>
      </c>
      <c r="U405" s="33"/>
      <c r="V405" s="33"/>
      <c r="W405" s="33"/>
      <c r="X405" s="33"/>
      <c r="Y405" s="33"/>
      <c r="Z405" s="33"/>
      <c r="AA405" s="33"/>
      <c r="AB405" s="33"/>
      <c r="AC405" s="33"/>
      <c r="AD405" s="33"/>
      <c r="AE405" s="33"/>
      <c r="AR405" s="163" t="s">
        <v>179</v>
      </c>
      <c r="AT405" s="163" t="s">
        <v>267</v>
      </c>
      <c r="AU405" s="163" t="s">
        <v>87</v>
      </c>
      <c r="AY405" s="18" t="s">
        <v>265</v>
      </c>
      <c r="BE405" s="164">
        <f>IF(N405="základní",J405,0)</f>
        <v>0</v>
      </c>
      <c r="BF405" s="164">
        <f>IF(N405="snížená",J405,0)</f>
        <v>0</v>
      </c>
      <c r="BG405" s="164">
        <f>IF(N405="zákl. přenesená",J405,0)</f>
        <v>0</v>
      </c>
      <c r="BH405" s="164">
        <f>IF(N405="sníž. přenesená",J405,0)</f>
        <v>0</v>
      </c>
      <c r="BI405" s="164">
        <f>IF(N405="nulová",J405,0)</f>
        <v>0</v>
      </c>
      <c r="BJ405" s="18" t="s">
        <v>87</v>
      </c>
      <c r="BK405" s="164">
        <f>ROUND(I405*H405,2)</f>
        <v>0</v>
      </c>
      <c r="BL405" s="18" t="s">
        <v>179</v>
      </c>
      <c r="BM405" s="163" t="s">
        <v>2484</v>
      </c>
    </row>
    <row r="406" spans="1:47" s="2" customFormat="1" ht="10.2">
      <c r="A406" s="33"/>
      <c r="B406" s="34"/>
      <c r="C406" s="33"/>
      <c r="D406" s="165" t="s">
        <v>273</v>
      </c>
      <c r="E406" s="33"/>
      <c r="F406" s="166" t="s">
        <v>2483</v>
      </c>
      <c r="G406" s="33"/>
      <c r="H406" s="33"/>
      <c r="I406" s="167"/>
      <c r="J406" s="33"/>
      <c r="K406" s="33"/>
      <c r="L406" s="34"/>
      <c r="M406" s="168"/>
      <c r="N406" s="169"/>
      <c r="O406" s="59"/>
      <c r="P406" s="59"/>
      <c r="Q406" s="59"/>
      <c r="R406" s="59"/>
      <c r="S406" s="59"/>
      <c r="T406" s="60"/>
      <c r="U406" s="33"/>
      <c r="V406" s="33"/>
      <c r="W406" s="33"/>
      <c r="X406" s="33"/>
      <c r="Y406" s="33"/>
      <c r="Z406" s="33"/>
      <c r="AA406" s="33"/>
      <c r="AB406" s="33"/>
      <c r="AC406" s="33"/>
      <c r="AD406" s="33"/>
      <c r="AE406" s="33"/>
      <c r="AT406" s="18" t="s">
        <v>273</v>
      </c>
      <c r="AU406" s="18" t="s">
        <v>87</v>
      </c>
    </row>
    <row r="407" spans="1:65" s="2" customFormat="1" ht="16.5" customHeight="1">
      <c r="A407" s="33"/>
      <c r="B407" s="151"/>
      <c r="C407" s="152" t="s">
        <v>1077</v>
      </c>
      <c r="D407" s="152" t="s">
        <v>267</v>
      </c>
      <c r="E407" s="153" t="s">
        <v>2401</v>
      </c>
      <c r="F407" s="154" t="s">
        <v>2402</v>
      </c>
      <c r="G407" s="155" t="s">
        <v>562</v>
      </c>
      <c r="H407" s="156">
        <v>4</v>
      </c>
      <c r="I407" s="157"/>
      <c r="J407" s="158">
        <f>ROUND(I407*H407,2)</f>
        <v>0</v>
      </c>
      <c r="K407" s="154" t="s">
        <v>1</v>
      </c>
      <c r="L407" s="34"/>
      <c r="M407" s="159" t="s">
        <v>1</v>
      </c>
      <c r="N407" s="160" t="s">
        <v>45</v>
      </c>
      <c r="O407" s="59"/>
      <c r="P407" s="161">
        <f>O407*H407</f>
        <v>0</v>
      </c>
      <c r="Q407" s="161">
        <v>0</v>
      </c>
      <c r="R407" s="161">
        <f>Q407*H407</f>
        <v>0</v>
      </c>
      <c r="S407" s="161">
        <v>0</v>
      </c>
      <c r="T407" s="162">
        <f>S407*H407</f>
        <v>0</v>
      </c>
      <c r="U407" s="33"/>
      <c r="V407" s="33"/>
      <c r="W407" s="33"/>
      <c r="X407" s="33"/>
      <c r="Y407" s="33"/>
      <c r="Z407" s="33"/>
      <c r="AA407" s="33"/>
      <c r="AB407" s="33"/>
      <c r="AC407" s="33"/>
      <c r="AD407" s="33"/>
      <c r="AE407" s="33"/>
      <c r="AR407" s="163" t="s">
        <v>179</v>
      </c>
      <c r="AT407" s="163" t="s">
        <v>267</v>
      </c>
      <c r="AU407" s="163" t="s">
        <v>87</v>
      </c>
      <c r="AY407" s="18" t="s">
        <v>265</v>
      </c>
      <c r="BE407" s="164">
        <f>IF(N407="základní",J407,0)</f>
        <v>0</v>
      </c>
      <c r="BF407" s="164">
        <f>IF(N407="snížená",J407,0)</f>
        <v>0</v>
      </c>
      <c r="BG407" s="164">
        <f>IF(N407="zákl. přenesená",J407,0)</f>
        <v>0</v>
      </c>
      <c r="BH407" s="164">
        <f>IF(N407="sníž. přenesená",J407,0)</f>
        <v>0</v>
      </c>
      <c r="BI407" s="164">
        <f>IF(N407="nulová",J407,0)</f>
        <v>0</v>
      </c>
      <c r="BJ407" s="18" t="s">
        <v>87</v>
      </c>
      <c r="BK407" s="164">
        <f>ROUND(I407*H407,2)</f>
        <v>0</v>
      </c>
      <c r="BL407" s="18" t="s">
        <v>179</v>
      </c>
      <c r="BM407" s="163" t="s">
        <v>2485</v>
      </c>
    </row>
    <row r="408" spans="1:47" s="2" customFormat="1" ht="10.2">
      <c r="A408" s="33"/>
      <c r="B408" s="34"/>
      <c r="C408" s="33"/>
      <c r="D408" s="165" t="s">
        <v>273</v>
      </c>
      <c r="E408" s="33"/>
      <c r="F408" s="166" t="s">
        <v>2402</v>
      </c>
      <c r="G408" s="33"/>
      <c r="H408" s="33"/>
      <c r="I408" s="167"/>
      <c r="J408" s="33"/>
      <c r="K408" s="33"/>
      <c r="L408" s="34"/>
      <c r="M408" s="168"/>
      <c r="N408" s="169"/>
      <c r="O408" s="59"/>
      <c r="P408" s="59"/>
      <c r="Q408" s="59"/>
      <c r="R408" s="59"/>
      <c r="S408" s="59"/>
      <c r="T408" s="60"/>
      <c r="U408" s="33"/>
      <c r="V408" s="33"/>
      <c r="W408" s="33"/>
      <c r="X408" s="33"/>
      <c r="Y408" s="33"/>
      <c r="Z408" s="33"/>
      <c r="AA408" s="33"/>
      <c r="AB408" s="33"/>
      <c r="AC408" s="33"/>
      <c r="AD408" s="33"/>
      <c r="AE408" s="33"/>
      <c r="AT408" s="18" t="s">
        <v>273</v>
      </c>
      <c r="AU408" s="18" t="s">
        <v>87</v>
      </c>
    </row>
    <row r="409" spans="1:65" s="2" customFormat="1" ht="16.5" customHeight="1">
      <c r="A409" s="33"/>
      <c r="B409" s="151"/>
      <c r="C409" s="152" t="s">
        <v>1083</v>
      </c>
      <c r="D409" s="152" t="s">
        <v>267</v>
      </c>
      <c r="E409" s="153" t="s">
        <v>2404</v>
      </c>
      <c r="F409" s="154" t="s">
        <v>2405</v>
      </c>
      <c r="G409" s="155" t="s">
        <v>562</v>
      </c>
      <c r="H409" s="156">
        <v>4</v>
      </c>
      <c r="I409" s="157"/>
      <c r="J409" s="158">
        <f>ROUND(I409*H409,2)</f>
        <v>0</v>
      </c>
      <c r="K409" s="154" t="s">
        <v>1</v>
      </c>
      <c r="L409" s="34"/>
      <c r="M409" s="159" t="s">
        <v>1</v>
      </c>
      <c r="N409" s="160" t="s">
        <v>45</v>
      </c>
      <c r="O409" s="59"/>
      <c r="P409" s="161">
        <f>O409*H409</f>
        <v>0</v>
      </c>
      <c r="Q409" s="161">
        <v>0</v>
      </c>
      <c r="R409" s="161">
        <f>Q409*H409</f>
        <v>0</v>
      </c>
      <c r="S409" s="161">
        <v>0</v>
      </c>
      <c r="T409" s="162">
        <f>S409*H409</f>
        <v>0</v>
      </c>
      <c r="U409" s="33"/>
      <c r="V409" s="33"/>
      <c r="W409" s="33"/>
      <c r="X409" s="33"/>
      <c r="Y409" s="33"/>
      <c r="Z409" s="33"/>
      <c r="AA409" s="33"/>
      <c r="AB409" s="33"/>
      <c r="AC409" s="33"/>
      <c r="AD409" s="33"/>
      <c r="AE409" s="33"/>
      <c r="AR409" s="163" t="s">
        <v>179</v>
      </c>
      <c r="AT409" s="163" t="s">
        <v>267</v>
      </c>
      <c r="AU409" s="163" t="s">
        <v>87</v>
      </c>
      <c r="AY409" s="18" t="s">
        <v>265</v>
      </c>
      <c r="BE409" s="164">
        <f>IF(N409="základní",J409,0)</f>
        <v>0</v>
      </c>
      <c r="BF409" s="164">
        <f>IF(N409="snížená",J409,0)</f>
        <v>0</v>
      </c>
      <c r="BG409" s="164">
        <f>IF(N409="zákl. přenesená",J409,0)</f>
        <v>0</v>
      </c>
      <c r="BH409" s="164">
        <f>IF(N409="sníž. přenesená",J409,0)</f>
        <v>0</v>
      </c>
      <c r="BI409" s="164">
        <f>IF(N409="nulová",J409,0)</f>
        <v>0</v>
      </c>
      <c r="BJ409" s="18" t="s">
        <v>87</v>
      </c>
      <c r="BK409" s="164">
        <f>ROUND(I409*H409,2)</f>
        <v>0</v>
      </c>
      <c r="BL409" s="18" t="s">
        <v>179</v>
      </c>
      <c r="BM409" s="163" t="s">
        <v>2486</v>
      </c>
    </row>
    <row r="410" spans="1:47" s="2" customFormat="1" ht="10.2">
      <c r="A410" s="33"/>
      <c r="B410" s="34"/>
      <c r="C410" s="33"/>
      <c r="D410" s="165" t="s">
        <v>273</v>
      </c>
      <c r="E410" s="33"/>
      <c r="F410" s="166" t="s">
        <v>2405</v>
      </c>
      <c r="G410" s="33"/>
      <c r="H410" s="33"/>
      <c r="I410" s="167"/>
      <c r="J410" s="33"/>
      <c r="K410" s="33"/>
      <c r="L410" s="34"/>
      <c r="M410" s="168"/>
      <c r="N410" s="169"/>
      <c r="O410" s="59"/>
      <c r="P410" s="59"/>
      <c r="Q410" s="59"/>
      <c r="R410" s="59"/>
      <c r="S410" s="59"/>
      <c r="T410" s="60"/>
      <c r="U410" s="33"/>
      <c r="V410" s="33"/>
      <c r="W410" s="33"/>
      <c r="X410" s="33"/>
      <c r="Y410" s="33"/>
      <c r="Z410" s="33"/>
      <c r="AA410" s="33"/>
      <c r="AB410" s="33"/>
      <c r="AC410" s="33"/>
      <c r="AD410" s="33"/>
      <c r="AE410" s="33"/>
      <c r="AT410" s="18" t="s">
        <v>273</v>
      </c>
      <c r="AU410" s="18" t="s">
        <v>87</v>
      </c>
    </row>
    <row r="411" spans="1:65" s="2" customFormat="1" ht="16.5" customHeight="1">
      <c r="A411" s="33"/>
      <c r="B411" s="151"/>
      <c r="C411" s="152" t="s">
        <v>1088</v>
      </c>
      <c r="D411" s="152" t="s">
        <v>267</v>
      </c>
      <c r="E411" s="153" t="s">
        <v>2487</v>
      </c>
      <c r="F411" s="154" t="s">
        <v>2355</v>
      </c>
      <c r="G411" s="155" t="s">
        <v>562</v>
      </c>
      <c r="H411" s="156">
        <v>4</v>
      </c>
      <c r="I411" s="157"/>
      <c r="J411" s="158">
        <f>ROUND(I411*H411,2)</f>
        <v>0</v>
      </c>
      <c r="K411" s="154" t="s">
        <v>1</v>
      </c>
      <c r="L411" s="34"/>
      <c r="M411" s="159" t="s">
        <v>1</v>
      </c>
      <c r="N411" s="160" t="s">
        <v>45</v>
      </c>
      <c r="O411" s="59"/>
      <c r="P411" s="161">
        <f>O411*H411</f>
        <v>0</v>
      </c>
      <c r="Q411" s="161">
        <v>0</v>
      </c>
      <c r="R411" s="161">
        <f>Q411*H411</f>
        <v>0</v>
      </c>
      <c r="S411" s="161">
        <v>0</v>
      </c>
      <c r="T411" s="162">
        <f>S411*H411</f>
        <v>0</v>
      </c>
      <c r="U411" s="33"/>
      <c r="V411" s="33"/>
      <c r="W411" s="33"/>
      <c r="X411" s="33"/>
      <c r="Y411" s="33"/>
      <c r="Z411" s="33"/>
      <c r="AA411" s="33"/>
      <c r="AB411" s="33"/>
      <c r="AC411" s="33"/>
      <c r="AD411" s="33"/>
      <c r="AE411" s="33"/>
      <c r="AR411" s="163" t="s">
        <v>179</v>
      </c>
      <c r="AT411" s="163" t="s">
        <v>267</v>
      </c>
      <c r="AU411" s="163" t="s">
        <v>87</v>
      </c>
      <c r="AY411" s="18" t="s">
        <v>265</v>
      </c>
      <c r="BE411" s="164">
        <f>IF(N411="základní",J411,0)</f>
        <v>0</v>
      </c>
      <c r="BF411" s="164">
        <f>IF(N411="snížená",J411,0)</f>
        <v>0</v>
      </c>
      <c r="BG411" s="164">
        <f>IF(N411="zákl. přenesená",J411,0)</f>
        <v>0</v>
      </c>
      <c r="BH411" s="164">
        <f>IF(N411="sníž. přenesená",J411,0)</f>
        <v>0</v>
      </c>
      <c r="BI411" s="164">
        <f>IF(N411="nulová",J411,0)</f>
        <v>0</v>
      </c>
      <c r="BJ411" s="18" t="s">
        <v>87</v>
      </c>
      <c r="BK411" s="164">
        <f>ROUND(I411*H411,2)</f>
        <v>0</v>
      </c>
      <c r="BL411" s="18" t="s">
        <v>179</v>
      </c>
      <c r="BM411" s="163" t="s">
        <v>2488</v>
      </c>
    </row>
    <row r="412" spans="1:47" s="2" customFormat="1" ht="10.2">
      <c r="A412" s="33"/>
      <c r="B412" s="34"/>
      <c r="C412" s="33"/>
      <c r="D412" s="165" t="s">
        <v>273</v>
      </c>
      <c r="E412" s="33"/>
      <c r="F412" s="166" t="s">
        <v>2355</v>
      </c>
      <c r="G412" s="33"/>
      <c r="H412" s="33"/>
      <c r="I412" s="167"/>
      <c r="J412" s="33"/>
      <c r="K412" s="33"/>
      <c r="L412" s="34"/>
      <c r="M412" s="168"/>
      <c r="N412" s="169"/>
      <c r="O412" s="59"/>
      <c r="P412" s="59"/>
      <c r="Q412" s="59"/>
      <c r="R412" s="59"/>
      <c r="S412" s="59"/>
      <c r="T412" s="60"/>
      <c r="U412" s="33"/>
      <c r="V412" s="33"/>
      <c r="W412" s="33"/>
      <c r="X412" s="33"/>
      <c r="Y412" s="33"/>
      <c r="Z412" s="33"/>
      <c r="AA412" s="33"/>
      <c r="AB412" s="33"/>
      <c r="AC412" s="33"/>
      <c r="AD412" s="33"/>
      <c r="AE412" s="33"/>
      <c r="AT412" s="18" t="s">
        <v>273</v>
      </c>
      <c r="AU412" s="18" t="s">
        <v>87</v>
      </c>
    </row>
    <row r="413" spans="1:65" s="2" customFormat="1" ht="16.5" customHeight="1">
      <c r="A413" s="33"/>
      <c r="B413" s="151"/>
      <c r="C413" s="152" t="s">
        <v>213</v>
      </c>
      <c r="D413" s="152" t="s">
        <v>267</v>
      </c>
      <c r="E413" s="153" t="s">
        <v>2489</v>
      </c>
      <c r="F413" s="154" t="s">
        <v>2490</v>
      </c>
      <c r="G413" s="155" t="s">
        <v>562</v>
      </c>
      <c r="H413" s="156">
        <v>4</v>
      </c>
      <c r="I413" s="157"/>
      <c r="J413" s="158">
        <f>ROUND(I413*H413,2)</f>
        <v>0</v>
      </c>
      <c r="K413" s="154" t="s">
        <v>1</v>
      </c>
      <c r="L413" s="34"/>
      <c r="M413" s="159" t="s">
        <v>1</v>
      </c>
      <c r="N413" s="160" t="s">
        <v>45</v>
      </c>
      <c r="O413" s="59"/>
      <c r="P413" s="161">
        <f>O413*H413</f>
        <v>0</v>
      </c>
      <c r="Q413" s="161">
        <v>0</v>
      </c>
      <c r="R413" s="161">
        <f>Q413*H413</f>
        <v>0</v>
      </c>
      <c r="S413" s="161">
        <v>0</v>
      </c>
      <c r="T413" s="162">
        <f>S413*H413</f>
        <v>0</v>
      </c>
      <c r="U413" s="33"/>
      <c r="V413" s="33"/>
      <c r="W413" s="33"/>
      <c r="X413" s="33"/>
      <c r="Y413" s="33"/>
      <c r="Z413" s="33"/>
      <c r="AA413" s="33"/>
      <c r="AB413" s="33"/>
      <c r="AC413" s="33"/>
      <c r="AD413" s="33"/>
      <c r="AE413" s="33"/>
      <c r="AR413" s="163" t="s">
        <v>179</v>
      </c>
      <c r="AT413" s="163" t="s">
        <v>267</v>
      </c>
      <c r="AU413" s="163" t="s">
        <v>87</v>
      </c>
      <c r="AY413" s="18" t="s">
        <v>265</v>
      </c>
      <c r="BE413" s="164">
        <f>IF(N413="základní",J413,0)</f>
        <v>0</v>
      </c>
      <c r="BF413" s="164">
        <f>IF(N413="snížená",J413,0)</f>
        <v>0</v>
      </c>
      <c r="BG413" s="164">
        <f>IF(N413="zákl. přenesená",J413,0)</f>
        <v>0</v>
      </c>
      <c r="BH413" s="164">
        <f>IF(N413="sníž. přenesená",J413,0)</f>
        <v>0</v>
      </c>
      <c r="BI413" s="164">
        <f>IF(N413="nulová",J413,0)</f>
        <v>0</v>
      </c>
      <c r="BJ413" s="18" t="s">
        <v>87</v>
      </c>
      <c r="BK413" s="164">
        <f>ROUND(I413*H413,2)</f>
        <v>0</v>
      </c>
      <c r="BL413" s="18" t="s">
        <v>179</v>
      </c>
      <c r="BM413" s="163" t="s">
        <v>2491</v>
      </c>
    </row>
    <row r="414" spans="1:47" s="2" customFormat="1" ht="10.2">
      <c r="A414" s="33"/>
      <c r="B414" s="34"/>
      <c r="C414" s="33"/>
      <c r="D414" s="165" t="s">
        <v>273</v>
      </c>
      <c r="E414" s="33"/>
      <c r="F414" s="166" t="s">
        <v>2490</v>
      </c>
      <c r="G414" s="33"/>
      <c r="H414" s="33"/>
      <c r="I414" s="167"/>
      <c r="J414" s="33"/>
      <c r="K414" s="33"/>
      <c r="L414" s="34"/>
      <c r="M414" s="168"/>
      <c r="N414" s="169"/>
      <c r="O414" s="59"/>
      <c r="P414" s="59"/>
      <c r="Q414" s="59"/>
      <c r="R414" s="59"/>
      <c r="S414" s="59"/>
      <c r="T414" s="60"/>
      <c r="U414" s="33"/>
      <c r="V414" s="33"/>
      <c r="W414" s="33"/>
      <c r="X414" s="33"/>
      <c r="Y414" s="33"/>
      <c r="Z414" s="33"/>
      <c r="AA414" s="33"/>
      <c r="AB414" s="33"/>
      <c r="AC414" s="33"/>
      <c r="AD414" s="33"/>
      <c r="AE414" s="33"/>
      <c r="AT414" s="18" t="s">
        <v>273</v>
      </c>
      <c r="AU414" s="18" t="s">
        <v>87</v>
      </c>
    </row>
    <row r="415" spans="1:65" s="2" customFormat="1" ht="16.5" customHeight="1">
      <c r="A415" s="33"/>
      <c r="B415" s="151"/>
      <c r="C415" s="152" t="s">
        <v>1098</v>
      </c>
      <c r="D415" s="152" t="s">
        <v>267</v>
      </c>
      <c r="E415" s="153" t="s">
        <v>2492</v>
      </c>
      <c r="F415" s="154" t="s">
        <v>2493</v>
      </c>
      <c r="G415" s="155" t="s">
        <v>294</v>
      </c>
      <c r="H415" s="156">
        <v>957</v>
      </c>
      <c r="I415" s="157"/>
      <c r="J415" s="158">
        <f>ROUND(I415*H415,2)</f>
        <v>0</v>
      </c>
      <c r="K415" s="154" t="s">
        <v>1</v>
      </c>
      <c r="L415" s="34"/>
      <c r="M415" s="159" t="s">
        <v>1</v>
      </c>
      <c r="N415" s="160" t="s">
        <v>45</v>
      </c>
      <c r="O415" s="59"/>
      <c r="P415" s="161">
        <f>O415*H415</f>
        <v>0</v>
      </c>
      <c r="Q415" s="161">
        <v>0</v>
      </c>
      <c r="R415" s="161">
        <f>Q415*H415</f>
        <v>0</v>
      </c>
      <c r="S415" s="161">
        <v>0</v>
      </c>
      <c r="T415" s="162">
        <f>S415*H415</f>
        <v>0</v>
      </c>
      <c r="U415" s="33"/>
      <c r="V415" s="33"/>
      <c r="W415" s="33"/>
      <c r="X415" s="33"/>
      <c r="Y415" s="33"/>
      <c r="Z415" s="33"/>
      <c r="AA415" s="33"/>
      <c r="AB415" s="33"/>
      <c r="AC415" s="33"/>
      <c r="AD415" s="33"/>
      <c r="AE415" s="33"/>
      <c r="AR415" s="163" t="s">
        <v>179</v>
      </c>
      <c r="AT415" s="163" t="s">
        <v>267</v>
      </c>
      <c r="AU415" s="163" t="s">
        <v>87</v>
      </c>
      <c r="AY415" s="18" t="s">
        <v>265</v>
      </c>
      <c r="BE415" s="164">
        <f>IF(N415="základní",J415,0)</f>
        <v>0</v>
      </c>
      <c r="BF415" s="164">
        <f>IF(N415="snížená",J415,0)</f>
        <v>0</v>
      </c>
      <c r="BG415" s="164">
        <f>IF(N415="zákl. přenesená",J415,0)</f>
        <v>0</v>
      </c>
      <c r="BH415" s="164">
        <f>IF(N415="sníž. přenesená",J415,0)</f>
        <v>0</v>
      </c>
      <c r="BI415" s="164">
        <f>IF(N415="nulová",J415,0)</f>
        <v>0</v>
      </c>
      <c r="BJ415" s="18" t="s">
        <v>87</v>
      </c>
      <c r="BK415" s="164">
        <f>ROUND(I415*H415,2)</f>
        <v>0</v>
      </c>
      <c r="BL415" s="18" t="s">
        <v>179</v>
      </c>
      <c r="BM415" s="163" t="s">
        <v>2494</v>
      </c>
    </row>
    <row r="416" spans="1:47" s="2" customFormat="1" ht="10.2">
      <c r="A416" s="33"/>
      <c r="B416" s="34"/>
      <c r="C416" s="33"/>
      <c r="D416" s="165" t="s">
        <v>273</v>
      </c>
      <c r="E416" s="33"/>
      <c r="F416" s="166" t="s">
        <v>2493</v>
      </c>
      <c r="G416" s="33"/>
      <c r="H416" s="33"/>
      <c r="I416" s="167"/>
      <c r="J416" s="33"/>
      <c r="K416" s="33"/>
      <c r="L416" s="34"/>
      <c r="M416" s="168"/>
      <c r="N416" s="169"/>
      <c r="O416" s="59"/>
      <c r="P416" s="59"/>
      <c r="Q416" s="59"/>
      <c r="R416" s="59"/>
      <c r="S416" s="59"/>
      <c r="T416" s="60"/>
      <c r="U416" s="33"/>
      <c r="V416" s="33"/>
      <c r="W416" s="33"/>
      <c r="X416" s="33"/>
      <c r="Y416" s="33"/>
      <c r="Z416" s="33"/>
      <c r="AA416" s="33"/>
      <c r="AB416" s="33"/>
      <c r="AC416" s="33"/>
      <c r="AD416" s="33"/>
      <c r="AE416" s="33"/>
      <c r="AT416" s="18" t="s">
        <v>273</v>
      </c>
      <c r="AU416" s="18" t="s">
        <v>87</v>
      </c>
    </row>
    <row r="417" spans="1:65" s="2" customFormat="1" ht="16.5" customHeight="1">
      <c r="A417" s="33"/>
      <c r="B417" s="151"/>
      <c r="C417" s="152" t="s">
        <v>1103</v>
      </c>
      <c r="D417" s="152" t="s">
        <v>267</v>
      </c>
      <c r="E417" s="153" t="s">
        <v>2495</v>
      </c>
      <c r="F417" s="154" t="s">
        <v>2496</v>
      </c>
      <c r="G417" s="155" t="s">
        <v>2095</v>
      </c>
      <c r="H417" s="156">
        <v>9</v>
      </c>
      <c r="I417" s="157"/>
      <c r="J417" s="158">
        <f>ROUND(I417*H417,2)</f>
        <v>0</v>
      </c>
      <c r="K417" s="154" t="s">
        <v>1</v>
      </c>
      <c r="L417" s="34"/>
      <c r="M417" s="159" t="s">
        <v>1</v>
      </c>
      <c r="N417" s="160" t="s">
        <v>45</v>
      </c>
      <c r="O417" s="59"/>
      <c r="P417" s="161">
        <f>O417*H417</f>
        <v>0</v>
      </c>
      <c r="Q417" s="161">
        <v>0</v>
      </c>
      <c r="R417" s="161">
        <f>Q417*H417</f>
        <v>0</v>
      </c>
      <c r="S417" s="161">
        <v>0</v>
      </c>
      <c r="T417" s="162">
        <f>S417*H417</f>
        <v>0</v>
      </c>
      <c r="U417" s="33"/>
      <c r="V417" s="33"/>
      <c r="W417" s="33"/>
      <c r="X417" s="33"/>
      <c r="Y417" s="33"/>
      <c r="Z417" s="33"/>
      <c r="AA417" s="33"/>
      <c r="AB417" s="33"/>
      <c r="AC417" s="33"/>
      <c r="AD417" s="33"/>
      <c r="AE417" s="33"/>
      <c r="AR417" s="163" t="s">
        <v>179</v>
      </c>
      <c r="AT417" s="163" t="s">
        <v>267</v>
      </c>
      <c r="AU417" s="163" t="s">
        <v>87</v>
      </c>
      <c r="AY417" s="18" t="s">
        <v>265</v>
      </c>
      <c r="BE417" s="164">
        <f>IF(N417="základní",J417,0)</f>
        <v>0</v>
      </c>
      <c r="BF417" s="164">
        <f>IF(N417="snížená",J417,0)</f>
        <v>0</v>
      </c>
      <c r="BG417" s="164">
        <f>IF(N417="zákl. přenesená",J417,0)</f>
        <v>0</v>
      </c>
      <c r="BH417" s="164">
        <f>IF(N417="sníž. přenesená",J417,0)</f>
        <v>0</v>
      </c>
      <c r="BI417" s="164">
        <f>IF(N417="nulová",J417,0)</f>
        <v>0</v>
      </c>
      <c r="BJ417" s="18" t="s">
        <v>87</v>
      </c>
      <c r="BK417" s="164">
        <f>ROUND(I417*H417,2)</f>
        <v>0</v>
      </c>
      <c r="BL417" s="18" t="s">
        <v>179</v>
      </c>
      <c r="BM417" s="163" t="s">
        <v>2497</v>
      </c>
    </row>
    <row r="418" spans="1:47" s="2" customFormat="1" ht="10.2">
      <c r="A418" s="33"/>
      <c r="B418" s="34"/>
      <c r="C418" s="33"/>
      <c r="D418" s="165" t="s">
        <v>273</v>
      </c>
      <c r="E418" s="33"/>
      <c r="F418" s="166" t="s">
        <v>2496</v>
      </c>
      <c r="G418" s="33"/>
      <c r="H418" s="33"/>
      <c r="I418" s="167"/>
      <c r="J418" s="33"/>
      <c r="K418" s="33"/>
      <c r="L418" s="34"/>
      <c r="M418" s="168"/>
      <c r="N418" s="169"/>
      <c r="O418" s="59"/>
      <c r="P418" s="59"/>
      <c r="Q418" s="59"/>
      <c r="R418" s="59"/>
      <c r="S418" s="59"/>
      <c r="T418" s="60"/>
      <c r="U418" s="33"/>
      <c r="V418" s="33"/>
      <c r="W418" s="33"/>
      <c r="X418" s="33"/>
      <c r="Y418" s="33"/>
      <c r="Z418" s="33"/>
      <c r="AA418" s="33"/>
      <c r="AB418" s="33"/>
      <c r="AC418" s="33"/>
      <c r="AD418" s="33"/>
      <c r="AE418" s="33"/>
      <c r="AT418" s="18" t="s">
        <v>273</v>
      </c>
      <c r="AU418" s="18" t="s">
        <v>87</v>
      </c>
    </row>
    <row r="419" spans="1:65" s="2" customFormat="1" ht="16.5" customHeight="1">
      <c r="A419" s="33"/>
      <c r="B419" s="151"/>
      <c r="C419" s="152" t="s">
        <v>1108</v>
      </c>
      <c r="D419" s="152" t="s">
        <v>267</v>
      </c>
      <c r="E419" s="153" t="s">
        <v>2498</v>
      </c>
      <c r="F419" s="154" t="s">
        <v>2499</v>
      </c>
      <c r="G419" s="155" t="s">
        <v>2095</v>
      </c>
      <c r="H419" s="156">
        <v>1</v>
      </c>
      <c r="I419" s="157"/>
      <c r="J419" s="158">
        <f>ROUND(I419*H419,2)</f>
        <v>0</v>
      </c>
      <c r="K419" s="154" t="s">
        <v>1</v>
      </c>
      <c r="L419" s="34"/>
      <c r="M419" s="159" t="s">
        <v>1</v>
      </c>
      <c r="N419" s="160" t="s">
        <v>45</v>
      </c>
      <c r="O419" s="59"/>
      <c r="P419" s="161">
        <f>O419*H419</f>
        <v>0</v>
      </c>
      <c r="Q419" s="161">
        <v>0</v>
      </c>
      <c r="R419" s="161">
        <f>Q419*H419</f>
        <v>0</v>
      </c>
      <c r="S419" s="161">
        <v>0</v>
      </c>
      <c r="T419" s="162">
        <f>S419*H419</f>
        <v>0</v>
      </c>
      <c r="U419" s="33"/>
      <c r="V419" s="33"/>
      <c r="W419" s="33"/>
      <c r="X419" s="33"/>
      <c r="Y419" s="33"/>
      <c r="Z419" s="33"/>
      <c r="AA419" s="33"/>
      <c r="AB419" s="33"/>
      <c r="AC419" s="33"/>
      <c r="AD419" s="33"/>
      <c r="AE419" s="33"/>
      <c r="AR419" s="163" t="s">
        <v>179</v>
      </c>
      <c r="AT419" s="163" t="s">
        <v>267</v>
      </c>
      <c r="AU419" s="163" t="s">
        <v>87</v>
      </c>
      <c r="AY419" s="18" t="s">
        <v>265</v>
      </c>
      <c r="BE419" s="164">
        <f>IF(N419="základní",J419,0)</f>
        <v>0</v>
      </c>
      <c r="BF419" s="164">
        <f>IF(N419="snížená",J419,0)</f>
        <v>0</v>
      </c>
      <c r="BG419" s="164">
        <f>IF(N419="zákl. přenesená",J419,0)</f>
        <v>0</v>
      </c>
      <c r="BH419" s="164">
        <f>IF(N419="sníž. přenesená",J419,0)</f>
        <v>0</v>
      </c>
      <c r="BI419" s="164">
        <f>IF(N419="nulová",J419,0)</f>
        <v>0</v>
      </c>
      <c r="BJ419" s="18" t="s">
        <v>87</v>
      </c>
      <c r="BK419" s="164">
        <f>ROUND(I419*H419,2)</f>
        <v>0</v>
      </c>
      <c r="BL419" s="18" t="s">
        <v>179</v>
      </c>
      <c r="BM419" s="163" t="s">
        <v>2500</v>
      </c>
    </row>
    <row r="420" spans="1:47" s="2" customFormat="1" ht="10.2">
      <c r="A420" s="33"/>
      <c r="B420" s="34"/>
      <c r="C420" s="33"/>
      <c r="D420" s="165" t="s">
        <v>273</v>
      </c>
      <c r="E420" s="33"/>
      <c r="F420" s="166" t="s">
        <v>2499</v>
      </c>
      <c r="G420" s="33"/>
      <c r="H420" s="33"/>
      <c r="I420" s="167"/>
      <c r="J420" s="33"/>
      <c r="K420" s="33"/>
      <c r="L420" s="34"/>
      <c r="M420" s="168"/>
      <c r="N420" s="169"/>
      <c r="O420" s="59"/>
      <c r="P420" s="59"/>
      <c r="Q420" s="59"/>
      <c r="R420" s="59"/>
      <c r="S420" s="59"/>
      <c r="T420" s="60"/>
      <c r="U420" s="33"/>
      <c r="V420" s="33"/>
      <c r="W420" s="33"/>
      <c r="X420" s="33"/>
      <c r="Y420" s="33"/>
      <c r="Z420" s="33"/>
      <c r="AA420" s="33"/>
      <c r="AB420" s="33"/>
      <c r="AC420" s="33"/>
      <c r="AD420" s="33"/>
      <c r="AE420" s="33"/>
      <c r="AT420" s="18" t="s">
        <v>273</v>
      </c>
      <c r="AU420" s="18" t="s">
        <v>87</v>
      </c>
    </row>
    <row r="421" spans="1:65" s="2" customFormat="1" ht="44.25" customHeight="1">
      <c r="A421" s="33"/>
      <c r="B421" s="151"/>
      <c r="C421" s="152" t="s">
        <v>1115</v>
      </c>
      <c r="D421" s="152" t="s">
        <v>267</v>
      </c>
      <c r="E421" s="153" t="s">
        <v>2501</v>
      </c>
      <c r="F421" s="154" t="s">
        <v>2502</v>
      </c>
      <c r="G421" s="155" t="s">
        <v>2095</v>
      </c>
      <c r="H421" s="156">
        <v>28</v>
      </c>
      <c r="I421" s="157"/>
      <c r="J421" s="158">
        <f>ROUND(I421*H421,2)</f>
        <v>0</v>
      </c>
      <c r="K421" s="154" t="s">
        <v>1</v>
      </c>
      <c r="L421" s="34"/>
      <c r="M421" s="159" t="s">
        <v>1</v>
      </c>
      <c r="N421" s="160" t="s">
        <v>45</v>
      </c>
      <c r="O421" s="59"/>
      <c r="P421" s="161">
        <f>O421*H421</f>
        <v>0</v>
      </c>
      <c r="Q421" s="161">
        <v>0</v>
      </c>
      <c r="R421" s="161">
        <f>Q421*H421</f>
        <v>0</v>
      </c>
      <c r="S421" s="161">
        <v>0</v>
      </c>
      <c r="T421" s="162">
        <f>S421*H421</f>
        <v>0</v>
      </c>
      <c r="U421" s="33"/>
      <c r="V421" s="33"/>
      <c r="W421" s="33"/>
      <c r="X421" s="33"/>
      <c r="Y421" s="33"/>
      <c r="Z421" s="33"/>
      <c r="AA421" s="33"/>
      <c r="AB421" s="33"/>
      <c r="AC421" s="33"/>
      <c r="AD421" s="33"/>
      <c r="AE421" s="33"/>
      <c r="AR421" s="163" t="s">
        <v>179</v>
      </c>
      <c r="AT421" s="163" t="s">
        <v>267</v>
      </c>
      <c r="AU421" s="163" t="s">
        <v>87</v>
      </c>
      <c r="AY421" s="18" t="s">
        <v>265</v>
      </c>
      <c r="BE421" s="164">
        <f>IF(N421="základní",J421,0)</f>
        <v>0</v>
      </c>
      <c r="BF421" s="164">
        <f>IF(N421="snížená",J421,0)</f>
        <v>0</v>
      </c>
      <c r="BG421" s="164">
        <f>IF(N421="zákl. přenesená",J421,0)</f>
        <v>0</v>
      </c>
      <c r="BH421" s="164">
        <f>IF(N421="sníž. přenesená",J421,0)</f>
        <v>0</v>
      </c>
      <c r="BI421" s="164">
        <f>IF(N421="nulová",J421,0)</f>
        <v>0</v>
      </c>
      <c r="BJ421" s="18" t="s">
        <v>87</v>
      </c>
      <c r="BK421" s="164">
        <f>ROUND(I421*H421,2)</f>
        <v>0</v>
      </c>
      <c r="BL421" s="18" t="s">
        <v>179</v>
      </c>
      <c r="BM421" s="163" t="s">
        <v>2503</v>
      </c>
    </row>
    <row r="422" spans="1:47" s="2" customFormat="1" ht="28.8">
      <c r="A422" s="33"/>
      <c r="B422" s="34"/>
      <c r="C422" s="33"/>
      <c r="D422" s="165" t="s">
        <v>273</v>
      </c>
      <c r="E422" s="33"/>
      <c r="F422" s="166" t="s">
        <v>2502</v>
      </c>
      <c r="G422" s="33"/>
      <c r="H422" s="33"/>
      <c r="I422" s="167"/>
      <c r="J422" s="33"/>
      <c r="K422" s="33"/>
      <c r="L422" s="34"/>
      <c r="M422" s="168"/>
      <c r="N422" s="169"/>
      <c r="O422" s="59"/>
      <c r="P422" s="59"/>
      <c r="Q422" s="59"/>
      <c r="R422" s="59"/>
      <c r="S422" s="59"/>
      <c r="T422" s="60"/>
      <c r="U422" s="33"/>
      <c r="V422" s="33"/>
      <c r="W422" s="33"/>
      <c r="X422" s="33"/>
      <c r="Y422" s="33"/>
      <c r="Z422" s="33"/>
      <c r="AA422" s="33"/>
      <c r="AB422" s="33"/>
      <c r="AC422" s="33"/>
      <c r="AD422" s="33"/>
      <c r="AE422" s="33"/>
      <c r="AT422" s="18" t="s">
        <v>273</v>
      </c>
      <c r="AU422" s="18" t="s">
        <v>87</v>
      </c>
    </row>
    <row r="423" spans="1:65" s="2" customFormat="1" ht="24.15" customHeight="1">
      <c r="A423" s="33"/>
      <c r="B423" s="151"/>
      <c r="C423" s="152" t="s">
        <v>1119</v>
      </c>
      <c r="D423" s="152" t="s">
        <v>267</v>
      </c>
      <c r="E423" s="153" t="s">
        <v>2504</v>
      </c>
      <c r="F423" s="154" t="s">
        <v>2505</v>
      </c>
      <c r="G423" s="155" t="s">
        <v>2095</v>
      </c>
      <c r="H423" s="156">
        <v>57</v>
      </c>
      <c r="I423" s="157"/>
      <c r="J423" s="158">
        <f>ROUND(I423*H423,2)</f>
        <v>0</v>
      </c>
      <c r="K423" s="154" t="s">
        <v>1</v>
      </c>
      <c r="L423" s="34"/>
      <c r="M423" s="159" t="s">
        <v>1</v>
      </c>
      <c r="N423" s="160" t="s">
        <v>45</v>
      </c>
      <c r="O423" s="59"/>
      <c r="P423" s="161">
        <f>O423*H423</f>
        <v>0</v>
      </c>
      <c r="Q423" s="161">
        <v>0</v>
      </c>
      <c r="R423" s="161">
        <f>Q423*H423</f>
        <v>0</v>
      </c>
      <c r="S423" s="161">
        <v>0</v>
      </c>
      <c r="T423" s="162">
        <f>S423*H423</f>
        <v>0</v>
      </c>
      <c r="U423" s="33"/>
      <c r="V423" s="33"/>
      <c r="W423" s="33"/>
      <c r="X423" s="33"/>
      <c r="Y423" s="33"/>
      <c r="Z423" s="33"/>
      <c r="AA423" s="33"/>
      <c r="AB423" s="33"/>
      <c r="AC423" s="33"/>
      <c r="AD423" s="33"/>
      <c r="AE423" s="33"/>
      <c r="AR423" s="163" t="s">
        <v>179</v>
      </c>
      <c r="AT423" s="163" t="s">
        <v>267</v>
      </c>
      <c r="AU423" s="163" t="s">
        <v>87</v>
      </c>
      <c r="AY423" s="18" t="s">
        <v>265</v>
      </c>
      <c r="BE423" s="164">
        <f>IF(N423="základní",J423,0)</f>
        <v>0</v>
      </c>
      <c r="BF423" s="164">
        <f>IF(N423="snížená",J423,0)</f>
        <v>0</v>
      </c>
      <c r="BG423" s="164">
        <f>IF(N423="zákl. přenesená",J423,0)</f>
        <v>0</v>
      </c>
      <c r="BH423" s="164">
        <f>IF(N423="sníž. přenesená",J423,0)</f>
        <v>0</v>
      </c>
      <c r="BI423" s="164">
        <f>IF(N423="nulová",J423,0)</f>
        <v>0</v>
      </c>
      <c r="BJ423" s="18" t="s">
        <v>87</v>
      </c>
      <c r="BK423" s="164">
        <f>ROUND(I423*H423,2)</f>
        <v>0</v>
      </c>
      <c r="BL423" s="18" t="s">
        <v>179</v>
      </c>
      <c r="BM423" s="163" t="s">
        <v>2506</v>
      </c>
    </row>
    <row r="424" spans="1:47" s="2" customFormat="1" ht="19.2">
      <c r="A424" s="33"/>
      <c r="B424" s="34"/>
      <c r="C424" s="33"/>
      <c r="D424" s="165" t="s">
        <v>273</v>
      </c>
      <c r="E424" s="33"/>
      <c r="F424" s="166" t="s">
        <v>2505</v>
      </c>
      <c r="G424" s="33"/>
      <c r="H424" s="33"/>
      <c r="I424" s="167"/>
      <c r="J424" s="33"/>
      <c r="K424" s="33"/>
      <c r="L424" s="34"/>
      <c r="M424" s="168"/>
      <c r="N424" s="169"/>
      <c r="O424" s="59"/>
      <c r="P424" s="59"/>
      <c r="Q424" s="59"/>
      <c r="R424" s="59"/>
      <c r="S424" s="59"/>
      <c r="T424" s="60"/>
      <c r="U424" s="33"/>
      <c r="V424" s="33"/>
      <c r="W424" s="33"/>
      <c r="X424" s="33"/>
      <c r="Y424" s="33"/>
      <c r="Z424" s="33"/>
      <c r="AA424" s="33"/>
      <c r="AB424" s="33"/>
      <c r="AC424" s="33"/>
      <c r="AD424" s="33"/>
      <c r="AE424" s="33"/>
      <c r="AT424" s="18" t="s">
        <v>273</v>
      </c>
      <c r="AU424" s="18" t="s">
        <v>87</v>
      </c>
    </row>
    <row r="425" spans="1:65" s="2" customFormat="1" ht="24.15" customHeight="1">
      <c r="A425" s="33"/>
      <c r="B425" s="151"/>
      <c r="C425" s="152" t="s">
        <v>1125</v>
      </c>
      <c r="D425" s="152" t="s">
        <v>267</v>
      </c>
      <c r="E425" s="153" t="s">
        <v>2507</v>
      </c>
      <c r="F425" s="154" t="s">
        <v>2508</v>
      </c>
      <c r="G425" s="155" t="s">
        <v>2095</v>
      </c>
      <c r="H425" s="156">
        <v>57</v>
      </c>
      <c r="I425" s="157"/>
      <c r="J425" s="158">
        <f>ROUND(I425*H425,2)</f>
        <v>0</v>
      </c>
      <c r="K425" s="154" t="s">
        <v>1</v>
      </c>
      <c r="L425" s="34"/>
      <c r="M425" s="159" t="s">
        <v>1</v>
      </c>
      <c r="N425" s="160" t="s">
        <v>45</v>
      </c>
      <c r="O425" s="59"/>
      <c r="P425" s="161">
        <f>O425*H425</f>
        <v>0</v>
      </c>
      <c r="Q425" s="161">
        <v>0</v>
      </c>
      <c r="R425" s="161">
        <f>Q425*H425</f>
        <v>0</v>
      </c>
      <c r="S425" s="161">
        <v>0</v>
      </c>
      <c r="T425" s="162">
        <f>S425*H425</f>
        <v>0</v>
      </c>
      <c r="U425" s="33"/>
      <c r="V425" s="33"/>
      <c r="W425" s="33"/>
      <c r="X425" s="33"/>
      <c r="Y425" s="33"/>
      <c r="Z425" s="33"/>
      <c r="AA425" s="33"/>
      <c r="AB425" s="33"/>
      <c r="AC425" s="33"/>
      <c r="AD425" s="33"/>
      <c r="AE425" s="33"/>
      <c r="AR425" s="163" t="s">
        <v>179</v>
      </c>
      <c r="AT425" s="163" t="s">
        <v>267</v>
      </c>
      <c r="AU425" s="163" t="s">
        <v>87</v>
      </c>
      <c r="AY425" s="18" t="s">
        <v>265</v>
      </c>
      <c r="BE425" s="164">
        <f>IF(N425="základní",J425,0)</f>
        <v>0</v>
      </c>
      <c r="BF425" s="164">
        <f>IF(N425="snížená",J425,0)</f>
        <v>0</v>
      </c>
      <c r="BG425" s="164">
        <f>IF(N425="zákl. přenesená",J425,0)</f>
        <v>0</v>
      </c>
      <c r="BH425" s="164">
        <f>IF(N425="sníž. přenesená",J425,0)</f>
        <v>0</v>
      </c>
      <c r="BI425" s="164">
        <f>IF(N425="nulová",J425,0)</f>
        <v>0</v>
      </c>
      <c r="BJ425" s="18" t="s">
        <v>87</v>
      </c>
      <c r="BK425" s="164">
        <f>ROUND(I425*H425,2)</f>
        <v>0</v>
      </c>
      <c r="BL425" s="18" t="s">
        <v>179</v>
      </c>
      <c r="BM425" s="163" t="s">
        <v>2509</v>
      </c>
    </row>
    <row r="426" spans="1:47" s="2" customFormat="1" ht="19.2">
      <c r="A426" s="33"/>
      <c r="B426" s="34"/>
      <c r="C426" s="33"/>
      <c r="D426" s="165" t="s">
        <v>273</v>
      </c>
      <c r="E426" s="33"/>
      <c r="F426" s="166" t="s">
        <v>2508</v>
      </c>
      <c r="G426" s="33"/>
      <c r="H426" s="33"/>
      <c r="I426" s="167"/>
      <c r="J426" s="33"/>
      <c r="K426" s="33"/>
      <c r="L426" s="34"/>
      <c r="M426" s="168"/>
      <c r="N426" s="169"/>
      <c r="O426" s="59"/>
      <c r="P426" s="59"/>
      <c r="Q426" s="59"/>
      <c r="R426" s="59"/>
      <c r="S426" s="59"/>
      <c r="T426" s="60"/>
      <c r="U426" s="33"/>
      <c r="V426" s="33"/>
      <c r="W426" s="33"/>
      <c r="X426" s="33"/>
      <c r="Y426" s="33"/>
      <c r="Z426" s="33"/>
      <c r="AA426" s="33"/>
      <c r="AB426" s="33"/>
      <c r="AC426" s="33"/>
      <c r="AD426" s="33"/>
      <c r="AE426" s="33"/>
      <c r="AT426" s="18" t="s">
        <v>273</v>
      </c>
      <c r="AU426" s="18" t="s">
        <v>87</v>
      </c>
    </row>
    <row r="427" spans="1:65" s="2" customFormat="1" ht="16.5" customHeight="1">
      <c r="A427" s="33"/>
      <c r="B427" s="151"/>
      <c r="C427" s="152" t="s">
        <v>1131</v>
      </c>
      <c r="D427" s="152" t="s">
        <v>267</v>
      </c>
      <c r="E427" s="153" t="s">
        <v>2510</v>
      </c>
      <c r="F427" s="154" t="s">
        <v>2511</v>
      </c>
      <c r="G427" s="155" t="s">
        <v>2095</v>
      </c>
      <c r="H427" s="156">
        <v>26</v>
      </c>
      <c r="I427" s="157"/>
      <c r="J427" s="158">
        <f>ROUND(I427*H427,2)</f>
        <v>0</v>
      </c>
      <c r="K427" s="154" t="s">
        <v>1</v>
      </c>
      <c r="L427" s="34"/>
      <c r="M427" s="159" t="s">
        <v>1</v>
      </c>
      <c r="N427" s="160" t="s">
        <v>45</v>
      </c>
      <c r="O427" s="59"/>
      <c r="P427" s="161">
        <f>O427*H427</f>
        <v>0</v>
      </c>
      <c r="Q427" s="161">
        <v>0</v>
      </c>
      <c r="R427" s="161">
        <f>Q427*H427</f>
        <v>0</v>
      </c>
      <c r="S427" s="161">
        <v>0</v>
      </c>
      <c r="T427" s="162">
        <f>S427*H427</f>
        <v>0</v>
      </c>
      <c r="U427" s="33"/>
      <c r="V427" s="33"/>
      <c r="W427" s="33"/>
      <c r="X427" s="33"/>
      <c r="Y427" s="33"/>
      <c r="Z427" s="33"/>
      <c r="AA427" s="33"/>
      <c r="AB427" s="33"/>
      <c r="AC427" s="33"/>
      <c r="AD427" s="33"/>
      <c r="AE427" s="33"/>
      <c r="AR427" s="163" t="s">
        <v>179</v>
      </c>
      <c r="AT427" s="163" t="s">
        <v>267</v>
      </c>
      <c r="AU427" s="163" t="s">
        <v>87</v>
      </c>
      <c r="AY427" s="18" t="s">
        <v>265</v>
      </c>
      <c r="BE427" s="164">
        <f>IF(N427="základní",J427,0)</f>
        <v>0</v>
      </c>
      <c r="BF427" s="164">
        <f>IF(N427="snížená",J427,0)</f>
        <v>0</v>
      </c>
      <c r="BG427" s="164">
        <f>IF(N427="zákl. přenesená",J427,0)</f>
        <v>0</v>
      </c>
      <c r="BH427" s="164">
        <f>IF(N427="sníž. přenesená",J427,0)</f>
        <v>0</v>
      </c>
      <c r="BI427" s="164">
        <f>IF(N427="nulová",J427,0)</f>
        <v>0</v>
      </c>
      <c r="BJ427" s="18" t="s">
        <v>87</v>
      </c>
      <c r="BK427" s="164">
        <f>ROUND(I427*H427,2)</f>
        <v>0</v>
      </c>
      <c r="BL427" s="18" t="s">
        <v>179</v>
      </c>
      <c r="BM427" s="163" t="s">
        <v>2512</v>
      </c>
    </row>
    <row r="428" spans="1:47" s="2" customFormat="1" ht="10.2">
      <c r="A428" s="33"/>
      <c r="B428" s="34"/>
      <c r="C428" s="33"/>
      <c r="D428" s="165" t="s">
        <v>273</v>
      </c>
      <c r="E428" s="33"/>
      <c r="F428" s="166" t="s">
        <v>2511</v>
      </c>
      <c r="G428" s="33"/>
      <c r="H428" s="33"/>
      <c r="I428" s="167"/>
      <c r="J428" s="33"/>
      <c r="K428" s="33"/>
      <c r="L428" s="34"/>
      <c r="M428" s="168"/>
      <c r="N428" s="169"/>
      <c r="O428" s="59"/>
      <c r="P428" s="59"/>
      <c r="Q428" s="59"/>
      <c r="R428" s="59"/>
      <c r="S428" s="59"/>
      <c r="T428" s="60"/>
      <c r="U428" s="33"/>
      <c r="V428" s="33"/>
      <c r="W428" s="33"/>
      <c r="X428" s="33"/>
      <c r="Y428" s="33"/>
      <c r="Z428" s="33"/>
      <c r="AA428" s="33"/>
      <c r="AB428" s="33"/>
      <c r="AC428" s="33"/>
      <c r="AD428" s="33"/>
      <c r="AE428" s="33"/>
      <c r="AT428" s="18" t="s">
        <v>273</v>
      </c>
      <c r="AU428" s="18" t="s">
        <v>87</v>
      </c>
    </row>
    <row r="429" spans="1:65" s="2" customFormat="1" ht="16.5" customHeight="1">
      <c r="A429" s="33"/>
      <c r="B429" s="151"/>
      <c r="C429" s="152" t="s">
        <v>1134</v>
      </c>
      <c r="D429" s="152" t="s">
        <v>267</v>
      </c>
      <c r="E429" s="153" t="s">
        <v>2513</v>
      </c>
      <c r="F429" s="154" t="s">
        <v>2514</v>
      </c>
      <c r="G429" s="155" t="s">
        <v>2095</v>
      </c>
      <c r="H429" s="156">
        <v>3</v>
      </c>
      <c r="I429" s="157"/>
      <c r="J429" s="158">
        <f>ROUND(I429*H429,2)</f>
        <v>0</v>
      </c>
      <c r="K429" s="154" t="s">
        <v>1</v>
      </c>
      <c r="L429" s="34"/>
      <c r="M429" s="159" t="s">
        <v>1</v>
      </c>
      <c r="N429" s="160" t="s">
        <v>45</v>
      </c>
      <c r="O429" s="59"/>
      <c r="P429" s="161">
        <f>O429*H429</f>
        <v>0</v>
      </c>
      <c r="Q429" s="161">
        <v>0</v>
      </c>
      <c r="R429" s="161">
        <f>Q429*H429</f>
        <v>0</v>
      </c>
      <c r="S429" s="161">
        <v>0</v>
      </c>
      <c r="T429" s="162">
        <f>S429*H429</f>
        <v>0</v>
      </c>
      <c r="U429" s="33"/>
      <c r="V429" s="33"/>
      <c r="W429" s="33"/>
      <c r="X429" s="33"/>
      <c r="Y429" s="33"/>
      <c r="Z429" s="33"/>
      <c r="AA429" s="33"/>
      <c r="AB429" s="33"/>
      <c r="AC429" s="33"/>
      <c r="AD429" s="33"/>
      <c r="AE429" s="33"/>
      <c r="AR429" s="163" t="s">
        <v>179</v>
      </c>
      <c r="AT429" s="163" t="s">
        <v>267</v>
      </c>
      <c r="AU429" s="163" t="s">
        <v>87</v>
      </c>
      <c r="AY429" s="18" t="s">
        <v>265</v>
      </c>
      <c r="BE429" s="164">
        <f>IF(N429="základní",J429,0)</f>
        <v>0</v>
      </c>
      <c r="BF429" s="164">
        <f>IF(N429="snížená",J429,0)</f>
        <v>0</v>
      </c>
      <c r="BG429" s="164">
        <f>IF(N429="zákl. přenesená",J429,0)</f>
        <v>0</v>
      </c>
      <c r="BH429" s="164">
        <f>IF(N429="sníž. přenesená",J429,0)</f>
        <v>0</v>
      </c>
      <c r="BI429" s="164">
        <f>IF(N429="nulová",J429,0)</f>
        <v>0</v>
      </c>
      <c r="BJ429" s="18" t="s">
        <v>87</v>
      </c>
      <c r="BK429" s="164">
        <f>ROUND(I429*H429,2)</f>
        <v>0</v>
      </c>
      <c r="BL429" s="18" t="s">
        <v>179</v>
      </c>
      <c r="BM429" s="163" t="s">
        <v>2515</v>
      </c>
    </row>
    <row r="430" spans="1:47" s="2" customFormat="1" ht="10.2">
      <c r="A430" s="33"/>
      <c r="B430" s="34"/>
      <c r="C430" s="33"/>
      <c r="D430" s="165" t="s">
        <v>273</v>
      </c>
      <c r="E430" s="33"/>
      <c r="F430" s="166" t="s">
        <v>2514</v>
      </c>
      <c r="G430" s="33"/>
      <c r="H430" s="33"/>
      <c r="I430" s="167"/>
      <c r="J430" s="33"/>
      <c r="K430" s="33"/>
      <c r="L430" s="34"/>
      <c r="M430" s="168"/>
      <c r="N430" s="169"/>
      <c r="O430" s="59"/>
      <c r="P430" s="59"/>
      <c r="Q430" s="59"/>
      <c r="R430" s="59"/>
      <c r="S430" s="59"/>
      <c r="T430" s="60"/>
      <c r="U430" s="33"/>
      <c r="V430" s="33"/>
      <c r="W430" s="33"/>
      <c r="X430" s="33"/>
      <c r="Y430" s="33"/>
      <c r="Z430" s="33"/>
      <c r="AA430" s="33"/>
      <c r="AB430" s="33"/>
      <c r="AC430" s="33"/>
      <c r="AD430" s="33"/>
      <c r="AE430" s="33"/>
      <c r="AT430" s="18" t="s">
        <v>273</v>
      </c>
      <c r="AU430" s="18" t="s">
        <v>87</v>
      </c>
    </row>
    <row r="431" spans="1:65" s="2" customFormat="1" ht="49.05" customHeight="1">
      <c r="A431" s="33"/>
      <c r="B431" s="151"/>
      <c r="C431" s="152" t="s">
        <v>1138</v>
      </c>
      <c r="D431" s="152" t="s">
        <v>267</v>
      </c>
      <c r="E431" s="153" t="s">
        <v>2516</v>
      </c>
      <c r="F431" s="154" t="s">
        <v>2517</v>
      </c>
      <c r="G431" s="155" t="s">
        <v>2095</v>
      </c>
      <c r="H431" s="156">
        <v>3</v>
      </c>
      <c r="I431" s="157"/>
      <c r="J431" s="158">
        <f>ROUND(I431*H431,2)</f>
        <v>0</v>
      </c>
      <c r="K431" s="154" t="s">
        <v>1</v>
      </c>
      <c r="L431" s="34"/>
      <c r="M431" s="159" t="s">
        <v>1</v>
      </c>
      <c r="N431" s="160" t="s">
        <v>45</v>
      </c>
      <c r="O431" s="59"/>
      <c r="P431" s="161">
        <f>O431*H431</f>
        <v>0</v>
      </c>
      <c r="Q431" s="161">
        <v>0</v>
      </c>
      <c r="R431" s="161">
        <f>Q431*H431</f>
        <v>0</v>
      </c>
      <c r="S431" s="161">
        <v>0</v>
      </c>
      <c r="T431" s="162">
        <f>S431*H431</f>
        <v>0</v>
      </c>
      <c r="U431" s="33"/>
      <c r="V431" s="33"/>
      <c r="W431" s="33"/>
      <c r="X431" s="33"/>
      <c r="Y431" s="33"/>
      <c r="Z431" s="33"/>
      <c r="AA431" s="33"/>
      <c r="AB431" s="33"/>
      <c r="AC431" s="33"/>
      <c r="AD431" s="33"/>
      <c r="AE431" s="33"/>
      <c r="AR431" s="163" t="s">
        <v>179</v>
      </c>
      <c r="AT431" s="163" t="s">
        <v>267</v>
      </c>
      <c r="AU431" s="163" t="s">
        <v>87</v>
      </c>
      <c r="AY431" s="18" t="s">
        <v>265</v>
      </c>
      <c r="BE431" s="164">
        <f>IF(N431="základní",J431,0)</f>
        <v>0</v>
      </c>
      <c r="BF431" s="164">
        <f>IF(N431="snížená",J431,0)</f>
        <v>0</v>
      </c>
      <c r="BG431" s="164">
        <f>IF(N431="zákl. přenesená",J431,0)</f>
        <v>0</v>
      </c>
      <c r="BH431" s="164">
        <f>IF(N431="sníž. přenesená",J431,0)</f>
        <v>0</v>
      </c>
      <c r="BI431" s="164">
        <f>IF(N431="nulová",J431,0)</f>
        <v>0</v>
      </c>
      <c r="BJ431" s="18" t="s">
        <v>87</v>
      </c>
      <c r="BK431" s="164">
        <f>ROUND(I431*H431,2)</f>
        <v>0</v>
      </c>
      <c r="BL431" s="18" t="s">
        <v>179</v>
      </c>
      <c r="BM431" s="163" t="s">
        <v>2518</v>
      </c>
    </row>
    <row r="432" spans="1:47" s="2" customFormat="1" ht="28.8">
      <c r="A432" s="33"/>
      <c r="B432" s="34"/>
      <c r="C432" s="33"/>
      <c r="D432" s="165" t="s">
        <v>273</v>
      </c>
      <c r="E432" s="33"/>
      <c r="F432" s="166" t="s">
        <v>2517</v>
      </c>
      <c r="G432" s="33"/>
      <c r="H432" s="33"/>
      <c r="I432" s="167"/>
      <c r="J432" s="33"/>
      <c r="K432" s="33"/>
      <c r="L432" s="34"/>
      <c r="M432" s="168"/>
      <c r="N432" s="169"/>
      <c r="O432" s="59"/>
      <c r="P432" s="59"/>
      <c r="Q432" s="59"/>
      <c r="R432" s="59"/>
      <c r="S432" s="59"/>
      <c r="T432" s="60"/>
      <c r="U432" s="33"/>
      <c r="V432" s="33"/>
      <c r="W432" s="33"/>
      <c r="X432" s="33"/>
      <c r="Y432" s="33"/>
      <c r="Z432" s="33"/>
      <c r="AA432" s="33"/>
      <c r="AB432" s="33"/>
      <c r="AC432" s="33"/>
      <c r="AD432" s="33"/>
      <c r="AE432" s="33"/>
      <c r="AT432" s="18" t="s">
        <v>273</v>
      </c>
      <c r="AU432" s="18" t="s">
        <v>87</v>
      </c>
    </row>
    <row r="433" spans="1:65" s="2" customFormat="1" ht="16.5" customHeight="1">
      <c r="A433" s="33"/>
      <c r="B433" s="151"/>
      <c r="C433" s="152" t="s">
        <v>1145</v>
      </c>
      <c r="D433" s="152" t="s">
        <v>267</v>
      </c>
      <c r="E433" s="153" t="s">
        <v>2519</v>
      </c>
      <c r="F433" s="154" t="s">
        <v>2520</v>
      </c>
      <c r="G433" s="155" t="s">
        <v>2095</v>
      </c>
      <c r="H433" s="156">
        <v>28</v>
      </c>
      <c r="I433" s="157"/>
      <c r="J433" s="158">
        <f>ROUND(I433*H433,2)</f>
        <v>0</v>
      </c>
      <c r="K433" s="154" t="s">
        <v>1</v>
      </c>
      <c r="L433" s="34"/>
      <c r="M433" s="159" t="s">
        <v>1</v>
      </c>
      <c r="N433" s="160" t="s">
        <v>45</v>
      </c>
      <c r="O433" s="59"/>
      <c r="P433" s="161">
        <f>O433*H433</f>
        <v>0</v>
      </c>
      <c r="Q433" s="161">
        <v>0</v>
      </c>
      <c r="R433" s="161">
        <f>Q433*H433</f>
        <v>0</v>
      </c>
      <c r="S433" s="161">
        <v>0</v>
      </c>
      <c r="T433" s="162">
        <f>S433*H433</f>
        <v>0</v>
      </c>
      <c r="U433" s="33"/>
      <c r="V433" s="33"/>
      <c r="W433" s="33"/>
      <c r="X433" s="33"/>
      <c r="Y433" s="33"/>
      <c r="Z433" s="33"/>
      <c r="AA433" s="33"/>
      <c r="AB433" s="33"/>
      <c r="AC433" s="33"/>
      <c r="AD433" s="33"/>
      <c r="AE433" s="33"/>
      <c r="AR433" s="163" t="s">
        <v>179</v>
      </c>
      <c r="AT433" s="163" t="s">
        <v>267</v>
      </c>
      <c r="AU433" s="163" t="s">
        <v>87</v>
      </c>
      <c r="AY433" s="18" t="s">
        <v>265</v>
      </c>
      <c r="BE433" s="164">
        <f>IF(N433="základní",J433,0)</f>
        <v>0</v>
      </c>
      <c r="BF433" s="164">
        <f>IF(N433="snížená",J433,0)</f>
        <v>0</v>
      </c>
      <c r="BG433" s="164">
        <f>IF(N433="zákl. přenesená",J433,0)</f>
        <v>0</v>
      </c>
      <c r="BH433" s="164">
        <f>IF(N433="sníž. přenesená",J433,0)</f>
        <v>0</v>
      </c>
      <c r="BI433" s="164">
        <f>IF(N433="nulová",J433,0)</f>
        <v>0</v>
      </c>
      <c r="BJ433" s="18" t="s">
        <v>87</v>
      </c>
      <c r="BK433" s="164">
        <f>ROUND(I433*H433,2)</f>
        <v>0</v>
      </c>
      <c r="BL433" s="18" t="s">
        <v>179</v>
      </c>
      <c r="BM433" s="163" t="s">
        <v>2521</v>
      </c>
    </row>
    <row r="434" spans="1:47" s="2" customFormat="1" ht="10.2">
      <c r="A434" s="33"/>
      <c r="B434" s="34"/>
      <c r="C434" s="33"/>
      <c r="D434" s="165" t="s">
        <v>273</v>
      </c>
      <c r="E434" s="33"/>
      <c r="F434" s="166" t="s">
        <v>2520</v>
      </c>
      <c r="G434" s="33"/>
      <c r="H434" s="33"/>
      <c r="I434" s="167"/>
      <c r="J434" s="33"/>
      <c r="K434" s="33"/>
      <c r="L434" s="34"/>
      <c r="M434" s="168"/>
      <c r="N434" s="169"/>
      <c r="O434" s="59"/>
      <c r="P434" s="59"/>
      <c r="Q434" s="59"/>
      <c r="R434" s="59"/>
      <c r="S434" s="59"/>
      <c r="T434" s="60"/>
      <c r="U434" s="33"/>
      <c r="V434" s="33"/>
      <c r="W434" s="33"/>
      <c r="X434" s="33"/>
      <c r="Y434" s="33"/>
      <c r="Z434" s="33"/>
      <c r="AA434" s="33"/>
      <c r="AB434" s="33"/>
      <c r="AC434" s="33"/>
      <c r="AD434" s="33"/>
      <c r="AE434" s="33"/>
      <c r="AT434" s="18" t="s">
        <v>273</v>
      </c>
      <c r="AU434" s="18" t="s">
        <v>87</v>
      </c>
    </row>
    <row r="435" spans="1:65" s="2" customFormat="1" ht="16.5" customHeight="1">
      <c r="A435" s="33"/>
      <c r="B435" s="151"/>
      <c r="C435" s="152" t="s">
        <v>1150</v>
      </c>
      <c r="D435" s="152" t="s">
        <v>267</v>
      </c>
      <c r="E435" s="153" t="s">
        <v>2522</v>
      </c>
      <c r="F435" s="154" t="s">
        <v>2523</v>
      </c>
      <c r="G435" s="155" t="s">
        <v>270</v>
      </c>
      <c r="H435" s="156">
        <v>2</v>
      </c>
      <c r="I435" s="157"/>
      <c r="J435" s="158">
        <f>ROUND(I435*H435,2)</f>
        <v>0</v>
      </c>
      <c r="K435" s="154" t="s">
        <v>1</v>
      </c>
      <c r="L435" s="34"/>
      <c r="M435" s="159" t="s">
        <v>1</v>
      </c>
      <c r="N435" s="160" t="s">
        <v>45</v>
      </c>
      <c r="O435" s="59"/>
      <c r="P435" s="161">
        <f>O435*H435</f>
        <v>0</v>
      </c>
      <c r="Q435" s="161">
        <v>0</v>
      </c>
      <c r="R435" s="161">
        <f>Q435*H435</f>
        <v>0</v>
      </c>
      <c r="S435" s="161">
        <v>0</v>
      </c>
      <c r="T435" s="162">
        <f>S435*H435</f>
        <v>0</v>
      </c>
      <c r="U435" s="33"/>
      <c r="V435" s="33"/>
      <c r="W435" s="33"/>
      <c r="X435" s="33"/>
      <c r="Y435" s="33"/>
      <c r="Z435" s="33"/>
      <c r="AA435" s="33"/>
      <c r="AB435" s="33"/>
      <c r="AC435" s="33"/>
      <c r="AD435" s="33"/>
      <c r="AE435" s="33"/>
      <c r="AR435" s="163" t="s">
        <v>179</v>
      </c>
      <c r="AT435" s="163" t="s">
        <v>267</v>
      </c>
      <c r="AU435" s="163" t="s">
        <v>87</v>
      </c>
      <c r="AY435" s="18" t="s">
        <v>265</v>
      </c>
      <c r="BE435" s="164">
        <f>IF(N435="základní",J435,0)</f>
        <v>0</v>
      </c>
      <c r="BF435" s="164">
        <f>IF(N435="snížená",J435,0)</f>
        <v>0</v>
      </c>
      <c r="BG435" s="164">
        <f>IF(N435="zákl. přenesená",J435,0)</f>
        <v>0</v>
      </c>
      <c r="BH435" s="164">
        <f>IF(N435="sníž. přenesená",J435,0)</f>
        <v>0</v>
      </c>
      <c r="BI435" s="164">
        <f>IF(N435="nulová",J435,0)</f>
        <v>0</v>
      </c>
      <c r="BJ435" s="18" t="s">
        <v>87</v>
      </c>
      <c r="BK435" s="164">
        <f>ROUND(I435*H435,2)</f>
        <v>0</v>
      </c>
      <c r="BL435" s="18" t="s">
        <v>179</v>
      </c>
      <c r="BM435" s="163" t="s">
        <v>2524</v>
      </c>
    </row>
    <row r="436" spans="1:47" s="2" customFormat="1" ht="10.2">
      <c r="A436" s="33"/>
      <c r="B436" s="34"/>
      <c r="C436" s="33"/>
      <c r="D436" s="165" t="s">
        <v>273</v>
      </c>
      <c r="E436" s="33"/>
      <c r="F436" s="166" t="s">
        <v>2523</v>
      </c>
      <c r="G436" s="33"/>
      <c r="H436" s="33"/>
      <c r="I436" s="167"/>
      <c r="J436" s="33"/>
      <c r="K436" s="33"/>
      <c r="L436" s="34"/>
      <c r="M436" s="168"/>
      <c r="N436" s="169"/>
      <c r="O436" s="59"/>
      <c r="P436" s="59"/>
      <c r="Q436" s="59"/>
      <c r="R436" s="59"/>
      <c r="S436" s="59"/>
      <c r="T436" s="60"/>
      <c r="U436" s="33"/>
      <c r="V436" s="33"/>
      <c r="W436" s="33"/>
      <c r="X436" s="33"/>
      <c r="Y436" s="33"/>
      <c r="Z436" s="33"/>
      <c r="AA436" s="33"/>
      <c r="AB436" s="33"/>
      <c r="AC436" s="33"/>
      <c r="AD436" s="33"/>
      <c r="AE436" s="33"/>
      <c r="AT436" s="18" t="s">
        <v>273</v>
      </c>
      <c r="AU436" s="18" t="s">
        <v>87</v>
      </c>
    </row>
    <row r="437" spans="1:65" s="2" customFormat="1" ht="16.5" customHeight="1">
      <c r="A437" s="33"/>
      <c r="B437" s="151"/>
      <c r="C437" s="152" t="s">
        <v>1154</v>
      </c>
      <c r="D437" s="152" t="s">
        <v>267</v>
      </c>
      <c r="E437" s="153" t="s">
        <v>2525</v>
      </c>
      <c r="F437" s="154" t="s">
        <v>2526</v>
      </c>
      <c r="G437" s="155" t="s">
        <v>2095</v>
      </c>
      <c r="H437" s="156">
        <v>20</v>
      </c>
      <c r="I437" s="157"/>
      <c r="J437" s="158">
        <f>ROUND(I437*H437,2)</f>
        <v>0</v>
      </c>
      <c r="K437" s="154" t="s">
        <v>1</v>
      </c>
      <c r="L437" s="34"/>
      <c r="M437" s="159" t="s">
        <v>1</v>
      </c>
      <c r="N437" s="160" t="s">
        <v>45</v>
      </c>
      <c r="O437" s="59"/>
      <c r="P437" s="161">
        <f>O437*H437</f>
        <v>0</v>
      </c>
      <c r="Q437" s="161">
        <v>0</v>
      </c>
      <c r="R437" s="161">
        <f>Q437*H437</f>
        <v>0</v>
      </c>
      <c r="S437" s="161">
        <v>0</v>
      </c>
      <c r="T437" s="162">
        <f>S437*H437</f>
        <v>0</v>
      </c>
      <c r="U437" s="33"/>
      <c r="V437" s="33"/>
      <c r="W437" s="33"/>
      <c r="X437" s="33"/>
      <c r="Y437" s="33"/>
      <c r="Z437" s="33"/>
      <c r="AA437" s="33"/>
      <c r="AB437" s="33"/>
      <c r="AC437" s="33"/>
      <c r="AD437" s="33"/>
      <c r="AE437" s="33"/>
      <c r="AR437" s="163" t="s">
        <v>179</v>
      </c>
      <c r="AT437" s="163" t="s">
        <v>267</v>
      </c>
      <c r="AU437" s="163" t="s">
        <v>87</v>
      </c>
      <c r="AY437" s="18" t="s">
        <v>265</v>
      </c>
      <c r="BE437" s="164">
        <f>IF(N437="základní",J437,0)</f>
        <v>0</v>
      </c>
      <c r="BF437" s="164">
        <f>IF(N437="snížená",J437,0)</f>
        <v>0</v>
      </c>
      <c r="BG437" s="164">
        <f>IF(N437="zákl. přenesená",J437,0)</f>
        <v>0</v>
      </c>
      <c r="BH437" s="164">
        <f>IF(N437="sníž. přenesená",J437,0)</f>
        <v>0</v>
      </c>
      <c r="BI437" s="164">
        <f>IF(N437="nulová",J437,0)</f>
        <v>0</v>
      </c>
      <c r="BJ437" s="18" t="s">
        <v>87</v>
      </c>
      <c r="BK437" s="164">
        <f>ROUND(I437*H437,2)</f>
        <v>0</v>
      </c>
      <c r="BL437" s="18" t="s">
        <v>179</v>
      </c>
      <c r="BM437" s="163" t="s">
        <v>2527</v>
      </c>
    </row>
    <row r="438" spans="1:47" s="2" customFormat="1" ht="10.2">
      <c r="A438" s="33"/>
      <c r="B438" s="34"/>
      <c r="C438" s="33"/>
      <c r="D438" s="165" t="s">
        <v>273</v>
      </c>
      <c r="E438" s="33"/>
      <c r="F438" s="166" t="s">
        <v>2526</v>
      </c>
      <c r="G438" s="33"/>
      <c r="H438" s="33"/>
      <c r="I438" s="167"/>
      <c r="J438" s="33"/>
      <c r="K438" s="33"/>
      <c r="L438" s="34"/>
      <c r="M438" s="168"/>
      <c r="N438" s="169"/>
      <c r="O438" s="59"/>
      <c r="P438" s="59"/>
      <c r="Q438" s="59"/>
      <c r="R438" s="59"/>
      <c r="S438" s="59"/>
      <c r="T438" s="60"/>
      <c r="U438" s="33"/>
      <c r="V438" s="33"/>
      <c r="W438" s="33"/>
      <c r="X438" s="33"/>
      <c r="Y438" s="33"/>
      <c r="Z438" s="33"/>
      <c r="AA438" s="33"/>
      <c r="AB438" s="33"/>
      <c r="AC438" s="33"/>
      <c r="AD438" s="33"/>
      <c r="AE438" s="33"/>
      <c r="AT438" s="18" t="s">
        <v>273</v>
      </c>
      <c r="AU438" s="18" t="s">
        <v>87</v>
      </c>
    </row>
    <row r="439" spans="1:65" s="2" customFormat="1" ht="24.15" customHeight="1">
      <c r="A439" s="33"/>
      <c r="B439" s="151"/>
      <c r="C439" s="152" t="s">
        <v>1161</v>
      </c>
      <c r="D439" s="152" t="s">
        <v>267</v>
      </c>
      <c r="E439" s="153" t="s">
        <v>2528</v>
      </c>
      <c r="F439" s="154" t="s">
        <v>2529</v>
      </c>
      <c r="G439" s="155" t="s">
        <v>294</v>
      </c>
      <c r="H439" s="156">
        <v>82.5</v>
      </c>
      <c r="I439" s="157"/>
      <c r="J439" s="158">
        <f>ROUND(I439*H439,2)</f>
        <v>0</v>
      </c>
      <c r="K439" s="154" t="s">
        <v>1</v>
      </c>
      <c r="L439" s="34"/>
      <c r="M439" s="159" t="s">
        <v>1</v>
      </c>
      <c r="N439" s="160" t="s">
        <v>45</v>
      </c>
      <c r="O439" s="59"/>
      <c r="P439" s="161">
        <f>O439*H439</f>
        <v>0</v>
      </c>
      <c r="Q439" s="161">
        <v>0</v>
      </c>
      <c r="R439" s="161">
        <f>Q439*H439</f>
        <v>0</v>
      </c>
      <c r="S439" s="161">
        <v>0</v>
      </c>
      <c r="T439" s="162">
        <f>S439*H439</f>
        <v>0</v>
      </c>
      <c r="U439" s="33"/>
      <c r="V439" s="33"/>
      <c r="W439" s="33"/>
      <c r="X439" s="33"/>
      <c r="Y439" s="33"/>
      <c r="Z439" s="33"/>
      <c r="AA439" s="33"/>
      <c r="AB439" s="33"/>
      <c r="AC439" s="33"/>
      <c r="AD439" s="33"/>
      <c r="AE439" s="33"/>
      <c r="AR439" s="163" t="s">
        <v>179</v>
      </c>
      <c r="AT439" s="163" t="s">
        <v>267</v>
      </c>
      <c r="AU439" s="163" t="s">
        <v>87</v>
      </c>
      <c r="AY439" s="18" t="s">
        <v>265</v>
      </c>
      <c r="BE439" s="164">
        <f>IF(N439="základní",J439,0)</f>
        <v>0</v>
      </c>
      <c r="BF439" s="164">
        <f>IF(N439="snížená",J439,0)</f>
        <v>0</v>
      </c>
      <c r="BG439" s="164">
        <f>IF(N439="zákl. přenesená",J439,0)</f>
        <v>0</v>
      </c>
      <c r="BH439" s="164">
        <f>IF(N439="sníž. přenesená",J439,0)</f>
        <v>0</v>
      </c>
      <c r="BI439" s="164">
        <f>IF(N439="nulová",J439,0)</f>
        <v>0</v>
      </c>
      <c r="BJ439" s="18" t="s">
        <v>87</v>
      </c>
      <c r="BK439" s="164">
        <f>ROUND(I439*H439,2)</f>
        <v>0</v>
      </c>
      <c r="BL439" s="18" t="s">
        <v>179</v>
      </c>
      <c r="BM439" s="163" t="s">
        <v>2530</v>
      </c>
    </row>
    <row r="440" spans="1:47" s="2" customFormat="1" ht="19.2">
      <c r="A440" s="33"/>
      <c r="B440" s="34"/>
      <c r="C440" s="33"/>
      <c r="D440" s="165" t="s">
        <v>273</v>
      </c>
      <c r="E440" s="33"/>
      <c r="F440" s="166" t="s">
        <v>2529</v>
      </c>
      <c r="G440" s="33"/>
      <c r="H440" s="33"/>
      <c r="I440" s="167"/>
      <c r="J440" s="33"/>
      <c r="K440" s="33"/>
      <c r="L440" s="34"/>
      <c r="M440" s="168"/>
      <c r="N440" s="169"/>
      <c r="O440" s="59"/>
      <c r="P440" s="59"/>
      <c r="Q440" s="59"/>
      <c r="R440" s="59"/>
      <c r="S440" s="59"/>
      <c r="T440" s="60"/>
      <c r="U440" s="33"/>
      <c r="V440" s="33"/>
      <c r="W440" s="33"/>
      <c r="X440" s="33"/>
      <c r="Y440" s="33"/>
      <c r="Z440" s="33"/>
      <c r="AA440" s="33"/>
      <c r="AB440" s="33"/>
      <c r="AC440" s="33"/>
      <c r="AD440" s="33"/>
      <c r="AE440" s="33"/>
      <c r="AT440" s="18" t="s">
        <v>273</v>
      </c>
      <c r="AU440" s="18" t="s">
        <v>87</v>
      </c>
    </row>
    <row r="441" spans="1:65" s="2" customFormat="1" ht="16.5" customHeight="1">
      <c r="A441" s="33"/>
      <c r="B441" s="151"/>
      <c r="C441" s="152" t="s">
        <v>1169</v>
      </c>
      <c r="D441" s="152" t="s">
        <v>267</v>
      </c>
      <c r="E441" s="153" t="s">
        <v>2531</v>
      </c>
      <c r="F441" s="154" t="s">
        <v>2532</v>
      </c>
      <c r="G441" s="155" t="s">
        <v>294</v>
      </c>
      <c r="H441" s="156">
        <v>75.9</v>
      </c>
      <c r="I441" s="157"/>
      <c r="J441" s="158">
        <f>ROUND(I441*H441,2)</f>
        <v>0</v>
      </c>
      <c r="K441" s="154" t="s">
        <v>1</v>
      </c>
      <c r="L441" s="34"/>
      <c r="M441" s="159" t="s">
        <v>1</v>
      </c>
      <c r="N441" s="160" t="s">
        <v>45</v>
      </c>
      <c r="O441" s="59"/>
      <c r="P441" s="161">
        <f>O441*H441</f>
        <v>0</v>
      </c>
      <c r="Q441" s="161">
        <v>0</v>
      </c>
      <c r="R441" s="161">
        <f>Q441*H441</f>
        <v>0</v>
      </c>
      <c r="S441" s="161">
        <v>0</v>
      </c>
      <c r="T441" s="162">
        <f>S441*H441</f>
        <v>0</v>
      </c>
      <c r="U441" s="33"/>
      <c r="V441" s="33"/>
      <c r="W441" s="33"/>
      <c r="X441" s="33"/>
      <c r="Y441" s="33"/>
      <c r="Z441" s="33"/>
      <c r="AA441" s="33"/>
      <c r="AB441" s="33"/>
      <c r="AC441" s="33"/>
      <c r="AD441" s="33"/>
      <c r="AE441" s="33"/>
      <c r="AR441" s="163" t="s">
        <v>179</v>
      </c>
      <c r="AT441" s="163" t="s">
        <v>267</v>
      </c>
      <c r="AU441" s="163" t="s">
        <v>87</v>
      </c>
      <c r="AY441" s="18" t="s">
        <v>265</v>
      </c>
      <c r="BE441" s="164">
        <f>IF(N441="základní",J441,0)</f>
        <v>0</v>
      </c>
      <c r="BF441" s="164">
        <f>IF(N441="snížená",J441,0)</f>
        <v>0</v>
      </c>
      <c r="BG441" s="164">
        <f>IF(N441="zákl. přenesená",J441,0)</f>
        <v>0</v>
      </c>
      <c r="BH441" s="164">
        <f>IF(N441="sníž. přenesená",J441,0)</f>
        <v>0</v>
      </c>
      <c r="BI441" s="164">
        <f>IF(N441="nulová",J441,0)</f>
        <v>0</v>
      </c>
      <c r="BJ441" s="18" t="s">
        <v>87</v>
      </c>
      <c r="BK441" s="164">
        <f>ROUND(I441*H441,2)</f>
        <v>0</v>
      </c>
      <c r="BL441" s="18" t="s">
        <v>179</v>
      </c>
      <c r="BM441" s="163" t="s">
        <v>2533</v>
      </c>
    </row>
    <row r="442" spans="1:47" s="2" customFormat="1" ht="10.2">
      <c r="A442" s="33"/>
      <c r="B442" s="34"/>
      <c r="C442" s="33"/>
      <c r="D442" s="165" t="s">
        <v>273</v>
      </c>
      <c r="E442" s="33"/>
      <c r="F442" s="166" t="s">
        <v>2532</v>
      </c>
      <c r="G442" s="33"/>
      <c r="H442" s="33"/>
      <c r="I442" s="167"/>
      <c r="J442" s="33"/>
      <c r="K442" s="33"/>
      <c r="L442" s="34"/>
      <c r="M442" s="168"/>
      <c r="N442" s="169"/>
      <c r="O442" s="59"/>
      <c r="P442" s="59"/>
      <c r="Q442" s="59"/>
      <c r="R442" s="59"/>
      <c r="S442" s="59"/>
      <c r="T442" s="60"/>
      <c r="U442" s="33"/>
      <c r="V442" s="33"/>
      <c r="W442" s="33"/>
      <c r="X442" s="33"/>
      <c r="Y442" s="33"/>
      <c r="Z442" s="33"/>
      <c r="AA442" s="33"/>
      <c r="AB442" s="33"/>
      <c r="AC442" s="33"/>
      <c r="AD442" s="33"/>
      <c r="AE442" s="33"/>
      <c r="AT442" s="18" t="s">
        <v>273</v>
      </c>
      <c r="AU442" s="18" t="s">
        <v>87</v>
      </c>
    </row>
    <row r="443" spans="1:65" s="2" customFormat="1" ht="24.15" customHeight="1">
      <c r="A443" s="33"/>
      <c r="B443" s="151"/>
      <c r="C443" s="152" t="s">
        <v>1174</v>
      </c>
      <c r="D443" s="152" t="s">
        <v>267</v>
      </c>
      <c r="E443" s="153" t="s">
        <v>2534</v>
      </c>
      <c r="F443" s="154" t="s">
        <v>2535</v>
      </c>
      <c r="G443" s="155" t="s">
        <v>294</v>
      </c>
      <c r="H443" s="156">
        <v>6.6</v>
      </c>
      <c r="I443" s="157"/>
      <c r="J443" s="158">
        <f>ROUND(I443*H443,2)</f>
        <v>0</v>
      </c>
      <c r="K443" s="154" t="s">
        <v>1</v>
      </c>
      <c r="L443" s="34"/>
      <c r="M443" s="159" t="s">
        <v>1</v>
      </c>
      <c r="N443" s="160" t="s">
        <v>45</v>
      </c>
      <c r="O443" s="59"/>
      <c r="P443" s="161">
        <f>O443*H443</f>
        <v>0</v>
      </c>
      <c r="Q443" s="161">
        <v>0</v>
      </c>
      <c r="R443" s="161">
        <f>Q443*H443</f>
        <v>0</v>
      </c>
      <c r="S443" s="161">
        <v>0</v>
      </c>
      <c r="T443" s="162">
        <f>S443*H443</f>
        <v>0</v>
      </c>
      <c r="U443" s="33"/>
      <c r="V443" s="33"/>
      <c r="W443" s="33"/>
      <c r="X443" s="33"/>
      <c r="Y443" s="33"/>
      <c r="Z443" s="33"/>
      <c r="AA443" s="33"/>
      <c r="AB443" s="33"/>
      <c r="AC443" s="33"/>
      <c r="AD443" s="33"/>
      <c r="AE443" s="33"/>
      <c r="AR443" s="163" t="s">
        <v>179</v>
      </c>
      <c r="AT443" s="163" t="s">
        <v>267</v>
      </c>
      <c r="AU443" s="163" t="s">
        <v>87</v>
      </c>
      <c r="AY443" s="18" t="s">
        <v>265</v>
      </c>
      <c r="BE443" s="164">
        <f>IF(N443="základní",J443,0)</f>
        <v>0</v>
      </c>
      <c r="BF443" s="164">
        <f>IF(N443="snížená",J443,0)</f>
        <v>0</v>
      </c>
      <c r="BG443" s="164">
        <f>IF(N443="zákl. přenesená",J443,0)</f>
        <v>0</v>
      </c>
      <c r="BH443" s="164">
        <f>IF(N443="sníž. přenesená",J443,0)</f>
        <v>0</v>
      </c>
      <c r="BI443" s="164">
        <f>IF(N443="nulová",J443,0)</f>
        <v>0</v>
      </c>
      <c r="BJ443" s="18" t="s">
        <v>87</v>
      </c>
      <c r="BK443" s="164">
        <f>ROUND(I443*H443,2)</f>
        <v>0</v>
      </c>
      <c r="BL443" s="18" t="s">
        <v>179</v>
      </c>
      <c r="BM443" s="163" t="s">
        <v>2536</v>
      </c>
    </row>
    <row r="444" spans="1:47" s="2" customFormat="1" ht="19.2">
      <c r="A444" s="33"/>
      <c r="B444" s="34"/>
      <c r="C444" s="33"/>
      <c r="D444" s="165" t="s">
        <v>273</v>
      </c>
      <c r="E444" s="33"/>
      <c r="F444" s="166" t="s">
        <v>2535</v>
      </c>
      <c r="G444" s="33"/>
      <c r="H444" s="33"/>
      <c r="I444" s="167"/>
      <c r="J444" s="33"/>
      <c r="K444" s="33"/>
      <c r="L444" s="34"/>
      <c r="M444" s="168"/>
      <c r="N444" s="169"/>
      <c r="O444" s="59"/>
      <c r="P444" s="59"/>
      <c r="Q444" s="59"/>
      <c r="R444" s="59"/>
      <c r="S444" s="59"/>
      <c r="T444" s="60"/>
      <c r="U444" s="33"/>
      <c r="V444" s="33"/>
      <c r="W444" s="33"/>
      <c r="X444" s="33"/>
      <c r="Y444" s="33"/>
      <c r="Z444" s="33"/>
      <c r="AA444" s="33"/>
      <c r="AB444" s="33"/>
      <c r="AC444" s="33"/>
      <c r="AD444" s="33"/>
      <c r="AE444" s="33"/>
      <c r="AT444" s="18" t="s">
        <v>273</v>
      </c>
      <c r="AU444" s="18" t="s">
        <v>87</v>
      </c>
    </row>
    <row r="445" spans="1:65" s="2" customFormat="1" ht="24.15" customHeight="1">
      <c r="A445" s="33"/>
      <c r="B445" s="151"/>
      <c r="C445" s="152" t="s">
        <v>1181</v>
      </c>
      <c r="D445" s="152" t="s">
        <v>267</v>
      </c>
      <c r="E445" s="153" t="s">
        <v>2537</v>
      </c>
      <c r="F445" s="154" t="s">
        <v>2538</v>
      </c>
      <c r="G445" s="155" t="s">
        <v>294</v>
      </c>
      <c r="H445" s="156">
        <v>82.5</v>
      </c>
      <c r="I445" s="157"/>
      <c r="J445" s="158">
        <f>ROUND(I445*H445,2)</f>
        <v>0</v>
      </c>
      <c r="K445" s="154" t="s">
        <v>1</v>
      </c>
      <c r="L445" s="34"/>
      <c r="M445" s="159" t="s">
        <v>1</v>
      </c>
      <c r="N445" s="160" t="s">
        <v>45</v>
      </c>
      <c r="O445" s="59"/>
      <c r="P445" s="161">
        <f>O445*H445</f>
        <v>0</v>
      </c>
      <c r="Q445" s="161">
        <v>0</v>
      </c>
      <c r="R445" s="161">
        <f>Q445*H445</f>
        <v>0</v>
      </c>
      <c r="S445" s="161">
        <v>0</v>
      </c>
      <c r="T445" s="162">
        <f>S445*H445</f>
        <v>0</v>
      </c>
      <c r="U445" s="33"/>
      <c r="V445" s="33"/>
      <c r="W445" s="33"/>
      <c r="X445" s="33"/>
      <c r="Y445" s="33"/>
      <c r="Z445" s="33"/>
      <c r="AA445" s="33"/>
      <c r="AB445" s="33"/>
      <c r="AC445" s="33"/>
      <c r="AD445" s="33"/>
      <c r="AE445" s="33"/>
      <c r="AR445" s="163" t="s">
        <v>179</v>
      </c>
      <c r="AT445" s="163" t="s">
        <v>267</v>
      </c>
      <c r="AU445" s="163" t="s">
        <v>87</v>
      </c>
      <c r="AY445" s="18" t="s">
        <v>265</v>
      </c>
      <c r="BE445" s="164">
        <f>IF(N445="základní",J445,0)</f>
        <v>0</v>
      </c>
      <c r="BF445" s="164">
        <f>IF(N445="snížená",J445,0)</f>
        <v>0</v>
      </c>
      <c r="BG445" s="164">
        <f>IF(N445="zákl. přenesená",J445,0)</f>
        <v>0</v>
      </c>
      <c r="BH445" s="164">
        <f>IF(N445="sníž. přenesená",J445,0)</f>
        <v>0</v>
      </c>
      <c r="BI445" s="164">
        <f>IF(N445="nulová",J445,0)</f>
        <v>0</v>
      </c>
      <c r="BJ445" s="18" t="s">
        <v>87</v>
      </c>
      <c r="BK445" s="164">
        <f>ROUND(I445*H445,2)</f>
        <v>0</v>
      </c>
      <c r="BL445" s="18" t="s">
        <v>179</v>
      </c>
      <c r="BM445" s="163" t="s">
        <v>2539</v>
      </c>
    </row>
    <row r="446" spans="1:47" s="2" customFormat="1" ht="10.2">
      <c r="A446" s="33"/>
      <c r="B446" s="34"/>
      <c r="C446" s="33"/>
      <c r="D446" s="165" t="s">
        <v>273</v>
      </c>
      <c r="E446" s="33"/>
      <c r="F446" s="166" t="s">
        <v>2538</v>
      </c>
      <c r="G446" s="33"/>
      <c r="H446" s="33"/>
      <c r="I446" s="167"/>
      <c r="J446" s="33"/>
      <c r="K446" s="33"/>
      <c r="L446" s="34"/>
      <c r="M446" s="168"/>
      <c r="N446" s="169"/>
      <c r="O446" s="59"/>
      <c r="P446" s="59"/>
      <c r="Q446" s="59"/>
      <c r="R446" s="59"/>
      <c r="S446" s="59"/>
      <c r="T446" s="60"/>
      <c r="U446" s="33"/>
      <c r="V446" s="33"/>
      <c r="W446" s="33"/>
      <c r="X446" s="33"/>
      <c r="Y446" s="33"/>
      <c r="Z446" s="33"/>
      <c r="AA446" s="33"/>
      <c r="AB446" s="33"/>
      <c r="AC446" s="33"/>
      <c r="AD446" s="33"/>
      <c r="AE446" s="33"/>
      <c r="AT446" s="18" t="s">
        <v>273</v>
      </c>
      <c r="AU446" s="18" t="s">
        <v>87</v>
      </c>
    </row>
    <row r="447" spans="2:63" s="12" customFormat="1" ht="25.95" customHeight="1">
      <c r="B447" s="138"/>
      <c r="D447" s="139" t="s">
        <v>79</v>
      </c>
      <c r="E447" s="140" t="s">
        <v>2540</v>
      </c>
      <c r="F447" s="140" t="s">
        <v>2540</v>
      </c>
      <c r="I447" s="141"/>
      <c r="J447" s="142">
        <f>BK447</f>
        <v>0</v>
      </c>
      <c r="L447" s="138"/>
      <c r="M447" s="143"/>
      <c r="N447" s="144"/>
      <c r="O447" s="144"/>
      <c r="P447" s="145">
        <f>P448</f>
        <v>0</v>
      </c>
      <c r="Q447" s="144"/>
      <c r="R447" s="145">
        <f>R448</f>
        <v>0</v>
      </c>
      <c r="S447" s="144"/>
      <c r="T447" s="146">
        <f>T448</f>
        <v>0</v>
      </c>
      <c r="AR447" s="139" t="s">
        <v>179</v>
      </c>
      <c r="AT447" s="147" t="s">
        <v>79</v>
      </c>
      <c r="AU447" s="147" t="s">
        <v>80</v>
      </c>
      <c r="AY447" s="139" t="s">
        <v>265</v>
      </c>
      <c r="BK447" s="148">
        <f>BK448</f>
        <v>0</v>
      </c>
    </row>
    <row r="448" spans="2:63" s="12" customFormat="1" ht="22.8" customHeight="1">
      <c r="B448" s="138"/>
      <c r="D448" s="139" t="s">
        <v>79</v>
      </c>
      <c r="E448" s="149" t="s">
        <v>2541</v>
      </c>
      <c r="F448" s="149" t="s">
        <v>2542</v>
      </c>
      <c r="I448" s="141"/>
      <c r="J448" s="150">
        <f>BK448</f>
        <v>0</v>
      </c>
      <c r="L448" s="138"/>
      <c r="M448" s="143"/>
      <c r="N448" s="144"/>
      <c r="O448" s="144"/>
      <c r="P448" s="145">
        <f>SUM(P449:P452)</f>
        <v>0</v>
      </c>
      <c r="Q448" s="144"/>
      <c r="R448" s="145">
        <f>SUM(R449:R452)</f>
        <v>0</v>
      </c>
      <c r="S448" s="144"/>
      <c r="T448" s="146">
        <f>SUM(T449:T452)</f>
        <v>0</v>
      </c>
      <c r="AR448" s="139" t="s">
        <v>179</v>
      </c>
      <c r="AT448" s="147" t="s">
        <v>79</v>
      </c>
      <c r="AU448" s="147" t="s">
        <v>87</v>
      </c>
      <c r="AY448" s="139" t="s">
        <v>265</v>
      </c>
      <c r="BK448" s="148">
        <f>SUM(BK449:BK452)</f>
        <v>0</v>
      </c>
    </row>
    <row r="449" spans="1:65" s="2" customFormat="1" ht="16.5" customHeight="1">
      <c r="A449" s="33"/>
      <c r="B449" s="151"/>
      <c r="C449" s="152" t="s">
        <v>1188</v>
      </c>
      <c r="D449" s="152" t="s">
        <v>267</v>
      </c>
      <c r="E449" s="153" t="s">
        <v>2543</v>
      </c>
      <c r="F449" s="154" t="s">
        <v>2544</v>
      </c>
      <c r="G449" s="155" t="s">
        <v>1377</v>
      </c>
      <c r="H449" s="156">
        <v>1</v>
      </c>
      <c r="I449" s="157"/>
      <c r="J449" s="158">
        <f>ROUND(I449*H449,2)</f>
        <v>0</v>
      </c>
      <c r="K449" s="154" t="s">
        <v>1</v>
      </c>
      <c r="L449" s="34"/>
      <c r="M449" s="159" t="s">
        <v>1</v>
      </c>
      <c r="N449" s="160" t="s">
        <v>45</v>
      </c>
      <c r="O449" s="59"/>
      <c r="P449" s="161">
        <f>O449*H449</f>
        <v>0</v>
      </c>
      <c r="Q449" s="161">
        <v>0</v>
      </c>
      <c r="R449" s="161">
        <f>Q449*H449</f>
        <v>0</v>
      </c>
      <c r="S449" s="161">
        <v>0</v>
      </c>
      <c r="T449" s="162">
        <f>S449*H449</f>
        <v>0</v>
      </c>
      <c r="U449" s="33"/>
      <c r="V449" s="33"/>
      <c r="W449" s="33"/>
      <c r="X449" s="33"/>
      <c r="Y449" s="33"/>
      <c r="Z449" s="33"/>
      <c r="AA449" s="33"/>
      <c r="AB449" s="33"/>
      <c r="AC449" s="33"/>
      <c r="AD449" s="33"/>
      <c r="AE449" s="33"/>
      <c r="AR449" s="163" t="s">
        <v>1727</v>
      </c>
      <c r="AT449" s="163" t="s">
        <v>267</v>
      </c>
      <c r="AU449" s="163" t="s">
        <v>90</v>
      </c>
      <c r="AY449" s="18" t="s">
        <v>265</v>
      </c>
      <c r="BE449" s="164">
        <f>IF(N449="základní",J449,0)</f>
        <v>0</v>
      </c>
      <c r="BF449" s="164">
        <f>IF(N449="snížená",J449,0)</f>
        <v>0</v>
      </c>
      <c r="BG449" s="164">
        <f>IF(N449="zákl. přenesená",J449,0)</f>
        <v>0</v>
      </c>
      <c r="BH449" s="164">
        <f>IF(N449="sníž. přenesená",J449,0)</f>
        <v>0</v>
      </c>
      <c r="BI449" s="164">
        <f>IF(N449="nulová",J449,0)</f>
        <v>0</v>
      </c>
      <c r="BJ449" s="18" t="s">
        <v>87</v>
      </c>
      <c r="BK449" s="164">
        <f>ROUND(I449*H449,2)</f>
        <v>0</v>
      </c>
      <c r="BL449" s="18" t="s">
        <v>1727</v>
      </c>
      <c r="BM449" s="163" t="s">
        <v>2545</v>
      </c>
    </row>
    <row r="450" spans="1:47" s="2" customFormat="1" ht="10.2">
      <c r="A450" s="33"/>
      <c r="B450" s="34"/>
      <c r="C450" s="33"/>
      <c r="D450" s="165" t="s">
        <v>273</v>
      </c>
      <c r="E450" s="33"/>
      <c r="F450" s="166" t="s">
        <v>2544</v>
      </c>
      <c r="G450" s="33"/>
      <c r="H450" s="33"/>
      <c r="I450" s="167"/>
      <c r="J450" s="33"/>
      <c r="K450" s="33"/>
      <c r="L450" s="34"/>
      <c r="M450" s="168"/>
      <c r="N450" s="169"/>
      <c r="O450" s="59"/>
      <c r="P450" s="59"/>
      <c r="Q450" s="59"/>
      <c r="R450" s="59"/>
      <c r="S450" s="59"/>
      <c r="T450" s="60"/>
      <c r="U450" s="33"/>
      <c r="V450" s="33"/>
      <c r="W450" s="33"/>
      <c r="X450" s="33"/>
      <c r="Y450" s="33"/>
      <c r="Z450" s="33"/>
      <c r="AA450" s="33"/>
      <c r="AB450" s="33"/>
      <c r="AC450" s="33"/>
      <c r="AD450" s="33"/>
      <c r="AE450" s="33"/>
      <c r="AT450" s="18" t="s">
        <v>273</v>
      </c>
      <c r="AU450" s="18" t="s">
        <v>90</v>
      </c>
    </row>
    <row r="451" spans="1:65" s="2" customFormat="1" ht="16.5" customHeight="1">
      <c r="A451" s="33"/>
      <c r="B451" s="151"/>
      <c r="C451" s="152" t="s">
        <v>1193</v>
      </c>
      <c r="D451" s="152" t="s">
        <v>267</v>
      </c>
      <c r="E451" s="153" t="s">
        <v>2546</v>
      </c>
      <c r="F451" s="154" t="s">
        <v>2547</v>
      </c>
      <c r="G451" s="155" t="s">
        <v>1377</v>
      </c>
      <c r="H451" s="156">
        <v>1</v>
      </c>
      <c r="I451" s="157"/>
      <c r="J451" s="158">
        <f>ROUND(I451*H451,2)</f>
        <v>0</v>
      </c>
      <c r="K451" s="154" t="s">
        <v>1</v>
      </c>
      <c r="L451" s="34"/>
      <c r="M451" s="159" t="s">
        <v>1</v>
      </c>
      <c r="N451" s="160" t="s">
        <v>45</v>
      </c>
      <c r="O451" s="59"/>
      <c r="P451" s="161">
        <f>O451*H451</f>
        <v>0</v>
      </c>
      <c r="Q451" s="161">
        <v>0</v>
      </c>
      <c r="R451" s="161">
        <f>Q451*H451</f>
        <v>0</v>
      </c>
      <c r="S451" s="161">
        <v>0</v>
      </c>
      <c r="T451" s="162">
        <f>S451*H451</f>
        <v>0</v>
      </c>
      <c r="U451" s="33"/>
      <c r="V451" s="33"/>
      <c r="W451" s="33"/>
      <c r="X451" s="33"/>
      <c r="Y451" s="33"/>
      <c r="Z451" s="33"/>
      <c r="AA451" s="33"/>
      <c r="AB451" s="33"/>
      <c r="AC451" s="33"/>
      <c r="AD451" s="33"/>
      <c r="AE451" s="33"/>
      <c r="AR451" s="163" t="s">
        <v>1727</v>
      </c>
      <c r="AT451" s="163" t="s">
        <v>267</v>
      </c>
      <c r="AU451" s="163" t="s">
        <v>90</v>
      </c>
      <c r="AY451" s="18" t="s">
        <v>265</v>
      </c>
      <c r="BE451" s="164">
        <f>IF(N451="základní",J451,0)</f>
        <v>0</v>
      </c>
      <c r="BF451" s="164">
        <f>IF(N451="snížená",J451,0)</f>
        <v>0</v>
      </c>
      <c r="BG451" s="164">
        <f>IF(N451="zákl. přenesená",J451,0)</f>
        <v>0</v>
      </c>
      <c r="BH451" s="164">
        <f>IF(N451="sníž. přenesená",J451,0)</f>
        <v>0</v>
      </c>
      <c r="BI451" s="164">
        <f>IF(N451="nulová",J451,0)</f>
        <v>0</v>
      </c>
      <c r="BJ451" s="18" t="s">
        <v>87</v>
      </c>
      <c r="BK451" s="164">
        <f>ROUND(I451*H451,2)</f>
        <v>0</v>
      </c>
      <c r="BL451" s="18" t="s">
        <v>1727</v>
      </c>
      <c r="BM451" s="163" t="s">
        <v>2548</v>
      </c>
    </row>
    <row r="452" spans="1:47" s="2" customFormat="1" ht="10.2">
      <c r="A452" s="33"/>
      <c r="B452" s="34"/>
      <c r="C452" s="33"/>
      <c r="D452" s="165" t="s">
        <v>273</v>
      </c>
      <c r="E452" s="33"/>
      <c r="F452" s="166" t="s">
        <v>2547</v>
      </c>
      <c r="G452" s="33"/>
      <c r="H452" s="33"/>
      <c r="I452" s="167"/>
      <c r="J452" s="33"/>
      <c r="K452" s="33"/>
      <c r="L452" s="34"/>
      <c r="M452" s="215"/>
      <c r="N452" s="216"/>
      <c r="O452" s="217"/>
      <c r="P452" s="217"/>
      <c r="Q452" s="217"/>
      <c r="R452" s="217"/>
      <c r="S452" s="217"/>
      <c r="T452" s="218"/>
      <c r="U452" s="33"/>
      <c r="V452" s="33"/>
      <c r="W452" s="33"/>
      <c r="X452" s="33"/>
      <c r="Y452" s="33"/>
      <c r="Z452" s="33"/>
      <c r="AA452" s="33"/>
      <c r="AB452" s="33"/>
      <c r="AC452" s="33"/>
      <c r="AD452" s="33"/>
      <c r="AE452" s="33"/>
      <c r="AT452" s="18" t="s">
        <v>273</v>
      </c>
      <c r="AU452" s="18" t="s">
        <v>90</v>
      </c>
    </row>
    <row r="453" spans="1:31" s="2" customFormat="1" ht="6.9" customHeight="1">
      <c r="A453" s="33"/>
      <c r="B453" s="48"/>
      <c r="C453" s="49"/>
      <c r="D453" s="49"/>
      <c r="E453" s="49"/>
      <c r="F453" s="49"/>
      <c r="G453" s="49"/>
      <c r="H453" s="49"/>
      <c r="I453" s="49"/>
      <c r="J453" s="49"/>
      <c r="K453" s="49"/>
      <c r="L453" s="34"/>
      <c r="M453" s="33"/>
      <c r="O453" s="33"/>
      <c r="P453" s="33"/>
      <c r="Q453" s="33"/>
      <c r="R453" s="33"/>
      <c r="S453" s="33"/>
      <c r="T453" s="33"/>
      <c r="U453" s="33"/>
      <c r="V453" s="33"/>
      <c r="W453" s="33"/>
      <c r="X453" s="33"/>
      <c r="Y453" s="33"/>
      <c r="Z453" s="33"/>
      <c r="AA453" s="33"/>
      <c r="AB453" s="33"/>
      <c r="AC453" s="33"/>
      <c r="AD453" s="33"/>
      <c r="AE453" s="33"/>
    </row>
  </sheetData>
  <autoFilter ref="C132:K452"/>
  <mergeCells count="15">
    <mergeCell ref="E119:H119"/>
    <mergeCell ref="E123:H123"/>
    <mergeCell ref="E121:H121"/>
    <mergeCell ref="E125:H125"/>
    <mergeCell ref="L2:V2"/>
    <mergeCell ref="E31:H31"/>
    <mergeCell ref="E85:H85"/>
    <mergeCell ref="E89:H89"/>
    <mergeCell ref="E87:H87"/>
    <mergeCell ref="E91:H91"/>
    <mergeCell ref="E7:H7"/>
    <mergeCell ref="E11:H11"/>
    <mergeCell ref="E9:H9"/>
    <mergeCell ref="E13:H13"/>
    <mergeCell ref="E22:H2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2:BM163"/>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 customHeight="1">
      <c r="L2" s="270" t="s">
        <v>5</v>
      </c>
      <c r="M2" s="255"/>
      <c r="N2" s="255"/>
      <c r="O2" s="255"/>
      <c r="P2" s="255"/>
      <c r="Q2" s="255"/>
      <c r="R2" s="255"/>
      <c r="S2" s="255"/>
      <c r="T2" s="255"/>
      <c r="U2" s="255"/>
      <c r="V2" s="255"/>
      <c r="AT2" s="18" t="s">
        <v>111</v>
      </c>
    </row>
    <row r="3" spans="2:46" s="1" customFormat="1" ht="6.9" customHeight="1">
      <c r="B3" s="19"/>
      <c r="C3" s="20"/>
      <c r="D3" s="20"/>
      <c r="E3" s="20"/>
      <c r="F3" s="20"/>
      <c r="G3" s="20"/>
      <c r="H3" s="20"/>
      <c r="I3" s="20"/>
      <c r="J3" s="20"/>
      <c r="K3" s="20"/>
      <c r="L3" s="21"/>
      <c r="AT3" s="18" t="s">
        <v>90</v>
      </c>
    </row>
    <row r="4" spans="2:46" s="1" customFormat="1" ht="24.9" customHeight="1">
      <c r="B4" s="21"/>
      <c r="D4" s="22" t="s">
        <v>116</v>
      </c>
      <c r="L4" s="21"/>
      <c r="M4" s="100" t="s">
        <v>10</v>
      </c>
      <c r="AT4" s="18" t="s">
        <v>3</v>
      </c>
    </row>
    <row r="5" spans="2:12" s="1" customFormat="1" ht="6.9" customHeight="1">
      <c r="B5" s="21"/>
      <c r="L5" s="21"/>
    </row>
    <row r="6" spans="2:12" s="1" customFormat="1" ht="12" customHeight="1">
      <c r="B6" s="21"/>
      <c r="D6" s="28" t="s">
        <v>16</v>
      </c>
      <c r="L6" s="21"/>
    </row>
    <row r="7" spans="2:12" s="1" customFormat="1" ht="16.5" customHeight="1">
      <c r="B7" s="21"/>
      <c r="E7" s="271" t="str">
        <f>'Rekapitulace stavby'!K6</f>
        <v>Hvězdárna a planetárium Hradec Králové,pozorovací domek</v>
      </c>
      <c r="F7" s="272"/>
      <c r="G7" s="272"/>
      <c r="H7" s="272"/>
      <c r="L7" s="21"/>
    </row>
    <row r="8" spans="2:12" ht="13.2">
      <c r="B8" s="21"/>
      <c r="D8" s="28" t="s">
        <v>125</v>
      </c>
      <c r="L8" s="21"/>
    </row>
    <row r="9" spans="2:12" s="1" customFormat="1" ht="23.25" customHeight="1">
      <c r="B9" s="21"/>
      <c r="E9" s="271" t="s">
        <v>128</v>
      </c>
      <c r="F9" s="255"/>
      <c r="G9" s="255"/>
      <c r="H9" s="255"/>
      <c r="L9" s="21"/>
    </row>
    <row r="10" spans="2:12" s="1" customFormat="1" ht="12" customHeight="1">
      <c r="B10" s="21"/>
      <c r="D10" s="28" t="s">
        <v>131</v>
      </c>
      <c r="L10" s="21"/>
    </row>
    <row r="11" spans="1:31" s="2" customFormat="1" ht="16.5" customHeight="1">
      <c r="A11" s="33"/>
      <c r="B11" s="34"/>
      <c r="C11" s="33"/>
      <c r="D11" s="33"/>
      <c r="E11" s="273" t="s">
        <v>134</v>
      </c>
      <c r="F11" s="274"/>
      <c r="G11" s="274"/>
      <c r="H11" s="274"/>
      <c r="I11" s="33"/>
      <c r="J11" s="33"/>
      <c r="K11" s="33"/>
      <c r="L11" s="43"/>
      <c r="S11" s="33"/>
      <c r="T11" s="33"/>
      <c r="U11" s="33"/>
      <c r="V11" s="33"/>
      <c r="W11" s="33"/>
      <c r="X11" s="33"/>
      <c r="Y11" s="33"/>
      <c r="Z11" s="33"/>
      <c r="AA11" s="33"/>
      <c r="AB11" s="33"/>
      <c r="AC11" s="33"/>
      <c r="AD11" s="33"/>
      <c r="AE11" s="33"/>
    </row>
    <row r="12" spans="1:31" s="2" customFormat="1" ht="12" customHeight="1">
      <c r="A12" s="33"/>
      <c r="B12" s="34"/>
      <c r="C12" s="33"/>
      <c r="D12" s="28" t="s">
        <v>137</v>
      </c>
      <c r="E12" s="33"/>
      <c r="F12" s="33"/>
      <c r="G12" s="33"/>
      <c r="H12" s="33"/>
      <c r="I12" s="33"/>
      <c r="J12" s="33"/>
      <c r="K12" s="33"/>
      <c r="L12" s="43"/>
      <c r="S12" s="33"/>
      <c r="T12" s="33"/>
      <c r="U12" s="33"/>
      <c r="V12" s="33"/>
      <c r="W12" s="33"/>
      <c r="X12" s="33"/>
      <c r="Y12" s="33"/>
      <c r="Z12" s="33"/>
      <c r="AA12" s="33"/>
      <c r="AB12" s="33"/>
      <c r="AC12" s="33"/>
      <c r="AD12" s="33"/>
      <c r="AE12" s="33"/>
    </row>
    <row r="13" spans="1:31" s="2" customFormat="1" ht="16.5" customHeight="1">
      <c r="A13" s="33"/>
      <c r="B13" s="34"/>
      <c r="C13" s="33"/>
      <c r="D13" s="33"/>
      <c r="E13" s="227" t="s">
        <v>2549</v>
      </c>
      <c r="F13" s="274"/>
      <c r="G13" s="274"/>
      <c r="H13" s="274"/>
      <c r="I13" s="33"/>
      <c r="J13" s="33"/>
      <c r="K13" s="33"/>
      <c r="L13" s="43"/>
      <c r="S13" s="33"/>
      <c r="T13" s="33"/>
      <c r="U13" s="33"/>
      <c r="V13" s="33"/>
      <c r="W13" s="33"/>
      <c r="X13" s="33"/>
      <c r="Y13" s="33"/>
      <c r="Z13" s="33"/>
      <c r="AA13" s="33"/>
      <c r="AB13" s="33"/>
      <c r="AC13" s="33"/>
      <c r="AD13" s="33"/>
      <c r="AE13" s="33"/>
    </row>
    <row r="14" spans="1:31" s="2" customFormat="1" ht="10.2">
      <c r="A14" s="33"/>
      <c r="B14" s="34"/>
      <c r="C14" s="33"/>
      <c r="D14" s="33"/>
      <c r="E14" s="33"/>
      <c r="F14" s="33"/>
      <c r="G14" s="33"/>
      <c r="H14" s="33"/>
      <c r="I14" s="33"/>
      <c r="J14" s="33"/>
      <c r="K14" s="33"/>
      <c r="L14" s="43"/>
      <c r="S14" s="33"/>
      <c r="T14" s="33"/>
      <c r="U14" s="33"/>
      <c r="V14" s="33"/>
      <c r="W14" s="33"/>
      <c r="X14" s="33"/>
      <c r="Y14" s="33"/>
      <c r="Z14" s="33"/>
      <c r="AA14" s="33"/>
      <c r="AB14" s="33"/>
      <c r="AC14" s="33"/>
      <c r="AD14" s="33"/>
      <c r="AE14" s="33"/>
    </row>
    <row r="15" spans="1:31" s="2" customFormat="1" ht="12" customHeight="1">
      <c r="A15" s="33"/>
      <c r="B15" s="34"/>
      <c r="C15" s="33"/>
      <c r="D15" s="28" t="s">
        <v>18</v>
      </c>
      <c r="E15" s="33"/>
      <c r="F15" s="26" t="s">
        <v>1</v>
      </c>
      <c r="G15" s="33"/>
      <c r="H15" s="33"/>
      <c r="I15" s="28" t="s">
        <v>19</v>
      </c>
      <c r="J15" s="26" t="s">
        <v>1</v>
      </c>
      <c r="K15" s="33"/>
      <c r="L15" s="43"/>
      <c r="S15" s="33"/>
      <c r="T15" s="33"/>
      <c r="U15" s="33"/>
      <c r="V15" s="33"/>
      <c r="W15" s="33"/>
      <c r="X15" s="33"/>
      <c r="Y15" s="33"/>
      <c r="Z15" s="33"/>
      <c r="AA15" s="33"/>
      <c r="AB15" s="33"/>
      <c r="AC15" s="33"/>
      <c r="AD15" s="33"/>
      <c r="AE15" s="33"/>
    </row>
    <row r="16" spans="1:31" s="2" customFormat="1" ht="12" customHeight="1">
      <c r="A16" s="33"/>
      <c r="B16" s="34"/>
      <c r="C16" s="33"/>
      <c r="D16" s="28" t="s">
        <v>20</v>
      </c>
      <c r="E16" s="33"/>
      <c r="F16" s="26" t="s">
        <v>21</v>
      </c>
      <c r="G16" s="33"/>
      <c r="H16" s="33"/>
      <c r="I16" s="28" t="s">
        <v>22</v>
      </c>
      <c r="J16" s="56" t="str">
        <f>'Rekapitulace stavby'!AN8</f>
        <v>21. 3. 2023</v>
      </c>
      <c r="K16" s="33"/>
      <c r="L16" s="43"/>
      <c r="S16" s="33"/>
      <c r="T16" s="33"/>
      <c r="U16" s="33"/>
      <c r="V16" s="33"/>
      <c r="W16" s="33"/>
      <c r="X16" s="33"/>
      <c r="Y16" s="33"/>
      <c r="Z16" s="33"/>
      <c r="AA16" s="33"/>
      <c r="AB16" s="33"/>
      <c r="AC16" s="33"/>
      <c r="AD16" s="33"/>
      <c r="AE16" s="33"/>
    </row>
    <row r="17" spans="1:31" s="2" customFormat="1" ht="10.8" customHeight="1">
      <c r="A17" s="33"/>
      <c r="B17" s="34"/>
      <c r="C17" s="33"/>
      <c r="D17" s="33"/>
      <c r="E17" s="33"/>
      <c r="F17" s="33"/>
      <c r="G17" s="33"/>
      <c r="H17" s="33"/>
      <c r="I17" s="33"/>
      <c r="J17" s="33"/>
      <c r="K17" s="33"/>
      <c r="L17" s="43"/>
      <c r="S17" s="33"/>
      <c r="T17" s="33"/>
      <c r="U17" s="33"/>
      <c r="V17" s="33"/>
      <c r="W17" s="33"/>
      <c r="X17" s="33"/>
      <c r="Y17" s="33"/>
      <c r="Z17" s="33"/>
      <c r="AA17" s="33"/>
      <c r="AB17" s="33"/>
      <c r="AC17" s="33"/>
      <c r="AD17" s="33"/>
      <c r="AE17" s="33"/>
    </row>
    <row r="18" spans="1:31" s="2" customFormat="1" ht="12" customHeight="1">
      <c r="A18" s="33"/>
      <c r="B18" s="34"/>
      <c r="C18" s="33"/>
      <c r="D18" s="28" t="s">
        <v>24</v>
      </c>
      <c r="E18" s="33"/>
      <c r="F18" s="33"/>
      <c r="G18" s="33"/>
      <c r="H18" s="33"/>
      <c r="I18" s="28" t="s">
        <v>25</v>
      </c>
      <c r="J18" s="26" t="s">
        <v>26</v>
      </c>
      <c r="K18" s="33"/>
      <c r="L18" s="43"/>
      <c r="S18" s="33"/>
      <c r="T18" s="33"/>
      <c r="U18" s="33"/>
      <c r="V18" s="33"/>
      <c r="W18" s="33"/>
      <c r="X18" s="33"/>
      <c r="Y18" s="33"/>
      <c r="Z18" s="33"/>
      <c r="AA18" s="33"/>
      <c r="AB18" s="33"/>
      <c r="AC18" s="33"/>
      <c r="AD18" s="33"/>
      <c r="AE18" s="33"/>
    </row>
    <row r="19" spans="1:31" s="2" customFormat="1" ht="18" customHeight="1">
      <c r="A19" s="33"/>
      <c r="B19" s="34"/>
      <c r="C19" s="33"/>
      <c r="D19" s="33"/>
      <c r="E19" s="26" t="s">
        <v>27</v>
      </c>
      <c r="F19" s="33"/>
      <c r="G19" s="33"/>
      <c r="H19" s="33"/>
      <c r="I19" s="28" t="s">
        <v>28</v>
      </c>
      <c r="J19" s="26" t="s">
        <v>29</v>
      </c>
      <c r="K19" s="33"/>
      <c r="L19" s="43"/>
      <c r="S19" s="33"/>
      <c r="T19" s="33"/>
      <c r="U19" s="33"/>
      <c r="V19" s="33"/>
      <c r="W19" s="33"/>
      <c r="X19" s="33"/>
      <c r="Y19" s="33"/>
      <c r="Z19" s="33"/>
      <c r="AA19" s="33"/>
      <c r="AB19" s="33"/>
      <c r="AC19" s="33"/>
      <c r="AD19" s="33"/>
      <c r="AE19" s="33"/>
    </row>
    <row r="20" spans="1:31" s="2" customFormat="1" ht="6.9" customHeight="1">
      <c r="A20" s="33"/>
      <c r="B20" s="34"/>
      <c r="C20" s="33"/>
      <c r="D20" s="33"/>
      <c r="E20" s="33"/>
      <c r="F20" s="33"/>
      <c r="G20" s="33"/>
      <c r="H20" s="33"/>
      <c r="I20" s="33"/>
      <c r="J20" s="33"/>
      <c r="K20" s="33"/>
      <c r="L20" s="43"/>
      <c r="S20" s="33"/>
      <c r="T20" s="33"/>
      <c r="U20" s="33"/>
      <c r="V20" s="33"/>
      <c r="W20" s="33"/>
      <c r="X20" s="33"/>
      <c r="Y20" s="33"/>
      <c r="Z20" s="33"/>
      <c r="AA20" s="33"/>
      <c r="AB20" s="33"/>
      <c r="AC20" s="33"/>
      <c r="AD20" s="33"/>
      <c r="AE20" s="33"/>
    </row>
    <row r="21" spans="1:31" s="2" customFormat="1" ht="12" customHeight="1">
      <c r="A21" s="33"/>
      <c r="B21" s="34"/>
      <c r="C21" s="33"/>
      <c r="D21" s="28" t="s">
        <v>30</v>
      </c>
      <c r="E21" s="33"/>
      <c r="F21" s="33"/>
      <c r="G21" s="33"/>
      <c r="H21" s="33"/>
      <c r="I21" s="28" t="s">
        <v>25</v>
      </c>
      <c r="J21" s="29" t="str">
        <f>'Rekapitulace stavby'!AN13</f>
        <v>Vyplň údaj</v>
      </c>
      <c r="K21" s="33"/>
      <c r="L21" s="43"/>
      <c r="S21" s="33"/>
      <c r="T21" s="33"/>
      <c r="U21" s="33"/>
      <c r="V21" s="33"/>
      <c r="W21" s="33"/>
      <c r="X21" s="33"/>
      <c r="Y21" s="33"/>
      <c r="Z21" s="33"/>
      <c r="AA21" s="33"/>
      <c r="AB21" s="33"/>
      <c r="AC21" s="33"/>
      <c r="AD21" s="33"/>
      <c r="AE21" s="33"/>
    </row>
    <row r="22" spans="1:31" s="2" customFormat="1" ht="18" customHeight="1">
      <c r="A22" s="33"/>
      <c r="B22" s="34"/>
      <c r="C22" s="33"/>
      <c r="D22" s="33"/>
      <c r="E22" s="275" t="str">
        <f>'Rekapitulace stavby'!E14</f>
        <v>Vyplň údaj</v>
      </c>
      <c r="F22" s="254"/>
      <c r="G22" s="254"/>
      <c r="H22" s="254"/>
      <c r="I22" s="28" t="s">
        <v>28</v>
      </c>
      <c r="J22" s="29" t="str">
        <f>'Rekapitulace stavby'!AN14</f>
        <v>Vyplň údaj</v>
      </c>
      <c r="K22" s="33"/>
      <c r="L22" s="43"/>
      <c r="S22" s="33"/>
      <c r="T22" s="33"/>
      <c r="U22" s="33"/>
      <c r="V22" s="33"/>
      <c r="W22" s="33"/>
      <c r="X22" s="33"/>
      <c r="Y22" s="33"/>
      <c r="Z22" s="33"/>
      <c r="AA22" s="33"/>
      <c r="AB22" s="33"/>
      <c r="AC22" s="33"/>
      <c r="AD22" s="33"/>
      <c r="AE22" s="33"/>
    </row>
    <row r="23" spans="1:31" s="2" customFormat="1" ht="6.9" customHeight="1">
      <c r="A23" s="33"/>
      <c r="B23" s="34"/>
      <c r="C23" s="33"/>
      <c r="D23" s="33"/>
      <c r="E23" s="33"/>
      <c r="F23" s="33"/>
      <c r="G23" s="33"/>
      <c r="H23" s="33"/>
      <c r="I23" s="33"/>
      <c r="J23" s="33"/>
      <c r="K23" s="33"/>
      <c r="L23" s="43"/>
      <c r="S23" s="33"/>
      <c r="T23" s="33"/>
      <c r="U23" s="33"/>
      <c r="V23" s="33"/>
      <c r="W23" s="33"/>
      <c r="X23" s="33"/>
      <c r="Y23" s="33"/>
      <c r="Z23" s="33"/>
      <c r="AA23" s="33"/>
      <c r="AB23" s="33"/>
      <c r="AC23" s="33"/>
      <c r="AD23" s="33"/>
      <c r="AE23" s="33"/>
    </row>
    <row r="24" spans="1:31" s="2" customFormat="1" ht="12" customHeight="1">
      <c r="A24" s="33"/>
      <c r="B24" s="34"/>
      <c r="C24" s="33"/>
      <c r="D24" s="28" t="s">
        <v>32</v>
      </c>
      <c r="E24" s="33"/>
      <c r="F24" s="33"/>
      <c r="G24" s="33"/>
      <c r="H24" s="33"/>
      <c r="I24" s="28" t="s">
        <v>25</v>
      </c>
      <c r="J24" s="26" t="s">
        <v>33</v>
      </c>
      <c r="K24" s="33"/>
      <c r="L24" s="43"/>
      <c r="S24" s="33"/>
      <c r="T24" s="33"/>
      <c r="U24" s="33"/>
      <c r="V24" s="33"/>
      <c r="W24" s="33"/>
      <c r="X24" s="33"/>
      <c r="Y24" s="33"/>
      <c r="Z24" s="33"/>
      <c r="AA24" s="33"/>
      <c r="AB24" s="33"/>
      <c r="AC24" s="33"/>
      <c r="AD24" s="33"/>
      <c r="AE24" s="33"/>
    </row>
    <row r="25" spans="1:31" s="2" customFormat="1" ht="18" customHeight="1">
      <c r="A25" s="33"/>
      <c r="B25" s="34"/>
      <c r="C25" s="33"/>
      <c r="D25" s="33"/>
      <c r="E25" s="26" t="s">
        <v>34</v>
      </c>
      <c r="F25" s="33"/>
      <c r="G25" s="33"/>
      <c r="H25" s="33"/>
      <c r="I25" s="28" t="s">
        <v>28</v>
      </c>
      <c r="J25" s="26" t="s">
        <v>35</v>
      </c>
      <c r="K25" s="33"/>
      <c r="L25" s="43"/>
      <c r="S25" s="33"/>
      <c r="T25" s="33"/>
      <c r="U25" s="33"/>
      <c r="V25" s="33"/>
      <c r="W25" s="33"/>
      <c r="X25" s="33"/>
      <c r="Y25" s="33"/>
      <c r="Z25" s="33"/>
      <c r="AA25" s="33"/>
      <c r="AB25" s="33"/>
      <c r="AC25" s="33"/>
      <c r="AD25" s="33"/>
      <c r="AE25" s="33"/>
    </row>
    <row r="26" spans="1:31" s="2" customFormat="1" ht="6.9" customHeight="1">
      <c r="A26" s="33"/>
      <c r="B26" s="34"/>
      <c r="C26" s="33"/>
      <c r="D26" s="33"/>
      <c r="E26" s="33"/>
      <c r="F26" s="33"/>
      <c r="G26" s="33"/>
      <c r="H26" s="33"/>
      <c r="I26" s="33"/>
      <c r="J26" s="33"/>
      <c r="K26" s="33"/>
      <c r="L26" s="43"/>
      <c r="S26" s="33"/>
      <c r="T26" s="33"/>
      <c r="U26" s="33"/>
      <c r="V26" s="33"/>
      <c r="W26" s="33"/>
      <c r="X26" s="33"/>
      <c r="Y26" s="33"/>
      <c r="Z26" s="33"/>
      <c r="AA26" s="33"/>
      <c r="AB26" s="33"/>
      <c r="AC26" s="33"/>
      <c r="AD26" s="33"/>
      <c r="AE26" s="33"/>
    </row>
    <row r="27" spans="1:31" s="2" customFormat="1" ht="12" customHeight="1">
      <c r="A27" s="33"/>
      <c r="B27" s="34"/>
      <c r="C27" s="33"/>
      <c r="D27" s="28" t="s">
        <v>37</v>
      </c>
      <c r="E27" s="33"/>
      <c r="F27" s="33"/>
      <c r="G27" s="33"/>
      <c r="H27" s="33"/>
      <c r="I27" s="28" t="s">
        <v>25</v>
      </c>
      <c r="J27" s="26" t="s">
        <v>1</v>
      </c>
      <c r="K27" s="33"/>
      <c r="L27" s="43"/>
      <c r="S27" s="33"/>
      <c r="T27" s="33"/>
      <c r="U27" s="33"/>
      <c r="V27" s="33"/>
      <c r="W27" s="33"/>
      <c r="X27" s="33"/>
      <c r="Y27" s="33"/>
      <c r="Z27" s="33"/>
      <c r="AA27" s="33"/>
      <c r="AB27" s="33"/>
      <c r="AC27" s="33"/>
      <c r="AD27" s="33"/>
      <c r="AE27" s="33"/>
    </row>
    <row r="28" spans="1:31" s="2" customFormat="1" ht="18" customHeight="1">
      <c r="A28" s="33"/>
      <c r="B28" s="34"/>
      <c r="C28" s="33"/>
      <c r="D28" s="33"/>
      <c r="E28" s="26" t="s">
        <v>2550</v>
      </c>
      <c r="F28" s="33"/>
      <c r="G28" s="33"/>
      <c r="H28" s="33"/>
      <c r="I28" s="28" t="s">
        <v>28</v>
      </c>
      <c r="J28" s="26" t="s">
        <v>1</v>
      </c>
      <c r="K28" s="33"/>
      <c r="L28" s="43"/>
      <c r="S28" s="33"/>
      <c r="T28" s="33"/>
      <c r="U28" s="33"/>
      <c r="V28" s="33"/>
      <c r="W28" s="33"/>
      <c r="X28" s="33"/>
      <c r="Y28" s="33"/>
      <c r="Z28" s="33"/>
      <c r="AA28" s="33"/>
      <c r="AB28" s="33"/>
      <c r="AC28" s="33"/>
      <c r="AD28" s="33"/>
      <c r="AE28" s="33"/>
    </row>
    <row r="29" spans="1:31" s="2" customFormat="1" ht="6.9" customHeight="1">
      <c r="A29" s="33"/>
      <c r="B29" s="34"/>
      <c r="C29" s="33"/>
      <c r="D29" s="33"/>
      <c r="E29" s="33"/>
      <c r="F29" s="33"/>
      <c r="G29" s="33"/>
      <c r="H29" s="33"/>
      <c r="I29" s="33"/>
      <c r="J29" s="33"/>
      <c r="K29" s="33"/>
      <c r="L29" s="43"/>
      <c r="S29" s="33"/>
      <c r="T29" s="33"/>
      <c r="U29" s="33"/>
      <c r="V29" s="33"/>
      <c r="W29" s="33"/>
      <c r="X29" s="33"/>
      <c r="Y29" s="33"/>
      <c r="Z29" s="33"/>
      <c r="AA29" s="33"/>
      <c r="AB29" s="33"/>
      <c r="AC29" s="33"/>
      <c r="AD29" s="33"/>
      <c r="AE29" s="33"/>
    </row>
    <row r="30" spans="1:31" s="2" customFormat="1" ht="12" customHeight="1">
      <c r="A30" s="33"/>
      <c r="B30" s="34"/>
      <c r="C30" s="33"/>
      <c r="D30" s="28" t="s">
        <v>39</v>
      </c>
      <c r="E30" s="33"/>
      <c r="F30" s="33"/>
      <c r="G30" s="33"/>
      <c r="H30" s="33"/>
      <c r="I30" s="33"/>
      <c r="J30" s="33"/>
      <c r="K30" s="33"/>
      <c r="L30" s="43"/>
      <c r="S30" s="33"/>
      <c r="T30" s="33"/>
      <c r="U30" s="33"/>
      <c r="V30" s="33"/>
      <c r="W30" s="33"/>
      <c r="X30" s="33"/>
      <c r="Y30" s="33"/>
      <c r="Z30" s="33"/>
      <c r="AA30" s="33"/>
      <c r="AB30" s="33"/>
      <c r="AC30" s="33"/>
      <c r="AD30" s="33"/>
      <c r="AE30" s="33"/>
    </row>
    <row r="31" spans="1:31" s="8" customFormat="1" ht="16.5" customHeight="1">
      <c r="A31" s="102"/>
      <c r="B31" s="103"/>
      <c r="C31" s="102"/>
      <c r="D31" s="102"/>
      <c r="E31" s="259" t="s">
        <v>1</v>
      </c>
      <c r="F31" s="259"/>
      <c r="G31" s="259"/>
      <c r="H31" s="259"/>
      <c r="I31" s="102"/>
      <c r="J31" s="102"/>
      <c r="K31" s="102"/>
      <c r="L31" s="104"/>
      <c r="S31" s="102"/>
      <c r="T31" s="102"/>
      <c r="U31" s="102"/>
      <c r="V31" s="102"/>
      <c r="W31" s="102"/>
      <c r="X31" s="102"/>
      <c r="Y31" s="102"/>
      <c r="Z31" s="102"/>
      <c r="AA31" s="102"/>
      <c r="AB31" s="102"/>
      <c r="AC31" s="102"/>
      <c r="AD31" s="102"/>
      <c r="AE31" s="102"/>
    </row>
    <row r="32" spans="1:31" s="2" customFormat="1" ht="6.9" customHeight="1">
      <c r="A32" s="33"/>
      <c r="B32" s="34"/>
      <c r="C32" s="33"/>
      <c r="D32" s="33"/>
      <c r="E32" s="33"/>
      <c r="F32" s="33"/>
      <c r="G32" s="33"/>
      <c r="H32" s="33"/>
      <c r="I32" s="33"/>
      <c r="J32" s="33"/>
      <c r="K32" s="33"/>
      <c r="L32" s="43"/>
      <c r="S32" s="33"/>
      <c r="T32" s="33"/>
      <c r="U32" s="33"/>
      <c r="V32" s="33"/>
      <c r="W32" s="33"/>
      <c r="X32" s="33"/>
      <c r="Y32" s="33"/>
      <c r="Z32" s="33"/>
      <c r="AA32" s="33"/>
      <c r="AB32" s="33"/>
      <c r="AC32" s="33"/>
      <c r="AD32" s="33"/>
      <c r="AE32" s="33"/>
    </row>
    <row r="33" spans="1:31" s="2" customFormat="1" ht="6.9" customHeight="1">
      <c r="A33" s="33"/>
      <c r="B33" s="34"/>
      <c r="C33" s="33"/>
      <c r="D33" s="67"/>
      <c r="E33" s="67"/>
      <c r="F33" s="67"/>
      <c r="G33" s="67"/>
      <c r="H33" s="67"/>
      <c r="I33" s="67"/>
      <c r="J33" s="67"/>
      <c r="K33" s="67"/>
      <c r="L33" s="43"/>
      <c r="S33" s="33"/>
      <c r="T33" s="33"/>
      <c r="U33" s="33"/>
      <c r="V33" s="33"/>
      <c r="W33" s="33"/>
      <c r="X33" s="33"/>
      <c r="Y33" s="33"/>
      <c r="Z33" s="33"/>
      <c r="AA33" s="33"/>
      <c r="AB33" s="33"/>
      <c r="AC33" s="33"/>
      <c r="AD33" s="33"/>
      <c r="AE33" s="33"/>
    </row>
    <row r="34" spans="1:31" s="2" customFormat="1" ht="25.35" customHeight="1">
      <c r="A34" s="33"/>
      <c r="B34" s="34"/>
      <c r="C34" s="33"/>
      <c r="D34" s="106" t="s">
        <v>40</v>
      </c>
      <c r="E34" s="33"/>
      <c r="F34" s="33"/>
      <c r="G34" s="33"/>
      <c r="H34" s="33"/>
      <c r="I34" s="33"/>
      <c r="J34" s="72">
        <f>ROUND(J128,2)</f>
        <v>0</v>
      </c>
      <c r="K34" s="33"/>
      <c r="L34" s="43"/>
      <c r="S34" s="33"/>
      <c r="T34" s="33"/>
      <c r="U34" s="33"/>
      <c r="V34" s="33"/>
      <c r="W34" s="33"/>
      <c r="X34" s="33"/>
      <c r="Y34" s="33"/>
      <c r="Z34" s="33"/>
      <c r="AA34" s="33"/>
      <c r="AB34" s="33"/>
      <c r="AC34" s="33"/>
      <c r="AD34" s="33"/>
      <c r="AE34" s="33"/>
    </row>
    <row r="35" spans="1:31" s="2" customFormat="1" ht="6.9" customHeight="1">
      <c r="A35" s="33"/>
      <c r="B35" s="34"/>
      <c r="C35" s="33"/>
      <c r="D35" s="67"/>
      <c r="E35" s="67"/>
      <c r="F35" s="67"/>
      <c r="G35" s="67"/>
      <c r="H35" s="67"/>
      <c r="I35" s="67"/>
      <c r="J35" s="67"/>
      <c r="K35" s="67"/>
      <c r="L35" s="43"/>
      <c r="S35" s="33"/>
      <c r="T35" s="33"/>
      <c r="U35" s="33"/>
      <c r="V35" s="33"/>
      <c r="W35" s="33"/>
      <c r="X35" s="33"/>
      <c r="Y35" s="33"/>
      <c r="Z35" s="33"/>
      <c r="AA35" s="33"/>
      <c r="AB35" s="33"/>
      <c r="AC35" s="33"/>
      <c r="AD35" s="33"/>
      <c r="AE35" s="33"/>
    </row>
    <row r="36" spans="1:31" s="2" customFormat="1" ht="14.4" customHeight="1">
      <c r="A36" s="33"/>
      <c r="B36" s="34"/>
      <c r="C36" s="33"/>
      <c r="D36" s="33"/>
      <c r="E36" s="33"/>
      <c r="F36" s="37" t="s">
        <v>42</v>
      </c>
      <c r="G36" s="33"/>
      <c r="H36" s="33"/>
      <c r="I36" s="37" t="s">
        <v>41</v>
      </c>
      <c r="J36" s="37" t="s">
        <v>43</v>
      </c>
      <c r="K36" s="33"/>
      <c r="L36" s="43"/>
      <c r="S36" s="33"/>
      <c r="T36" s="33"/>
      <c r="U36" s="33"/>
      <c r="V36" s="33"/>
      <c r="W36" s="33"/>
      <c r="X36" s="33"/>
      <c r="Y36" s="33"/>
      <c r="Z36" s="33"/>
      <c r="AA36" s="33"/>
      <c r="AB36" s="33"/>
      <c r="AC36" s="33"/>
      <c r="AD36" s="33"/>
      <c r="AE36" s="33"/>
    </row>
    <row r="37" spans="1:31" s="2" customFormat="1" ht="14.4" customHeight="1">
      <c r="A37" s="33"/>
      <c r="B37" s="34"/>
      <c r="C37" s="33"/>
      <c r="D37" s="101" t="s">
        <v>44</v>
      </c>
      <c r="E37" s="28" t="s">
        <v>45</v>
      </c>
      <c r="F37" s="107">
        <f>ROUND((SUM(BE128:BE162)),2)</f>
        <v>0</v>
      </c>
      <c r="G37" s="33"/>
      <c r="H37" s="33"/>
      <c r="I37" s="108">
        <v>0.21</v>
      </c>
      <c r="J37" s="107">
        <f>ROUND(((SUM(BE128:BE162))*I37),2)</f>
        <v>0</v>
      </c>
      <c r="K37" s="33"/>
      <c r="L37" s="43"/>
      <c r="S37" s="33"/>
      <c r="T37" s="33"/>
      <c r="U37" s="33"/>
      <c r="V37" s="33"/>
      <c r="W37" s="33"/>
      <c r="X37" s="33"/>
      <c r="Y37" s="33"/>
      <c r="Z37" s="33"/>
      <c r="AA37" s="33"/>
      <c r="AB37" s="33"/>
      <c r="AC37" s="33"/>
      <c r="AD37" s="33"/>
      <c r="AE37" s="33"/>
    </row>
    <row r="38" spans="1:31" s="2" customFormat="1" ht="14.4" customHeight="1">
      <c r="A38" s="33"/>
      <c r="B38" s="34"/>
      <c r="C38" s="33"/>
      <c r="D38" s="33"/>
      <c r="E38" s="28" t="s">
        <v>46</v>
      </c>
      <c r="F38" s="107">
        <f>ROUND((SUM(BF128:BF162)),2)</f>
        <v>0</v>
      </c>
      <c r="G38" s="33"/>
      <c r="H38" s="33"/>
      <c r="I38" s="108">
        <v>0.15</v>
      </c>
      <c r="J38" s="107">
        <f>ROUND(((SUM(BF128:BF162))*I38),2)</f>
        <v>0</v>
      </c>
      <c r="K38" s="33"/>
      <c r="L38" s="43"/>
      <c r="S38" s="33"/>
      <c r="T38" s="33"/>
      <c r="U38" s="33"/>
      <c r="V38" s="33"/>
      <c r="W38" s="33"/>
      <c r="X38" s="33"/>
      <c r="Y38" s="33"/>
      <c r="Z38" s="33"/>
      <c r="AA38" s="33"/>
      <c r="AB38" s="33"/>
      <c r="AC38" s="33"/>
      <c r="AD38" s="33"/>
      <c r="AE38" s="33"/>
    </row>
    <row r="39" spans="1:31" s="2" customFormat="1" ht="14.4" customHeight="1" hidden="1">
      <c r="A39" s="33"/>
      <c r="B39" s="34"/>
      <c r="C39" s="33"/>
      <c r="D39" s="33"/>
      <c r="E39" s="28" t="s">
        <v>47</v>
      </c>
      <c r="F39" s="107">
        <f>ROUND((SUM(BG128:BG162)),2)</f>
        <v>0</v>
      </c>
      <c r="G39" s="33"/>
      <c r="H39" s="33"/>
      <c r="I39" s="108">
        <v>0.21</v>
      </c>
      <c r="J39" s="107">
        <f>0</f>
        <v>0</v>
      </c>
      <c r="K39" s="33"/>
      <c r="L39" s="43"/>
      <c r="S39" s="33"/>
      <c r="T39" s="33"/>
      <c r="U39" s="33"/>
      <c r="V39" s="33"/>
      <c r="W39" s="33"/>
      <c r="X39" s="33"/>
      <c r="Y39" s="33"/>
      <c r="Z39" s="33"/>
      <c r="AA39" s="33"/>
      <c r="AB39" s="33"/>
      <c r="AC39" s="33"/>
      <c r="AD39" s="33"/>
      <c r="AE39" s="33"/>
    </row>
    <row r="40" spans="1:31" s="2" customFormat="1" ht="14.4" customHeight="1" hidden="1">
      <c r="A40" s="33"/>
      <c r="B40" s="34"/>
      <c r="C40" s="33"/>
      <c r="D40" s="33"/>
      <c r="E40" s="28" t="s">
        <v>48</v>
      </c>
      <c r="F40" s="107">
        <f>ROUND((SUM(BH128:BH162)),2)</f>
        <v>0</v>
      </c>
      <c r="G40" s="33"/>
      <c r="H40" s="33"/>
      <c r="I40" s="108">
        <v>0.15</v>
      </c>
      <c r="J40" s="107">
        <f>0</f>
        <v>0</v>
      </c>
      <c r="K40" s="33"/>
      <c r="L40" s="43"/>
      <c r="S40" s="33"/>
      <c r="T40" s="33"/>
      <c r="U40" s="33"/>
      <c r="V40" s="33"/>
      <c r="W40" s="33"/>
      <c r="X40" s="33"/>
      <c r="Y40" s="33"/>
      <c r="Z40" s="33"/>
      <c r="AA40" s="33"/>
      <c r="AB40" s="33"/>
      <c r="AC40" s="33"/>
      <c r="AD40" s="33"/>
      <c r="AE40" s="33"/>
    </row>
    <row r="41" spans="1:31" s="2" customFormat="1" ht="14.4" customHeight="1" hidden="1">
      <c r="A41" s="33"/>
      <c r="B41" s="34"/>
      <c r="C41" s="33"/>
      <c r="D41" s="33"/>
      <c r="E41" s="28" t="s">
        <v>49</v>
      </c>
      <c r="F41" s="107">
        <f>ROUND((SUM(BI128:BI162)),2)</f>
        <v>0</v>
      </c>
      <c r="G41" s="33"/>
      <c r="H41" s="33"/>
      <c r="I41" s="108">
        <v>0</v>
      </c>
      <c r="J41" s="107">
        <f>0</f>
        <v>0</v>
      </c>
      <c r="K41" s="33"/>
      <c r="L41" s="43"/>
      <c r="S41" s="33"/>
      <c r="T41" s="33"/>
      <c r="U41" s="33"/>
      <c r="V41" s="33"/>
      <c r="W41" s="33"/>
      <c r="X41" s="33"/>
      <c r="Y41" s="33"/>
      <c r="Z41" s="33"/>
      <c r="AA41" s="33"/>
      <c r="AB41" s="33"/>
      <c r="AC41" s="33"/>
      <c r="AD41" s="33"/>
      <c r="AE41" s="33"/>
    </row>
    <row r="42" spans="1:31" s="2" customFormat="1" ht="6.9" customHeight="1">
      <c r="A42" s="33"/>
      <c r="B42" s="34"/>
      <c r="C42" s="33"/>
      <c r="D42" s="33"/>
      <c r="E42" s="33"/>
      <c r="F42" s="33"/>
      <c r="G42" s="33"/>
      <c r="H42" s="33"/>
      <c r="I42" s="33"/>
      <c r="J42" s="33"/>
      <c r="K42" s="33"/>
      <c r="L42" s="43"/>
      <c r="S42" s="33"/>
      <c r="T42" s="33"/>
      <c r="U42" s="33"/>
      <c r="V42" s="33"/>
      <c r="W42" s="33"/>
      <c r="X42" s="33"/>
      <c r="Y42" s="33"/>
      <c r="Z42" s="33"/>
      <c r="AA42" s="33"/>
      <c r="AB42" s="33"/>
      <c r="AC42" s="33"/>
      <c r="AD42" s="33"/>
      <c r="AE42" s="33"/>
    </row>
    <row r="43" spans="1:31" s="2" customFormat="1" ht="25.35" customHeight="1">
      <c r="A43" s="33"/>
      <c r="B43" s="34"/>
      <c r="C43" s="109"/>
      <c r="D43" s="110" t="s">
        <v>50</v>
      </c>
      <c r="E43" s="61"/>
      <c r="F43" s="61"/>
      <c r="G43" s="111" t="s">
        <v>51</v>
      </c>
      <c r="H43" s="112" t="s">
        <v>52</v>
      </c>
      <c r="I43" s="61"/>
      <c r="J43" s="113">
        <f>SUM(J34:J41)</f>
        <v>0</v>
      </c>
      <c r="K43" s="114"/>
      <c r="L43" s="43"/>
      <c r="S43" s="33"/>
      <c r="T43" s="33"/>
      <c r="U43" s="33"/>
      <c r="V43" s="33"/>
      <c r="W43" s="33"/>
      <c r="X43" s="33"/>
      <c r="Y43" s="33"/>
      <c r="Z43" s="33"/>
      <c r="AA43" s="33"/>
      <c r="AB43" s="33"/>
      <c r="AC43" s="33"/>
      <c r="AD43" s="33"/>
      <c r="AE43" s="33"/>
    </row>
    <row r="44" spans="1:31" s="2" customFormat="1" ht="14.4" customHeight="1">
      <c r="A44" s="33"/>
      <c r="B44" s="34"/>
      <c r="C44" s="33"/>
      <c r="D44" s="33"/>
      <c r="E44" s="33"/>
      <c r="F44" s="33"/>
      <c r="G44" s="33"/>
      <c r="H44" s="33"/>
      <c r="I44" s="33"/>
      <c r="J44" s="33"/>
      <c r="K44" s="33"/>
      <c r="L44" s="43"/>
      <c r="S44" s="33"/>
      <c r="T44" s="33"/>
      <c r="U44" s="33"/>
      <c r="V44" s="33"/>
      <c r="W44" s="33"/>
      <c r="X44" s="33"/>
      <c r="Y44" s="33"/>
      <c r="Z44" s="33"/>
      <c r="AA44" s="33"/>
      <c r="AB44" s="33"/>
      <c r="AC44" s="33"/>
      <c r="AD44" s="33"/>
      <c r="AE44" s="33"/>
    </row>
    <row r="45" spans="2:12" s="1" customFormat="1" ht="14.4" customHeight="1">
      <c r="B45" s="21"/>
      <c r="L45" s="21"/>
    </row>
    <row r="46" spans="2:12" s="1" customFormat="1" ht="14.4" customHeight="1">
      <c r="B46" s="21"/>
      <c r="L46" s="21"/>
    </row>
    <row r="47" spans="2:12" s="1" customFormat="1" ht="14.4" customHeight="1">
      <c r="B47" s="21"/>
      <c r="L47" s="21"/>
    </row>
    <row r="48" spans="2:12" s="1" customFormat="1" ht="14.4" customHeight="1">
      <c r="B48" s="21"/>
      <c r="L48" s="21"/>
    </row>
    <row r="49" spans="2:12" s="1" customFormat="1" ht="14.4" customHeight="1">
      <c r="B49" s="21"/>
      <c r="L49" s="21"/>
    </row>
    <row r="50" spans="2:12" s="2" customFormat="1" ht="14.4" customHeight="1">
      <c r="B50" s="43"/>
      <c r="D50" s="44" t="s">
        <v>53</v>
      </c>
      <c r="E50" s="45"/>
      <c r="F50" s="45"/>
      <c r="G50" s="44" t="s">
        <v>54</v>
      </c>
      <c r="H50" s="45"/>
      <c r="I50" s="45"/>
      <c r="J50" s="45"/>
      <c r="K50" s="45"/>
      <c r="L50" s="43"/>
    </row>
    <row r="51" spans="2:12" ht="10.2">
      <c r="B51" s="21"/>
      <c r="L51" s="21"/>
    </row>
    <row r="52" spans="2:12" ht="10.2">
      <c r="B52" s="21"/>
      <c r="L52" s="21"/>
    </row>
    <row r="53" spans="2:12" ht="10.2">
      <c r="B53" s="21"/>
      <c r="L53" s="21"/>
    </row>
    <row r="54" spans="2:12" ht="10.2">
      <c r="B54" s="21"/>
      <c r="L54" s="21"/>
    </row>
    <row r="55" spans="2:12" ht="10.2">
      <c r="B55" s="21"/>
      <c r="L55" s="21"/>
    </row>
    <row r="56" spans="2:12" ht="10.2">
      <c r="B56" s="21"/>
      <c r="L56" s="21"/>
    </row>
    <row r="57" spans="2:12" ht="10.2">
      <c r="B57" s="21"/>
      <c r="L57" s="21"/>
    </row>
    <row r="58" spans="2:12" ht="10.2">
      <c r="B58" s="21"/>
      <c r="L58" s="21"/>
    </row>
    <row r="59" spans="2:12" ht="10.2">
      <c r="B59" s="21"/>
      <c r="L59" s="21"/>
    </row>
    <row r="60" spans="2:12" ht="10.2">
      <c r="B60" s="21"/>
      <c r="L60" s="21"/>
    </row>
    <row r="61" spans="1:31" s="2" customFormat="1" ht="13.2">
      <c r="A61" s="33"/>
      <c r="B61" s="34"/>
      <c r="C61" s="33"/>
      <c r="D61" s="46" t="s">
        <v>55</v>
      </c>
      <c r="E61" s="36"/>
      <c r="F61" s="115" t="s">
        <v>56</v>
      </c>
      <c r="G61" s="46" t="s">
        <v>55</v>
      </c>
      <c r="H61" s="36"/>
      <c r="I61" s="36"/>
      <c r="J61" s="116" t="s">
        <v>56</v>
      </c>
      <c r="K61" s="36"/>
      <c r="L61" s="43"/>
      <c r="S61" s="33"/>
      <c r="T61" s="33"/>
      <c r="U61" s="33"/>
      <c r="V61" s="33"/>
      <c r="W61" s="33"/>
      <c r="X61" s="33"/>
      <c r="Y61" s="33"/>
      <c r="Z61" s="33"/>
      <c r="AA61" s="33"/>
      <c r="AB61" s="33"/>
      <c r="AC61" s="33"/>
      <c r="AD61" s="33"/>
      <c r="AE61" s="33"/>
    </row>
    <row r="62" spans="2:12" ht="10.2">
      <c r="B62" s="21"/>
      <c r="L62" s="21"/>
    </row>
    <row r="63" spans="2:12" ht="10.2">
      <c r="B63" s="21"/>
      <c r="L63" s="21"/>
    </row>
    <row r="64" spans="2:12" ht="10.2">
      <c r="B64" s="21"/>
      <c r="L64" s="21"/>
    </row>
    <row r="65" spans="1:31" s="2" customFormat="1" ht="13.2">
      <c r="A65" s="33"/>
      <c r="B65" s="34"/>
      <c r="C65" s="33"/>
      <c r="D65" s="44" t="s">
        <v>57</v>
      </c>
      <c r="E65" s="47"/>
      <c r="F65" s="47"/>
      <c r="G65" s="44" t="s">
        <v>58</v>
      </c>
      <c r="H65" s="47"/>
      <c r="I65" s="47"/>
      <c r="J65" s="47"/>
      <c r="K65" s="47"/>
      <c r="L65" s="43"/>
      <c r="S65" s="33"/>
      <c r="T65" s="33"/>
      <c r="U65" s="33"/>
      <c r="V65" s="33"/>
      <c r="W65" s="33"/>
      <c r="X65" s="33"/>
      <c r="Y65" s="33"/>
      <c r="Z65" s="33"/>
      <c r="AA65" s="33"/>
      <c r="AB65" s="33"/>
      <c r="AC65" s="33"/>
      <c r="AD65" s="33"/>
      <c r="AE65" s="33"/>
    </row>
    <row r="66" spans="2:12" ht="10.2">
      <c r="B66" s="21"/>
      <c r="L66" s="21"/>
    </row>
    <row r="67" spans="2:12" ht="10.2">
      <c r="B67" s="21"/>
      <c r="L67" s="21"/>
    </row>
    <row r="68" spans="2:12" ht="10.2">
      <c r="B68" s="21"/>
      <c r="L68" s="21"/>
    </row>
    <row r="69" spans="2:12" ht="10.2">
      <c r="B69" s="21"/>
      <c r="L69" s="21"/>
    </row>
    <row r="70" spans="2:12" ht="10.2">
      <c r="B70" s="21"/>
      <c r="L70" s="21"/>
    </row>
    <row r="71" spans="2:12" ht="10.2">
      <c r="B71" s="21"/>
      <c r="L71" s="21"/>
    </row>
    <row r="72" spans="2:12" ht="10.2">
      <c r="B72" s="21"/>
      <c r="L72" s="21"/>
    </row>
    <row r="73" spans="2:12" ht="10.2">
      <c r="B73" s="21"/>
      <c r="L73" s="21"/>
    </row>
    <row r="74" spans="2:12" ht="10.2">
      <c r="B74" s="21"/>
      <c r="L74" s="21"/>
    </row>
    <row r="75" spans="2:12" ht="10.2">
      <c r="B75" s="21"/>
      <c r="L75" s="21"/>
    </row>
    <row r="76" spans="1:31" s="2" customFormat="1" ht="13.2">
      <c r="A76" s="33"/>
      <c r="B76" s="34"/>
      <c r="C76" s="33"/>
      <c r="D76" s="46" t="s">
        <v>55</v>
      </c>
      <c r="E76" s="36"/>
      <c r="F76" s="115" t="s">
        <v>56</v>
      </c>
      <c r="G76" s="46" t="s">
        <v>55</v>
      </c>
      <c r="H76" s="36"/>
      <c r="I76" s="36"/>
      <c r="J76" s="116" t="s">
        <v>56</v>
      </c>
      <c r="K76" s="36"/>
      <c r="L76" s="43"/>
      <c r="S76" s="33"/>
      <c r="T76" s="33"/>
      <c r="U76" s="33"/>
      <c r="V76" s="33"/>
      <c r="W76" s="33"/>
      <c r="X76" s="33"/>
      <c r="Y76" s="33"/>
      <c r="Z76" s="33"/>
      <c r="AA76" s="33"/>
      <c r="AB76" s="33"/>
      <c r="AC76" s="33"/>
      <c r="AD76" s="33"/>
      <c r="AE76" s="33"/>
    </row>
    <row r="77" spans="1:31" s="2" customFormat="1" ht="14.4" customHeight="1">
      <c r="A77" s="33"/>
      <c r="B77" s="48"/>
      <c r="C77" s="49"/>
      <c r="D77" s="49"/>
      <c r="E77" s="49"/>
      <c r="F77" s="49"/>
      <c r="G77" s="49"/>
      <c r="H77" s="49"/>
      <c r="I77" s="49"/>
      <c r="J77" s="49"/>
      <c r="K77" s="49"/>
      <c r="L77" s="43"/>
      <c r="S77" s="33"/>
      <c r="T77" s="33"/>
      <c r="U77" s="33"/>
      <c r="V77" s="33"/>
      <c r="W77" s="33"/>
      <c r="X77" s="33"/>
      <c r="Y77" s="33"/>
      <c r="Z77" s="33"/>
      <c r="AA77" s="33"/>
      <c r="AB77" s="33"/>
      <c r="AC77" s="33"/>
      <c r="AD77" s="33"/>
      <c r="AE77" s="33"/>
    </row>
    <row r="81" spans="1:31" s="2" customFormat="1" ht="6.9" customHeight="1">
      <c r="A81" s="33"/>
      <c r="B81" s="50"/>
      <c r="C81" s="51"/>
      <c r="D81" s="51"/>
      <c r="E81" s="51"/>
      <c r="F81" s="51"/>
      <c r="G81" s="51"/>
      <c r="H81" s="51"/>
      <c r="I81" s="51"/>
      <c r="J81" s="51"/>
      <c r="K81" s="51"/>
      <c r="L81" s="43"/>
      <c r="S81" s="33"/>
      <c r="T81" s="33"/>
      <c r="U81" s="33"/>
      <c r="V81" s="33"/>
      <c r="W81" s="33"/>
      <c r="X81" s="33"/>
      <c r="Y81" s="33"/>
      <c r="Z81" s="33"/>
      <c r="AA81" s="33"/>
      <c r="AB81" s="33"/>
      <c r="AC81" s="33"/>
      <c r="AD81" s="33"/>
      <c r="AE81" s="33"/>
    </row>
    <row r="82" spans="1:31" s="2" customFormat="1" ht="24.9" customHeight="1">
      <c r="A82" s="33"/>
      <c r="B82" s="34"/>
      <c r="C82" s="22" t="s">
        <v>218</v>
      </c>
      <c r="D82" s="33"/>
      <c r="E82" s="33"/>
      <c r="F82" s="33"/>
      <c r="G82" s="33"/>
      <c r="H82" s="33"/>
      <c r="I82" s="33"/>
      <c r="J82" s="33"/>
      <c r="K82" s="33"/>
      <c r="L82" s="43"/>
      <c r="S82" s="33"/>
      <c r="T82" s="33"/>
      <c r="U82" s="33"/>
      <c r="V82" s="33"/>
      <c r="W82" s="33"/>
      <c r="X82" s="33"/>
      <c r="Y82" s="33"/>
      <c r="Z82" s="33"/>
      <c r="AA82" s="33"/>
      <c r="AB82" s="33"/>
      <c r="AC82" s="33"/>
      <c r="AD82" s="33"/>
      <c r="AE82" s="33"/>
    </row>
    <row r="83" spans="1:31" s="2" customFormat="1" ht="6.9" customHeight="1">
      <c r="A83" s="33"/>
      <c r="B83" s="34"/>
      <c r="C83" s="33"/>
      <c r="D83" s="33"/>
      <c r="E83" s="33"/>
      <c r="F83" s="33"/>
      <c r="G83" s="33"/>
      <c r="H83" s="33"/>
      <c r="I83" s="33"/>
      <c r="J83" s="33"/>
      <c r="K83" s="33"/>
      <c r="L83" s="43"/>
      <c r="S83" s="33"/>
      <c r="T83" s="33"/>
      <c r="U83" s="33"/>
      <c r="V83" s="33"/>
      <c r="W83" s="33"/>
      <c r="X83" s="33"/>
      <c r="Y83" s="33"/>
      <c r="Z83" s="33"/>
      <c r="AA83" s="33"/>
      <c r="AB83" s="33"/>
      <c r="AC83" s="33"/>
      <c r="AD83" s="33"/>
      <c r="AE83" s="33"/>
    </row>
    <row r="84" spans="1:31" s="2" customFormat="1" ht="12" customHeight="1">
      <c r="A84" s="33"/>
      <c r="B84" s="34"/>
      <c r="C84" s="28" t="s">
        <v>16</v>
      </c>
      <c r="D84" s="33"/>
      <c r="E84" s="33"/>
      <c r="F84" s="33"/>
      <c r="G84" s="33"/>
      <c r="H84" s="33"/>
      <c r="I84" s="33"/>
      <c r="J84" s="33"/>
      <c r="K84" s="33"/>
      <c r="L84" s="43"/>
      <c r="S84" s="33"/>
      <c r="T84" s="33"/>
      <c r="U84" s="33"/>
      <c r="V84" s="33"/>
      <c r="W84" s="33"/>
      <c r="X84" s="33"/>
      <c r="Y84" s="33"/>
      <c r="Z84" s="33"/>
      <c r="AA84" s="33"/>
      <c r="AB84" s="33"/>
      <c r="AC84" s="33"/>
      <c r="AD84" s="33"/>
      <c r="AE84" s="33"/>
    </row>
    <row r="85" spans="1:31" s="2" customFormat="1" ht="16.5" customHeight="1">
      <c r="A85" s="33"/>
      <c r="B85" s="34"/>
      <c r="C85" s="33"/>
      <c r="D85" s="33"/>
      <c r="E85" s="271" t="str">
        <f>E7</f>
        <v>Hvězdárna a planetárium Hradec Králové,pozorovací domek</v>
      </c>
      <c r="F85" s="272"/>
      <c r="G85" s="272"/>
      <c r="H85" s="272"/>
      <c r="I85" s="33"/>
      <c r="J85" s="33"/>
      <c r="K85" s="33"/>
      <c r="L85" s="43"/>
      <c r="S85" s="33"/>
      <c r="T85" s="33"/>
      <c r="U85" s="33"/>
      <c r="V85" s="33"/>
      <c r="W85" s="33"/>
      <c r="X85" s="33"/>
      <c r="Y85" s="33"/>
      <c r="Z85" s="33"/>
      <c r="AA85" s="33"/>
      <c r="AB85" s="33"/>
      <c r="AC85" s="33"/>
      <c r="AD85" s="33"/>
      <c r="AE85" s="33"/>
    </row>
    <row r="86" spans="2:12" s="1" customFormat="1" ht="12" customHeight="1">
      <c r="B86" s="21"/>
      <c r="C86" s="28" t="s">
        <v>125</v>
      </c>
      <c r="L86" s="21"/>
    </row>
    <row r="87" spans="2:12" s="1" customFormat="1" ht="23.25" customHeight="1">
      <c r="B87" s="21"/>
      <c r="E87" s="271" t="s">
        <v>128</v>
      </c>
      <c r="F87" s="255"/>
      <c r="G87" s="255"/>
      <c r="H87" s="255"/>
      <c r="L87" s="21"/>
    </row>
    <row r="88" spans="2:12" s="1" customFormat="1" ht="12" customHeight="1">
      <c r="B88" s="21"/>
      <c r="C88" s="28" t="s">
        <v>131</v>
      </c>
      <c r="L88" s="21"/>
    </row>
    <row r="89" spans="1:31" s="2" customFormat="1" ht="16.5" customHeight="1">
      <c r="A89" s="33"/>
      <c r="B89" s="34"/>
      <c r="C89" s="33"/>
      <c r="D89" s="33"/>
      <c r="E89" s="273" t="s">
        <v>134</v>
      </c>
      <c r="F89" s="274"/>
      <c r="G89" s="274"/>
      <c r="H89" s="274"/>
      <c r="I89" s="33"/>
      <c r="J89" s="33"/>
      <c r="K89" s="33"/>
      <c r="L89" s="43"/>
      <c r="S89" s="33"/>
      <c r="T89" s="33"/>
      <c r="U89" s="33"/>
      <c r="V89" s="33"/>
      <c r="W89" s="33"/>
      <c r="X89" s="33"/>
      <c r="Y89" s="33"/>
      <c r="Z89" s="33"/>
      <c r="AA89" s="33"/>
      <c r="AB89" s="33"/>
      <c r="AC89" s="33"/>
      <c r="AD89" s="33"/>
      <c r="AE89" s="33"/>
    </row>
    <row r="90" spans="1:31" s="2" customFormat="1" ht="12" customHeight="1">
      <c r="A90" s="33"/>
      <c r="B90" s="34"/>
      <c r="C90" s="28" t="s">
        <v>137</v>
      </c>
      <c r="D90" s="33"/>
      <c r="E90" s="33"/>
      <c r="F90" s="33"/>
      <c r="G90" s="33"/>
      <c r="H90" s="33"/>
      <c r="I90" s="33"/>
      <c r="J90" s="33"/>
      <c r="K90" s="33"/>
      <c r="L90" s="43"/>
      <c r="S90" s="33"/>
      <c r="T90" s="33"/>
      <c r="U90" s="33"/>
      <c r="V90" s="33"/>
      <c r="W90" s="33"/>
      <c r="X90" s="33"/>
      <c r="Y90" s="33"/>
      <c r="Z90" s="33"/>
      <c r="AA90" s="33"/>
      <c r="AB90" s="33"/>
      <c r="AC90" s="33"/>
      <c r="AD90" s="33"/>
      <c r="AE90" s="33"/>
    </row>
    <row r="91" spans="1:31" s="2" customFormat="1" ht="16.5" customHeight="1">
      <c r="A91" s="33"/>
      <c r="B91" s="34"/>
      <c r="C91" s="33"/>
      <c r="D91" s="33"/>
      <c r="E91" s="227" t="str">
        <f>E13</f>
        <v>VON - Vedlejší a ostatní náklady</v>
      </c>
      <c r="F91" s="274"/>
      <c r="G91" s="274"/>
      <c r="H91" s="274"/>
      <c r="I91" s="33"/>
      <c r="J91" s="33"/>
      <c r="K91" s="33"/>
      <c r="L91" s="43"/>
      <c r="S91" s="33"/>
      <c r="T91" s="33"/>
      <c r="U91" s="33"/>
      <c r="V91" s="33"/>
      <c r="W91" s="33"/>
      <c r="X91" s="33"/>
      <c r="Y91" s="33"/>
      <c r="Z91" s="33"/>
      <c r="AA91" s="33"/>
      <c r="AB91" s="33"/>
      <c r="AC91" s="33"/>
      <c r="AD91" s="33"/>
      <c r="AE91" s="33"/>
    </row>
    <row r="92" spans="1:31" s="2" customFormat="1" ht="6.9" customHeight="1">
      <c r="A92" s="33"/>
      <c r="B92" s="34"/>
      <c r="C92" s="33"/>
      <c r="D92" s="33"/>
      <c r="E92" s="33"/>
      <c r="F92" s="33"/>
      <c r="G92" s="33"/>
      <c r="H92" s="33"/>
      <c r="I92" s="33"/>
      <c r="J92" s="33"/>
      <c r="K92" s="33"/>
      <c r="L92" s="43"/>
      <c r="S92" s="33"/>
      <c r="T92" s="33"/>
      <c r="U92" s="33"/>
      <c r="V92" s="33"/>
      <c r="W92" s="33"/>
      <c r="X92" s="33"/>
      <c r="Y92" s="33"/>
      <c r="Z92" s="33"/>
      <c r="AA92" s="33"/>
      <c r="AB92" s="33"/>
      <c r="AC92" s="33"/>
      <c r="AD92" s="33"/>
      <c r="AE92" s="33"/>
    </row>
    <row r="93" spans="1:31" s="2" customFormat="1" ht="12" customHeight="1">
      <c r="A93" s="33"/>
      <c r="B93" s="34"/>
      <c r="C93" s="28" t="s">
        <v>20</v>
      </c>
      <c r="D93" s="33"/>
      <c r="E93" s="33"/>
      <c r="F93" s="26" t="str">
        <f>F16</f>
        <v>Hradec Králové,Kluky,p.č.st. 245</v>
      </c>
      <c r="G93" s="33"/>
      <c r="H93" s="33"/>
      <c r="I93" s="28" t="s">
        <v>22</v>
      </c>
      <c r="J93" s="56" t="str">
        <f>IF(J16="","",J16)</f>
        <v>21. 3. 2023</v>
      </c>
      <c r="K93" s="33"/>
      <c r="L93" s="43"/>
      <c r="S93" s="33"/>
      <c r="T93" s="33"/>
      <c r="U93" s="33"/>
      <c r="V93" s="33"/>
      <c r="W93" s="33"/>
      <c r="X93" s="33"/>
      <c r="Y93" s="33"/>
      <c r="Z93" s="33"/>
      <c r="AA93" s="33"/>
      <c r="AB93" s="33"/>
      <c r="AC93" s="33"/>
      <c r="AD93" s="33"/>
      <c r="AE93" s="33"/>
    </row>
    <row r="94" spans="1:31" s="2" customFormat="1" ht="6.9" customHeight="1">
      <c r="A94" s="33"/>
      <c r="B94" s="34"/>
      <c r="C94" s="33"/>
      <c r="D94" s="33"/>
      <c r="E94" s="33"/>
      <c r="F94" s="33"/>
      <c r="G94" s="33"/>
      <c r="H94" s="33"/>
      <c r="I94" s="33"/>
      <c r="J94" s="33"/>
      <c r="K94" s="33"/>
      <c r="L94" s="43"/>
      <c r="S94" s="33"/>
      <c r="T94" s="33"/>
      <c r="U94" s="33"/>
      <c r="V94" s="33"/>
      <c r="W94" s="33"/>
      <c r="X94" s="33"/>
      <c r="Y94" s="33"/>
      <c r="Z94" s="33"/>
      <c r="AA94" s="33"/>
      <c r="AB94" s="33"/>
      <c r="AC94" s="33"/>
      <c r="AD94" s="33"/>
      <c r="AE94" s="33"/>
    </row>
    <row r="95" spans="1:31" s="2" customFormat="1" ht="40.05" customHeight="1">
      <c r="A95" s="33"/>
      <c r="B95" s="34"/>
      <c r="C95" s="28" t="s">
        <v>24</v>
      </c>
      <c r="D95" s="33"/>
      <c r="E95" s="33"/>
      <c r="F95" s="26" t="str">
        <f>E19</f>
        <v>Královéhradecký kraj,Pivovarské náměstí 1254,HK</v>
      </c>
      <c r="G95" s="33"/>
      <c r="H95" s="33"/>
      <c r="I95" s="28" t="s">
        <v>32</v>
      </c>
      <c r="J95" s="31" t="str">
        <f>E25</f>
        <v>PRODIN a. s.,K Vápence 2745,530 02 Pardubice</v>
      </c>
      <c r="K95" s="33"/>
      <c r="L95" s="43"/>
      <c r="S95" s="33"/>
      <c r="T95" s="33"/>
      <c r="U95" s="33"/>
      <c r="V95" s="33"/>
      <c r="W95" s="33"/>
      <c r="X95" s="33"/>
      <c r="Y95" s="33"/>
      <c r="Z95" s="33"/>
      <c r="AA95" s="33"/>
      <c r="AB95" s="33"/>
      <c r="AC95" s="33"/>
      <c r="AD95" s="33"/>
      <c r="AE95" s="33"/>
    </row>
    <row r="96" spans="1:31" s="2" customFormat="1" ht="25.65" customHeight="1">
      <c r="A96" s="33"/>
      <c r="B96" s="34"/>
      <c r="C96" s="28" t="s">
        <v>30</v>
      </c>
      <c r="D96" s="33"/>
      <c r="E96" s="33"/>
      <c r="F96" s="26" t="str">
        <f>IF(E22="","",E22)</f>
        <v>Vyplň údaj</v>
      </c>
      <c r="G96" s="33"/>
      <c r="H96" s="33"/>
      <c r="I96" s="28" t="s">
        <v>37</v>
      </c>
      <c r="J96" s="31" t="str">
        <f>E28</f>
        <v>Ing.Alena Zahradníková</v>
      </c>
      <c r="K96" s="33"/>
      <c r="L96" s="43"/>
      <c r="S96" s="33"/>
      <c r="T96" s="33"/>
      <c r="U96" s="33"/>
      <c r="V96" s="33"/>
      <c r="W96" s="33"/>
      <c r="X96" s="33"/>
      <c r="Y96" s="33"/>
      <c r="Z96" s="33"/>
      <c r="AA96" s="33"/>
      <c r="AB96" s="33"/>
      <c r="AC96" s="33"/>
      <c r="AD96" s="33"/>
      <c r="AE96" s="33"/>
    </row>
    <row r="97" spans="1:31" s="2" customFormat="1" ht="10.35" customHeight="1">
      <c r="A97" s="33"/>
      <c r="B97" s="34"/>
      <c r="C97" s="33"/>
      <c r="D97" s="33"/>
      <c r="E97" s="33"/>
      <c r="F97" s="33"/>
      <c r="G97" s="33"/>
      <c r="H97" s="33"/>
      <c r="I97" s="33"/>
      <c r="J97" s="33"/>
      <c r="K97" s="33"/>
      <c r="L97" s="43"/>
      <c r="S97" s="33"/>
      <c r="T97" s="33"/>
      <c r="U97" s="33"/>
      <c r="V97" s="33"/>
      <c r="W97" s="33"/>
      <c r="X97" s="33"/>
      <c r="Y97" s="33"/>
      <c r="Z97" s="33"/>
      <c r="AA97" s="33"/>
      <c r="AB97" s="33"/>
      <c r="AC97" s="33"/>
      <c r="AD97" s="33"/>
      <c r="AE97" s="33"/>
    </row>
    <row r="98" spans="1:31" s="2" customFormat="1" ht="29.25" customHeight="1">
      <c r="A98" s="33"/>
      <c r="B98" s="34"/>
      <c r="C98" s="117" t="s">
        <v>219</v>
      </c>
      <c r="D98" s="109"/>
      <c r="E98" s="109"/>
      <c r="F98" s="109"/>
      <c r="G98" s="109"/>
      <c r="H98" s="109"/>
      <c r="I98" s="109"/>
      <c r="J98" s="118" t="s">
        <v>220</v>
      </c>
      <c r="K98" s="109"/>
      <c r="L98" s="43"/>
      <c r="S98" s="33"/>
      <c r="T98" s="33"/>
      <c r="U98" s="33"/>
      <c r="V98" s="33"/>
      <c r="W98" s="33"/>
      <c r="X98" s="33"/>
      <c r="Y98" s="33"/>
      <c r="Z98" s="33"/>
      <c r="AA98" s="33"/>
      <c r="AB98" s="33"/>
      <c r="AC98" s="33"/>
      <c r="AD98" s="33"/>
      <c r="AE98" s="33"/>
    </row>
    <row r="99" spans="1:31" s="2" customFormat="1" ht="10.35" customHeight="1">
      <c r="A99" s="33"/>
      <c r="B99" s="34"/>
      <c r="C99" s="33"/>
      <c r="D99" s="33"/>
      <c r="E99" s="33"/>
      <c r="F99" s="33"/>
      <c r="G99" s="33"/>
      <c r="H99" s="33"/>
      <c r="I99" s="33"/>
      <c r="J99" s="33"/>
      <c r="K99" s="33"/>
      <c r="L99" s="43"/>
      <c r="S99" s="33"/>
      <c r="T99" s="33"/>
      <c r="U99" s="33"/>
      <c r="V99" s="33"/>
      <c r="W99" s="33"/>
      <c r="X99" s="33"/>
      <c r="Y99" s="33"/>
      <c r="Z99" s="33"/>
      <c r="AA99" s="33"/>
      <c r="AB99" s="33"/>
      <c r="AC99" s="33"/>
      <c r="AD99" s="33"/>
      <c r="AE99" s="33"/>
    </row>
    <row r="100" spans="1:47" s="2" customFormat="1" ht="22.8" customHeight="1">
      <c r="A100" s="33"/>
      <c r="B100" s="34"/>
      <c r="C100" s="119" t="s">
        <v>221</v>
      </c>
      <c r="D100" s="33"/>
      <c r="E100" s="33"/>
      <c r="F100" s="33"/>
      <c r="G100" s="33"/>
      <c r="H100" s="33"/>
      <c r="I100" s="33"/>
      <c r="J100" s="72">
        <f>J128</f>
        <v>0</v>
      </c>
      <c r="K100" s="33"/>
      <c r="L100" s="43"/>
      <c r="S100" s="33"/>
      <c r="T100" s="33"/>
      <c r="U100" s="33"/>
      <c r="V100" s="33"/>
      <c r="W100" s="33"/>
      <c r="X100" s="33"/>
      <c r="Y100" s="33"/>
      <c r="Z100" s="33"/>
      <c r="AA100" s="33"/>
      <c r="AB100" s="33"/>
      <c r="AC100" s="33"/>
      <c r="AD100" s="33"/>
      <c r="AE100" s="33"/>
      <c r="AU100" s="18" t="s">
        <v>222</v>
      </c>
    </row>
    <row r="101" spans="2:12" s="9" customFormat="1" ht="24.9" customHeight="1">
      <c r="B101" s="120"/>
      <c r="D101" s="121" t="s">
        <v>2551</v>
      </c>
      <c r="E101" s="122"/>
      <c r="F101" s="122"/>
      <c r="G101" s="122"/>
      <c r="H101" s="122"/>
      <c r="I101" s="122"/>
      <c r="J101" s="123">
        <f>J129</f>
        <v>0</v>
      </c>
      <c r="L101" s="120"/>
    </row>
    <row r="102" spans="2:12" s="10" customFormat="1" ht="19.95" customHeight="1">
      <c r="B102" s="124"/>
      <c r="D102" s="125" t="s">
        <v>2552</v>
      </c>
      <c r="E102" s="126"/>
      <c r="F102" s="126"/>
      <c r="G102" s="126"/>
      <c r="H102" s="126"/>
      <c r="I102" s="126"/>
      <c r="J102" s="127">
        <f>J130</f>
        <v>0</v>
      </c>
      <c r="L102" s="124"/>
    </row>
    <row r="103" spans="2:12" s="10" customFormat="1" ht="19.95" customHeight="1">
      <c r="B103" s="124"/>
      <c r="D103" s="125" t="s">
        <v>2553</v>
      </c>
      <c r="E103" s="126"/>
      <c r="F103" s="126"/>
      <c r="G103" s="126"/>
      <c r="H103" s="126"/>
      <c r="I103" s="126"/>
      <c r="J103" s="127">
        <f>J147</f>
        <v>0</v>
      </c>
      <c r="L103" s="124"/>
    </row>
    <row r="104" spans="2:12" s="10" customFormat="1" ht="19.95" customHeight="1">
      <c r="B104" s="124"/>
      <c r="D104" s="125" t="s">
        <v>2554</v>
      </c>
      <c r="E104" s="126"/>
      <c r="F104" s="126"/>
      <c r="G104" s="126"/>
      <c r="H104" s="126"/>
      <c r="I104" s="126"/>
      <c r="J104" s="127">
        <f>J154</f>
        <v>0</v>
      </c>
      <c r="L104" s="124"/>
    </row>
    <row r="105" spans="1:31" s="2" customFormat="1" ht="21.75" customHeight="1">
      <c r="A105" s="33"/>
      <c r="B105" s="34"/>
      <c r="C105" s="33"/>
      <c r="D105" s="33"/>
      <c r="E105" s="33"/>
      <c r="F105" s="33"/>
      <c r="G105" s="33"/>
      <c r="H105" s="33"/>
      <c r="I105" s="33"/>
      <c r="J105" s="33"/>
      <c r="K105" s="33"/>
      <c r="L105" s="43"/>
      <c r="S105" s="33"/>
      <c r="T105" s="33"/>
      <c r="U105" s="33"/>
      <c r="V105" s="33"/>
      <c r="W105" s="33"/>
      <c r="X105" s="33"/>
      <c r="Y105" s="33"/>
      <c r="Z105" s="33"/>
      <c r="AA105" s="33"/>
      <c r="AB105" s="33"/>
      <c r="AC105" s="33"/>
      <c r="AD105" s="33"/>
      <c r="AE105" s="33"/>
    </row>
    <row r="106" spans="1:31" s="2" customFormat="1" ht="6.9" customHeight="1">
      <c r="A106" s="33"/>
      <c r="B106" s="48"/>
      <c r="C106" s="49"/>
      <c r="D106" s="49"/>
      <c r="E106" s="49"/>
      <c r="F106" s="49"/>
      <c r="G106" s="49"/>
      <c r="H106" s="49"/>
      <c r="I106" s="49"/>
      <c r="J106" s="49"/>
      <c r="K106" s="49"/>
      <c r="L106" s="43"/>
      <c r="S106" s="33"/>
      <c r="T106" s="33"/>
      <c r="U106" s="33"/>
      <c r="V106" s="33"/>
      <c r="W106" s="33"/>
      <c r="X106" s="33"/>
      <c r="Y106" s="33"/>
      <c r="Z106" s="33"/>
      <c r="AA106" s="33"/>
      <c r="AB106" s="33"/>
      <c r="AC106" s="33"/>
      <c r="AD106" s="33"/>
      <c r="AE106" s="33"/>
    </row>
    <row r="110" spans="1:31" s="2" customFormat="1" ht="6.9" customHeight="1">
      <c r="A110" s="33"/>
      <c r="B110" s="50"/>
      <c r="C110" s="51"/>
      <c r="D110" s="51"/>
      <c r="E110" s="51"/>
      <c r="F110" s="51"/>
      <c r="G110" s="51"/>
      <c r="H110" s="51"/>
      <c r="I110" s="51"/>
      <c r="J110" s="51"/>
      <c r="K110" s="51"/>
      <c r="L110" s="43"/>
      <c r="S110" s="33"/>
      <c r="T110" s="33"/>
      <c r="U110" s="33"/>
      <c r="V110" s="33"/>
      <c r="W110" s="33"/>
      <c r="X110" s="33"/>
      <c r="Y110" s="33"/>
      <c r="Z110" s="33"/>
      <c r="AA110" s="33"/>
      <c r="AB110" s="33"/>
      <c r="AC110" s="33"/>
      <c r="AD110" s="33"/>
      <c r="AE110" s="33"/>
    </row>
    <row r="111" spans="1:31" s="2" customFormat="1" ht="24.9" customHeight="1">
      <c r="A111" s="33"/>
      <c r="B111" s="34"/>
      <c r="C111" s="22" t="s">
        <v>250</v>
      </c>
      <c r="D111" s="33"/>
      <c r="E111" s="33"/>
      <c r="F111" s="33"/>
      <c r="G111" s="33"/>
      <c r="H111" s="33"/>
      <c r="I111" s="33"/>
      <c r="J111" s="33"/>
      <c r="K111" s="33"/>
      <c r="L111" s="43"/>
      <c r="S111" s="33"/>
      <c r="T111" s="33"/>
      <c r="U111" s="33"/>
      <c r="V111" s="33"/>
      <c r="W111" s="33"/>
      <c r="X111" s="33"/>
      <c r="Y111" s="33"/>
      <c r="Z111" s="33"/>
      <c r="AA111" s="33"/>
      <c r="AB111" s="33"/>
      <c r="AC111" s="33"/>
      <c r="AD111" s="33"/>
      <c r="AE111" s="33"/>
    </row>
    <row r="112" spans="1:31" s="2" customFormat="1" ht="6.9" customHeight="1">
      <c r="A112" s="33"/>
      <c r="B112" s="34"/>
      <c r="C112" s="33"/>
      <c r="D112" s="33"/>
      <c r="E112" s="33"/>
      <c r="F112" s="33"/>
      <c r="G112" s="33"/>
      <c r="H112" s="33"/>
      <c r="I112" s="33"/>
      <c r="J112" s="33"/>
      <c r="K112" s="33"/>
      <c r="L112" s="43"/>
      <c r="S112" s="33"/>
      <c r="T112" s="33"/>
      <c r="U112" s="33"/>
      <c r="V112" s="33"/>
      <c r="W112" s="33"/>
      <c r="X112" s="33"/>
      <c r="Y112" s="33"/>
      <c r="Z112" s="33"/>
      <c r="AA112" s="33"/>
      <c r="AB112" s="33"/>
      <c r="AC112" s="33"/>
      <c r="AD112" s="33"/>
      <c r="AE112" s="33"/>
    </row>
    <row r="113" spans="1:31" s="2" customFormat="1" ht="12" customHeight="1">
      <c r="A113" s="33"/>
      <c r="B113" s="34"/>
      <c r="C113" s="28" t="s">
        <v>16</v>
      </c>
      <c r="D113" s="33"/>
      <c r="E113" s="33"/>
      <c r="F113" s="33"/>
      <c r="G113" s="33"/>
      <c r="H113" s="33"/>
      <c r="I113" s="33"/>
      <c r="J113" s="33"/>
      <c r="K113" s="33"/>
      <c r="L113" s="43"/>
      <c r="S113" s="33"/>
      <c r="T113" s="33"/>
      <c r="U113" s="33"/>
      <c r="V113" s="33"/>
      <c r="W113" s="33"/>
      <c r="X113" s="33"/>
      <c r="Y113" s="33"/>
      <c r="Z113" s="33"/>
      <c r="AA113" s="33"/>
      <c r="AB113" s="33"/>
      <c r="AC113" s="33"/>
      <c r="AD113" s="33"/>
      <c r="AE113" s="33"/>
    </row>
    <row r="114" spans="1:31" s="2" customFormat="1" ht="16.5" customHeight="1">
      <c r="A114" s="33"/>
      <c r="B114" s="34"/>
      <c r="C114" s="33"/>
      <c r="D114" s="33"/>
      <c r="E114" s="271" t="str">
        <f>E7</f>
        <v>Hvězdárna a planetárium Hradec Králové,pozorovací domek</v>
      </c>
      <c r="F114" s="272"/>
      <c r="G114" s="272"/>
      <c r="H114" s="272"/>
      <c r="I114" s="33"/>
      <c r="J114" s="33"/>
      <c r="K114" s="33"/>
      <c r="L114" s="43"/>
      <c r="S114" s="33"/>
      <c r="T114" s="33"/>
      <c r="U114" s="33"/>
      <c r="V114" s="33"/>
      <c r="W114" s="33"/>
      <c r="X114" s="33"/>
      <c r="Y114" s="33"/>
      <c r="Z114" s="33"/>
      <c r="AA114" s="33"/>
      <c r="AB114" s="33"/>
      <c r="AC114" s="33"/>
      <c r="AD114" s="33"/>
      <c r="AE114" s="33"/>
    </row>
    <row r="115" spans="2:12" s="1" customFormat="1" ht="12" customHeight="1">
      <c r="B115" s="21"/>
      <c r="C115" s="28" t="s">
        <v>125</v>
      </c>
      <c r="L115" s="21"/>
    </row>
    <row r="116" spans="2:12" s="1" customFormat="1" ht="23.25" customHeight="1">
      <c r="B116" s="21"/>
      <c r="E116" s="271" t="s">
        <v>128</v>
      </c>
      <c r="F116" s="255"/>
      <c r="G116" s="255"/>
      <c r="H116" s="255"/>
      <c r="L116" s="21"/>
    </row>
    <row r="117" spans="2:12" s="1" customFormat="1" ht="12" customHeight="1">
      <c r="B117" s="21"/>
      <c r="C117" s="28" t="s">
        <v>131</v>
      </c>
      <c r="L117" s="21"/>
    </row>
    <row r="118" spans="1:31" s="2" customFormat="1" ht="16.5" customHeight="1">
      <c r="A118" s="33"/>
      <c r="B118" s="34"/>
      <c r="C118" s="33"/>
      <c r="D118" s="33"/>
      <c r="E118" s="273" t="s">
        <v>134</v>
      </c>
      <c r="F118" s="274"/>
      <c r="G118" s="274"/>
      <c r="H118" s="274"/>
      <c r="I118" s="33"/>
      <c r="J118" s="33"/>
      <c r="K118" s="33"/>
      <c r="L118" s="43"/>
      <c r="S118" s="33"/>
      <c r="T118" s="33"/>
      <c r="U118" s="33"/>
      <c r="V118" s="33"/>
      <c r="W118" s="33"/>
      <c r="X118" s="33"/>
      <c r="Y118" s="33"/>
      <c r="Z118" s="33"/>
      <c r="AA118" s="33"/>
      <c r="AB118" s="33"/>
      <c r="AC118" s="33"/>
      <c r="AD118" s="33"/>
      <c r="AE118" s="33"/>
    </row>
    <row r="119" spans="1:31" s="2" customFormat="1" ht="12" customHeight="1">
      <c r="A119" s="33"/>
      <c r="B119" s="34"/>
      <c r="C119" s="28" t="s">
        <v>137</v>
      </c>
      <c r="D119" s="33"/>
      <c r="E119" s="33"/>
      <c r="F119" s="33"/>
      <c r="G119" s="33"/>
      <c r="H119" s="33"/>
      <c r="I119" s="33"/>
      <c r="J119" s="33"/>
      <c r="K119" s="33"/>
      <c r="L119" s="43"/>
      <c r="S119" s="33"/>
      <c r="T119" s="33"/>
      <c r="U119" s="33"/>
      <c r="V119" s="33"/>
      <c r="W119" s="33"/>
      <c r="X119" s="33"/>
      <c r="Y119" s="33"/>
      <c r="Z119" s="33"/>
      <c r="AA119" s="33"/>
      <c r="AB119" s="33"/>
      <c r="AC119" s="33"/>
      <c r="AD119" s="33"/>
      <c r="AE119" s="33"/>
    </row>
    <row r="120" spans="1:31" s="2" customFormat="1" ht="16.5" customHeight="1">
      <c r="A120" s="33"/>
      <c r="B120" s="34"/>
      <c r="C120" s="33"/>
      <c r="D120" s="33"/>
      <c r="E120" s="227" t="str">
        <f>E13</f>
        <v>VON - Vedlejší a ostatní náklady</v>
      </c>
      <c r="F120" s="274"/>
      <c r="G120" s="274"/>
      <c r="H120" s="274"/>
      <c r="I120" s="33"/>
      <c r="J120" s="33"/>
      <c r="K120" s="33"/>
      <c r="L120" s="43"/>
      <c r="S120" s="33"/>
      <c r="T120" s="33"/>
      <c r="U120" s="33"/>
      <c r="V120" s="33"/>
      <c r="W120" s="33"/>
      <c r="X120" s="33"/>
      <c r="Y120" s="33"/>
      <c r="Z120" s="33"/>
      <c r="AA120" s="33"/>
      <c r="AB120" s="33"/>
      <c r="AC120" s="33"/>
      <c r="AD120" s="33"/>
      <c r="AE120" s="33"/>
    </row>
    <row r="121" spans="1:31" s="2" customFormat="1" ht="6.9" customHeight="1">
      <c r="A121" s="33"/>
      <c r="B121" s="34"/>
      <c r="C121" s="33"/>
      <c r="D121" s="33"/>
      <c r="E121" s="33"/>
      <c r="F121" s="33"/>
      <c r="G121" s="33"/>
      <c r="H121" s="33"/>
      <c r="I121" s="33"/>
      <c r="J121" s="33"/>
      <c r="K121" s="33"/>
      <c r="L121" s="43"/>
      <c r="S121" s="33"/>
      <c r="T121" s="33"/>
      <c r="U121" s="33"/>
      <c r="V121" s="33"/>
      <c r="W121" s="33"/>
      <c r="X121" s="33"/>
      <c r="Y121" s="33"/>
      <c r="Z121" s="33"/>
      <c r="AA121" s="33"/>
      <c r="AB121" s="33"/>
      <c r="AC121" s="33"/>
      <c r="AD121" s="33"/>
      <c r="AE121" s="33"/>
    </row>
    <row r="122" spans="1:31" s="2" customFormat="1" ht="12" customHeight="1">
      <c r="A122" s="33"/>
      <c r="B122" s="34"/>
      <c r="C122" s="28" t="s">
        <v>20</v>
      </c>
      <c r="D122" s="33"/>
      <c r="E122" s="33"/>
      <c r="F122" s="26" t="str">
        <f>F16</f>
        <v>Hradec Králové,Kluky,p.č.st. 245</v>
      </c>
      <c r="G122" s="33"/>
      <c r="H122" s="33"/>
      <c r="I122" s="28" t="s">
        <v>22</v>
      </c>
      <c r="J122" s="56" t="str">
        <f>IF(J16="","",J16)</f>
        <v>21. 3. 2023</v>
      </c>
      <c r="K122" s="33"/>
      <c r="L122" s="43"/>
      <c r="S122" s="33"/>
      <c r="T122" s="33"/>
      <c r="U122" s="33"/>
      <c r="V122" s="33"/>
      <c r="W122" s="33"/>
      <c r="X122" s="33"/>
      <c r="Y122" s="33"/>
      <c r="Z122" s="33"/>
      <c r="AA122" s="33"/>
      <c r="AB122" s="33"/>
      <c r="AC122" s="33"/>
      <c r="AD122" s="33"/>
      <c r="AE122" s="33"/>
    </row>
    <row r="123" spans="1:31" s="2" customFormat="1" ht="6.9" customHeight="1">
      <c r="A123" s="33"/>
      <c r="B123" s="34"/>
      <c r="C123" s="33"/>
      <c r="D123" s="33"/>
      <c r="E123" s="33"/>
      <c r="F123" s="33"/>
      <c r="G123" s="33"/>
      <c r="H123" s="33"/>
      <c r="I123" s="33"/>
      <c r="J123" s="33"/>
      <c r="K123" s="33"/>
      <c r="L123" s="43"/>
      <c r="S123" s="33"/>
      <c r="T123" s="33"/>
      <c r="U123" s="33"/>
      <c r="V123" s="33"/>
      <c r="W123" s="33"/>
      <c r="X123" s="33"/>
      <c r="Y123" s="33"/>
      <c r="Z123" s="33"/>
      <c r="AA123" s="33"/>
      <c r="AB123" s="33"/>
      <c r="AC123" s="33"/>
      <c r="AD123" s="33"/>
      <c r="AE123" s="33"/>
    </row>
    <row r="124" spans="1:31" s="2" customFormat="1" ht="40.05" customHeight="1">
      <c r="A124" s="33"/>
      <c r="B124" s="34"/>
      <c r="C124" s="28" t="s">
        <v>24</v>
      </c>
      <c r="D124" s="33"/>
      <c r="E124" s="33"/>
      <c r="F124" s="26" t="str">
        <f>E19</f>
        <v>Královéhradecký kraj,Pivovarské náměstí 1254,HK</v>
      </c>
      <c r="G124" s="33"/>
      <c r="H124" s="33"/>
      <c r="I124" s="28" t="s">
        <v>32</v>
      </c>
      <c r="J124" s="31" t="str">
        <f>E25</f>
        <v>PRODIN a. s.,K Vápence 2745,530 02 Pardubice</v>
      </c>
      <c r="K124" s="33"/>
      <c r="L124" s="43"/>
      <c r="S124" s="33"/>
      <c r="T124" s="33"/>
      <c r="U124" s="33"/>
      <c r="V124" s="33"/>
      <c r="W124" s="33"/>
      <c r="X124" s="33"/>
      <c r="Y124" s="33"/>
      <c r="Z124" s="33"/>
      <c r="AA124" s="33"/>
      <c r="AB124" s="33"/>
      <c r="AC124" s="33"/>
      <c r="AD124" s="33"/>
      <c r="AE124" s="33"/>
    </row>
    <row r="125" spans="1:31" s="2" customFormat="1" ht="25.65" customHeight="1">
      <c r="A125" s="33"/>
      <c r="B125" s="34"/>
      <c r="C125" s="28" t="s">
        <v>30</v>
      </c>
      <c r="D125" s="33"/>
      <c r="E125" s="33"/>
      <c r="F125" s="26" t="str">
        <f>IF(E22="","",E22)</f>
        <v>Vyplň údaj</v>
      </c>
      <c r="G125" s="33"/>
      <c r="H125" s="33"/>
      <c r="I125" s="28" t="s">
        <v>37</v>
      </c>
      <c r="J125" s="31" t="str">
        <f>E28</f>
        <v>Ing.Alena Zahradníková</v>
      </c>
      <c r="K125" s="33"/>
      <c r="L125" s="43"/>
      <c r="S125" s="33"/>
      <c r="T125" s="33"/>
      <c r="U125" s="33"/>
      <c r="V125" s="33"/>
      <c r="W125" s="33"/>
      <c r="X125" s="33"/>
      <c r="Y125" s="33"/>
      <c r="Z125" s="33"/>
      <c r="AA125" s="33"/>
      <c r="AB125" s="33"/>
      <c r="AC125" s="33"/>
      <c r="AD125" s="33"/>
      <c r="AE125" s="33"/>
    </row>
    <row r="126" spans="1:31" s="2" customFormat="1" ht="10.35" customHeight="1">
      <c r="A126" s="33"/>
      <c r="B126" s="34"/>
      <c r="C126" s="33"/>
      <c r="D126" s="33"/>
      <c r="E126" s="33"/>
      <c r="F126" s="33"/>
      <c r="G126" s="33"/>
      <c r="H126" s="33"/>
      <c r="I126" s="33"/>
      <c r="J126" s="33"/>
      <c r="K126" s="33"/>
      <c r="L126" s="43"/>
      <c r="S126" s="33"/>
      <c r="T126" s="33"/>
      <c r="U126" s="33"/>
      <c r="V126" s="33"/>
      <c r="W126" s="33"/>
      <c r="X126" s="33"/>
      <c r="Y126" s="33"/>
      <c r="Z126" s="33"/>
      <c r="AA126" s="33"/>
      <c r="AB126" s="33"/>
      <c r="AC126" s="33"/>
      <c r="AD126" s="33"/>
      <c r="AE126" s="33"/>
    </row>
    <row r="127" spans="1:31" s="11" customFormat="1" ht="29.25" customHeight="1">
      <c r="A127" s="128"/>
      <c r="B127" s="129"/>
      <c r="C127" s="130" t="s">
        <v>251</v>
      </c>
      <c r="D127" s="131" t="s">
        <v>65</v>
      </c>
      <c r="E127" s="131" t="s">
        <v>61</v>
      </c>
      <c r="F127" s="131" t="s">
        <v>62</v>
      </c>
      <c r="G127" s="131" t="s">
        <v>252</v>
      </c>
      <c r="H127" s="131" t="s">
        <v>253</v>
      </c>
      <c r="I127" s="131" t="s">
        <v>254</v>
      </c>
      <c r="J127" s="131" t="s">
        <v>220</v>
      </c>
      <c r="K127" s="132" t="s">
        <v>255</v>
      </c>
      <c r="L127" s="133"/>
      <c r="M127" s="63" t="s">
        <v>1</v>
      </c>
      <c r="N127" s="64" t="s">
        <v>44</v>
      </c>
      <c r="O127" s="64" t="s">
        <v>256</v>
      </c>
      <c r="P127" s="64" t="s">
        <v>257</v>
      </c>
      <c r="Q127" s="64" t="s">
        <v>258</v>
      </c>
      <c r="R127" s="64" t="s">
        <v>259</v>
      </c>
      <c r="S127" s="64" t="s">
        <v>260</v>
      </c>
      <c r="T127" s="65" t="s">
        <v>261</v>
      </c>
      <c r="U127" s="128"/>
      <c r="V127" s="128"/>
      <c r="W127" s="128"/>
      <c r="X127" s="128"/>
      <c r="Y127" s="128"/>
      <c r="Z127" s="128"/>
      <c r="AA127" s="128"/>
      <c r="AB127" s="128"/>
      <c r="AC127" s="128"/>
      <c r="AD127" s="128"/>
      <c r="AE127" s="128"/>
    </row>
    <row r="128" spans="1:63" s="2" customFormat="1" ht="22.8" customHeight="1">
      <c r="A128" s="33"/>
      <c r="B128" s="34"/>
      <c r="C128" s="70" t="s">
        <v>262</v>
      </c>
      <c r="D128" s="33"/>
      <c r="E128" s="33"/>
      <c r="F128" s="33"/>
      <c r="G128" s="33"/>
      <c r="H128" s="33"/>
      <c r="I128" s="33"/>
      <c r="J128" s="134">
        <f>BK128</f>
        <v>0</v>
      </c>
      <c r="K128" s="33"/>
      <c r="L128" s="34"/>
      <c r="M128" s="66"/>
      <c r="N128" s="57"/>
      <c r="O128" s="67"/>
      <c r="P128" s="135">
        <f>P129</f>
        <v>0</v>
      </c>
      <c r="Q128" s="67"/>
      <c r="R128" s="135">
        <f>R129</f>
        <v>0</v>
      </c>
      <c r="S128" s="67"/>
      <c r="T128" s="136">
        <f>T129</f>
        <v>0</v>
      </c>
      <c r="U128" s="33"/>
      <c r="V128" s="33"/>
      <c r="W128" s="33"/>
      <c r="X128" s="33"/>
      <c r="Y128" s="33"/>
      <c r="Z128" s="33"/>
      <c r="AA128" s="33"/>
      <c r="AB128" s="33"/>
      <c r="AC128" s="33"/>
      <c r="AD128" s="33"/>
      <c r="AE128" s="33"/>
      <c r="AT128" s="18" t="s">
        <v>79</v>
      </c>
      <c r="AU128" s="18" t="s">
        <v>222</v>
      </c>
      <c r="BK128" s="137">
        <f>BK129</f>
        <v>0</v>
      </c>
    </row>
    <row r="129" spans="2:63" s="12" customFormat="1" ht="25.95" customHeight="1">
      <c r="B129" s="138"/>
      <c r="D129" s="139" t="s">
        <v>79</v>
      </c>
      <c r="E129" s="140" t="s">
        <v>2555</v>
      </c>
      <c r="F129" s="140" t="s">
        <v>2556</v>
      </c>
      <c r="I129" s="141"/>
      <c r="J129" s="142">
        <f>BK129</f>
        <v>0</v>
      </c>
      <c r="L129" s="138"/>
      <c r="M129" s="143"/>
      <c r="N129" s="144"/>
      <c r="O129" s="144"/>
      <c r="P129" s="145">
        <f>P130+P147+P154</f>
        <v>0</v>
      </c>
      <c r="Q129" s="144"/>
      <c r="R129" s="145">
        <f>R130+R147+R154</f>
        <v>0</v>
      </c>
      <c r="S129" s="144"/>
      <c r="T129" s="146">
        <f>T130+T147+T154</f>
        <v>0</v>
      </c>
      <c r="AR129" s="139" t="s">
        <v>291</v>
      </c>
      <c r="AT129" s="147" t="s">
        <v>79</v>
      </c>
      <c r="AU129" s="147" t="s">
        <v>80</v>
      </c>
      <c r="AY129" s="139" t="s">
        <v>265</v>
      </c>
      <c r="BK129" s="148">
        <f>BK130+BK147+BK154</f>
        <v>0</v>
      </c>
    </row>
    <row r="130" spans="2:63" s="12" customFormat="1" ht="22.8" customHeight="1">
      <c r="B130" s="138"/>
      <c r="D130" s="139" t="s">
        <v>79</v>
      </c>
      <c r="E130" s="149" t="s">
        <v>2557</v>
      </c>
      <c r="F130" s="149" t="s">
        <v>2558</v>
      </c>
      <c r="I130" s="141"/>
      <c r="J130" s="150">
        <f>BK130</f>
        <v>0</v>
      </c>
      <c r="L130" s="138"/>
      <c r="M130" s="143"/>
      <c r="N130" s="144"/>
      <c r="O130" s="144"/>
      <c r="P130" s="145">
        <f>SUM(P131:P146)</f>
        <v>0</v>
      </c>
      <c r="Q130" s="144"/>
      <c r="R130" s="145">
        <f>SUM(R131:R146)</f>
        <v>0</v>
      </c>
      <c r="S130" s="144"/>
      <c r="T130" s="146">
        <f>SUM(T131:T146)</f>
        <v>0</v>
      </c>
      <c r="AR130" s="139" t="s">
        <v>291</v>
      </c>
      <c r="AT130" s="147" t="s">
        <v>79</v>
      </c>
      <c r="AU130" s="147" t="s">
        <v>87</v>
      </c>
      <c r="AY130" s="139" t="s">
        <v>265</v>
      </c>
      <c r="BK130" s="148">
        <f>SUM(BK131:BK146)</f>
        <v>0</v>
      </c>
    </row>
    <row r="131" spans="1:65" s="2" customFormat="1" ht="24.15" customHeight="1">
      <c r="A131" s="33"/>
      <c r="B131" s="151"/>
      <c r="C131" s="152" t="s">
        <v>87</v>
      </c>
      <c r="D131" s="152" t="s">
        <v>267</v>
      </c>
      <c r="E131" s="153" t="s">
        <v>2559</v>
      </c>
      <c r="F131" s="154" t="s">
        <v>2560</v>
      </c>
      <c r="G131" s="155" t="s">
        <v>1377</v>
      </c>
      <c r="H131" s="156">
        <v>1</v>
      </c>
      <c r="I131" s="157"/>
      <c r="J131" s="158">
        <f>ROUND(I131*H131,2)</f>
        <v>0</v>
      </c>
      <c r="K131" s="154" t="s">
        <v>413</v>
      </c>
      <c r="L131" s="34"/>
      <c r="M131" s="159" t="s">
        <v>1</v>
      </c>
      <c r="N131" s="160" t="s">
        <v>45</v>
      </c>
      <c r="O131" s="59"/>
      <c r="P131" s="161">
        <f>O131*H131</f>
        <v>0</v>
      </c>
      <c r="Q131" s="161">
        <v>0</v>
      </c>
      <c r="R131" s="161">
        <f>Q131*H131</f>
        <v>0</v>
      </c>
      <c r="S131" s="161">
        <v>0</v>
      </c>
      <c r="T131" s="162">
        <f>S131*H131</f>
        <v>0</v>
      </c>
      <c r="U131" s="33"/>
      <c r="V131" s="33"/>
      <c r="W131" s="33"/>
      <c r="X131" s="33"/>
      <c r="Y131" s="33"/>
      <c r="Z131" s="33"/>
      <c r="AA131" s="33"/>
      <c r="AB131" s="33"/>
      <c r="AC131" s="33"/>
      <c r="AD131" s="33"/>
      <c r="AE131" s="33"/>
      <c r="AR131" s="163" t="s">
        <v>2561</v>
      </c>
      <c r="AT131" s="163" t="s">
        <v>267</v>
      </c>
      <c r="AU131" s="163" t="s">
        <v>90</v>
      </c>
      <c r="AY131" s="18" t="s">
        <v>265</v>
      </c>
      <c r="BE131" s="164">
        <f>IF(N131="základní",J131,0)</f>
        <v>0</v>
      </c>
      <c r="BF131" s="164">
        <f>IF(N131="snížená",J131,0)</f>
        <v>0</v>
      </c>
      <c r="BG131" s="164">
        <f>IF(N131="zákl. přenesená",J131,0)</f>
        <v>0</v>
      </c>
      <c r="BH131" s="164">
        <f>IF(N131="sníž. přenesená",J131,0)</f>
        <v>0</v>
      </c>
      <c r="BI131" s="164">
        <f>IF(N131="nulová",J131,0)</f>
        <v>0</v>
      </c>
      <c r="BJ131" s="18" t="s">
        <v>87</v>
      </c>
      <c r="BK131" s="164">
        <f>ROUND(I131*H131,2)</f>
        <v>0</v>
      </c>
      <c r="BL131" s="18" t="s">
        <v>2561</v>
      </c>
      <c r="BM131" s="163" t="s">
        <v>2562</v>
      </c>
    </row>
    <row r="132" spans="1:47" s="2" customFormat="1" ht="10.2">
      <c r="A132" s="33"/>
      <c r="B132" s="34"/>
      <c r="C132" s="33"/>
      <c r="D132" s="165" t="s">
        <v>273</v>
      </c>
      <c r="E132" s="33"/>
      <c r="F132" s="166" t="s">
        <v>2560</v>
      </c>
      <c r="G132" s="33"/>
      <c r="H132" s="33"/>
      <c r="I132" s="167"/>
      <c r="J132" s="33"/>
      <c r="K132" s="33"/>
      <c r="L132" s="34"/>
      <c r="M132" s="168"/>
      <c r="N132" s="169"/>
      <c r="O132" s="59"/>
      <c r="P132" s="59"/>
      <c r="Q132" s="59"/>
      <c r="R132" s="59"/>
      <c r="S132" s="59"/>
      <c r="T132" s="60"/>
      <c r="U132" s="33"/>
      <c r="V132" s="33"/>
      <c r="W132" s="33"/>
      <c r="X132" s="33"/>
      <c r="Y132" s="33"/>
      <c r="Z132" s="33"/>
      <c r="AA132" s="33"/>
      <c r="AB132" s="33"/>
      <c r="AC132" s="33"/>
      <c r="AD132" s="33"/>
      <c r="AE132" s="33"/>
      <c r="AT132" s="18" t="s">
        <v>273</v>
      </c>
      <c r="AU132" s="18" t="s">
        <v>90</v>
      </c>
    </row>
    <row r="133" spans="1:65" s="2" customFormat="1" ht="24.15" customHeight="1">
      <c r="A133" s="33"/>
      <c r="B133" s="151"/>
      <c r="C133" s="152" t="s">
        <v>90</v>
      </c>
      <c r="D133" s="152" t="s">
        <v>267</v>
      </c>
      <c r="E133" s="153" t="s">
        <v>2563</v>
      </c>
      <c r="F133" s="154" t="s">
        <v>2564</v>
      </c>
      <c r="G133" s="155" t="s">
        <v>1377</v>
      </c>
      <c r="H133" s="156">
        <v>1</v>
      </c>
      <c r="I133" s="157"/>
      <c r="J133" s="158">
        <f>ROUND(I133*H133,2)</f>
        <v>0</v>
      </c>
      <c r="K133" s="154" t="s">
        <v>413</v>
      </c>
      <c r="L133" s="34"/>
      <c r="M133" s="159" t="s">
        <v>1</v>
      </c>
      <c r="N133" s="160" t="s">
        <v>45</v>
      </c>
      <c r="O133" s="59"/>
      <c r="P133" s="161">
        <f>O133*H133</f>
        <v>0</v>
      </c>
      <c r="Q133" s="161">
        <v>0</v>
      </c>
      <c r="R133" s="161">
        <f>Q133*H133</f>
        <v>0</v>
      </c>
      <c r="S133" s="161">
        <v>0</v>
      </c>
      <c r="T133" s="162">
        <f>S133*H133</f>
        <v>0</v>
      </c>
      <c r="U133" s="33"/>
      <c r="V133" s="33"/>
      <c r="W133" s="33"/>
      <c r="X133" s="33"/>
      <c r="Y133" s="33"/>
      <c r="Z133" s="33"/>
      <c r="AA133" s="33"/>
      <c r="AB133" s="33"/>
      <c r="AC133" s="33"/>
      <c r="AD133" s="33"/>
      <c r="AE133" s="33"/>
      <c r="AR133" s="163" t="s">
        <v>2561</v>
      </c>
      <c r="AT133" s="163" t="s">
        <v>267</v>
      </c>
      <c r="AU133" s="163" t="s">
        <v>90</v>
      </c>
      <c r="AY133" s="18" t="s">
        <v>265</v>
      </c>
      <c r="BE133" s="164">
        <f>IF(N133="základní",J133,0)</f>
        <v>0</v>
      </c>
      <c r="BF133" s="164">
        <f>IF(N133="snížená",J133,0)</f>
        <v>0</v>
      </c>
      <c r="BG133" s="164">
        <f>IF(N133="zákl. přenesená",J133,0)</f>
        <v>0</v>
      </c>
      <c r="BH133" s="164">
        <f>IF(N133="sníž. přenesená",J133,0)</f>
        <v>0</v>
      </c>
      <c r="BI133" s="164">
        <f>IF(N133="nulová",J133,0)</f>
        <v>0</v>
      </c>
      <c r="BJ133" s="18" t="s">
        <v>87</v>
      </c>
      <c r="BK133" s="164">
        <f>ROUND(I133*H133,2)</f>
        <v>0</v>
      </c>
      <c r="BL133" s="18" t="s">
        <v>2561</v>
      </c>
      <c r="BM133" s="163" t="s">
        <v>2565</v>
      </c>
    </row>
    <row r="134" spans="1:47" s="2" customFormat="1" ht="19.2">
      <c r="A134" s="33"/>
      <c r="B134" s="34"/>
      <c r="C134" s="33"/>
      <c r="D134" s="165" t="s">
        <v>273</v>
      </c>
      <c r="E134" s="33"/>
      <c r="F134" s="166" t="s">
        <v>2564</v>
      </c>
      <c r="G134" s="33"/>
      <c r="H134" s="33"/>
      <c r="I134" s="167"/>
      <c r="J134" s="33"/>
      <c r="K134" s="33"/>
      <c r="L134" s="34"/>
      <c r="M134" s="168"/>
      <c r="N134" s="169"/>
      <c r="O134" s="59"/>
      <c r="P134" s="59"/>
      <c r="Q134" s="59"/>
      <c r="R134" s="59"/>
      <c r="S134" s="59"/>
      <c r="T134" s="60"/>
      <c r="U134" s="33"/>
      <c r="V134" s="33"/>
      <c r="W134" s="33"/>
      <c r="X134" s="33"/>
      <c r="Y134" s="33"/>
      <c r="Z134" s="33"/>
      <c r="AA134" s="33"/>
      <c r="AB134" s="33"/>
      <c r="AC134" s="33"/>
      <c r="AD134" s="33"/>
      <c r="AE134" s="33"/>
      <c r="AT134" s="18" t="s">
        <v>273</v>
      </c>
      <c r="AU134" s="18" t="s">
        <v>90</v>
      </c>
    </row>
    <row r="135" spans="1:65" s="2" customFormat="1" ht="24.15" customHeight="1">
      <c r="A135" s="33"/>
      <c r="B135" s="151"/>
      <c r="C135" s="152" t="s">
        <v>95</v>
      </c>
      <c r="D135" s="152" t="s">
        <v>267</v>
      </c>
      <c r="E135" s="153" t="s">
        <v>2566</v>
      </c>
      <c r="F135" s="154" t="s">
        <v>2567</v>
      </c>
      <c r="G135" s="155" t="s">
        <v>1377</v>
      </c>
      <c r="H135" s="156">
        <v>1</v>
      </c>
      <c r="I135" s="157"/>
      <c r="J135" s="158">
        <f>ROUND(I135*H135,2)</f>
        <v>0</v>
      </c>
      <c r="K135" s="154" t="s">
        <v>413</v>
      </c>
      <c r="L135" s="34"/>
      <c r="M135" s="159" t="s">
        <v>1</v>
      </c>
      <c r="N135" s="160" t="s">
        <v>45</v>
      </c>
      <c r="O135" s="59"/>
      <c r="P135" s="161">
        <f>O135*H135</f>
        <v>0</v>
      </c>
      <c r="Q135" s="161">
        <v>0</v>
      </c>
      <c r="R135" s="161">
        <f>Q135*H135</f>
        <v>0</v>
      </c>
      <c r="S135" s="161">
        <v>0</v>
      </c>
      <c r="T135" s="162">
        <f>S135*H135</f>
        <v>0</v>
      </c>
      <c r="U135" s="33"/>
      <c r="V135" s="33"/>
      <c r="W135" s="33"/>
      <c r="X135" s="33"/>
      <c r="Y135" s="33"/>
      <c r="Z135" s="33"/>
      <c r="AA135" s="33"/>
      <c r="AB135" s="33"/>
      <c r="AC135" s="33"/>
      <c r="AD135" s="33"/>
      <c r="AE135" s="33"/>
      <c r="AR135" s="163" t="s">
        <v>2561</v>
      </c>
      <c r="AT135" s="163" t="s">
        <v>267</v>
      </c>
      <c r="AU135" s="163" t="s">
        <v>90</v>
      </c>
      <c r="AY135" s="18" t="s">
        <v>265</v>
      </c>
      <c r="BE135" s="164">
        <f>IF(N135="základní",J135,0)</f>
        <v>0</v>
      </c>
      <c r="BF135" s="164">
        <f>IF(N135="snížená",J135,0)</f>
        <v>0</v>
      </c>
      <c r="BG135" s="164">
        <f>IF(N135="zákl. přenesená",J135,0)</f>
        <v>0</v>
      </c>
      <c r="BH135" s="164">
        <f>IF(N135="sníž. přenesená",J135,0)</f>
        <v>0</v>
      </c>
      <c r="BI135" s="164">
        <f>IF(N135="nulová",J135,0)</f>
        <v>0</v>
      </c>
      <c r="BJ135" s="18" t="s">
        <v>87</v>
      </c>
      <c r="BK135" s="164">
        <f>ROUND(I135*H135,2)</f>
        <v>0</v>
      </c>
      <c r="BL135" s="18" t="s">
        <v>2561</v>
      </c>
      <c r="BM135" s="163" t="s">
        <v>2568</v>
      </c>
    </row>
    <row r="136" spans="1:47" s="2" customFormat="1" ht="10.2">
      <c r="A136" s="33"/>
      <c r="B136" s="34"/>
      <c r="C136" s="33"/>
      <c r="D136" s="165" t="s">
        <v>273</v>
      </c>
      <c r="E136" s="33"/>
      <c r="F136" s="166" t="s">
        <v>2567</v>
      </c>
      <c r="G136" s="33"/>
      <c r="H136" s="33"/>
      <c r="I136" s="167"/>
      <c r="J136" s="33"/>
      <c r="K136" s="33"/>
      <c r="L136" s="34"/>
      <c r="M136" s="168"/>
      <c r="N136" s="169"/>
      <c r="O136" s="59"/>
      <c r="P136" s="59"/>
      <c r="Q136" s="59"/>
      <c r="R136" s="59"/>
      <c r="S136" s="59"/>
      <c r="T136" s="60"/>
      <c r="U136" s="33"/>
      <c r="V136" s="33"/>
      <c r="W136" s="33"/>
      <c r="X136" s="33"/>
      <c r="Y136" s="33"/>
      <c r="Z136" s="33"/>
      <c r="AA136" s="33"/>
      <c r="AB136" s="33"/>
      <c r="AC136" s="33"/>
      <c r="AD136" s="33"/>
      <c r="AE136" s="33"/>
      <c r="AT136" s="18" t="s">
        <v>273</v>
      </c>
      <c r="AU136" s="18" t="s">
        <v>90</v>
      </c>
    </row>
    <row r="137" spans="1:65" s="2" customFormat="1" ht="16.5" customHeight="1">
      <c r="A137" s="33"/>
      <c r="B137" s="151"/>
      <c r="C137" s="152" t="s">
        <v>179</v>
      </c>
      <c r="D137" s="152" t="s">
        <v>267</v>
      </c>
      <c r="E137" s="153" t="s">
        <v>2569</v>
      </c>
      <c r="F137" s="154" t="s">
        <v>2570</v>
      </c>
      <c r="G137" s="155" t="s">
        <v>1377</v>
      </c>
      <c r="H137" s="156">
        <v>1</v>
      </c>
      <c r="I137" s="157"/>
      <c r="J137" s="158">
        <f>ROUND(I137*H137,2)</f>
        <v>0</v>
      </c>
      <c r="K137" s="154" t="s">
        <v>2571</v>
      </c>
      <c r="L137" s="34"/>
      <c r="M137" s="159" t="s">
        <v>1</v>
      </c>
      <c r="N137" s="160" t="s">
        <v>45</v>
      </c>
      <c r="O137" s="59"/>
      <c r="P137" s="161">
        <f>O137*H137</f>
        <v>0</v>
      </c>
      <c r="Q137" s="161">
        <v>0</v>
      </c>
      <c r="R137" s="161">
        <f>Q137*H137</f>
        <v>0</v>
      </c>
      <c r="S137" s="161">
        <v>0</v>
      </c>
      <c r="T137" s="162">
        <f>S137*H137</f>
        <v>0</v>
      </c>
      <c r="U137" s="33"/>
      <c r="V137" s="33"/>
      <c r="W137" s="33"/>
      <c r="X137" s="33"/>
      <c r="Y137" s="33"/>
      <c r="Z137" s="33"/>
      <c r="AA137" s="33"/>
      <c r="AB137" s="33"/>
      <c r="AC137" s="33"/>
      <c r="AD137" s="33"/>
      <c r="AE137" s="33"/>
      <c r="AR137" s="163" t="s">
        <v>2561</v>
      </c>
      <c r="AT137" s="163" t="s">
        <v>267</v>
      </c>
      <c r="AU137" s="163" t="s">
        <v>90</v>
      </c>
      <c r="AY137" s="18" t="s">
        <v>265</v>
      </c>
      <c r="BE137" s="164">
        <f>IF(N137="základní",J137,0)</f>
        <v>0</v>
      </c>
      <c r="BF137" s="164">
        <f>IF(N137="snížená",J137,0)</f>
        <v>0</v>
      </c>
      <c r="BG137" s="164">
        <f>IF(N137="zákl. přenesená",J137,0)</f>
        <v>0</v>
      </c>
      <c r="BH137" s="164">
        <f>IF(N137="sníž. přenesená",J137,0)</f>
        <v>0</v>
      </c>
      <c r="BI137" s="164">
        <f>IF(N137="nulová",J137,0)</f>
        <v>0</v>
      </c>
      <c r="BJ137" s="18" t="s">
        <v>87</v>
      </c>
      <c r="BK137" s="164">
        <f>ROUND(I137*H137,2)</f>
        <v>0</v>
      </c>
      <c r="BL137" s="18" t="s">
        <v>2561</v>
      </c>
      <c r="BM137" s="163" t="s">
        <v>2572</v>
      </c>
    </row>
    <row r="138" spans="1:47" s="2" customFormat="1" ht="10.2">
      <c r="A138" s="33"/>
      <c r="B138" s="34"/>
      <c r="C138" s="33"/>
      <c r="D138" s="165" t="s">
        <v>273</v>
      </c>
      <c r="E138" s="33"/>
      <c r="F138" s="166" t="s">
        <v>2570</v>
      </c>
      <c r="G138" s="33"/>
      <c r="H138" s="33"/>
      <c r="I138" s="167"/>
      <c r="J138" s="33"/>
      <c r="K138" s="33"/>
      <c r="L138" s="34"/>
      <c r="M138" s="168"/>
      <c r="N138" s="169"/>
      <c r="O138" s="59"/>
      <c r="P138" s="59"/>
      <c r="Q138" s="59"/>
      <c r="R138" s="59"/>
      <c r="S138" s="59"/>
      <c r="T138" s="60"/>
      <c r="U138" s="33"/>
      <c r="V138" s="33"/>
      <c r="W138" s="33"/>
      <c r="X138" s="33"/>
      <c r="Y138" s="33"/>
      <c r="Z138" s="33"/>
      <c r="AA138" s="33"/>
      <c r="AB138" s="33"/>
      <c r="AC138" s="33"/>
      <c r="AD138" s="33"/>
      <c r="AE138" s="33"/>
      <c r="AT138" s="18" t="s">
        <v>273</v>
      </c>
      <c r="AU138" s="18" t="s">
        <v>90</v>
      </c>
    </row>
    <row r="139" spans="1:65" s="2" customFormat="1" ht="24.15" customHeight="1">
      <c r="A139" s="33"/>
      <c r="B139" s="151"/>
      <c r="C139" s="152" t="s">
        <v>291</v>
      </c>
      <c r="D139" s="152" t="s">
        <v>267</v>
      </c>
      <c r="E139" s="153" t="s">
        <v>2573</v>
      </c>
      <c r="F139" s="154" t="s">
        <v>2574</v>
      </c>
      <c r="G139" s="155" t="s">
        <v>1377</v>
      </c>
      <c r="H139" s="156">
        <v>1</v>
      </c>
      <c r="I139" s="157"/>
      <c r="J139" s="158">
        <f>ROUND(I139*H139,2)</f>
        <v>0</v>
      </c>
      <c r="K139" s="154" t="s">
        <v>413</v>
      </c>
      <c r="L139" s="34"/>
      <c r="M139" s="159" t="s">
        <v>1</v>
      </c>
      <c r="N139" s="160" t="s">
        <v>45</v>
      </c>
      <c r="O139" s="59"/>
      <c r="P139" s="161">
        <f>O139*H139</f>
        <v>0</v>
      </c>
      <c r="Q139" s="161">
        <v>0</v>
      </c>
      <c r="R139" s="161">
        <f>Q139*H139</f>
        <v>0</v>
      </c>
      <c r="S139" s="161">
        <v>0</v>
      </c>
      <c r="T139" s="162">
        <f>S139*H139</f>
        <v>0</v>
      </c>
      <c r="U139" s="33"/>
      <c r="V139" s="33"/>
      <c r="W139" s="33"/>
      <c r="X139" s="33"/>
      <c r="Y139" s="33"/>
      <c r="Z139" s="33"/>
      <c r="AA139" s="33"/>
      <c r="AB139" s="33"/>
      <c r="AC139" s="33"/>
      <c r="AD139" s="33"/>
      <c r="AE139" s="33"/>
      <c r="AR139" s="163" t="s">
        <v>2561</v>
      </c>
      <c r="AT139" s="163" t="s">
        <v>267</v>
      </c>
      <c r="AU139" s="163" t="s">
        <v>90</v>
      </c>
      <c r="AY139" s="18" t="s">
        <v>265</v>
      </c>
      <c r="BE139" s="164">
        <f>IF(N139="základní",J139,0)</f>
        <v>0</v>
      </c>
      <c r="BF139" s="164">
        <f>IF(N139="snížená",J139,0)</f>
        <v>0</v>
      </c>
      <c r="BG139" s="164">
        <f>IF(N139="zákl. přenesená",J139,0)</f>
        <v>0</v>
      </c>
      <c r="BH139" s="164">
        <f>IF(N139="sníž. přenesená",J139,0)</f>
        <v>0</v>
      </c>
      <c r="BI139" s="164">
        <f>IF(N139="nulová",J139,0)</f>
        <v>0</v>
      </c>
      <c r="BJ139" s="18" t="s">
        <v>87</v>
      </c>
      <c r="BK139" s="164">
        <f>ROUND(I139*H139,2)</f>
        <v>0</v>
      </c>
      <c r="BL139" s="18" t="s">
        <v>2561</v>
      </c>
      <c r="BM139" s="163" t="s">
        <v>2575</v>
      </c>
    </row>
    <row r="140" spans="1:47" s="2" customFormat="1" ht="10.2">
      <c r="A140" s="33"/>
      <c r="B140" s="34"/>
      <c r="C140" s="33"/>
      <c r="D140" s="165" t="s">
        <v>273</v>
      </c>
      <c r="E140" s="33"/>
      <c r="F140" s="166" t="s">
        <v>2574</v>
      </c>
      <c r="G140" s="33"/>
      <c r="H140" s="33"/>
      <c r="I140" s="167"/>
      <c r="J140" s="33"/>
      <c r="K140" s="33"/>
      <c r="L140" s="34"/>
      <c r="M140" s="168"/>
      <c r="N140" s="169"/>
      <c r="O140" s="59"/>
      <c r="P140" s="59"/>
      <c r="Q140" s="59"/>
      <c r="R140" s="59"/>
      <c r="S140" s="59"/>
      <c r="T140" s="60"/>
      <c r="U140" s="33"/>
      <c r="V140" s="33"/>
      <c r="W140" s="33"/>
      <c r="X140" s="33"/>
      <c r="Y140" s="33"/>
      <c r="Z140" s="33"/>
      <c r="AA140" s="33"/>
      <c r="AB140" s="33"/>
      <c r="AC140" s="33"/>
      <c r="AD140" s="33"/>
      <c r="AE140" s="33"/>
      <c r="AT140" s="18" t="s">
        <v>273</v>
      </c>
      <c r="AU140" s="18" t="s">
        <v>90</v>
      </c>
    </row>
    <row r="141" spans="1:65" s="2" customFormat="1" ht="16.5" customHeight="1">
      <c r="A141" s="33"/>
      <c r="B141" s="151"/>
      <c r="C141" s="152" t="s">
        <v>305</v>
      </c>
      <c r="D141" s="152" t="s">
        <v>267</v>
      </c>
      <c r="E141" s="153" t="s">
        <v>2576</v>
      </c>
      <c r="F141" s="154" t="s">
        <v>2577</v>
      </c>
      <c r="G141" s="155" t="s">
        <v>1377</v>
      </c>
      <c r="H141" s="156">
        <v>1</v>
      </c>
      <c r="I141" s="157"/>
      <c r="J141" s="158">
        <f>ROUND(I141*H141,2)</f>
        <v>0</v>
      </c>
      <c r="K141" s="154" t="s">
        <v>2571</v>
      </c>
      <c r="L141" s="34"/>
      <c r="M141" s="159" t="s">
        <v>1</v>
      </c>
      <c r="N141" s="160" t="s">
        <v>45</v>
      </c>
      <c r="O141" s="59"/>
      <c r="P141" s="161">
        <f>O141*H141</f>
        <v>0</v>
      </c>
      <c r="Q141" s="161">
        <v>0</v>
      </c>
      <c r="R141" s="161">
        <f>Q141*H141</f>
        <v>0</v>
      </c>
      <c r="S141" s="161">
        <v>0</v>
      </c>
      <c r="T141" s="162">
        <f>S141*H141</f>
        <v>0</v>
      </c>
      <c r="U141" s="33"/>
      <c r="V141" s="33"/>
      <c r="W141" s="33"/>
      <c r="X141" s="33"/>
      <c r="Y141" s="33"/>
      <c r="Z141" s="33"/>
      <c r="AA141" s="33"/>
      <c r="AB141" s="33"/>
      <c r="AC141" s="33"/>
      <c r="AD141" s="33"/>
      <c r="AE141" s="33"/>
      <c r="AR141" s="163" t="s">
        <v>2561</v>
      </c>
      <c r="AT141" s="163" t="s">
        <v>267</v>
      </c>
      <c r="AU141" s="163" t="s">
        <v>90</v>
      </c>
      <c r="AY141" s="18" t="s">
        <v>265</v>
      </c>
      <c r="BE141" s="164">
        <f>IF(N141="základní",J141,0)</f>
        <v>0</v>
      </c>
      <c r="BF141" s="164">
        <f>IF(N141="snížená",J141,0)</f>
        <v>0</v>
      </c>
      <c r="BG141" s="164">
        <f>IF(N141="zákl. přenesená",J141,0)</f>
        <v>0</v>
      </c>
      <c r="BH141" s="164">
        <f>IF(N141="sníž. přenesená",J141,0)</f>
        <v>0</v>
      </c>
      <c r="BI141" s="164">
        <f>IF(N141="nulová",J141,0)</f>
        <v>0</v>
      </c>
      <c r="BJ141" s="18" t="s">
        <v>87</v>
      </c>
      <c r="BK141" s="164">
        <f>ROUND(I141*H141,2)</f>
        <v>0</v>
      </c>
      <c r="BL141" s="18" t="s">
        <v>2561</v>
      </c>
      <c r="BM141" s="163" t="s">
        <v>2578</v>
      </c>
    </row>
    <row r="142" spans="1:47" s="2" customFormat="1" ht="10.2">
      <c r="A142" s="33"/>
      <c r="B142" s="34"/>
      <c r="C142" s="33"/>
      <c r="D142" s="165" t="s">
        <v>273</v>
      </c>
      <c r="E142" s="33"/>
      <c r="F142" s="166" t="s">
        <v>2577</v>
      </c>
      <c r="G142" s="33"/>
      <c r="H142" s="33"/>
      <c r="I142" s="167"/>
      <c r="J142" s="33"/>
      <c r="K142" s="33"/>
      <c r="L142" s="34"/>
      <c r="M142" s="168"/>
      <c r="N142" s="169"/>
      <c r="O142" s="59"/>
      <c r="P142" s="59"/>
      <c r="Q142" s="59"/>
      <c r="R142" s="59"/>
      <c r="S142" s="59"/>
      <c r="T142" s="60"/>
      <c r="U142" s="33"/>
      <c r="V142" s="33"/>
      <c r="W142" s="33"/>
      <c r="X142" s="33"/>
      <c r="Y142" s="33"/>
      <c r="Z142" s="33"/>
      <c r="AA142" s="33"/>
      <c r="AB142" s="33"/>
      <c r="AC142" s="33"/>
      <c r="AD142" s="33"/>
      <c r="AE142" s="33"/>
      <c r="AT142" s="18" t="s">
        <v>273</v>
      </c>
      <c r="AU142" s="18" t="s">
        <v>90</v>
      </c>
    </row>
    <row r="143" spans="1:65" s="2" customFormat="1" ht="16.5" customHeight="1">
      <c r="A143" s="33"/>
      <c r="B143" s="151"/>
      <c r="C143" s="152" t="s">
        <v>309</v>
      </c>
      <c r="D143" s="152" t="s">
        <v>267</v>
      </c>
      <c r="E143" s="153" t="s">
        <v>2579</v>
      </c>
      <c r="F143" s="154" t="s">
        <v>2580</v>
      </c>
      <c r="G143" s="155" t="s">
        <v>1377</v>
      </c>
      <c r="H143" s="156">
        <v>1</v>
      </c>
      <c r="I143" s="157"/>
      <c r="J143" s="158">
        <f>ROUND(I143*H143,2)</f>
        <v>0</v>
      </c>
      <c r="K143" s="154" t="s">
        <v>2571</v>
      </c>
      <c r="L143" s="34"/>
      <c r="M143" s="159" t="s">
        <v>1</v>
      </c>
      <c r="N143" s="160" t="s">
        <v>45</v>
      </c>
      <c r="O143" s="59"/>
      <c r="P143" s="161">
        <f>O143*H143</f>
        <v>0</v>
      </c>
      <c r="Q143" s="161">
        <v>0</v>
      </c>
      <c r="R143" s="161">
        <f>Q143*H143</f>
        <v>0</v>
      </c>
      <c r="S143" s="161">
        <v>0</v>
      </c>
      <c r="T143" s="162">
        <f>S143*H143</f>
        <v>0</v>
      </c>
      <c r="U143" s="33"/>
      <c r="V143" s="33"/>
      <c r="W143" s="33"/>
      <c r="X143" s="33"/>
      <c r="Y143" s="33"/>
      <c r="Z143" s="33"/>
      <c r="AA143" s="33"/>
      <c r="AB143" s="33"/>
      <c r="AC143" s="33"/>
      <c r="AD143" s="33"/>
      <c r="AE143" s="33"/>
      <c r="AR143" s="163" t="s">
        <v>2561</v>
      </c>
      <c r="AT143" s="163" t="s">
        <v>267</v>
      </c>
      <c r="AU143" s="163" t="s">
        <v>90</v>
      </c>
      <c r="AY143" s="18" t="s">
        <v>265</v>
      </c>
      <c r="BE143" s="164">
        <f>IF(N143="základní",J143,0)</f>
        <v>0</v>
      </c>
      <c r="BF143" s="164">
        <f>IF(N143="snížená",J143,0)</f>
        <v>0</v>
      </c>
      <c r="BG143" s="164">
        <f>IF(N143="zákl. přenesená",J143,0)</f>
        <v>0</v>
      </c>
      <c r="BH143" s="164">
        <f>IF(N143="sníž. přenesená",J143,0)</f>
        <v>0</v>
      </c>
      <c r="BI143" s="164">
        <f>IF(N143="nulová",J143,0)</f>
        <v>0</v>
      </c>
      <c r="BJ143" s="18" t="s">
        <v>87</v>
      </c>
      <c r="BK143" s="164">
        <f>ROUND(I143*H143,2)</f>
        <v>0</v>
      </c>
      <c r="BL143" s="18" t="s">
        <v>2561</v>
      </c>
      <c r="BM143" s="163" t="s">
        <v>2581</v>
      </c>
    </row>
    <row r="144" spans="1:47" s="2" customFormat="1" ht="10.2">
      <c r="A144" s="33"/>
      <c r="B144" s="34"/>
      <c r="C144" s="33"/>
      <c r="D144" s="165" t="s">
        <v>273</v>
      </c>
      <c r="E144" s="33"/>
      <c r="F144" s="166" t="s">
        <v>2580</v>
      </c>
      <c r="G144" s="33"/>
      <c r="H144" s="33"/>
      <c r="I144" s="167"/>
      <c r="J144" s="33"/>
      <c r="K144" s="33"/>
      <c r="L144" s="34"/>
      <c r="M144" s="168"/>
      <c r="N144" s="169"/>
      <c r="O144" s="59"/>
      <c r="P144" s="59"/>
      <c r="Q144" s="59"/>
      <c r="R144" s="59"/>
      <c r="S144" s="59"/>
      <c r="T144" s="60"/>
      <c r="U144" s="33"/>
      <c r="V144" s="33"/>
      <c r="W144" s="33"/>
      <c r="X144" s="33"/>
      <c r="Y144" s="33"/>
      <c r="Z144" s="33"/>
      <c r="AA144" s="33"/>
      <c r="AB144" s="33"/>
      <c r="AC144" s="33"/>
      <c r="AD144" s="33"/>
      <c r="AE144" s="33"/>
      <c r="AT144" s="18" t="s">
        <v>273</v>
      </c>
      <c r="AU144" s="18" t="s">
        <v>90</v>
      </c>
    </row>
    <row r="145" spans="1:65" s="2" customFormat="1" ht="16.5" customHeight="1">
      <c r="A145" s="33"/>
      <c r="B145" s="151"/>
      <c r="C145" s="152" t="s">
        <v>321</v>
      </c>
      <c r="D145" s="152" t="s">
        <v>267</v>
      </c>
      <c r="E145" s="153" t="s">
        <v>2582</v>
      </c>
      <c r="F145" s="154" t="s">
        <v>2583</v>
      </c>
      <c r="G145" s="155" t="s">
        <v>1377</v>
      </c>
      <c r="H145" s="156">
        <v>1</v>
      </c>
      <c r="I145" s="157"/>
      <c r="J145" s="158">
        <f>ROUND(I145*H145,2)</f>
        <v>0</v>
      </c>
      <c r="K145" s="154" t="s">
        <v>2571</v>
      </c>
      <c r="L145" s="34"/>
      <c r="M145" s="159" t="s">
        <v>1</v>
      </c>
      <c r="N145" s="160" t="s">
        <v>45</v>
      </c>
      <c r="O145" s="59"/>
      <c r="P145" s="161">
        <f>O145*H145</f>
        <v>0</v>
      </c>
      <c r="Q145" s="161">
        <v>0</v>
      </c>
      <c r="R145" s="161">
        <f>Q145*H145</f>
        <v>0</v>
      </c>
      <c r="S145" s="161">
        <v>0</v>
      </c>
      <c r="T145" s="162">
        <f>S145*H145</f>
        <v>0</v>
      </c>
      <c r="U145" s="33"/>
      <c r="V145" s="33"/>
      <c r="W145" s="33"/>
      <c r="X145" s="33"/>
      <c r="Y145" s="33"/>
      <c r="Z145" s="33"/>
      <c r="AA145" s="33"/>
      <c r="AB145" s="33"/>
      <c r="AC145" s="33"/>
      <c r="AD145" s="33"/>
      <c r="AE145" s="33"/>
      <c r="AR145" s="163" t="s">
        <v>2561</v>
      </c>
      <c r="AT145" s="163" t="s">
        <v>267</v>
      </c>
      <c r="AU145" s="163" t="s">
        <v>90</v>
      </c>
      <c r="AY145" s="18" t="s">
        <v>265</v>
      </c>
      <c r="BE145" s="164">
        <f>IF(N145="základní",J145,0)</f>
        <v>0</v>
      </c>
      <c r="BF145" s="164">
        <f>IF(N145="snížená",J145,0)</f>
        <v>0</v>
      </c>
      <c r="BG145" s="164">
        <f>IF(N145="zákl. přenesená",J145,0)</f>
        <v>0</v>
      </c>
      <c r="BH145" s="164">
        <f>IF(N145="sníž. přenesená",J145,0)</f>
        <v>0</v>
      </c>
      <c r="BI145" s="164">
        <f>IF(N145="nulová",J145,0)</f>
        <v>0</v>
      </c>
      <c r="BJ145" s="18" t="s">
        <v>87</v>
      </c>
      <c r="BK145" s="164">
        <f>ROUND(I145*H145,2)</f>
        <v>0</v>
      </c>
      <c r="BL145" s="18" t="s">
        <v>2561</v>
      </c>
      <c r="BM145" s="163" t="s">
        <v>2584</v>
      </c>
    </row>
    <row r="146" spans="1:47" s="2" customFormat="1" ht="10.2">
      <c r="A146" s="33"/>
      <c r="B146" s="34"/>
      <c r="C146" s="33"/>
      <c r="D146" s="165" t="s">
        <v>273</v>
      </c>
      <c r="E146" s="33"/>
      <c r="F146" s="166" t="s">
        <v>2583</v>
      </c>
      <c r="G146" s="33"/>
      <c r="H146" s="33"/>
      <c r="I146" s="167"/>
      <c r="J146" s="33"/>
      <c r="K146" s="33"/>
      <c r="L146" s="34"/>
      <c r="M146" s="168"/>
      <c r="N146" s="169"/>
      <c r="O146" s="59"/>
      <c r="P146" s="59"/>
      <c r="Q146" s="59"/>
      <c r="R146" s="59"/>
      <c r="S146" s="59"/>
      <c r="T146" s="60"/>
      <c r="U146" s="33"/>
      <c r="V146" s="33"/>
      <c r="W146" s="33"/>
      <c r="X146" s="33"/>
      <c r="Y146" s="33"/>
      <c r="Z146" s="33"/>
      <c r="AA146" s="33"/>
      <c r="AB146" s="33"/>
      <c r="AC146" s="33"/>
      <c r="AD146" s="33"/>
      <c r="AE146" s="33"/>
      <c r="AT146" s="18" t="s">
        <v>273</v>
      </c>
      <c r="AU146" s="18" t="s">
        <v>90</v>
      </c>
    </row>
    <row r="147" spans="2:63" s="12" customFormat="1" ht="22.8" customHeight="1">
      <c r="B147" s="138"/>
      <c r="D147" s="139" t="s">
        <v>79</v>
      </c>
      <c r="E147" s="149" t="s">
        <v>2585</v>
      </c>
      <c r="F147" s="149" t="s">
        <v>2586</v>
      </c>
      <c r="I147" s="141"/>
      <c r="J147" s="150">
        <f>BK147</f>
        <v>0</v>
      </c>
      <c r="L147" s="138"/>
      <c r="M147" s="143"/>
      <c r="N147" s="144"/>
      <c r="O147" s="144"/>
      <c r="P147" s="145">
        <f>SUM(P148:P153)</f>
        <v>0</v>
      </c>
      <c r="Q147" s="144"/>
      <c r="R147" s="145">
        <f>SUM(R148:R153)</f>
        <v>0</v>
      </c>
      <c r="S147" s="144"/>
      <c r="T147" s="146">
        <f>SUM(T148:T153)</f>
        <v>0</v>
      </c>
      <c r="AR147" s="139" t="s">
        <v>291</v>
      </c>
      <c r="AT147" s="147" t="s">
        <v>79</v>
      </c>
      <c r="AU147" s="147" t="s">
        <v>87</v>
      </c>
      <c r="AY147" s="139" t="s">
        <v>265</v>
      </c>
      <c r="BK147" s="148">
        <f>SUM(BK148:BK153)</f>
        <v>0</v>
      </c>
    </row>
    <row r="148" spans="1:65" s="2" customFormat="1" ht="16.5" customHeight="1">
      <c r="A148" s="33"/>
      <c r="B148" s="151"/>
      <c r="C148" s="152" t="s">
        <v>326</v>
      </c>
      <c r="D148" s="152" t="s">
        <v>267</v>
      </c>
      <c r="E148" s="153" t="s">
        <v>2587</v>
      </c>
      <c r="F148" s="154" t="s">
        <v>2586</v>
      </c>
      <c r="G148" s="155" t="s">
        <v>1377</v>
      </c>
      <c r="H148" s="156">
        <v>1</v>
      </c>
      <c r="I148" s="157"/>
      <c r="J148" s="158">
        <f>ROUND(I148*H148,2)</f>
        <v>0</v>
      </c>
      <c r="K148" s="154" t="s">
        <v>2571</v>
      </c>
      <c r="L148" s="34"/>
      <c r="M148" s="159" t="s">
        <v>1</v>
      </c>
      <c r="N148" s="160" t="s">
        <v>45</v>
      </c>
      <c r="O148" s="59"/>
      <c r="P148" s="161">
        <f>O148*H148</f>
        <v>0</v>
      </c>
      <c r="Q148" s="161">
        <v>0</v>
      </c>
      <c r="R148" s="161">
        <f>Q148*H148</f>
        <v>0</v>
      </c>
      <c r="S148" s="161">
        <v>0</v>
      </c>
      <c r="T148" s="162">
        <f>S148*H148</f>
        <v>0</v>
      </c>
      <c r="U148" s="33"/>
      <c r="V148" s="33"/>
      <c r="W148" s="33"/>
      <c r="X148" s="33"/>
      <c r="Y148" s="33"/>
      <c r="Z148" s="33"/>
      <c r="AA148" s="33"/>
      <c r="AB148" s="33"/>
      <c r="AC148" s="33"/>
      <c r="AD148" s="33"/>
      <c r="AE148" s="33"/>
      <c r="AR148" s="163" t="s">
        <v>2561</v>
      </c>
      <c r="AT148" s="163" t="s">
        <v>267</v>
      </c>
      <c r="AU148" s="163" t="s">
        <v>90</v>
      </c>
      <c r="AY148" s="18" t="s">
        <v>265</v>
      </c>
      <c r="BE148" s="164">
        <f>IF(N148="základní",J148,0)</f>
        <v>0</v>
      </c>
      <c r="BF148" s="164">
        <f>IF(N148="snížená",J148,0)</f>
        <v>0</v>
      </c>
      <c r="BG148" s="164">
        <f>IF(N148="zákl. přenesená",J148,0)</f>
        <v>0</v>
      </c>
      <c r="BH148" s="164">
        <f>IF(N148="sníž. přenesená",J148,0)</f>
        <v>0</v>
      </c>
      <c r="BI148" s="164">
        <f>IF(N148="nulová",J148,0)</f>
        <v>0</v>
      </c>
      <c r="BJ148" s="18" t="s">
        <v>87</v>
      </c>
      <c r="BK148" s="164">
        <f>ROUND(I148*H148,2)</f>
        <v>0</v>
      </c>
      <c r="BL148" s="18" t="s">
        <v>2561</v>
      </c>
      <c r="BM148" s="163" t="s">
        <v>2588</v>
      </c>
    </row>
    <row r="149" spans="1:47" s="2" customFormat="1" ht="10.2">
      <c r="A149" s="33"/>
      <c r="B149" s="34"/>
      <c r="C149" s="33"/>
      <c r="D149" s="165" t="s">
        <v>273</v>
      </c>
      <c r="E149" s="33"/>
      <c r="F149" s="166" t="s">
        <v>2586</v>
      </c>
      <c r="G149" s="33"/>
      <c r="H149" s="33"/>
      <c r="I149" s="167"/>
      <c r="J149" s="33"/>
      <c r="K149" s="33"/>
      <c r="L149" s="34"/>
      <c r="M149" s="168"/>
      <c r="N149" s="169"/>
      <c r="O149" s="59"/>
      <c r="P149" s="59"/>
      <c r="Q149" s="59"/>
      <c r="R149" s="59"/>
      <c r="S149" s="59"/>
      <c r="T149" s="60"/>
      <c r="U149" s="33"/>
      <c r="V149" s="33"/>
      <c r="W149" s="33"/>
      <c r="X149" s="33"/>
      <c r="Y149" s="33"/>
      <c r="Z149" s="33"/>
      <c r="AA149" s="33"/>
      <c r="AB149" s="33"/>
      <c r="AC149" s="33"/>
      <c r="AD149" s="33"/>
      <c r="AE149" s="33"/>
      <c r="AT149" s="18" t="s">
        <v>273</v>
      </c>
      <c r="AU149" s="18" t="s">
        <v>90</v>
      </c>
    </row>
    <row r="150" spans="1:65" s="2" customFormat="1" ht="24.15" customHeight="1">
      <c r="A150" s="33"/>
      <c r="B150" s="151"/>
      <c r="C150" s="152" t="s">
        <v>333</v>
      </c>
      <c r="D150" s="152" t="s">
        <v>267</v>
      </c>
      <c r="E150" s="153" t="s">
        <v>2589</v>
      </c>
      <c r="F150" s="154" t="s">
        <v>2590</v>
      </c>
      <c r="G150" s="155" t="s">
        <v>1377</v>
      </c>
      <c r="H150" s="156">
        <v>1</v>
      </c>
      <c r="I150" s="157"/>
      <c r="J150" s="158">
        <f>ROUND(I150*H150,2)</f>
        <v>0</v>
      </c>
      <c r="K150" s="154" t="s">
        <v>2571</v>
      </c>
      <c r="L150" s="34"/>
      <c r="M150" s="159" t="s">
        <v>1</v>
      </c>
      <c r="N150" s="160" t="s">
        <v>45</v>
      </c>
      <c r="O150" s="59"/>
      <c r="P150" s="161">
        <f>O150*H150</f>
        <v>0</v>
      </c>
      <c r="Q150" s="161">
        <v>0</v>
      </c>
      <c r="R150" s="161">
        <f>Q150*H150</f>
        <v>0</v>
      </c>
      <c r="S150" s="161">
        <v>0</v>
      </c>
      <c r="T150" s="162">
        <f>S150*H150</f>
        <v>0</v>
      </c>
      <c r="U150" s="33"/>
      <c r="V150" s="33"/>
      <c r="W150" s="33"/>
      <c r="X150" s="33"/>
      <c r="Y150" s="33"/>
      <c r="Z150" s="33"/>
      <c r="AA150" s="33"/>
      <c r="AB150" s="33"/>
      <c r="AC150" s="33"/>
      <c r="AD150" s="33"/>
      <c r="AE150" s="33"/>
      <c r="AR150" s="163" t="s">
        <v>2561</v>
      </c>
      <c r="AT150" s="163" t="s">
        <v>267</v>
      </c>
      <c r="AU150" s="163" t="s">
        <v>90</v>
      </c>
      <c r="AY150" s="18" t="s">
        <v>265</v>
      </c>
      <c r="BE150" s="164">
        <f>IF(N150="základní",J150,0)</f>
        <v>0</v>
      </c>
      <c r="BF150" s="164">
        <f>IF(N150="snížená",J150,0)</f>
        <v>0</v>
      </c>
      <c r="BG150" s="164">
        <f>IF(N150="zákl. přenesená",J150,0)</f>
        <v>0</v>
      </c>
      <c r="BH150" s="164">
        <f>IF(N150="sníž. přenesená",J150,0)</f>
        <v>0</v>
      </c>
      <c r="BI150" s="164">
        <f>IF(N150="nulová",J150,0)</f>
        <v>0</v>
      </c>
      <c r="BJ150" s="18" t="s">
        <v>87</v>
      </c>
      <c r="BK150" s="164">
        <f>ROUND(I150*H150,2)</f>
        <v>0</v>
      </c>
      <c r="BL150" s="18" t="s">
        <v>2561</v>
      </c>
      <c r="BM150" s="163" t="s">
        <v>2591</v>
      </c>
    </row>
    <row r="151" spans="1:47" s="2" customFormat="1" ht="10.2">
      <c r="A151" s="33"/>
      <c r="B151" s="34"/>
      <c r="C151" s="33"/>
      <c r="D151" s="165" t="s">
        <v>273</v>
      </c>
      <c r="E151" s="33"/>
      <c r="F151" s="166" t="s">
        <v>2590</v>
      </c>
      <c r="G151" s="33"/>
      <c r="H151" s="33"/>
      <c r="I151" s="167"/>
      <c r="J151" s="33"/>
      <c r="K151" s="33"/>
      <c r="L151" s="34"/>
      <c r="M151" s="168"/>
      <c r="N151" s="169"/>
      <c r="O151" s="59"/>
      <c r="P151" s="59"/>
      <c r="Q151" s="59"/>
      <c r="R151" s="59"/>
      <c r="S151" s="59"/>
      <c r="T151" s="60"/>
      <c r="U151" s="33"/>
      <c r="V151" s="33"/>
      <c r="W151" s="33"/>
      <c r="X151" s="33"/>
      <c r="Y151" s="33"/>
      <c r="Z151" s="33"/>
      <c r="AA151" s="33"/>
      <c r="AB151" s="33"/>
      <c r="AC151" s="33"/>
      <c r="AD151" s="33"/>
      <c r="AE151" s="33"/>
      <c r="AT151" s="18" t="s">
        <v>273</v>
      </c>
      <c r="AU151" s="18" t="s">
        <v>90</v>
      </c>
    </row>
    <row r="152" spans="1:65" s="2" customFormat="1" ht="16.5" customHeight="1">
      <c r="A152" s="33"/>
      <c r="B152" s="151"/>
      <c r="C152" s="152" t="s">
        <v>340</v>
      </c>
      <c r="D152" s="152" t="s">
        <v>267</v>
      </c>
      <c r="E152" s="153" t="s">
        <v>2592</v>
      </c>
      <c r="F152" s="154" t="s">
        <v>2593</v>
      </c>
      <c r="G152" s="155" t="s">
        <v>1377</v>
      </c>
      <c r="H152" s="156">
        <v>1</v>
      </c>
      <c r="I152" s="157"/>
      <c r="J152" s="158">
        <f>ROUND(I152*H152,2)</f>
        <v>0</v>
      </c>
      <c r="K152" s="154" t="s">
        <v>2571</v>
      </c>
      <c r="L152" s="34"/>
      <c r="M152" s="159" t="s">
        <v>1</v>
      </c>
      <c r="N152" s="160" t="s">
        <v>45</v>
      </c>
      <c r="O152" s="59"/>
      <c r="P152" s="161">
        <f>O152*H152</f>
        <v>0</v>
      </c>
      <c r="Q152" s="161">
        <v>0</v>
      </c>
      <c r="R152" s="161">
        <f>Q152*H152</f>
        <v>0</v>
      </c>
      <c r="S152" s="161">
        <v>0</v>
      </c>
      <c r="T152" s="162">
        <f>S152*H152</f>
        <v>0</v>
      </c>
      <c r="U152" s="33"/>
      <c r="V152" s="33"/>
      <c r="W152" s="33"/>
      <c r="X152" s="33"/>
      <c r="Y152" s="33"/>
      <c r="Z152" s="33"/>
      <c r="AA152" s="33"/>
      <c r="AB152" s="33"/>
      <c r="AC152" s="33"/>
      <c r="AD152" s="33"/>
      <c r="AE152" s="33"/>
      <c r="AR152" s="163" t="s">
        <v>2561</v>
      </c>
      <c r="AT152" s="163" t="s">
        <v>267</v>
      </c>
      <c r="AU152" s="163" t="s">
        <v>90</v>
      </c>
      <c r="AY152" s="18" t="s">
        <v>265</v>
      </c>
      <c r="BE152" s="164">
        <f>IF(N152="základní",J152,0)</f>
        <v>0</v>
      </c>
      <c r="BF152" s="164">
        <f>IF(N152="snížená",J152,0)</f>
        <v>0</v>
      </c>
      <c r="BG152" s="164">
        <f>IF(N152="zákl. přenesená",J152,0)</f>
        <v>0</v>
      </c>
      <c r="BH152" s="164">
        <f>IF(N152="sníž. přenesená",J152,0)</f>
        <v>0</v>
      </c>
      <c r="BI152" s="164">
        <f>IF(N152="nulová",J152,0)</f>
        <v>0</v>
      </c>
      <c r="BJ152" s="18" t="s">
        <v>87</v>
      </c>
      <c r="BK152" s="164">
        <f>ROUND(I152*H152,2)</f>
        <v>0</v>
      </c>
      <c r="BL152" s="18" t="s">
        <v>2561</v>
      </c>
      <c r="BM152" s="163" t="s">
        <v>2594</v>
      </c>
    </row>
    <row r="153" spans="1:47" s="2" customFormat="1" ht="10.2">
      <c r="A153" s="33"/>
      <c r="B153" s="34"/>
      <c r="C153" s="33"/>
      <c r="D153" s="165" t="s">
        <v>273</v>
      </c>
      <c r="E153" s="33"/>
      <c r="F153" s="166" t="s">
        <v>2593</v>
      </c>
      <c r="G153" s="33"/>
      <c r="H153" s="33"/>
      <c r="I153" s="167"/>
      <c r="J153" s="33"/>
      <c r="K153" s="33"/>
      <c r="L153" s="34"/>
      <c r="M153" s="168"/>
      <c r="N153" s="169"/>
      <c r="O153" s="59"/>
      <c r="P153" s="59"/>
      <c r="Q153" s="59"/>
      <c r="R153" s="59"/>
      <c r="S153" s="59"/>
      <c r="T153" s="60"/>
      <c r="U153" s="33"/>
      <c r="V153" s="33"/>
      <c r="W153" s="33"/>
      <c r="X153" s="33"/>
      <c r="Y153" s="33"/>
      <c r="Z153" s="33"/>
      <c r="AA153" s="33"/>
      <c r="AB153" s="33"/>
      <c r="AC153" s="33"/>
      <c r="AD153" s="33"/>
      <c r="AE153" s="33"/>
      <c r="AT153" s="18" t="s">
        <v>273</v>
      </c>
      <c r="AU153" s="18" t="s">
        <v>90</v>
      </c>
    </row>
    <row r="154" spans="2:63" s="12" customFormat="1" ht="22.8" customHeight="1">
      <c r="B154" s="138"/>
      <c r="D154" s="139" t="s">
        <v>79</v>
      </c>
      <c r="E154" s="149" t="s">
        <v>2595</v>
      </c>
      <c r="F154" s="149" t="s">
        <v>2596</v>
      </c>
      <c r="I154" s="141"/>
      <c r="J154" s="150">
        <f>BK154</f>
        <v>0</v>
      </c>
      <c r="L154" s="138"/>
      <c r="M154" s="143"/>
      <c r="N154" s="144"/>
      <c r="O154" s="144"/>
      <c r="P154" s="145">
        <f>SUM(P155:P162)</f>
        <v>0</v>
      </c>
      <c r="Q154" s="144"/>
      <c r="R154" s="145">
        <f>SUM(R155:R162)</f>
        <v>0</v>
      </c>
      <c r="S154" s="144"/>
      <c r="T154" s="146">
        <f>SUM(T155:T162)</f>
        <v>0</v>
      </c>
      <c r="AR154" s="139" t="s">
        <v>291</v>
      </c>
      <c r="AT154" s="147" t="s">
        <v>79</v>
      </c>
      <c r="AU154" s="147" t="s">
        <v>87</v>
      </c>
      <c r="AY154" s="139" t="s">
        <v>265</v>
      </c>
      <c r="BK154" s="148">
        <f>SUM(BK155:BK162)</f>
        <v>0</v>
      </c>
    </row>
    <row r="155" spans="1:65" s="2" customFormat="1" ht="16.5" customHeight="1">
      <c r="A155" s="33"/>
      <c r="B155" s="151"/>
      <c r="C155" s="152" t="s">
        <v>347</v>
      </c>
      <c r="D155" s="152" t="s">
        <v>267</v>
      </c>
      <c r="E155" s="153" t="s">
        <v>2597</v>
      </c>
      <c r="F155" s="154" t="s">
        <v>2598</v>
      </c>
      <c r="G155" s="155" t="s">
        <v>1377</v>
      </c>
      <c r="H155" s="156">
        <v>1</v>
      </c>
      <c r="I155" s="157"/>
      <c r="J155" s="158">
        <f>ROUND(I155*H155,2)</f>
        <v>0</v>
      </c>
      <c r="K155" s="154" t="s">
        <v>2571</v>
      </c>
      <c r="L155" s="34"/>
      <c r="M155" s="159" t="s">
        <v>1</v>
      </c>
      <c r="N155" s="160" t="s">
        <v>45</v>
      </c>
      <c r="O155" s="59"/>
      <c r="P155" s="161">
        <f>O155*H155</f>
        <v>0</v>
      </c>
      <c r="Q155" s="161">
        <v>0</v>
      </c>
      <c r="R155" s="161">
        <f>Q155*H155</f>
        <v>0</v>
      </c>
      <c r="S155" s="161">
        <v>0</v>
      </c>
      <c r="T155" s="162">
        <f>S155*H155</f>
        <v>0</v>
      </c>
      <c r="U155" s="33"/>
      <c r="V155" s="33"/>
      <c r="W155" s="33"/>
      <c r="X155" s="33"/>
      <c r="Y155" s="33"/>
      <c r="Z155" s="33"/>
      <c r="AA155" s="33"/>
      <c r="AB155" s="33"/>
      <c r="AC155" s="33"/>
      <c r="AD155" s="33"/>
      <c r="AE155" s="33"/>
      <c r="AR155" s="163" t="s">
        <v>2561</v>
      </c>
      <c r="AT155" s="163" t="s">
        <v>267</v>
      </c>
      <c r="AU155" s="163" t="s">
        <v>90</v>
      </c>
      <c r="AY155" s="18" t="s">
        <v>265</v>
      </c>
      <c r="BE155" s="164">
        <f>IF(N155="základní",J155,0)</f>
        <v>0</v>
      </c>
      <c r="BF155" s="164">
        <f>IF(N155="snížená",J155,0)</f>
        <v>0</v>
      </c>
      <c r="BG155" s="164">
        <f>IF(N155="zákl. přenesená",J155,0)</f>
        <v>0</v>
      </c>
      <c r="BH155" s="164">
        <f>IF(N155="sníž. přenesená",J155,0)</f>
        <v>0</v>
      </c>
      <c r="BI155" s="164">
        <f>IF(N155="nulová",J155,0)</f>
        <v>0</v>
      </c>
      <c r="BJ155" s="18" t="s">
        <v>87</v>
      </c>
      <c r="BK155" s="164">
        <f>ROUND(I155*H155,2)</f>
        <v>0</v>
      </c>
      <c r="BL155" s="18" t="s">
        <v>2561</v>
      </c>
      <c r="BM155" s="163" t="s">
        <v>2599</v>
      </c>
    </row>
    <row r="156" spans="1:47" s="2" customFormat="1" ht="10.2">
      <c r="A156" s="33"/>
      <c r="B156" s="34"/>
      <c r="C156" s="33"/>
      <c r="D156" s="165" t="s">
        <v>273</v>
      </c>
      <c r="E156" s="33"/>
      <c r="F156" s="166" t="s">
        <v>2598</v>
      </c>
      <c r="G156" s="33"/>
      <c r="H156" s="33"/>
      <c r="I156" s="167"/>
      <c r="J156" s="33"/>
      <c r="K156" s="33"/>
      <c r="L156" s="34"/>
      <c r="M156" s="168"/>
      <c r="N156" s="169"/>
      <c r="O156" s="59"/>
      <c r="P156" s="59"/>
      <c r="Q156" s="59"/>
      <c r="R156" s="59"/>
      <c r="S156" s="59"/>
      <c r="T156" s="60"/>
      <c r="U156" s="33"/>
      <c r="V156" s="33"/>
      <c r="W156" s="33"/>
      <c r="X156" s="33"/>
      <c r="Y156" s="33"/>
      <c r="Z156" s="33"/>
      <c r="AA156" s="33"/>
      <c r="AB156" s="33"/>
      <c r="AC156" s="33"/>
      <c r="AD156" s="33"/>
      <c r="AE156" s="33"/>
      <c r="AT156" s="18" t="s">
        <v>273</v>
      </c>
      <c r="AU156" s="18" t="s">
        <v>90</v>
      </c>
    </row>
    <row r="157" spans="1:65" s="2" customFormat="1" ht="16.5" customHeight="1">
      <c r="A157" s="33"/>
      <c r="B157" s="151"/>
      <c r="C157" s="152" t="s">
        <v>351</v>
      </c>
      <c r="D157" s="152" t="s">
        <v>267</v>
      </c>
      <c r="E157" s="153" t="s">
        <v>2600</v>
      </c>
      <c r="F157" s="154" t="s">
        <v>2601</v>
      </c>
      <c r="G157" s="155" t="s">
        <v>1377</v>
      </c>
      <c r="H157" s="156">
        <v>1</v>
      </c>
      <c r="I157" s="157"/>
      <c r="J157" s="158">
        <f>ROUND(I157*H157,2)</f>
        <v>0</v>
      </c>
      <c r="K157" s="154" t="s">
        <v>2571</v>
      </c>
      <c r="L157" s="34"/>
      <c r="M157" s="159" t="s">
        <v>1</v>
      </c>
      <c r="N157" s="160" t="s">
        <v>45</v>
      </c>
      <c r="O157" s="59"/>
      <c r="P157" s="161">
        <f>O157*H157</f>
        <v>0</v>
      </c>
      <c r="Q157" s="161">
        <v>0</v>
      </c>
      <c r="R157" s="161">
        <f>Q157*H157</f>
        <v>0</v>
      </c>
      <c r="S157" s="161">
        <v>0</v>
      </c>
      <c r="T157" s="162">
        <f>S157*H157</f>
        <v>0</v>
      </c>
      <c r="U157" s="33"/>
      <c r="V157" s="33"/>
      <c r="W157" s="33"/>
      <c r="X157" s="33"/>
      <c r="Y157" s="33"/>
      <c r="Z157" s="33"/>
      <c r="AA157" s="33"/>
      <c r="AB157" s="33"/>
      <c r="AC157" s="33"/>
      <c r="AD157" s="33"/>
      <c r="AE157" s="33"/>
      <c r="AR157" s="163" t="s">
        <v>2561</v>
      </c>
      <c r="AT157" s="163" t="s">
        <v>267</v>
      </c>
      <c r="AU157" s="163" t="s">
        <v>90</v>
      </c>
      <c r="AY157" s="18" t="s">
        <v>265</v>
      </c>
      <c r="BE157" s="164">
        <f>IF(N157="základní",J157,0)</f>
        <v>0</v>
      </c>
      <c r="BF157" s="164">
        <f>IF(N157="snížená",J157,0)</f>
        <v>0</v>
      </c>
      <c r="BG157" s="164">
        <f>IF(N157="zákl. přenesená",J157,0)</f>
        <v>0</v>
      </c>
      <c r="BH157" s="164">
        <f>IF(N157="sníž. přenesená",J157,0)</f>
        <v>0</v>
      </c>
      <c r="BI157" s="164">
        <f>IF(N157="nulová",J157,0)</f>
        <v>0</v>
      </c>
      <c r="BJ157" s="18" t="s">
        <v>87</v>
      </c>
      <c r="BK157" s="164">
        <f>ROUND(I157*H157,2)</f>
        <v>0</v>
      </c>
      <c r="BL157" s="18" t="s">
        <v>2561</v>
      </c>
      <c r="BM157" s="163" t="s">
        <v>2602</v>
      </c>
    </row>
    <row r="158" spans="1:47" s="2" customFormat="1" ht="10.2">
      <c r="A158" s="33"/>
      <c r="B158" s="34"/>
      <c r="C158" s="33"/>
      <c r="D158" s="165" t="s">
        <v>273</v>
      </c>
      <c r="E158" s="33"/>
      <c r="F158" s="166" t="s">
        <v>2601</v>
      </c>
      <c r="G158" s="33"/>
      <c r="H158" s="33"/>
      <c r="I158" s="167"/>
      <c r="J158" s="33"/>
      <c r="K158" s="33"/>
      <c r="L158" s="34"/>
      <c r="M158" s="168"/>
      <c r="N158" s="169"/>
      <c r="O158" s="59"/>
      <c r="P158" s="59"/>
      <c r="Q158" s="59"/>
      <c r="R158" s="59"/>
      <c r="S158" s="59"/>
      <c r="T158" s="60"/>
      <c r="U158" s="33"/>
      <c r="V158" s="33"/>
      <c r="W158" s="33"/>
      <c r="X158" s="33"/>
      <c r="Y158" s="33"/>
      <c r="Z158" s="33"/>
      <c r="AA158" s="33"/>
      <c r="AB158" s="33"/>
      <c r="AC158" s="33"/>
      <c r="AD158" s="33"/>
      <c r="AE158" s="33"/>
      <c r="AT158" s="18" t="s">
        <v>273</v>
      </c>
      <c r="AU158" s="18" t="s">
        <v>90</v>
      </c>
    </row>
    <row r="159" spans="1:65" s="2" customFormat="1" ht="16.5" customHeight="1">
      <c r="A159" s="33"/>
      <c r="B159" s="151"/>
      <c r="C159" s="152" t="s">
        <v>356</v>
      </c>
      <c r="D159" s="152" t="s">
        <v>267</v>
      </c>
      <c r="E159" s="153" t="s">
        <v>2603</v>
      </c>
      <c r="F159" s="154" t="s">
        <v>2604</v>
      </c>
      <c r="G159" s="155" t="s">
        <v>1377</v>
      </c>
      <c r="H159" s="156">
        <v>1</v>
      </c>
      <c r="I159" s="157"/>
      <c r="J159" s="158">
        <f>ROUND(I159*H159,2)</f>
        <v>0</v>
      </c>
      <c r="K159" s="154" t="s">
        <v>2571</v>
      </c>
      <c r="L159" s="34"/>
      <c r="M159" s="159" t="s">
        <v>1</v>
      </c>
      <c r="N159" s="160" t="s">
        <v>45</v>
      </c>
      <c r="O159" s="59"/>
      <c r="P159" s="161">
        <f>O159*H159</f>
        <v>0</v>
      </c>
      <c r="Q159" s="161">
        <v>0</v>
      </c>
      <c r="R159" s="161">
        <f>Q159*H159</f>
        <v>0</v>
      </c>
      <c r="S159" s="161">
        <v>0</v>
      </c>
      <c r="T159" s="162">
        <f>S159*H159</f>
        <v>0</v>
      </c>
      <c r="U159" s="33"/>
      <c r="V159" s="33"/>
      <c r="W159" s="33"/>
      <c r="X159" s="33"/>
      <c r="Y159" s="33"/>
      <c r="Z159" s="33"/>
      <c r="AA159" s="33"/>
      <c r="AB159" s="33"/>
      <c r="AC159" s="33"/>
      <c r="AD159" s="33"/>
      <c r="AE159" s="33"/>
      <c r="AR159" s="163" t="s">
        <v>2561</v>
      </c>
      <c r="AT159" s="163" t="s">
        <v>267</v>
      </c>
      <c r="AU159" s="163" t="s">
        <v>90</v>
      </c>
      <c r="AY159" s="18" t="s">
        <v>265</v>
      </c>
      <c r="BE159" s="164">
        <f>IF(N159="základní",J159,0)</f>
        <v>0</v>
      </c>
      <c r="BF159" s="164">
        <f>IF(N159="snížená",J159,0)</f>
        <v>0</v>
      </c>
      <c r="BG159" s="164">
        <f>IF(N159="zákl. přenesená",J159,0)</f>
        <v>0</v>
      </c>
      <c r="BH159" s="164">
        <f>IF(N159="sníž. přenesená",J159,0)</f>
        <v>0</v>
      </c>
      <c r="BI159" s="164">
        <f>IF(N159="nulová",J159,0)</f>
        <v>0</v>
      </c>
      <c r="BJ159" s="18" t="s">
        <v>87</v>
      </c>
      <c r="BK159" s="164">
        <f>ROUND(I159*H159,2)</f>
        <v>0</v>
      </c>
      <c r="BL159" s="18" t="s">
        <v>2561</v>
      </c>
      <c r="BM159" s="163" t="s">
        <v>2605</v>
      </c>
    </row>
    <row r="160" spans="1:47" s="2" customFormat="1" ht="10.2">
      <c r="A160" s="33"/>
      <c r="B160" s="34"/>
      <c r="C160" s="33"/>
      <c r="D160" s="165" t="s">
        <v>273</v>
      </c>
      <c r="E160" s="33"/>
      <c r="F160" s="166" t="s">
        <v>2604</v>
      </c>
      <c r="G160" s="33"/>
      <c r="H160" s="33"/>
      <c r="I160" s="167"/>
      <c r="J160" s="33"/>
      <c r="K160" s="33"/>
      <c r="L160" s="34"/>
      <c r="M160" s="168"/>
      <c r="N160" s="169"/>
      <c r="O160" s="59"/>
      <c r="P160" s="59"/>
      <c r="Q160" s="59"/>
      <c r="R160" s="59"/>
      <c r="S160" s="59"/>
      <c r="T160" s="60"/>
      <c r="U160" s="33"/>
      <c r="V160" s="33"/>
      <c r="W160" s="33"/>
      <c r="X160" s="33"/>
      <c r="Y160" s="33"/>
      <c r="Z160" s="33"/>
      <c r="AA160" s="33"/>
      <c r="AB160" s="33"/>
      <c r="AC160" s="33"/>
      <c r="AD160" s="33"/>
      <c r="AE160" s="33"/>
      <c r="AT160" s="18" t="s">
        <v>273</v>
      </c>
      <c r="AU160" s="18" t="s">
        <v>90</v>
      </c>
    </row>
    <row r="161" spans="1:65" s="2" customFormat="1" ht="16.5" customHeight="1">
      <c r="A161" s="33"/>
      <c r="B161" s="151"/>
      <c r="C161" s="152" t="s">
        <v>8</v>
      </c>
      <c r="D161" s="152" t="s">
        <v>267</v>
      </c>
      <c r="E161" s="153" t="s">
        <v>2606</v>
      </c>
      <c r="F161" s="154" t="s">
        <v>2607</v>
      </c>
      <c r="G161" s="155" t="s">
        <v>1377</v>
      </c>
      <c r="H161" s="156">
        <v>1</v>
      </c>
      <c r="I161" s="157"/>
      <c r="J161" s="158">
        <f>ROUND(I161*H161,2)</f>
        <v>0</v>
      </c>
      <c r="K161" s="154" t="s">
        <v>2571</v>
      </c>
      <c r="L161" s="34"/>
      <c r="M161" s="159" t="s">
        <v>1</v>
      </c>
      <c r="N161" s="160" t="s">
        <v>45</v>
      </c>
      <c r="O161" s="59"/>
      <c r="P161" s="161">
        <f>O161*H161</f>
        <v>0</v>
      </c>
      <c r="Q161" s="161">
        <v>0</v>
      </c>
      <c r="R161" s="161">
        <f>Q161*H161</f>
        <v>0</v>
      </c>
      <c r="S161" s="161">
        <v>0</v>
      </c>
      <c r="T161" s="162">
        <f>S161*H161</f>
        <v>0</v>
      </c>
      <c r="U161" s="33"/>
      <c r="V161" s="33"/>
      <c r="W161" s="33"/>
      <c r="X161" s="33"/>
      <c r="Y161" s="33"/>
      <c r="Z161" s="33"/>
      <c r="AA161" s="33"/>
      <c r="AB161" s="33"/>
      <c r="AC161" s="33"/>
      <c r="AD161" s="33"/>
      <c r="AE161" s="33"/>
      <c r="AR161" s="163" t="s">
        <v>2561</v>
      </c>
      <c r="AT161" s="163" t="s">
        <v>267</v>
      </c>
      <c r="AU161" s="163" t="s">
        <v>90</v>
      </c>
      <c r="AY161" s="18" t="s">
        <v>265</v>
      </c>
      <c r="BE161" s="164">
        <f>IF(N161="základní",J161,0)</f>
        <v>0</v>
      </c>
      <c r="BF161" s="164">
        <f>IF(N161="snížená",J161,0)</f>
        <v>0</v>
      </c>
      <c r="BG161" s="164">
        <f>IF(N161="zákl. přenesená",J161,0)</f>
        <v>0</v>
      </c>
      <c r="BH161" s="164">
        <f>IF(N161="sníž. přenesená",J161,0)</f>
        <v>0</v>
      </c>
      <c r="BI161" s="164">
        <f>IF(N161="nulová",J161,0)</f>
        <v>0</v>
      </c>
      <c r="BJ161" s="18" t="s">
        <v>87</v>
      </c>
      <c r="BK161" s="164">
        <f>ROUND(I161*H161,2)</f>
        <v>0</v>
      </c>
      <c r="BL161" s="18" t="s">
        <v>2561</v>
      </c>
      <c r="BM161" s="163" t="s">
        <v>2608</v>
      </c>
    </row>
    <row r="162" spans="1:47" s="2" customFormat="1" ht="10.2">
      <c r="A162" s="33"/>
      <c r="B162" s="34"/>
      <c r="C162" s="33"/>
      <c r="D162" s="165" t="s">
        <v>273</v>
      </c>
      <c r="E162" s="33"/>
      <c r="F162" s="166" t="s">
        <v>2607</v>
      </c>
      <c r="G162" s="33"/>
      <c r="H162" s="33"/>
      <c r="I162" s="167"/>
      <c r="J162" s="33"/>
      <c r="K162" s="33"/>
      <c r="L162" s="34"/>
      <c r="M162" s="215"/>
      <c r="N162" s="216"/>
      <c r="O162" s="217"/>
      <c r="P162" s="217"/>
      <c r="Q162" s="217"/>
      <c r="R162" s="217"/>
      <c r="S162" s="217"/>
      <c r="T162" s="218"/>
      <c r="U162" s="33"/>
      <c r="V162" s="33"/>
      <c r="W162" s="33"/>
      <c r="X162" s="33"/>
      <c r="Y162" s="33"/>
      <c r="Z162" s="33"/>
      <c r="AA162" s="33"/>
      <c r="AB162" s="33"/>
      <c r="AC162" s="33"/>
      <c r="AD162" s="33"/>
      <c r="AE162" s="33"/>
      <c r="AT162" s="18" t="s">
        <v>273</v>
      </c>
      <c r="AU162" s="18" t="s">
        <v>90</v>
      </c>
    </row>
    <row r="163" spans="1:31" s="2" customFormat="1" ht="6.9" customHeight="1">
      <c r="A163" s="33"/>
      <c r="B163" s="48"/>
      <c r="C163" s="49"/>
      <c r="D163" s="49"/>
      <c r="E163" s="49"/>
      <c r="F163" s="49"/>
      <c r="G163" s="49"/>
      <c r="H163" s="49"/>
      <c r="I163" s="49"/>
      <c r="J163" s="49"/>
      <c r="K163" s="49"/>
      <c r="L163" s="34"/>
      <c r="M163" s="33"/>
      <c r="O163" s="33"/>
      <c r="P163" s="33"/>
      <c r="Q163" s="33"/>
      <c r="R163" s="33"/>
      <c r="S163" s="33"/>
      <c r="T163" s="33"/>
      <c r="U163" s="33"/>
      <c r="V163" s="33"/>
      <c r="W163" s="33"/>
      <c r="X163" s="33"/>
      <c r="Y163" s="33"/>
      <c r="Z163" s="33"/>
      <c r="AA163" s="33"/>
      <c r="AB163" s="33"/>
      <c r="AC163" s="33"/>
      <c r="AD163" s="33"/>
      <c r="AE163" s="33"/>
    </row>
  </sheetData>
  <autoFilter ref="C127:K162"/>
  <mergeCells count="15">
    <mergeCell ref="E114:H114"/>
    <mergeCell ref="E118:H118"/>
    <mergeCell ref="E116:H116"/>
    <mergeCell ref="E120:H120"/>
    <mergeCell ref="L2:V2"/>
    <mergeCell ref="E31:H31"/>
    <mergeCell ref="E85:H85"/>
    <mergeCell ref="E89:H89"/>
    <mergeCell ref="E87:H87"/>
    <mergeCell ref="E91:H91"/>
    <mergeCell ref="E7:H7"/>
    <mergeCell ref="E11:H11"/>
    <mergeCell ref="E9:H9"/>
    <mergeCell ref="E13:H13"/>
    <mergeCell ref="E22:H2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3:H626"/>
  <sheetViews>
    <sheetView showGridLines="0" workbookViewId="0" topLeftCell="A1"/>
  </sheetViews>
  <sheetFormatPr defaultColWidth="9.140625" defaultRowHeight="12"/>
  <cols>
    <col min="1" max="1" width="8.28125" style="1" customWidth="1"/>
    <col min="2" max="2" width="1.7109375" style="1" customWidth="1"/>
    <col min="3" max="3" width="25.00390625" style="1" customWidth="1"/>
    <col min="4" max="4" width="75.8515625" style="1" customWidth="1"/>
    <col min="5" max="5" width="13.28125" style="1" customWidth="1"/>
    <col min="6" max="6" width="20.00390625" style="1" customWidth="1"/>
    <col min="7" max="7" width="1.7109375" style="1" customWidth="1"/>
    <col min="8" max="8" width="8.28125" style="1" customWidth="1"/>
  </cols>
  <sheetData>
    <row r="1" s="1" customFormat="1" ht="11.25" customHeight="1"/>
    <row r="2" s="1" customFormat="1" ht="36.9" customHeight="1"/>
    <row r="3" spans="2:8" s="1" customFormat="1" ht="6.9" customHeight="1">
      <c r="B3" s="19"/>
      <c r="C3" s="20"/>
      <c r="D3" s="20"/>
      <c r="E3" s="20"/>
      <c r="F3" s="20"/>
      <c r="G3" s="20"/>
      <c r="H3" s="21"/>
    </row>
    <row r="4" spans="2:8" s="1" customFormat="1" ht="24.9" customHeight="1">
      <c r="B4" s="21"/>
      <c r="C4" s="22" t="s">
        <v>2609</v>
      </c>
      <c r="H4" s="21"/>
    </row>
    <row r="5" spans="2:8" s="1" customFormat="1" ht="12" customHeight="1">
      <c r="B5" s="21"/>
      <c r="C5" s="25" t="s">
        <v>13</v>
      </c>
      <c r="D5" s="259" t="s">
        <v>14</v>
      </c>
      <c r="E5" s="255"/>
      <c r="F5" s="255"/>
      <c r="H5" s="21"/>
    </row>
    <row r="6" spans="2:8" s="1" customFormat="1" ht="36.9" customHeight="1">
      <c r="B6" s="21"/>
      <c r="C6" s="27" t="s">
        <v>16</v>
      </c>
      <c r="D6" s="256" t="s">
        <v>17</v>
      </c>
      <c r="E6" s="255"/>
      <c r="F6" s="255"/>
      <c r="H6" s="21"/>
    </row>
    <row r="7" spans="2:8" s="1" customFormat="1" ht="16.5" customHeight="1">
      <c r="B7" s="21"/>
      <c r="C7" s="28" t="s">
        <v>22</v>
      </c>
      <c r="D7" s="56" t="str">
        <f>'Rekapitulace stavby'!AN8</f>
        <v>21. 3. 2023</v>
      </c>
      <c r="H7" s="21"/>
    </row>
    <row r="8" spans="1:8" s="2" customFormat="1" ht="10.8" customHeight="1">
      <c r="A8" s="33"/>
      <c r="B8" s="34"/>
      <c r="C8" s="33"/>
      <c r="D8" s="33"/>
      <c r="E8" s="33"/>
      <c r="F8" s="33"/>
      <c r="G8" s="33"/>
      <c r="H8" s="34"/>
    </row>
    <row r="9" spans="1:8" s="11" customFormat="1" ht="29.25" customHeight="1">
      <c r="A9" s="128"/>
      <c r="B9" s="129"/>
      <c r="C9" s="130" t="s">
        <v>61</v>
      </c>
      <c r="D9" s="131" t="s">
        <v>62</v>
      </c>
      <c r="E9" s="131" t="s">
        <v>252</v>
      </c>
      <c r="F9" s="132" t="s">
        <v>2610</v>
      </c>
      <c r="G9" s="128"/>
      <c r="H9" s="129"/>
    </row>
    <row r="10" spans="1:8" s="2" customFormat="1" ht="46.8">
      <c r="A10" s="33"/>
      <c r="B10" s="34"/>
      <c r="C10" s="219" t="s">
        <v>2611</v>
      </c>
      <c r="D10" s="219" t="s">
        <v>94</v>
      </c>
      <c r="E10" s="33"/>
      <c r="F10" s="33"/>
      <c r="G10" s="33"/>
      <c r="H10" s="34"/>
    </row>
    <row r="11" spans="1:8" s="2" customFormat="1" ht="16.8" customHeight="1">
      <c r="A11" s="33"/>
      <c r="B11" s="34"/>
      <c r="C11" s="220" t="s">
        <v>112</v>
      </c>
      <c r="D11" s="221" t="s">
        <v>1</v>
      </c>
      <c r="E11" s="222" t="s">
        <v>1</v>
      </c>
      <c r="F11" s="223">
        <v>10.74</v>
      </c>
      <c r="G11" s="33"/>
      <c r="H11" s="34"/>
    </row>
    <row r="12" spans="1:8" s="2" customFormat="1" ht="16.8" customHeight="1">
      <c r="A12" s="33"/>
      <c r="B12" s="34"/>
      <c r="C12" s="224" t="s">
        <v>1</v>
      </c>
      <c r="D12" s="224" t="s">
        <v>800</v>
      </c>
      <c r="E12" s="18" t="s">
        <v>1</v>
      </c>
      <c r="F12" s="225">
        <v>0</v>
      </c>
      <c r="G12" s="33"/>
      <c r="H12" s="34"/>
    </row>
    <row r="13" spans="1:8" s="2" customFormat="1" ht="16.8" customHeight="1">
      <c r="A13" s="33"/>
      <c r="B13" s="34"/>
      <c r="C13" s="224" t="s">
        <v>1</v>
      </c>
      <c r="D13" s="224" t="s">
        <v>1005</v>
      </c>
      <c r="E13" s="18" t="s">
        <v>1</v>
      </c>
      <c r="F13" s="225">
        <v>0</v>
      </c>
      <c r="G13" s="33"/>
      <c r="H13" s="34"/>
    </row>
    <row r="14" spans="1:8" s="2" customFormat="1" ht="16.8" customHeight="1">
      <c r="A14" s="33"/>
      <c r="B14" s="34"/>
      <c r="C14" s="224" t="s">
        <v>1</v>
      </c>
      <c r="D14" s="224" t="s">
        <v>113</v>
      </c>
      <c r="E14" s="18" t="s">
        <v>1</v>
      </c>
      <c r="F14" s="225">
        <v>10.74</v>
      </c>
      <c r="G14" s="33"/>
      <c r="H14" s="34"/>
    </row>
    <row r="15" spans="1:8" s="2" customFormat="1" ht="16.8" customHeight="1">
      <c r="A15" s="33"/>
      <c r="B15" s="34"/>
      <c r="C15" s="224" t="s">
        <v>112</v>
      </c>
      <c r="D15" s="224" t="s">
        <v>304</v>
      </c>
      <c r="E15" s="18" t="s">
        <v>1</v>
      </c>
      <c r="F15" s="225">
        <v>10.74</v>
      </c>
      <c r="G15" s="33"/>
      <c r="H15" s="34"/>
    </row>
    <row r="16" spans="1:8" s="2" customFormat="1" ht="16.8" customHeight="1">
      <c r="A16" s="33"/>
      <c r="B16" s="34"/>
      <c r="C16" s="226" t="s">
        <v>2612</v>
      </c>
      <c r="D16" s="33"/>
      <c r="E16" s="33"/>
      <c r="F16" s="33"/>
      <c r="G16" s="33"/>
      <c r="H16" s="34"/>
    </row>
    <row r="17" spans="1:8" s="2" customFormat="1" ht="20.4">
      <c r="A17" s="33"/>
      <c r="B17" s="34"/>
      <c r="C17" s="224" t="s">
        <v>1002</v>
      </c>
      <c r="D17" s="224" t="s">
        <v>1003</v>
      </c>
      <c r="E17" s="18" t="s">
        <v>270</v>
      </c>
      <c r="F17" s="225">
        <v>61.8</v>
      </c>
      <c r="G17" s="33"/>
      <c r="H17" s="34"/>
    </row>
    <row r="18" spans="1:8" s="2" customFormat="1" ht="20.4">
      <c r="A18" s="33"/>
      <c r="B18" s="34"/>
      <c r="C18" s="224" t="s">
        <v>360</v>
      </c>
      <c r="D18" s="224" t="s">
        <v>361</v>
      </c>
      <c r="E18" s="18" t="s">
        <v>312</v>
      </c>
      <c r="F18" s="225">
        <v>20.294</v>
      </c>
      <c r="G18" s="33"/>
      <c r="H18" s="34"/>
    </row>
    <row r="19" spans="1:8" s="2" customFormat="1" ht="16.8" customHeight="1">
      <c r="A19" s="33"/>
      <c r="B19" s="34"/>
      <c r="C19" s="224" t="s">
        <v>476</v>
      </c>
      <c r="D19" s="224" t="s">
        <v>477</v>
      </c>
      <c r="E19" s="18" t="s">
        <v>270</v>
      </c>
      <c r="F19" s="225">
        <v>4.118</v>
      </c>
      <c r="G19" s="33"/>
      <c r="H19" s="34"/>
    </row>
    <row r="20" spans="1:8" s="2" customFormat="1" ht="20.4">
      <c r="A20" s="33"/>
      <c r="B20" s="34"/>
      <c r="C20" s="224" t="s">
        <v>602</v>
      </c>
      <c r="D20" s="224" t="s">
        <v>603</v>
      </c>
      <c r="E20" s="18" t="s">
        <v>270</v>
      </c>
      <c r="F20" s="225">
        <v>88.706</v>
      </c>
      <c r="G20" s="33"/>
      <c r="H20" s="34"/>
    </row>
    <row r="21" spans="1:8" s="2" customFormat="1" ht="20.4">
      <c r="A21" s="33"/>
      <c r="B21" s="34"/>
      <c r="C21" s="224" t="s">
        <v>818</v>
      </c>
      <c r="D21" s="224" t="s">
        <v>819</v>
      </c>
      <c r="E21" s="18" t="s">
        <v>270</v>
      </c>
      <c r="F21" s="225">
        <v>26.979</v>
      </c>
      <c r="G21" s="33"/>
      <c r="H21" s="34"/>
    </row>
    <row r="22" spans="1:8" s="2" customFormat="1" ht="20.4">
      <c r="A22" s="33"/>
      <c r="B22" s="34"/>
      <c r="C22" s="224" t="s">
        <v>850</v>
      </c>
      <c r="D22" s="224" t="s">
        <v>851</v>
      </c>
      <c r="E22" s="18" t="s">
        <v>270</v>
      </c>
      <c r="F22" s="225">
        <v>26.979</v>
      </c>
      <c r="G22" s="33"/>
      <c r="H22" s="34"/>
    </row>
    <row r="23" spans="1:8" s="2" customFormat="1" ht="16.8" customHeight="1">
      <c r="A23" s="33"/>
      <c r="B23" s="34"/>
      <c r="C23" s="224" t="s">
        <v>1089</v>
      </c>
      <c r="D23" s="224" t="s">
        <v>1090</v>
      </c>
      <c r="E23" s="18" t="s">
        <v>270</v>
      </c>
      <c r="F23" s="225">
        <v>41.392</v>
      </c>
      <c r="G23" s="33"/>
      <c r="H23" s="34"/>
    </row>
    <row r="24" spans="1:8" s="2" customFormat="1" ht="20.4">
      <c r="A24" s="33"/>
      <c r="B24" s="34"/>
      <c r="C24" s="224" t="s">
        <v>952</v>
      </c>
      <c r="D24" s="224" t="s">
        <v>953</v>
      </c>
      <c r="E24" s="18" t="s">
        <v>270</v>
      </c>
      <c r="F24" s="225">
        <v>170.176</v>
      </c>
      <c r="G24" s="33"/>
      <c r="H24" s="34"/>
    </row>
    <row r="25" spans="1:8" s="2" customFormat="1" ht="16.8" customHeight="1">
      <c r="A25" s="33"/>
      <c r="B25" s="34"/>
      <c r="C25" s="224" t="s">
        <v>967</v>
      </c>
      <c r="D25" s="224" t="s">
        <v>968</v>
      </c>
      <c r="E25" s="18" t="s">
        <v>270</v>
      </c>
      <c r="F25" s="225">
        <v>170.176</v>
      </c>
      <c r="G25" s="33"/>
      <c r="H25" s="34"/>
    </row>
    <row r="26" spans="1:8" s="2" customFormat="1" ht="16.8" customHeight="1">
      <c r="A26" s="33"/>
      <c r="B26" s="34"/>
      <c r="C26" s="224" t="s">
        <v>977</v>
      </c>
      <c r="D26" s="224" t="s">
        <v>978</v>
      </c>
      <c r="E26" s="18" t="s">
        <v>270</v>
      </c>
      <c r="F26" s="225">
        <v>170.176</v>
      </c>
      <c r="G26" s="33"/>
      <c r="H26" s="34"/>
    </row>
    <row r="27" spans="1:8" s="2" customFormat="1" ht="16.8" customHeight="1">
      <c r="A27" s="33"/>
      <c r="B27" s="34"/>
      <c r="C27" s="220" t="s">
        <v>114</v>
      </c>
      <c r="D27" s="221" t="s">
        <v>1</v>
      </c>
      <c r="E27" s="222" t="s">
        <v>1</v>
      </c>
      <c r="F27" s="223">
        <v>6.09</v>
      </c>
      <c r="G27" s="33"/>
      <c r="H27" s="34"/>
    </row>
    <row r="28" spans="1:8" s="2" customFormat="1" ht="16.8" customHeight="1">
      <c r="A28" s="33"/>
      <c r="B28" s="34"/>
      <c r="C28" s="224" t="s">
        <v>1</v>
      </c>
      <c r="D28" s="224" t="s">
        <v>1007</v>
      </c>
      <c r="E28" s="18" t="s">
        <v>1</v>
      </c>
      <c r="F28" s="225">
        <v>0</v>
      </c>
      <c r="G28" s="33"/>
      <c r="H28" s="34"/>
    </row>
    <row r="29" spans="1:8" s="2" customFormat="1" ht="16.8" customHeight="1">
      <c r="A29" s="33"/>
      <c r="B29" s="34"/>
      <c r="C29" s="224" t="s">
        <v>1</v>
      </c>
      <c r="D29" s="224" t="s">
        <v>115</v>
      </c>
      <c r="E29" s="18" t="s">
        <v>1</v>
      </c>
      <c r="F29" s="225">
        <v>6.09</v>
      </c>
      <c r="G29" s="33"/>
      <c r="H29" s="34"/>
    </row>
    <row r="30" spans="1:8" s="2" customFormat="1" ht="16.8" customHeight="1">
      <c r="A30" s="33"/>
      <c r="B30" s="34"/>
      <c r="C30" s="224" t="s">
        <v>114</v>
      </c>
      <c r="D30" s="224" t="s">
        <v>304</v>
      </c>
      <c r="E30" s="18" t="s">
        <v>1</v>
      </c>
      <c r="F30" s="225">
        <v>6.09</v>
      </c>
      <c r="G30" s="33"/>
      <c r="H30" s="34"/>
    </row>
    <row r="31" spans="1:8" s="2" customFormat="1" ht="16.8" customHeight="1">
      <c r="A31" s="33"/>
      <c r="B31" s="34"/>
      <c r="C31" s="226" t="s">
        <v>2612</v>
      </c>
      <c r="D31" s="33"/>
      <c r="E31" s="33"/>
      <c r="F31" s="33"/>
      <c r="G31" s="33"/>
      <c r="H31" s="34"/>
    </row>
    <row r="32" spans="1:8" s="2" customFormat="1" ht="20.4">
      <c r="A32" s="33"/>
      <c r="B32" s="34"/>
      <c r="C32" s="224" t="s">
        <v>1002</v>
      </c>
      <c r="D32" s="224" t="s">
        <v>1003</v>
      </c>
      <c r="E32" s="18" t="s">
        <v>270</v>
      </c>
      <c r="F32" s="225">
        <v>61.8</v>
      </c>
      <c r="G32" s="33"/>
      <c r="H32" s="34"/>
    </row>
    <row r="33" spans="1:8" s="2" customFormat="1" ht="20.4">
      <c r="A33" s="33"/>
      <c r="B33" s="34"/>
      <c r="C33" s="224" t="s">
        <v>468</v>
      </c>
      <c r="D33" s="224" t="s">
        <v>469</v>
      </c>
      <c r="E33" s="18" t="s">
        <v>312</v>
      </c>
      <c r="F33" s="225">
        <v>7.293</v>
      </c>
      <c r="G33" s="33"/>
      <c r="H33" s="34"/>
    </row>
    <row r="34" spans="1:8" s="2" customFormat="1" ht="20.4">
      <c r="A34" s="33"/>
      <c r="B34" s="34"/>
      <c r="C34" s="224" t="s">
        <v>491</v>
      </c>
      <c r="D34" s="224" t="s">
        <v>492</v>
      </c>
      <c r="E34" s="18" t="s">
        <v>312</v>
      </c>
      <c r="F34" s="225">
        <v>13.252</v>
      </c>
      <c r="G34" s="33"/>
      <c r="H34" s="34"/>
    </row>
    <row r="35" spans="1:8" s="2" customFormat="1" ht="20.4">
      <c r="A35" s="33"/>
      <c r="B35" s="34"/>
      <c r="C35" s="224" t="s">
        <v>854</v>
      </c>
      <c r="D35" s="224" t="s">
        <v>855</v>
      </c>
      <c r="E35" s="18" t="s">
        <v>270</v>
      </c>
      <c r="F35" s="225">
        <v>31.302</v>
      </c>
      <c r="G35" s="33"/>
      <c r="H35" s="34"/>
    </row>
    <row r="36" spans="1:8" s="2" customFormat="1" ht="16.8" customHeight="1">
      <c r="A36" s="33"/>
      <c r="B36" s="34"/>
      <c r="C36" s="224" t="s">
        <v>1625</v>
      </c>
      <c r="D36" s="224" t="s">
        <v>1626</v>
      </c>
      <c r="E36" s="18" t="s">
        <v>270</v>
      </c>
      <c r="F36" s="225">
        <v>26.586</v>
      </c>
      <c r="G36" s="33"/>
      <c r="H36" s="34"/>
    </row>
    <row r="37" spans="1:8" s="2" customFormat="1" ht="16.8" customHeight="1">
      <c r="A37" s="33"/>
      <c r="B37" s="34"/>
      <c r="C37" s="220" t="s">
        <v>117</v>
      </c>
      <c r="D37" s="221" t="s">
        <v>1</v>
      </c>
      <c r="E37" s="222" t="s">
        <v>1</v>
      </c>
      <c r="F37" s="223">
        <v>9.85</v>
      </c>
      <c r="G37" s="33"/>
      <c r="H37" s="34"/>
    </row>
    <row r="38" spans="1:8" s="2" customFormat="1" ht="16.8" customHeight="1">
      <c r="A38" s="33"/>
      <c r="B38" s="34"/>
      <c r="C38" s="224" t="s">
        <v>1</v>
      </c>
      <c r="D38" s="224" t="s">
        <v>1006</v>
      </c>
      <c r="E38" s="18" t="s">
        <v>1</v>
      </c>
      <c r="F38" s="225">
        <v>0</v>
      </c>
      <c r="G38" s="33"/>
      <c r="H38" s="34"/>
    </row>
    <row r="39" spans="1:8" s="2" customFormat="1" ht="16.8" customHeight="1">
      <c r="A39" s="33"/>
      <c r="B39" s="34"/>
      <c r="C39" s="224" t="s">
        <v>1</v>
      </c>
      <c r="D39" s="224" t="s">
        <v>118</v>
      </c>
      <c r="E39" s="18" t="s">
        <v>1</v>
      </c>
      <c r="F39" s="225">
        <v>9.85</v>
      </c>
      <c r="G39" s="33"/>
      <c r="H39" s="34"/>
    </row>
    <row r="40" spans="1:8" s="2" customFormat="1" ht="16.8" customHeight="1">
      <c r="A40" s="33"/>
      <c r="B40" s="34"/>
      <c r="C40" s="224" t="s">
        <v>117</v>
      </c>
      <c r="D40" s="224" t="s">
        <v>304</v>
      </c>
      <c r="E40" s="18" t="s">
        <v>1</v>
      </c>
      <c r="F40" s="225">
        <v>9.85</v>
      </c>
      <c r="G40" s="33"/>
      <c r="H40" s="34"/>
    </row>
    <row r="41" spans="1:8" s="2" customFormat="1" ht="16.8" customHeight="1">
      <c r="A41" s="33"/>
      <c r="B41" s="34"/>
      <c r="C41" s="226" t="s">
        <v>2612</v>
      </c>
      <c r="D41" s="33"/>
      <c r="E41" s="33"/>
      <c r="F41" s="33"/>
      <c r="G41" s="33"/>
      <c r="H41" s="34"/>
    </row>
    <row r="42" spans="1:8" s="2" customFormat="1" ht="20.4">
      <c r="A42" s="33"/>
      <c r="B42" s="34"/>
      <c r="C42" s="224" t="s">
        <v>1002</v>
      </c>
      <c r="D42" s="224" t="s">
        <v>1003</v>
      </c>
      <c r="E42" s="18" t="s">
        <v>270</v>
      </c>
      <c r="F42" s="225">
        <v>61.8</v>
      </c>
      <c r="G42" s="33"/>
      <c r="H42" s="34"/>
    </row>
    <row r="43" spans="1:8" s="2" customFormat="1" ht="20.4">
      <c r="A43" s="33"/>
      <c r="B43" s="34"/>
      <c r="C43" s="224" t="s">
        <v>360</v>
      </c>
      <c r="D43" s="224" t="s">
        <v>361</v>
      </c>
      <c r="E43" s="18" t="s">
        <v>312</v>
      </c>
      <c r="F43" s="225">
        <v>20.294</v>
      </c>
      <c r="G43" s="33"/>
      <c r="H43" s="34"/>
    </row>
    <row r="44" spans="1:8" s="2" customFormat="1" ht="16.8" customHeight="1">
      <c r="A44" s="33"/>
      <c r="B44" s="34"/>
      <c r="C44" s="224" t="s">
        <v>476</v>
      </c>
      <c r="D44" s="224" t="s">
        <v>477</v>
      </c>
      <c r="E44" s="18" t="s">
        <v>270</v>
      </c>
      <c r="F44" s="225">
        <v>4.118</v>
      </c>
      <c r="G44" s="33"/>
      <c r="H44" s="34"/>
    </row>
    <row r="45" spans="1:8" s="2" customFormat="1" ht="20.4">
      <c r="A45" s="33"/>
      <c r="B45" s="34"/>
      <c r="C45" s="224" t="s">
        <v>602</v>
      </c>
      <c r="D45" s="224" t="s">
        <v>603</v>
      </c>
      <c r="E45" s="18" t="s">
        <v>270</v>
      </c>
      <c r="F45" s="225">
        <v>88.706</v>
      </c>
      <c r="G45" s="33"/>
      <c r="H45" s="34"/>
    </row>
    <row r="46" spans="1:8" s="2" customFormat="1" ht="20.4">
      <c r="A46" s="33"/>
      <c r="B46" s="34"/>
      <c r="C46" s="224" t="s">
        <v>818</v>
      </c>
      <c r="D46" s="224" t="s">
        <v>819</v>
      </c>
      <c r="E46" s="18" t="s">
        <v>270</v>
      </c>
      <c r="F46" s="225">
        <v>26.979</v>
      </c>
      <c r="G46" s="33"/>
      <c r="H46" s="34"/>
    </row>
    <row r="47" spans="1:8" s="2" customFormat="1" ht="20.4">
      <c r="A47" s="33"/>
      <c r="B47" s="34"/>
      <c r="C47" s="224" t="s">
        <v>850</v>
      </c>
      <c r="D47" s="224" t="s">
        <v>851</v>
      </c>
      <c r="E47" s="18" t="s">
        <v>270</v>
      </c>
      <c r="F47" s="225">
        <v>26.979</v>
      </c>
      <c r="G47" s="33"/>
      <c r="H47" s="34"/>
    </row>
    <row r="48" spans="1:8" s="2" customFormat="1" ht="16.8" customHeight="1">
      <c r="A48" s="33"/>
      <c r="B48" s="34"/>
      <c r="C48" s="224" t="s">
        <v>1089</v>
      </c>
      <c r="D48" s="224" t="s">
        <v>1090</v>
      </c>
      <c r="E48" s="18" t="s">
        <v>270</v>
      </c>
      <c r="F48" s="225">
        <v>41.392</v>
      </c>
      <c r="G48" s="33"/>
      <c r="H48" s="34"/>
    </row>
    <row r="49" spans="1:8" s="2" customFormat="1" ht="20.4">
      <c r="A49" s="33"/>
      <c r="B49" s="34"/>
      <c r="C49" s="224" t="s">
        <v>952</v>
      </c>
      <c r="D49" s="224" t="s">
        <v>953</v>
      </c>
      <c r="E49" s="18" t="s">
        <v>270</v>
      </c>
      <c r="F49" s="225">
        <v>170.176</v>
      </c>
      <c r="G49" s="33"/>
      <c r="H49" s="34"/>
    </row>
    <row r="50" spans="1:8" s="2" customFormat="1" ht="16.8" customHeight="1">
      <c r="A50" s="33"/>
      <c r="B50" s="34"/>
      <c r="C50" s="224" t="s">
        <v>967</v>
      </c>
      <c r="D50" s="224" t="s">
        <v>968</v>
      </c>
      <c r="E50" s="18" t="s">
        <v>270</v>
      </c>
      <c r="F50" s="225">
        <v>170.176</v>
      </c>
      <c r="G50" s="33"/>
      <c r="H50" s="34"/>
    </row>
    <row r="51" spans="1:8" s="2" customFormat="1" ht="16.8" customHeight="1">
      <c r="A51" s="33"/>
      <c r="B51" s="34"/>
      <c r="C51" s="224" t="s">
        <v>977</v>
      </c>
      <c r="D51" s="224" t="s">
        <v>978</v>
      </c>
      <c r="E51" s="18" t="s">
        <v>270</v>
      </c>
      <c r="F51" s="225">
        <v>170.176</v>
      </c>
      <c r="G51" s="33"/>
      <c r="H51" s="34"/>
    </row>
    <row r="52" spans="1:8" s="2" customFormat="1" ht="16.8" customHeight="1">
      <c r="A52" s="33"/>
      <c r="B52" s="34"/>
      <c r="C52" s="220" t="s">
        <v>119</v>
      </c>
      <c r="D52" s="221" t="s">
        <v>1</v>
      </c>
      <c r="E52" s="222" t="s">
        <v>1</v>
      </c>
      <c r="F52" s="223">
        <v>4.7</v>
      </c>
      <c r="G52" s="33"/>
      <c r="H52" s="34"/>
    </row>
    <row r="53" spans="1:8" s="2" customFormat="1" ht="16.8" customHeight="1">
      <c r="A53" s="33"/>
      <c r="B53" s="34"/>
      <c r="C53" s="224" t="s">
        <v>1</v>
      </c>
      <c r="D53" s="224" t="s">
        <v>1008</v>
      </c>
      <c r="E53" s="18" t="s">
        <v>1</v>
      </c>
      <c r="F53" s="225">
        <v>0</v>
      </c>
      <c r="G53" s="33"/>
      <c r="H53" s="34"/>
    </row>
    <row r="54" spans="1:8" s="2" customFormat="1" ht="16.8" customHeight="1">
      <c r="A54" s="33"/>
      <c r="B54" s="34"/>
      <c r="C54" s="224" t="s">
        <v>1</v>
      </c>
      <c r="D54" s="224" t="s">
        <v>1009</v>
      </c>
      <c r="E54" s="18" t="s">
        <v>1</v>
      </c>
      <c r="F54" s="225">
        <v>4.7</v>
      </c>
      <c r="G54" s="33"/>
      <c r="H54" s="34"/>
    </row>
    <row r="55" spans="1:8" s="2" customFormat="1" ht="16.8" customHeight="1">
      <c r="A55" s="33"/>
      <c r="B55" s="34"/>
      <c r="C55" s="224" t="s">
        <v>119</v>
      </c>
      <c r="D55" s="224" t="s">
        <v>304</v>
      </c>
      <c r="E55" s="18" t="s">
        <v>1</v>
      </c>
      <c r="F55" s="225">
        <v>4.7</v>
      </c>
      <c r="G55" s="33"/>
      <c r="H55" s="34"/>
    </row>
    <row r="56" spans="1:8" s="2" customFormat="1" ht="16.8" customHeight="1">
      <c r="A56" s="33"/>
      <c r="B56" s="34"/>
      <c r="C56" s="226" t="s">
        <v>2612</v>
      </c>
      <c r="D56" s="33"/>
      <c r="E56" s="33"/>
      <c r="F56" s="33"/>
      <c r="G56" s="33"/>
      <c r="H56" s="34"/>
    </row>
    <row r="57" spans="1:8" s="2" customFormat="1" ht="20.4">
      <c r="A57" s="33"/>
      <c r="B57" s="34"/>
      <c r="C57" s="224" t="s">
        <v>1002</v>
      </c>
      <c r="D57" s="224" t="s">
        <v>1003</v>
      </c>
      <c r="E57" s="18" t="s">
        <v>270</v>
      </c>
      <c r="F57" s="225">
        <v>61.8</v>
      </c>
      <c r="G57" s="33"/>
      <c r="H57" s="34"/>
    </row>
    <row r="58" spans="1:8" s="2" customFormat="1" ht="20.4">
      <c r="A58" s="33"/>
      <c r="B58" s="34"/>
      <c r="C58" s="224" t="s">
        <v>468</v>
      </c>
      <c r="D58" s="224" t="s">
        <v>469</v>
      </c>
      <c r="E58" s="18" t="s">
        <v>312</v>
      </c>
      <c r="F58" s="225">
        <v>7.293</v>
      </c>
      <c r="G58" s="33"/>
      <c r="H58" s="34"/>
    </row>
    <row r="59" spans="1:8" s="2" customFormat="1" ht="20.4">
      <c r="A59" s="33"/>
      <c r="B59" s="34"/>
      <c r="C59" s="224" t="s">
        <v>491</v>
      </c>
      <c r="D59" s="224" t="s">
        <v>492</v>
      </c>
      <c r="E59" s="18" t="s">
        <v>312</v>
      </c>
      <c r="F59" s="225">
        <v>13.252</v>
      </c>
      <c r="G59" s="33"/>
      <c r="H59" s="34"/>
    </row>
    <row r="60" spans="1:8" s="2" customFormat="1" ht="20.4">
      <c r="A60" s="33"/>
      <c r="B60" s="34"/>
      <c r="C60" s="224" t="s">
        <v>854</v>
      </c>
      <c r="D60" s="224" t="s">
        <v>855</v>
      </c>
      <c r="E60" s="18" t="s">
        <v>270</v>
      </c>
      <c r="F60" s="225">
        <v>31.302</v>
      </c>
      <c r="G60" s="33"/>
      <c r="H60" s="34"/>
    </row>
    <row r="61" spans="1:8" s="2" customFormat="1" ht="16.8" customHeight="1">
      <c r="A61" s="33"/>
      <c r="B61" s="34"/>
      <c r="C61" s="224" t="s">
        <v>1625</v>
      </c>
      <c r="D61" s="224" t="s">
        <v>1626</v>
      </c>
      <c r="E61" s="18" t="s">
        <v>270</v>
      </c>
      <c r="F61" s="225">
        <v>26.586</v>
      </c>
      <c r="G61" s="33"/>
      <c r="H61" s="34"/>
    </row>
    <row r="62" spans="1:8" s="2" customFormat="1" ht="16.8" customHeight="1">
      <c r="A62" s="33"/>
      <c r="B62" s="34"/>
      <c r="C62" s="220" t="s">
        <v>121</v>
      </c>
      <c r="D62" s="221" t="s">
        <v>1</v>
      </c>
      <c r="E62" s="222" t="s">
        <v>1</v>
      </c>
      <c r="F62" s="223">
        <v>4.635</v>
      </c>
      <c r="G62" s="33"/>
      <c r="H62" s="34"/>
    </row>
    <row r="63" spans="1:8" s="2" customFormat="1" ht="16.8" customHeight="1">
      <c r="A63" s="33"/>
      <c r="B63" s="34"/>
      <c r="C63" s="224" t="s">
        <v>1</v>
      </c>
      <c r="D63" s="224" t="s">
        <v>880</v>
      </c>
      <c r="E63" s="18" t="s">
        <v>1</v>
      </c>
      <c r="F63" s="225">
        <v>0</v>
      </c>
      <c r="G63" s="33"/>
      <c r="H63" s="34"/>
    </row>
    <row r="64" spans="1:8" s="2" customFormat="1" ht="16.8" customHeight="1">
      <c r="A64" s="33"/>
      <c r="B64" s="34"/>
      <c r="C64" s="224" t="s">
        <v>1</v>
      </c>
      <c r="D64" s="224" t="s">
        <v>881</v>
      </c>
      <c r="E64" s="18" t="s">
        <v>1</v>
      </c>
      <c r="F64" s="225">
        <v>4.635</v>
      </c>
      <c r="G64" s="33"/>
      <c r="H64" s="34"/>
    </row>
    <row r="65" spans="1:8" s="2" customFormat="1" ht="16.8" customHeight="1">
      <c r="A65" s="33"/>
      <c r="B65" s="34"/>
      <c r="C65" s="224" t="s">
        <v>121</v>
      </c>
      <c r="D65" s="224" t="s">
        <v>277</v>
      </c>
      <c r="E65" s="18" t="s">
        <v>1</v>
      </c>
      <c r="F65" s="225">
        <v>4.635</v>
      </c>
      <c r="G65" s="33"/>
      <c r="H65" s="34"/>
    </row>
    <row r="66" spans="1:8" s="2" customFormat="1" ht="16.8" customHeight="1">
      <c r="A66" s="33"/>
      <c r="B66" s="34"/>
      <c r="C66" s="226" t="s">
        <v>2612</v>
      </c>
      <c r="D66" s="33"/>
      <c r="E66" s="33"/>
      <c r="F66" s="33"/>
      <c r="G66" s="33"/>
      <c r="H66" s="34"/>
    </row>
    <row r="67" spans="1:8" s="2" customFormat="1" ht="20.4">
      <c r="A67" s="33"/>
      <c r="B67" s="34"/>
      <c r="C67" s="224" t="s">
        <v>877</v>
      </c>
      <c r="D67" s="224" t="s">
        <v>878</v>
      </c>
      <c r="E67" s="18" t="s">
        <v>312</v>
      </c>
      <c r="F67" s="225">
        <v>4.635</v>
      </c>
      <c r="G67" s="33"/>
      <c r="H67" s="34"/>
    </row>
    <row r="68" spans="1:8" s="2" customFormat="1" ht="20.4">
      <c r="A68" s="33"/>
      <c r="B68" s="34"/>
      <c r="C68" s="224" t="s">
        <v>883</v>
      </c>
      <c r="D68" s="224" t="s">
        <v>884</v>
      </c>
      <c r="E68" s="18" t="s">
        <v>312</v>
      </c>
      <c r="F68" s="225">
        <v>4.635</v>
      </c>
      <c r="G68" s="33"/>
      <c r="H68" s="34"/>
    </row>
    <row r="69" spans="1:8" s="2" customFormat="1" ht="16.8" customHeight="1">
      <c r="A69" s="33"/>
      <c r="B69" s="34"/>
      <c r="C69" s="220" t="s">
        <v>123</v>
      </c>
      <c r="D69" s="221" t="s">
        <v>1</v>
      </c>
      <c r="E69" s="222" t="s">
        <v>1</v>
      </c>
      <c r="F69" s="223">
        <v>61.8</v>
      </c>
      <c r="G69" s="33"/>
      <c r="H69" s="34"/>
    </row>
    <row r="70" spans="1:8" s="2" customFormat="1" ht="16.8" customHeight="1">
      <c r="A70" s="33"/>
      <c r="B70" s="34"/>
      <c r="C70" s="224" t="s">
        <v>1</v>
      </c>
      <c r="D70" s="224" t="s">
        <v>605</v>
      </c>
      <c r="E70" s="18" t="s">
        <v>1</v>
      </c>
      <c r="F70" s="225">
        <v>0</v>
      </c>
      <c r="G70" s="33"/>
      <c r="H70" s="34"/>
    </row>
    <row r="71" spans="1:8" s="2" customFormat="1" ht="16.8" customHeight="1">
      <c r="A71" s="33"/>
      <c r="B71" s="34"/>
      <c r="C71" s="224" t="s">
        <v>1</v>
      </c>
      <c r="D71" s="224" t="s">
        <v>159</v>
      </c>
      <c r="E71" s="18" t="s">
        <v>1</v>
      </c>
      <c r="F71" s="225">
        <v>18.6</v>
      </c>
      <c r="G71" s="33"/>
      <c r="H71" s="34"/>
    </row>
    <row r="72" spans="1:8" s="2" customFormat="1" ht="16.8" customHeight="1">
      <c r="A72" s="33"/>
      <c r="B72" s="34"/>
      <c r="C72" s="224" t="s">
        <v>1</v>
      </c>
      <c r="D72" s="224" t="s">
        <v>161</v>
      </c>
      <c r="E72" s="18" t="s">
        <v>1</v>
      </c>
      <c r="F72" s="225">
        <v>8.4</v>
      </c>
      <c r="G72" s="33"/>
      <c r="H72" s="34"/>
    </row>
    <row r="73" spans="1:8" s="2" customFormat="1" ht="16.8" customHeight="1">
      <c r="A73" s="33"/>
      <c r="B73" s="34"/>
      <c r="C73" s="224" t="s">
        <v>1</v>
      </c>
      <c r="D73" s="224" t="s">
        <v>210</v>
      </c>
      <c r="E73" s="18" t="s">
        <v>1</v>
      </c>
      <c r="F73" s="225">
        <v>34.8</v>
      </c>
      <c r="G73" s="33"/>
      <c r="H73" s="34"/>
    </row>
    <row r="74" spans="1:8" s="2" customFormat="1" ht="16.8" customHeight="1">
      <c r="A74" s="33"/>
      <c r="B74" s="34"/>
      <c r="C74" s="224" t="s">
        <v>123</v>
      </c>
      <c r="D74" s="224" t="s">
        <v>304</v>
      </c>
      <c r="E74" s="18" t="s">
        <v>1</v>
      </c>
      <c r="F74" s="225">
        <v>61.8</v>
      </c>
      <c r="G74" s="33"/>
      <c r="H74" s="34"/>
    </row>
    <row r="75" spans="1:8" s="2" customFormat="1" ht="16.8" customHeight="1">
      <c r="A75" s="33"/>
      <c r="B75" s="34"/>
      <c r="C75" s="226" t="s">
        <v>2612</v>
      </c>
      <c r="D75" s="33"/>
      <c r="E75" s="33"/>
      <c r="F75" s="33"/>
      <c r="G75" s="33"/>
      <c r="H75" s="34"/>
    </row>
    <row r="76" spans="1:8" s="2" customFormat="1" ht="20.4">
      <c r="A76" s="33"/>
      <c r="B76" s="34"/>
      <c r="C76" s="224" t="s">
        <v>877</v>
      </c>
      <c r="D76" s="224" t="s">
        <v>878</v>
      </c>
      <c r="E76" s="18" t="s">
        <v>312</v>
      </c>
      <c r="F76" s="225">
        <v>4.635</v>
      </c>
      <c r="G76" s="33"/>
      <c r="H76" s="34"/>
    </row>
    <row r="77" spans="1:8" s="2" customFormat="1" ht="16.8" customHeight="1">
      <c r="A77" s="33"/>
      <c r="B77" s="34"/>
      <c r="C77" s="224" t="s">
        <v>887</v>
      </c>
      <c r="D77" s="224" t="s">
        <v>888</v>
      </c>
      <c r="E77" s="18" t="s">
        <v>379</v>
      </c>
      <c r="F77" s="225">
        <v>0.343</v>
      </c>
      <c r="G77" s="33"/>
      <c r="H77" s="34"/>
    </row>
    <row r="78" spans="1:8" s="2" customFormat="1" ht="16.8" customHeight="1">
      <c r="A78" s="33"/>
      <c r="B78" s="34"/>
      <c r="C78" s="224" t="s">
        <v>899</v>
      </c>
      <c r="D78" s="224" t="s">
        <v>900</v>
      </c>
      <c r="E78" s="18" t="s">
        <v>270</v>
      </c>
      <c r="F78" s="225">
        <v>142.14</v>
      </c>
      <c r="G78" s="33"/>
      <c r="H78" s="34"/>
    </row>
    <row r="79" spans="1:8" s="2" customFormat="1" ht="20.4">
      <c r="A79" s="33"/>
      <c r="B79" s="34"/>
      <c r="C79" s="224" t="s">
        <v>912</v>
      </c>
      <c r="D79" s="224" t="s">
        <v>913</v>
      </c>
      <c r="E79" s="18" t="s">
        <v>294</v>
      </c>
      <c r="F79" s="225">
        <v>49.44</v>
      </c>
      <c r="G79" s="33"/>
      <c r="H79" s="34"/>
    </row>
    <row r="80" spans="1:8" s="2" customFormat="1" ht="16.8" customHeight="1">
      <c r="A80" s="33"/>
      <c r="B80" s="34"/>
      <c r="C80" s="224" t="s">
        <v>918</v>
      </c>
      <c r="D80" s="224" t="s">
        <v>919</v>
      </c>
      <c r="E80" s="18" t="s">
        <v>294</v>
      </c>
      <c r="F80" s="225">
        <v>30.9</v>
      </c>
      <c r="G80" s="33"/>
      <c r="H80" s="34"/>
    </row>
    <row r="81" spans="1:8" s="2" customFormat="1" ht="16.8" customHeight="1">
      <c r="A81" s="33"/>
      <c r="B81" s="34"/>
      <c r="C81" s="220" t="s">
        <v>1433</v>
      </c>
      <c r="D81" s="221" t="s">
        <v>1433</v>
      </c>
      <c r="E81" s="222" t="s">
        <v>1</v>
      </c>
      <c r="F81" s="223">
        <v>3.28</v>
      </c>
      <c r="G81" s="33"/>
      <c r="H81" s="34"/>
    </row>
    <row r="82" spans="1:8" s="2" customFormat="1" ht="16.8" customHeight="1">
      <c r="A82" s="33"/>
      <c r="B82" s="34"/>
      <c r="C82" s="224" t="s">
        <v>1</v>
      </c>
      <c r="D82" s="224" t="s">
        <v>867</v>
      </c>
      <c r="E82" s="18" t="s">
        <v>1</v>
      </c>
      <c r="F82" s="225">
        <v>0</v>
      </c>
      <c r="G82" s="33"/>
      <c r="H82" s="34"/>
    </row>
    <row r="83" spans="1:8" s="2" customFormat="1" ht="16.8" customHeight="1">
      <c r="A83" s="33"/>
      <c r="B83" s="34"/>
      <c r="C83" s="224" t="s">
        <v>1</v>
      </c>
      <c r="D83" s="224" t="s">
        <v>1432</v>
      </c>
      <c r="E83" s="18" t="s">
        <v>1</v>
      </c>
      <c r="F83" s="225">
        <v>3.28</v>
      </c>
      <c r="G83" s="33"/>
      <c r="H83" s="34"/>
    </row>
    <row r="84" spans="1:8" s="2" customFormat="1" ht="16.8" customHeight="1">
      <c r="A84" s="33"/>
      <c r="B84" s="34"/>
      <c r="C84" s="224" t="s">
        <v>1433</v>
      </c>
      <c r="D84" s="224" t="s">
        <v>304</v>
      </c>
      <c r="E84" s="18" t="s">
        <v>1</v>
      </c>
      <c r="F84" s="225">
        <v>3.28</v>
      </c>
      <c r="G84" s="33"/>
      <c r="H84" s="34"/>
    </row>
    <row r="85" spans="1:8" s="2" customFormat="1" ht="16.8" customHeight="1">
      <c r="A85" s="33"/>
      <c r="B85" s="34"/>
      <c r="C85" s="220" t="s">
        <v>126</v>
      </c>
      <c r="D85" s="221" t="s">
        <v>1</v>
      </c>
      <c r="E85" s="222" t="s">
        <v>1</v>
      </c>
      <c r="F85" s="223">
        <v>2.05</v>
      </c>
      <c r="G85" s="33"/>
      <c r="H85" s="34"/>
    </row>
    <row r="86" spans="1:8" s="2" customFormat="1" ht="16.8" customHeight="1">
      <c r="A86" s="33"/>
      <c r="B86" s="34"/>
      <c r="C86" s="224" t="s">
        <v>1</v>
      </c>
      <c r="D86" s="224" t="s">
        <v>1434</v>
      </c>
      <c r="E86" s="18" t="s">
        <v>1</v>
      </c>
      <c r="F86" s="225">
        <v>2.05</v>
      </c>
      <c r="G86" s="33"/>
      <c r="H86" s="34"/>
    </row>
    <row r="87" spans="1:8" s="2" customFormat="1" ht="16.8" customHeight="1">
      <c r="A87" s="33"/>
      <c r="B87" s="34"/>
      <c r="C87" s="224" t="s">
        <v>126</v>
      </c>
      <c r="D87" s="224" t="s">
        <v>304</v>
      </c>
      <c r="E87" s="18" t="s">
        <v>1</v>
      </c>
      <c r="F87" s="225">
        <v>2.05</v>
      </c>
      <c r="G87" s="33"/>
      <c r="H87" s="34"/>
    </row>
    <row r="88" spans="1:8" s="2" customFormat="1" ht="16.8" customHeight="1">
      <c r="A88" s="33"/>
      <c r="B88" s="34"/>
      <c r="C88" s="226" t="s">
        <v>2612</v>
      </c>
      <c r="D88" s="33"/>
      <c r="E88" s="33"/>
      <c r="F88" s="33"/>
      <c r="G88" s="33"/>
      <c r="H88" s="34"/>
    </row>
    <row r="89" spans="1:8" s="2" customFormat="1" ht="16.8" customHeight="1">
      <c r="A89" s="33"/>
      <c r="B89" s="34"/>
      <c r="C89" s="224" t="s">
        <v>1429</v>
      </c>
      <c r="D89" s="224" t="s">
        <v>1430</v>
      </c>
      <c r="E89" s="18" t="s">
        <v>280</v>
      </c>
      <c r="F89" s="225">
        <v>3</v>
      </c>
      <c r="G89" s="33"/>
      <c r="H89" s="34"/>
    </row>
    <row r="90" spans="1:8" s="2" customFormat="1" ht="20.4">
      <c r="A90" s="33"/>
      <c r="B90" s="34"/>
      <c r="C90" s="224" t="s">
        <v>871</v>
      </c>
      <c r="D90" s="224" t="s">
        <v>872</v>
      </c>
      <c r="E90" s="18" t="s">
        <v>270</v>
      </c>
      <c r="F90" s="225">
        <v>4.175</v>
      </c>
      <c r="G90" s="33"/>
      <c r="H90" s="34"/>
    </row>
    <row r="91" spans="1:8" s="2" customFormat="1" ht="16.8" customHeight="1">
      <c r="A91" s="33"/>
      <c r="B91" s="34"/>
      <c r="C91" s="220" t="s">
        <v>129</v>
      </c>
      <c r="D91" s="221" t="s">
        <v>1</v>
      </c>
      <c r="E91" s="222" t="s">
        <v>1</v>
      </c>
      <c r="F91" s="223">
        <v>31.302</v>
      </c>
      <c r="G91" s="33"/>
      <c r="H91" s="34"/>
    </row>
    <row r="92" spans="1:8" s="2" customFormat="1" ht="16.8" customHeight="1">
      <c r="A92" s="33"/>
      <c r="B92" s="34"/>
      <c r="C92" s="224" t="s">
        <v>1</v>
      </c>
      <c r="D92" s="224" t="s">
        <v>605</v>
      </c>
      <c r="E92" s="18" t="s">
        <v>1</v>
      </c>
      <c r="F92" s="225">
        <v>0</v>
      </c>
      <c r="G92" s="33"/>
      <c r="H92" s="34"/>
    </row>
    <row r="93" spans="1:8" s="2" customFormat="1" ht="16.8" customHeight="1">
      <c r="A93" s="33"/>
      <c r="B93" s="34"/>
      <c r="C93" s="224" t="s">
        <v>1</v>
      </c>
      <c r="D93" s="224" t="s">
        <v>857</v>
      </c>
      <c r="E93" s="18" t="s">
        <v>1</v>
      </c>
      <c r="F93" s="225">
        <v>0</v>
      </c>
      <c r="G93" s="33"/>
      <c r="H93" s="34"/>
    </row>
    <row r="94" spans="1:8" s="2" customFormat="1" ht="16.8" customHeight="1">
      <c r="A94" s="33"/>
      <c r="B94" s="34"/>
      <c r="C94" s="224" t="s">
        <v>1</v>
      </c>
      <c r="D94" s="224" t="s">
        <v>858</v>
      </c>
      <c r="E94" s="18" t="s">
        <v>1</v>
      </c>
      <c r="F94" s="225">
        <v>21.112</v>
      </c>
      <c r="G94" s="33"/>
      <c r="H94" s="34"/>
    </row>
    <row r="95" spans="1:8" s="2" customFormat="1" ht="16.8" customHeight="1">
      <c r="A95" s="33"/>
      <c r="B95" s="34"/>
      <c r="C95" s="224" t="s">
        <v>1</v>
      </c>
      <c r="D95" s="224" t="s">
        <v>859</v>
      </c>
      <c r="E95" s="18" t="s">
        <v>1</v>
      </c>
      <c r="F95" s="225">
        <v>12.22</v>
      </c>
      <c r="G95" s="33"/>
      <c r="H95" s="34"/>
    </row>
    <row r="96" spans="1:8" s="2" customFormat="1" ht="16.8" customHeight="1">
      <c r="A96" s="33"/>
      <c r="B96" s="34"/>
      <c r="C96" s="224" t="s">
        <v>1</v>
      </c>
      <c r="D96" s="224" t="s">
        <v>608</v>
      </c>
      <c r="E96" s="18" t="s">
        <v>1</v>
      </c>
      <c r="F96" s="225">
        <v>0</v>
      </c>
      <c r="G96" s="33"/>
      <c r="H96" s="34"/>
    </row>
    <row r="97" spans="1:8" s="2" customFormat="1" ht="16.8" customHeight="1">
      <c r="A97" s="33"/>
      <c r="B97" s="34"/>
      <c r="C97" s="224" t="s">
        <v>1</v>
      </c>
      <c r="D97" s="224" t="s">
        <v>610</v>
      </c>
      <c r="E97" s="18" t="s">
        <v>1</v>
      </c>
      <c r="F97" s="225">
        <v>-1.125</v>
      </c>
      <c r="G97" s="33"/>
      <c r="H97" s="34"/>
    </row>
    <row r="98" spans="1:8" s="2" customFormat="1" ht="16.8" customHeight="1">
      <c r="A98" s="33"/>
      <c r="B98" s="34"/>
      <c r="C98" s="224" t="s">
        <v>1</v>
      </c>
      <c r="D98" s="224" t="s">
        <v>611</v>
      </c>
      <c r="E98" s="18" t="s">
        <v>1</v>
      </c>
      <c r="F98" s="225">
        <v>-2.05</v>
      </c>
      <c r="G98" s="33"/>
      <c r="H98" s="34"/>
    </row>
    <row r="99" spans="1:8" s="2" customFormat="1" ht="16.8" customHeight="1">
      <c r="A99" s="33"/>
      <c r="B99" s="34"/>
      <c r="C99" s="224" t="s">
        <v>1</v>
      </c>
      <c r="D99" s="224" t="s">
        <v>612</v>
      </c>
      <c r="E99" s="18" t="s">
        <v>1</v>
      </c>
      <c r="F99" s="225">
        <v>-1</v>
      </c>
      <c r="G99" s="33"/>
      <c r="H99" s="34"/>
    </row>
    <row r="100" spans="1:8" s="2" customFormat="1" ht="16.8" customHeight="1">
      <c r="A100" s="33"/>
      <c r="B100" s="34"/>
      <c r="C100" s="224" t="s">
        <v>1</v>
      </c>
      <c r="D100" s="224" t="s">
        <v>810</v>
      </c>
      <c r="E100" s="18" t="s">
        <v>1</v>
      </c>
      <c r="F100" s="225">
        <v>0</v>
      </c>
      <c r="G100" s="33"/>
      <c r="H100" s="34"/>
    </row>
    <row r="101" spans="1:8" s="2" customFormat="1" ht="16.8" customHeight="1">
      <c r="A101" s="33"/>
      <c r="B101" s="34"/>
      <c r="C101" s="224" t="s">
        <v>1</v>
      </c>
      <c r="D101" s="224" t="s">
        <v>860</v>
      </c>
      <c r="E101" s="18" t="s">
        <v>1</v>
      </c>
      <c r="F101" s="225">
        <v>0.675</v>
      </c>
      <c r="G101" s="33"/>
      <c r="H101" s="34"/>
    </row>
    <row r="102" spans="1:8" s="2" customFormat="1" ht="16.8" customHeight="1">
      <c r="A102" s="33"/>
      <c r="B102" s="34"/>
      <c r="C102" s="224" t="s">
        <v>1</v>
      </c>
      <c r="D102" s="224" t="s">
        <v>861</v>
      </c>
      <c r="E102" s="18" t="s">
        <v>1</v>
      </c>
      <c r="F102" s="225">
        <v>1.02</v>
      </c>
      <c r="G102" s="33"/>
      <c r="H102" s="34"/>
    </row>
    <row r="103" spans="1:8" s="2" customFormat="1" ht="16.8" customHeight="1">
      <c r="A103" s="33"/>
      <c r="B103" s="34"/>
      <c r="C103" s="224" t="s">
        <v>1</v>
      </c>
      <c r="D103" s="224" t="s">
        <v>862</v>
      </c>
      <c r="E103" s="18" t="s">
        <v>1</v>
      </c>
      <c r="F103" s="225">
        <v>0.45</v>
      </c>
      <c r="G103" s="33"/>
      <c r="H103" s="34"/>
    </row>
    <row r="104" spans="1:8" s="2" customFormat="1" ht="16.8" customHeight="1">
      <c r="A104" s="33"/>
      <c r="B104" s="34"/>
      <c r="C104" s="224" t="s">
        <v>129</v>
      </c>
      <c r="D104" s="224" t="s">
        <v>304</v>
      </c>
      <c r="E104" s="18" t="s">
        <v>1</v>
      </c>
      <c r="F104" s="225">
        <v>31.302</v>
      </c>
      <c r="G104" s="33"/>
      <c r="H104" s="34"/>
    </row>
    <row r="105" spans="1:8" s="2" customFormat="1" ht="16.8" customHeight="1">
      <c r="A105" s="33"/>
      <c r="B105" s="34"/>
      <c r="C105" s="226" t="s">
        <v>2612</v>
      </c>
      <c r="D105" s="33"/>
      <c r="E105" s="33"/>
      <c r="F105" s="33"/>
      <c r="G105" s="33"/>
      <c r="H105" s="34"/>
    </row>
    <row r="106" spans="1:8" s="2" customFormat="1" ht="20.4">
      <c r="A106" s="33"/>
      <c r="B106" s="34"/>
      <c r="C106" s="224" t="s">
        <v>854</v>
      </c>
      <c r="D106" s="224" t="s">
        <v>855</v>
      </c>
      <c r="E106" s="18" t="s">
        <v>270</v>
      </c>
      <c r="F106" s="225">
        <v>31.302</v>
      </c>
      <c r="G106" s="33"/>
      <c r="H106" s="34"/>
    </row>
    <row r="107" spans="1:8" s="2" customFormat="1" ht="20.4">
      <c r="A107" s="33"/>
      <c r="B107" s="34"/>
      <c r="C107" s="224" t="s">
        <v>814</v>
      </c>
      <c r="D107" s="224" t="s">
        <v>815</v>
      </c>
      <c r="E107" s="18" t="s">
        <v>270</v>
      </c>
      <c r="F107" s="225">
        <v>31.302</v>
      </c>
      <c r="G107" s="33"/>
      <c r="H107" s="34"/>
    </row>
    <row r="108" spans="1:8" s="2" customFormat="1" ht="16.8" customHeight="1">
      <c r="A108" s="33"/>
      <c r="B108" s="34"/>
      <c r="C108" s="220" t="s">
        <v>216</v>
      </c>
      <c r="D108" s="221" t="s">
        <v>1</v>
      </c>
      <c r="E108" s="222" t="s">
        <v>1</v>
      </c>
      <c r="F108" s="223">
        <v>26.979</v>
      </c>
      <c r="G108" s="33"/>
      <c r="H108" s="34"/>
    </row>
    <row r="109" spans="1:8" s="2" customFormat="1" ht="16.8" customHeight="1">
      <c r="A109" s="33"/>
      <c r="B109" s="34"/>
      <c r="C109" s="224" t="s">
        <v>1</v>
      </c>
      <c r="D109" s="224" t="s">
        <v>821</v>
      </c>
      <c r="E109" s="18" t="s">
        <v>1</v>
      </c>
      <c r="F109" s="225">
        <v>0</v>
      </c>
      <c r="G109" s="33"/>
      <c r="H109" s="34"/>
    </row>
    <row r="110" spans="1:8" s="2" customFormat="1" ht="16.8" customHeight="1">
      <c r="A110" s="33"/>
      <c r="B110" s="34"/>
      <c r="C110" s="224" t="s">
        <v>1</v>
      </c>
      <c r="D110" s="224" t="s">
        <v>822</v>
      </c>
      <c r="E110" s="18" t="s">
        <v>1</v>
      </c>
      <c r="F110" s="225">
        <v>22.649</v>
      </c>
      <c r="G110" s="33"/>
      <c r="H110" s="34"/>
    </row>
    <row r="111" spans="1:8" s="2" customFormat="1" ht="16.8" customHeight="1">
      <c r="A111" s="33"/>
      <c r="B111" s="34"/>
      <c r="C111" s="224" t="s">
        <v>1</v>
      </c>
      <c r="D111" s="224" t="s">
        <v>823</v>
      </c>
      <c r="E111" s="18" t="s">
        <v>1</v>
      </c>
      <c r="F111" s="225">
        <v>0</v>
      </c>
      <c r="G111" s="33"/>
      <c r="H111" s="34"/>
    </row>
    <row r="112" spans="1:8" s="2" customFormat="1" ht="16.8" customHeight="1">
      <c r="A112" s="33"/>
      <c r="B112" s="34"/>
      <c r="C112" s="224" t="s">
        <v>1</v>
      </c>
      <c r="D112" s="224" t="s">
        <v>540</v>
      </c>
      <c r="E112" s="18" t="s">
        <v>1</v>
      </c>
      <c r="F112" s="225">
        <v>0</v>
      </c>
      <c r="G112" s="33"/>
      <c r="H112" s="34"/>
    </row>
    <row r="113" spans="1:8" s="2" customFormat="1" ht="16.8" customHeight="1">
      <c r="A113" s="33"/>
      <c r="B113" s="34"/>
      <c r="C113" s="224" t="s">
        <v>1</v>
      </c>
      <c r="D113" s="224" t="s">
        <v>824</v>
      </c>
      <c r="E113" s="18" t="s">
        <v>1</v>
      </c>
      <c r="F113" s="225">
        <v>4.33</v>
      </c>
      <c r="G113" s="33"/>
      <c r="H113" s="34"/>
    </row>
    <row r="114" spans="1:8" s="2" customFormat="1" ht="16.8" customHeight="1">
      <c r="A114" s="33"/>
      <c r="B114" s="34"/>
      <c r="C114" s="224" t="s">
        <v>216</v>
      </c>
      <c r="D114" s="224" t="s">
        <v>304</v>
      </c>
      <c r="E114" s="18" t="s">
        <v>1</v>
      </c>
      <c r="F114" s="225">
        <v>26.979</v>
      </c>
      <c r="G114" s="33"/>
      <c r="H114" s="34"/>
    </row>
    <row r="115" spans="1:8" s="2" customFormat="1" ht="16.8" customHeight="1">
      <c r="A115" s="33"/>
      <c r="B115" s="34"/>
      <c r="C115" s="226" t="s">
        <v>2612</v>
      </c>
      <c r="D115" s="33"/>
      <c r="E115" s="33"/>
      <c r="F115" s="33"/>
      <c r="G115" s="33"/>
      <c r="H115" s="34"/>
    </row>
    <row r="116" spans="1:8" s="2" customFormat="1" ht="20.4">
      <c r="A116" s="33"/>
      <c r="B116" s="34"/>
      <c r="C116" s="224" t="s">
        <v>850</v>
      </c>
      <c r="D116" s="224" t="s">
        <v>851</v>
      </c>
      <c r="E116" s="18" t="s">
        <v>270</v>
      </c>
      <c r="F116" s="225">
        <v>26.979</v>
      </c>
      <c r="G116" s="33"/>
      <c r="H116" s="34"/>
    </row>
    <row r="117" spans="1:8" s="2" customFormat="1" ht="16.8" customHeight="1">
      <c r="A117" s="33"/>
      <c r="B117" s="34"/>
      <c r="C117" s="224" t="s">
        <v>846</v>
      </c>
      <c r="D117" s="224" t="s">
        <v>847</v>
      </c>
      <c r="E117" s="18" t="s">
        <v>270</v>
      </c>
      <c r="F117" s="225">
        <v>26.979</v>
      </c>
      <c r="G117" s="33"/>
      <c r="H117" s="34"/>
    </row>
    <row r="118" spans="1:8" s="2" customFormat="1" ht="16.8" customHeight="1">
      <c r="A118" s="33"/>
      <c r="B118" s="34"/>
      <c r="C118" s="220" t="s">
        <v>132</v>
      </c>
      <c r="D118" s="221" t="s">
        <v>1</v>
      </c>
      <c r="E118" s="222" t="s">
        <v>1</v>
      </c>
      <c r="F118" s="223">
        <v>23.8</v>
      </c>
      <c r="G118" s="33"/>
      <c r="H118" s="34"/>
    </row>
    <row r="119" spans="1:8" s="2" customFormat="1" ht="16.8" customHeight="1">
      <c r="A119" s="33"/>
      <c r="B119" s="34"/>
      <c r="C119" s="224" t="s">
        <v>1</v>
      </c>
      <c r="D119" s="224" t="s">
        <v>831</v>
      </c>
      <c r="E119" s="18" t="s">
        <v>1</v>
      </c>
      <c r="F119" s="225">
        <v>0</v>
      </c>
      <c r="G119" s="33"/>
      <c r="H119" s="34"/>
    </row>
    <row r="120" spans="1:8" s="2" customFormat="1" ht="16.8" customHeight="1">
      <c r="A120" s="33"/>
      <c r="B120" s="34"/>
      <c r="C120" s="224" t="s">
        <v>1</v>
      </c>
      <c r="D120" s="224" t="s">
        <v>830</v>
      </c>
      <c r="E120" s="18" t="s">
        <v>1</v>
      </c>
      <c r="F120" s="225">
        <v>0</v>
      </c>
      <c r="G120" s="33"/>
      <c r="H120" s="34"/>
    </row>
    <row r="121" spans="1:8" s="2" customFormat="1" ht="16.8" customHeight="1">
      <c r="A121" s="33"/>
      <c r="B121" s="34"/>
      <c r="C121" s="224" t="s">
        <v>1</v>
      </c>
      <c r="D121" s="224" t="s">
        <v>803</v>
      </c>
      <c r="E121" s="18" t="s">
        <v>1</v>
      </c>
      <c r="F121" s="225">
        <v>4.5</v>
      </c>
      <c r="G121" s="33"/>
      <c r="H121" s="34"/>
    </row>
    <row r="122" spans="1:8" s="2" customFormat="1" ht="16.8" customHeight="1">
      <c r="A122" s="33"/>
      <c r="B122" s="34"/>
      <c r="C122" s="224" t="s">
        <v>1</v>
      </c>
      <c r="D122" s="224" t="s">
        <v>832</v>
      </c>
      <c r="E122" s="18" t="s">
        <v>1</v>
      </c>
      <c r="F122" s="225">
        <v>5.1</v>
      </c>
      <c r="G122" s="33"/>
      <c r="H122" s="34"/>
    </row>
    <row r="123" spans="1:8" s="2" customFormat="1" ht="16.8" customHeight="1">
      <c r="A123" s="33"/>
      <c r="B123" s="34"/>
      <c r="C123" s="224" t="s">
        <v>1</v>
      </c>
      <c r="D123" s="224" t="s">
        <v>804</v>
      </c>
      <c r="E123" s="18" t="s">
        <v>1</v>
      </c>
      <c r="F123" s="225">
        <v>3</v>
      </c>
      <c r="G123" s="33"/>
      <c r="H123" s="34"/>
    </row>
    <row r="124" spans="1:8" s="2" customFormat="1" ht="16.8" customHeight="1">
      <c r="A124" s="33"/>
      <c r="B124" s="34"/>
      <c r="C124" s="224" t="s">
        <v>1</v>
      </c>
      <c r="D124" s="224" t="s">
        <v>833</v>
      </c>
      <c r="E124" s="18" t="s">
        <v>1</v>
      </c>
      <c r="F124" s="225">
        <v>0</v>
      </c>
      <c r="G124" s="33"/>
      <c r="H124" s="34"/>
    </row>
    <row r="125" spans="1:8" s="2" customFormat="1" ht="16.8" customHeight="1">
      <c r="A125" s="33"/>
      <c r="B125" s="34"/>
      <c r="C125" s="224" t="s">
        <v>1</v>
      </c>
      <c r="D125" s="224" t="s">
        <v>834</v>
      </c>
      <c r="E125" s="18" t="s">
        <v>1</v>
      </c>
      <c r="F125" s="225">
        <v>11.2</v>
      </c>
      <c r="G125" s="33"/>
      <c r="H125" s="34"/>
    </row>
    <row r="126" spans="1:8" s="2" customFormat="1" ht="16.8" customHeight="1">
      <c r="A126" s="33"/>
      <c r="B126" s="34"/>
      <c r="C126" s="224" t="s">
        <v>132</v>
      </c>
      <c r="D126" s="224" t="s">
        <v>304</v>
      </c>
      <c r="E126" s="18" t="s">
        <v>1</v>
      </c>
      <c r="F126" s="225">
        <v>23.8</v>
      </c>
      <c r="G126" s="33"/>
      <c r="H126" s="34"/>
    </row>
    <row r="127" spans="1:8" s="2" customFormat="1" ht="16.8" customHeight="1">
      <c r="A127" s="33"/>
      <c r="B127" s="34"/>
      <c r="C127" s="226" t="s">
        <v>2612</v>
      </c>
      <c r="D127" s="33"/>
      <c r="E127" s="33"/>
      <c r="F127" s="33"/>
      <c r="G127" s="33"/>
      <c r="H127" s="34"/>
    </row>
    <row r="128" spans="1:8" s="2" customFormat="1" ht="20.4">
      <c r="A128" s="33"/>
      <c r="B128" s="34"/>
      <c r="C128" s="224" t="s">
        <v>826</v>
      </c>
      <c r="D128" s="224" t="s">
        <v>827</v>
      </c>
      <c r="E128" s="18" t="s">
        <v>294</v>
      </c>
      <c r="F128" s="225">
        <v>41.1</v>
      </c>
      <c r="G128" s="33"/>
      <c r="H128" s="34"/>
    </row>
    <row r="129" spans="1:8" s="2" customFormat="1" ht="16.8" customHeight="1">
      <c r="A129" s="33"/>
      <c r="B129" s="34"/>
      <c r="C129" s="224" t="s">
        <v>841</v>
      </c>
      <c r="D129" s="224" t="s">
        <v>842</v>
      </c>
      <c r="E129" s="18" t="s">
        <v>294</v>
      </c>
      <c r="F129" s="225">
        <v>24.99</v>
      </c>
      <c r="G129" s="33"/>
      <c r="H129" s="34"/>
    </row>
    <row r="130" spans="1:8" s="2" customFormat="1" ht="16.8" customHeight="1">
      <c r="A130" s="33"/>
      <c r="B130" s="34"/>
      <c r="C130" s="220" t="s">
        <v>135</v>
      </c>
      <c r="D130" s="221" t="s">
        <v>1</v>
      </c>
      <c r="E130" s="222" t="s">
        <v>1</v>
      </c>
      <c r="F130" s="223">
        <v>72.933</v>
      </c>
      <c r="G130" s="33"/>
      <c r="H130" s="34"/>
    </row>
    <row r="131" spans="1:8" s="2" customFormat="1" ht="16.8" customHeight="1">
      <c r="A131" s="33"/>
      <c r="B131" s="34"/>
      <c r="C131" s="224" t="s">
        <v>1</v>
      </c>
      <c r="D131" s="224" t="s">
        <v>1087</v>
      </c>
      <c r="E131" s="18" t="s">
        <v>1</v>
      </c>
      <c r="F131" s="225">
        <v>0</v>
      </c>
      <c r="G131" s="33"/>
      <c r="H131" s="34"/>
    </row>
    <row r="132" spans="1:8" s="2" customFormat="1" ht="16.8" customHeight="1">
      <c r="A132" s="33"/>
      <c r="B132" s="34"/>
      <c r="C132" s="224" t="s">
        <v>1</v>
      </c>
      <c r="D132" s="224" t="s">
        <v>193</v>
      </c>
      <c r="E132" s="18" t="s">
        <v>1</v>
      </c>
      <c r="F132" s="225">
        <v>72.933</v>
      </c>
      <c r="G132" s="33"/>
      <c r="H132" s="34"/>
    </row>
    <row r="133" spans="1:8" s="2" customFormat="1" ht="16.8" customHeight="1">
      <c r="A133" s="33"/>
      <c r="B133" s="34"/>
      <c r="C133" s="224" t="s">
        <v>135</v>
      </c>
      <c r="D133" s="224" t="s">
        <v>277</v>
      </c>
      <c r="E133" s="18" t="s">
        <v>1</v>
      </c>
      <c r="F133" s="225">
        <v>72.933</v>
      </c>
      <c r="G133" s="33"/>
      <c r="H133" s="34"/>
    </row>
    <row r="134" spans="1:8" s="2" customFormat="1" ht="16.8" customHeight="1">
      <c r="A134" s="33"/>
      <c r="B134" s="34"/>
      <c r="C134" s="226" t="s">
        <v>2612</v>
      </c>
      <c r="D134" s="33"/>
      <c r="E134" s="33"/>
      <c r="F134" s="33"/>
      <c r="G134" s="33"/>
      <c r="H134" s="34"/>
    </row>
    <row r="135" spans="1:8" s="2" customFormat="1" ht="16.8" customHeight="1">
      <c r="A135" s="33"/>
      <c r="B135" s="34"/>
      <c r="C135" s="224" t="s">
        <v>1084</v>
      </c>
      <c r="D135" s="224" t="s">
        <v>1085</v>
      </c>
      <c r="E135" s="18" t="s">
        <v>270</v>
      </c>
      <c r="F135" s="225">
        <v>72.933</v>
      </c>
      <c r="G135" s="33"/>
      <c r="H135" s="34"/>
    </row>
    <row r="136" spans="1:8" s="2" customFormat="1" ht="20.4">
      <c r="A136" s="33"/>
      <c r="B136" s="34"/>
      <c r="C136" s="224" t="s">
        <v>1070</v>
      </c>
      <c r="D136" s="224" t="s">
        <v>1071</v>
      </c>
      <c r="E136" s="18" t="s">
        <v>270</v>
      </c>
      <c r="F136" s="225">
        <v>72.933</v>
      </c>
      <c r="G136" s="33"/>
      <c r="H136" s="34"/>
    </row>
    <row r="137" spans="1:8" s="2" customFormat="1" ht="16.8" customHeight="1">
      <c r="A137" s="33"/>
      <c r="B137" s="34"/>
      <c r="C137" s="224" t="s">
        <v>1078</v>
      </c>
      <c r="D137" s="224" t="s">
        <v>1079</v>
      </c>
      <c r="E137" s="18" t="s">
        <v>379</v>
      </c>
      <c r="F137" s="225">
        <v>0.04</v>
      </c>
      <c r="G137" s="33"/>
      <c r="H137" s="34"/>
    </row>
    <row r="138" spans="1:8" s="2" customFormat="1" ht="20.4">
      <c r="A138" s="33"/>
      <c r="B138" s="34"/>
      <c r="C138" s="224" t="s">
        <v>1093</v>
      </c>
      <c r="D138" s="224" t="s">
        <v>1094</v>
      </c>
      <c r="E138" s="18" t="s">
        <v>270</v>
      </c>
      <c r="F138" s="225">
        <v>135.613</v>
      </c>
      <c r="G138" s="33"/>
      <c r="H138" s="34"/>
    </row>
    <row r="139" spans="1:8" s="2" customFormat="1" ht="16.8" customHeight="1">
      <c r="A139" s="33"/>
      <c r="B139" s="34"/>
      <c r="C139" s="220" t="s">
        <v>138</v>
      </c>
      <c r="D139" s="221" t="s">
        <v>1</v>
      </c>
      <c r="E139" s="222" t="s">
        <v>1</v>
      </c>
      <c r="F139" s="223">
        <v>41.392</v>
      </c>
      <c r="G139" s="33"/>
      <c r="H139" s="34"/>
    </row>
    <row r="140" spans="1:8" s="2" customFormat="1" ht="16.8" customHeight="1">
      <c r="A140" s="33"/>
      <c r="B140" s="34"/>
      <c r="C140" s="224" t="s">
        <v>1</v>
      </c>
      <c r="D140" s="224" t="s">
        <v>821</v>
      </c>
      <c r="E140" s="18" t="s">
        <v>1</v>
      </c>
      <c r="F140" s="225">
        <v>0</v>
      </c>
      <c r="G140" s="33"/>
      <c r="H140" s="34"/>
    </row>
    <row r="141" spans="1:8" s="2" customFormat="1" ht="16.8" customHeight="1">
      <c r="A141" s="33"/>
      <c r="B141" s="34"/>
      <c r="C141" s="224" t="s">
        <v>1</v>
      </c>
      <c r="D141" s="224" t="s">
        <v>1092</v>
      </c>
      <c r="E141" s="18" t="s">
        <v>1</v>
      </c>
      <c r="F141" s="225">
        <v>37.062</v>
      </c>
      <c r="G141" s="33"/>
      <c r="H141" s="34"/>
    </row>
    <row r="142" spans="1:8" s="2" customFormat="1" ht="16.8" customHeight="1">
      <c r="A142" s="33"/>
      <c r="B142" s="34"/>
      <c r="C142" s="224" t="s">
        <v>1</v>
      </c>
      <c r="D142" s="224" t="s">
        <v>823</v>
      </c>
      <c r="E142" s="18" t="s">
        <v>1</v>
      </c>
      <c r="F142" s="225">
        <v>0</v>
      </c>
      <c r="G142" s="33"/>
      <c r="H142" s="34"/>
    </row>
    <row r="143" spans="1:8" s="2" customFormat="1" ht="16.8" customHeight="1">
      <c r="A143" s="33"/>
      <c r="B143" s="34"/>
      <c r="C143" s="224" t="s">
        <v>1</v>
      </c>
      <c r="D143" s="224" t="s">
        <v>540</v>
      </c>
      <c r="E143" s="18" t="s">
        <v>1</v>
      </c>
      <c r="F143" s="225">
        <v>0</v>
      </c>
      <c r="G143" s="33"/>
      <c r="H143" s="34"/>
    </row>
    <row r="144" spans="1:8" s="2" customFormat="1" ht="16.8" customHeight="1">
      <c r="A144" s="33"/>
      <c r="B144" s="34"/>
      <c r="C144" s="224" t="s">
        <v>1</v>
      </c>
      <c r="D144" s="224" t="s">
        <v>824</v>
      </c>
      <c r="E144" s="18" t="s">
        <v>1</v>
      </c>
      <c r="F144" s="225">
        <v>4.33</v>
      </c>
      <c r="G144" s="33"/>
      <c r="H144" s="34"/>
    </row>
    <row r="145" spans="1:8" s="2" customFormat="1" ht="16.8" customHeight="1">
      <c r="A145" s="33"/>
      <c r="B145" s="34"/>
      <c r="C145" s="224" t="s">
        <v>138</v>
      </c>
      <c r="D145" s="224" t="s">
        <v>304</v>
      </c>
      <c r="E145" s="18" t="s">
        <v>1</v>
      </c>
      <c r="F145" s="225">
        <v>41.392</v>
      </c>
      <c r="G145" s="33"/>
      <c r="H145" s="34"/>
    </row>
    <row r="146" spans="1:8" s="2" customFormat="1" ht="16.8" customHeight="1">
      <c r="A146" s="33"/>
      <c r="B146" s="34"/>
      <c r="C146" s="226" t="s">
        <v>2612</v>
      </c>
      <c r="D146" s="33"/>
      <c r="E146" s="33"/>
      <c r="F146" s="33"/>
      <c r="G146" s="33"/>
      <c r="H146" s="34"/>
    </row>
    <row r="147" spans="1:8" s="2" customFormat="1" ht="16.8" customHeight="1">
      <c r="A147" s="33"/>
      <c r="B147" s="34"/>
      <c r="C147" s="224" t="s">
        <v>1089</v>
      </c>
      <c r="D147" s="224" t="s">
        <v>1090</v>
      </c>
      <c r="E147" s="18" t="s">
        <v>270</v>
      </c>
      <c r="F147" s="225">
        <v>41.392</v>
      </c>
      <c r="G147" s="33"/>
      <c r="H147" s="34"/>
    </row>
    <row r="148" spans="1:8" s="2" customFormat="1" ht="20.4">
      <c r="A148" s="33"/>
      <c r="B148" s="34"/>
      <c r="C148" s="224" t="s">
        <v>1074</v>
      </c>
      <c r="D148" s="224" t="s">
        <v>1075</v>
      </c>
      <c r="E148" s="18" t="s">
        <v>270</v>
      </c>
      <c r="F148" s="225">
        <v>41.392</v>
      </c>
      <c r="G148" s="33"/>
      <c r="H148" s="34"/>
    </row>
    <row r="149" spans="1:8" s="2" customFormat="1" ht="16.8" customHeight="1">
      <c r="A149" s="33"/>
      <c r="B149" s="34"/>
      <c r="C149" s="224" t="s">
        <v>1078</v>
      </c>
      <c r="D149" s="224" t="s">
        <v>1079</v>
      </c>
      <c r="E149" s="18" t="s">
        <v>379</v>
      </c>
      <c r="F149" s="225">
        <v>0.04</v>
      </c>
      <c r="G149" s="33"/>
      <c r="H149" s="34"/>
    </row>
    <row r="150" spans="1:8" s="2" customFormat="1" ht="20.4">
      <c r="A150" s="33"/>
      <c r="B150" s="34"/>
      <c r="C150" s="224" t="s">
        <v>1093</v>
      </c>
      <c r="D150" s="224" t="s">
        <v>1094</v>
      </c>
      <c r="E150" s="18" t="s">
        <v>270</v>
      </c>
      <c r="F150" s="225">
        <v>135.613</v>
      </c>
      <c r="G150" s="33"/>
      <c r="H150" s="34"/>
    </row>
    <row r="151" spans="1:8" s="2" customFormat="1" ht="16.8" customHeight="1">
      <c r="A151" s="33"/>
      <c r="B151" s="34"/>
      <c r="C151" s="220" t="s">
        <v>141</v>
      </c>
      <c r="D151" s="221" t="s">
        <v>1</v>
      </c>
      <c r="E151" s="222" t="s">
        <v>1</v>
      </c>
      <c r="F151" s="223">
        <v>61.8</v>
      </c>
      <c r="G151" s="33"/>
      <c r="H151" s="34"/>
    </row>
    <row r="152" spans="1:8" s="2" customFormat="1" ht="16.8" customHeight="1">
      <c r="A152" s="33"/>
      <c r="B152" s="34"/>
      <c r="C152" s="224" t="s">
        <v>1</v>
      </c>
      <c r="D152" s="224" t="s">
        <v>605</v>
      </c>
      <c r="E152" s="18" t="s">
        <v>1</v>
      </c>
      <c r="F152" s="225">
        <v>0</v>
      </c>
      <c r="G152" s="33"/>
      <c r="H152" s="34"/>
    </row>
    <row r="153" spans="1:8" s="2" customFormat="1" ht="16.8" customHeight="1">
      <c r="A153" s="33"/>
      <c r="B153" s="34"/>
      <c r="C153" s="224" t="s">
        <v>1</v>
      </c>
      <c r="D153" s="224" t="s">
        <v>159</v>
      </c>
      <c r="E153" s="18" t="s">
        <v>1</v>
      </c>
      <c r="F153" s="225">
        <v>18.6</v>
      </c>
      <c r="G153" s="33"/>
      <c r="H153" s="34"/>
    </row>
    <row r="154" spans="1:8" s="2" customFormat="1" ht="16.8" customHeight="1">
      <c r="A154" s="33"/>
      <c r="B154" s="34"/>
      <c r="C154" s="224" t="s">
        <v>1</v>
      </c>
      <c r="D154" s="224" t="s">
        <v>161</v>
      </c>
      <c r="E154" s="18" t="s">
        <v>1</v>
      </c>
      <c r="F154" s="225">
        <v>8.4</v>
      </c>
      <c r="G154" s="33"/>
      <c r="H154" s="34"/>
    </row>
    <row r="155" spans="1:8" s="2" customFormat="1" ht="16.8" customHeight="1">
      <c r="A155" s="33"/>
      <c r="B155" s="34"/>
      <c r="C155" s="224" t="s">
        <v>1</v>
      </c>
      <c r="D155" s="224" t="s">
        <v>210</v>
      </c>
      <c r="E155" s="18" t="s">
        <v>1</v>
      </c>
      <c r="F155" s="225">
        <v>34.8</v>
      </c>
      <c r="G155" s="33"/>
      <c r="H155" s="34"/>
    </row>
    <row r="156" spans="1:8" s="2" customFormat="1" ht="16.8" customHeight="1">
      <c r="A156" s="33"/>
      <c r="B156" s="34"/>
      <c r="C156" s="224" t="s">
        <v>141</v>
      </c>
      <c r="D156" s="224" t="s">
        <v>304</v>
      </c>
      <c r="E156" s="18" t="s">
        <v>1</v>
      </c>
      <c r="F156" s="225">
        <v>61.8</v>
      </c>
      <c r="G156" s="33"/>
      <c r="H156" s="34"/>
    </row>
    <row r="157" spans="1:8" s="2" customFormat="1" ht="16.8" customHeight="1">
      <c r="A157" s="33"/>
      <c r="B157" s="34"/>
      <c r="C157" s="226" t="s">
        <v>2612</v>
      </c>
      <c r="D157" s="33"/>
      <c r="E157" s="33"/>
      <c r="F157" s="33"/>
      <c r="G157" s="33"/>
      <c r="H157" s="34"/>
    </row>
    <row r="158" spans="1:8" s="2" customFormat="1" ht="20.4">
      <c r="A158" s="33"/>
      <c r="B158" s="34"/>
      <c r="C158" s="224" t="s">
        <v>1116</v>
      </c>
      <c r="D158" s="224" t="s">
        <v>1117</v>
      </c>
      <c r="E158" s="18" t="s">
        <v>270</v>
      </c>
      <c r="F158" s="225">
        <v>61.8</v>
      </c>
      <c r="G158" s="33"/>
      <c r="H158" s="34"/>
    </row>
    <row r="159" spans="1:8" s="2" customFormat="1" ht="16.8" customHeight="1">
      <c r="A159" s="33"/>
      <c r="B159" s="34"/>
      <c r="C159" s="224" t="s">
        <v>1120</v>
      </c>
      <c r="D159" s="224" t="s">
        <v>1121</v>
      </c>
      <c r="E159" s="18" t="s">
        <v>312</v>
      </c>
      <c r="F159" s="225">
        <v>7.564</v>
      </c>
      <c r="G159" s="33"/>
      <c r="H159" s="34"/>
    </row>
    <row r="160" spans="1:8" s="2" customFormat="1" ht="16.8" customHeight="1">
      <c r="A160" s="33"/>
      <c r="B160" s="34"/>
      <c r="C160" s="220" t="s">
        <v>142</v>
      </c>
      <c r="D160" s="221" t="s">
        <v>1</v>
      </c>
      <c r="E160" s="222" t="s">
        <v>1</v>
      </c>
      <c r="F160" s="223">
        <v>17.3</v>
      </c>
      <c r="G160" s="33"/>
      <c r="H160" s="34"/>
    </row>
    <row r="161" spans="1:8" s="2" customFormat="1" ht="16.8" customHeight="1">
      <c r="A161" s="33"/>
      <c r="B161" s="34"/>
      <c r="C161" s="224" t="s">
        <v>1</v>
      </c>
      <c r="D161" s="224" t="s">
        <v>829</v>
      </c>
      <c r="E161" s="18" t="s">
        <v>1</v>
      </c>
      <c r="F161" s="225">
        <v>0</v>
      </c>
      <c r="G161" s="33"/>
      <c r="H161" s="34"/>
    </row>
    <row r="162" spans="1:8" s="2" customFormat="1" ht="16.8" customHeight="1">
      <c r="A162" s="33"/>
      <c r="B162" s="34"/>
      <c r="C162" s="224" t="s">
        <v>1</v>
      </c>
      <c r="D162" s="224" t="s">
        <v>830</v>
      </c>
      <c r="E162" s="18" t="s">
        <v>1</v>
      </c>
      <c r="F162" s="225">
        <v>0</v>
      </c>
      <c r="G162" s="33"/>
      <c r="H162" s="34"/>
    </row>
    <row r="163" spans="1:8" s="2" customFormat="1" ht="16.8" customHeight="1">
      <c r="A163" s="33"/>
      <c r="B163" s="34"/>
      <c r="C163" s="224" t="s">
        <v>1</v>
      </c>
      <c r="D163" s="224" t="s">
        <v>155</v>
      </c>
      <c r="E163" s="18" t="s">
        <v>1</v>
      </c>
      <c r="F163" s="225">
        <v>7.5</v>
      </c>
      <c r="G163" s="33"/>
      <c r="H163" s="34"/>
    </row>
    <row r="164" spans="1:8" s="2" customFormat="1" ht="16.8" customHeight="1">
      <c r="A164" s="33"/>
      <c r="B164" s="34"/>
      <c r="C164" s="224" t="s">
        <v>1</v>
      </c>
      <c r="D164" s="224" t="s">
        <v>157</v>
      </c>
      <c r="E164" s="18" t="s">
        <v>1</v>
      </c>
      <c r="F164" s="225">
        <v>9.8</v>
      </c>
      <c r="G164" s="33"/>
      <c r="H164" s="34"/>
    </row>
    <row r="165" spans="1:8" s="2" customFormat="1" ht="16.8" customHeight="1">
      <c r="A165" s="33"/>
      <c r="B165" s="34"/>
      <c r="C165" s="224" t="s">
        <v>142</v>
      </c>
      <c r="D165" s="224" t="s">
        <v>304</v>
      </c>
      <c r="E165" s="18" t="s">
        <v>1</v>
      </c>
      <c r="F165" s="225">
        <v>17.3</v>
      </c>
      <c r="G165" s="33"/>
      <c r="H165" s="34"/>
    </row>
    <row r="166" spans="1:8" s="2" customFormat="1" ht="16.8" customHeight="1">
      <c r="A166" s="33"/>
      <c r="B166" s="34"/>
      <c r="C166" s="226" t="s">
        <v>2612</v>
      </c>
      <c r="D166" s="33"/>
      <c r="E166" s="33"/>
      <c r="F166" s="33"/>
      <c r="G166" s="33"/>
      <c r="H166" s="34"/>
    </row>
    <row r="167" spans="1:8" s="2" customFormat="1" ht="20.4">
      <c r="A167" s="33"/>
      <c r="B167" s="34"/>
      <c r="C167" s="224" t="s">
        <v>826</v>
      </c>
      <c r="D167" s="224" t="s">
        <v>827</v>
      </c>
      <c r="E167" s="18" t="s">
        <v>294</v>
      </c>
      <c r="F167" s="225">
        <v>41.1</v>
      </c>
      <c r="G167" s="33"/>
      <c r="H167" s="34"/>
    </row>
    <row r="168" spans="1:8" s="2" customFormat="1" ht="16.8" customHeight="1">
      <c r="A168" s="33"/>
      <c r="B168" s="34"/>
      <c r="C168" s="224" t="s">
        <v>836</v>
      </c>
      <c r="D168" s="224" t="s">
        <v>837</v>
      </c>
      <c r="E168" s="18" t="s">
        <v>294</v>
      </c>
      <c r="F168" s="225">
        <v>18.165</v>
      </c>
      <c r="G168" s="33"/>
      <c r="H168" s="34"/>
    </row>
    <row r="169" spans="1:8" s="2" customFormat="1" ht="16.8" customHeight="1">
      <c r="A169" s="33"/>
      <c r="B169" s="34"/>
      <c r="C169" s="220" t="s">
        <v>144</v>
      </c>
      <c r="D169" s="221" t="s">
        <v>1</v>
      </c>
      <c r="E169" s="222" t="s">
        <v>1</v>
      </c>
      <c r="F169" s="223">
        <v>3</v>
      </c>
      <c r="G169" s="33"/>
      <c r="H169" s="34"/>
    </row>
    <row r="170" spans="1:8" s="2" customFormat="1" ht="16.8" customHeight="1">
      <c r="A170" s="33"/>
      <c r="B170" s="34"/>
      <c r="C170" s="224" t="s">
        <v>1</v>
      </c>
      <c r="D170" s="224" t="s">
        <v>1571</v>
      </c>
      <c r="E170" s="18" t="s">
        <v>1</v>
      </c>
      <c r="F170" s="225">
        <v>3</v>
      </c>
      <c r="G170" s="33"/>
      <c r="H170" s="34"/>
    </row>
    <row r="171" spans="1:8" s="2" customFormat="1" ht="16.8" customHeight="1">
      <c r="A171" s="33"/>
      <c r="B171" s="34"/>
      <c r="C171" s="224" t="s">
        <v>144</v>
      </c>
      <c r="D171" s="224" t="s">
        <v>277</v>
      </c>
      <c r="E171" s="18" t="s">
        <v>1</v>
      </c>
      <c r="F171" s="225">
        <v>3</v>
      </c>
      <c r="G171" s="33"/>
      <c r="H171" s="34"/>
    </row>
    <row r="172" spans="1:8" s="2" customFormat="1" ht="16.8" customHeight="1">
      <c r="A172" s="33"/>
      <c r="B172" s="34"/>
      <c r="C172" s="226" t="s">
        <v>2612</v>
      </c>
      <c r="D172" s="33"/>
      <c r="E172" s="33"/>
      <c r="F172" s="33"/>
      <c r="G172" s="33"/>
      <c r="H172" s="34"/>
    </row>
    <row r="173" spans="1:8" s="2" customFormat="1" ht="20.4">
      <c r="A173" s="33"/>
      <c r="B173" s="34"/>
      <c r="C173" s="224" t="s">
        <v>1568</v>
      </c>
      <c r="D173" s="224" t="s">
        <v>1569</v>
      </c>
      <c r="E173" s="18" t="s">
        <v>270</v>
      </c>
      <c r="F173" s="225">
        <v>3</v>
      </c>
      <c r="G173" s="33"/>
      <c r="H173" s="34"/>
    </row>
    <row r="174" spans="1:8" s="2" customFormat="1" ht="16.8" customHeight="1">
      <c r="A174" s="33"/>
      <c r="B174" s="34"/>
      <c r="C174" s="224" t="s">
        <v>1610</v>
      </c>
      <c r="D174" s="224" t="s">
        <v>1611</v>
      </c>
      <c r="E174" s="18" t="s">
        <v>270</v>
      </c>
      <c r="F174" s="225">
        <v>3</v>
      </c>
      <c r="G174" s="33"/>
      <c r="H174" s="34"/>
    </row>
    <row r="175" spans="1:8" s="2" customFormat="1" ht="20.4">
      <c r="A175" s="33"/>
      <c r="B175" s="34"/>
      <c r="C175" s="224" t="s">
        <v>1657</v>
      </c>
      <c r="D175" s="224" t="s">
        <v>1658</v>
      </c>
      <c r="E175" s="18" t="s">
        <v>270</v>
      </c>
      <c r="F175" s="225">
        <v>116.43</v>
      </c>
      <c r="G175" s="33"/>
      <c r="H175" s="34"/>
    </row>
    <row r="176" spans="1:8" s="2" customFormat="1" ht="16.8" customHeight="1">
      <c r="A176" s="33"/>
      <c r="B176" s="34"/>
      <c r="C176" s="224" t="s">
        <v>1573</v>
      </c>
      <c r="D176" s="224" t="s">
        <v>1574</v>
      </c>
      <c r="E176" s="18" t="s">
        <v>270</v>
      </c>
      <c r="F176" s="225">
        <v>3.3</v>
      </c>
      <c r="G176" s="33"/>
      <c r="H176" s="34"/>
    </row>
    <row r="177" spans="1:8" s="2" customFormat="1" ht="16.8" customHeight="1">
      <c r="A177" s="33"/>
      <c r="B177" s="34"/>
      <c r="C177" s="220" t="s">
        <v>145</v>
      </c>
      <c r="D177" s="221" t="s">
        <v>1</v>
      </c>
      <c r="E177" s="222" t="s">
        <v>1</v>
      </c>
      <c r="F177" s="223">
        <v>170.176</v>
      </c>
      <c r="G177" s="33"/>
      <c r="H177" s="34"/>
    </row>
    <row r="178" spans="1:8" s="2" customFormat="1" ht="16.8" customHeight="1">
      <c r="A178" s="33"/>
      <c r="B178" s="34"/>
      <c r="C178" s="224" t="s">
        <v>1</v>
      </c>
      <c r="D178" s="224" t="s">
        <v>955</v>
      </c>
      <c r="E178" s="18" t="s">
        <v>1</v>
      </c>
      <c r="F178" s="225">
        <v>170.176</v>
      </c>
      <c r="G178" s="33"/>
      <c r="H178" s="34"/>
    </row>
    <row r="179" spans="1:8" s="2" customFormat="1" ht="16.8" customHeight="1">
      <c r="A179" s="33"/>
      <c r="B179" s="34"/>
      <c r="C179" s="224" t="s">
        <v>145</v>
      </c>
      <c r="D179" s="224" t="s">
        <v>277</v>
      </c>
      <c r="E179" s="18" t="s">
        <v>1</v>
      </c>
      <c r="F179" s="225">
        <v>170.176</v>
      </c>
      <c r="G179" s="33"/>
      <c r="H179" s="34"/>
    </row>
    <row r="180" spans="1:8" s="2" customFormat="1" ht="16.8" customHeight="1">
      <c r="A180" s="33"/>
      <c r="B180" s="34"/>
      <c r="C180" s="226" t="s">
        <v>2612</v>
      </c>
      <c r="D180" s="33"/>
      <c r="E180" s="33"/>
      <c r="F180" s="33"/>
      <c r="G180" s="33"/>
      <c r="H180" s="34"/>
    </row>
    <row r="181" spans="1:8" s="2" customFormat="1" ht="20.4">
      <c r="A181" s="33"/>
      <c r="B181" s="34"/>
      <c r="C181" s="224" t="s">
        <v>952</v>
      </c>
      <c r="D181" s="224" t="s">
        <v>953</v>
      </c>
      <c r="E181" s="18" t="s">
        <v>270</v>
      </c>
      <c r="F181" s="225">
        <v>170.176</v>
      </c>
      <c r="G181" s="33"/>
      <c r="H181" s="34"/>
    </row>
    <row r="182" spans="1:8" s="2" customFormat="1" ht="30.6">
      <c r="A182" s="33"/>
      <c r="B182" s="34"/>
      <c r="C182" s="224" t="s">
        <v>957</v>
      </c>
      <c r="D182" s="224" t="s">
        <v>958</v>
      </c>
      <c r="E182" s="18" t="s">
        <v>270</v>
      </c>
      <c r="F182" s="225">
        <v>15315.84</v>
      </c>
      <c r="G182" s="33"/>
      <c r="H182" s="34"/>
    </row>
    <row r="183" spans="1:8" s="2" customFormat="1" ht="20.4">
      <c r="A183" s="33"/>
      <c r="B183" s="34"/>
      <c r="C183" s="224" t="s">
        <v>963</v>
      </c>
      <c r="D183" s="224" t="s">
        <v>964</v>
      </c>
      <c r="E183" s="18" t="s">
        <v>270</v>
      </c>
      <c r="F183" s="225">
        <v>170.176</v>
      </c>
      <c r="G183" s="33"/>
      <c r="H183" s="34"/>
    </row>
    <row r="184" spans="1:8" s="2" customFormat="1" ht="16.8" customHeight="1">
      <c r="A184" s="33"/>
      <c r="B184" s="34"/>
      <c r="C184" s="224" t="s">
        <v>972</v>
      </c>
      <c r="D184" s="224" t="s">
        <v>973</v>
      </c>
      <c r="E184" s="18" t="s">
        <v>270</v>
      </c>
      <c r="F184" s="225">
        <v>15315.84</v>
      </c>
      <c r="G184" s="33"/>
      <c r="H184" s="34"/>
    </row>
    <row r="185" spans="1:8" s="2" customFormat="1" ht="16.8" customHeight="1">
      <c r="A185" s="33"/>
      <c r="B185" s="34"/>
      <c r="C185" s="224" t="s">
        <v>982</v>
      </c>
      <c r="D185" s="224" t="s">
        <v>983</v>
      </c>
      <c r="E185" s="18" t="s">
        <v>270</v>
      </c>
      <c r="F185" s="225">
        <v>170.176</v>
      </c>
      <c r="G185" s="33"/>
      <c r="H185" s="34"/>
    </row>
    <row r="186" spans="1:8" s="2" customFormat="1" ht="16.8" customHeight="1">
      <c r="A186" s="33"/>
      <c r="B186" s="34"/>
      <c r="C186" s="224" t="s">
        <v>986</v>
      </c>
      <c r="D186" s="224" t="s">
        <v>987</v>
      </c>
      <c r="E186" s="18" t="s">
        <v>270</v>
      </c>
      <c r="F186" s="225">
        <v>340.352</v>
      </c>
      <c r="G186" s="33"/>
      <c r="H186" s="34"/>
    </row>
    <row r="187" spans="1:8" s="2" customFormat="1" ht="16.8" customHeight="1">
      <c r="A187" s="33"/>
      <c r="B187" s="34"/>
      <c r="C187" s="220" t="s">
        <v>147</v>
      </c>
      <c r="D187" s="221" t="s">
        <v>1</v>
      </c>
      <c r="E187" s="222" t="s">
        <v>1</v>
      </c>
      <c r="F187" s="223">
        <v>116.43</v>
      </c>
      <c r="G187" s="33"/>
      <c r="H187" s="34"/>
    </row>
    <row r="188" spans="1:8" s="2" customFormat="1" ht="16.8" customHeight="1">
      <c r="A188" s="33"/>
      <c r="B188" s="34"/>
      <c r="C188" s="224" t="s">
        <v>1</v>
      </c>
      <c r="D188" s="224" t="s">
        <v>605</v>
      </c>
      <c r="E188" s="18" t="s">
        <v>1</v>
      </c>
      <c r="F188" s="225">
        <v>0</v>
      </c>
      <c r="G188" s="33"/>
      <c r="H188" s="34"/>
    </row>
    <row r="189" spans="1:8" s="2" customFormat="1" ht="16.8" customHeight="1">
      <c r="A189" s="33"/>
      <c r="B189" s="34"/>
      <c r="C189" s="224" t="s">
        <v>1</v>
      </c>
      <c r="D189" s="224" t="s">
        <v>1660</v>
      </c>
      <c r="E189" s="18" t="s">
        <v>1</v>
      </c>
      <c r="F189" s="225">
        <v>0</v>
      </c>
      <c r="G189" s="33"/>
      <c r="H189" s="34"/>
    </row>
    <row r="190" spans="1:8" s="2" customFormat="1" ht="16.8" customHeight="1">
      <c r="A190" s="33"/>
      <c r="B190" s="34"/>
      <c r="C190" s="224" t="s">
        <v>1</v>
      </c>
      <c r="D190" s="224" t="s">
        <v>173</v>
      </c>
      <c r="E190" s="18" t="s">
        <v>1</v>
      </c>
      <c r="F190" s="225">
        <v>23.4</v>
      </c>
      <c r="G190" s="33"/>
      <c r="H190" s="34"/>
    </row>
    <row r="191" spans="1:8" s="2" customFormat="1" ht="16.8" customHeight="1">
      <c r="A191" s="33"/>
      <c r="B191" s="34"/>
      <c r="C191" s="224" t="s">
        <v>1</v>
      </c>
      <c r="D191" s="224" t="s">
        <v>1661</v>
      </c>
      <c r="E191" s="18" t="s">
        <v>1</v>
      </c>
      <c r="F191" s="225">
        <v>0</v>
      </c>
      <c r="G191" s="33"/>
      <c r="H191" s="34"/>
    </row>
    <row r="192" spans="1:8" s="2" customFormat="1" ht="16.8" customHeight="1">
      <c r="A192" s="33"/>
      <c r="B192" s="34"/>
      <c r="C192" s="224" t="s">
        <v>1</v>
      </c>
      <c r="D192" s="224" t="s">
        <v>153</v>
      </c>
      <c r="E192" s="18" t="s">
        <v>1</v>
      </c>
      <c r="F192" s="225">
        <v>59.983</v>
      </c>
      <c r="G192" s="33"/>
      <c r="H192" s="34"/>
    </row>
    <row r="193" spans="1:8" s="2" customFormat="1" ht="16.8" customHeight="1">
      <c r="A193" s="33"/>
      <c r="B193" s="34"/>
      <c r="C193" s="224" t="s">
        <v>1</v>
      </c>
      <c r="D193" s="224" t="s">
        <v>1662</v>
      </c>
      <c r="E193" s="18" t="s">
        <v>1</v>
      </c>
      <c r="F193" s="225">
        <v>31.502</v>
      </c>
      <c r="G193" s="33"/>
      <c r="H193" s="34"/>
    </row>
    <row r="194" spans="1:8" s="2" customFormat="1" ht="16.8" customHeight="1">
      <c r="A194" s="33"/>
      <c r="B194" s="34"/>
      <c r="C194" s="224" t="s">
        <v>1</v>
      </c>
      <c r="D194" s="224" t="s">
        <v>1663</v>
      </c>
      <c r="E194" s="18" t="s">
        <v>1</v>
      </c>
      <c r="F194" s="225">
        <v>0</v>
      </c>
      <c r="G194" s="33"/>
      <c r="H194" s="34"/>
    </row>
    <row r="195" spans="1:8" s="2" customFormat="1" ht="16.8" customHeight="1">
      <c r="A195" s="33"/>
      <c r="B195" s="34"/>
      <c r="C195" s="224" t="s">
        <v>1</v>
      </c>
      <c r="D195" s="224" t="s">
        <v>1664</v>
      </c>
      <c r="E195" s="18" t="s">
        <v>1</v>
      </c>
      <c r="F195" s="225">
        <v>12</v>
      </c>
      <c r="G195" s="33"/>
      <c r="H195" s="34"/>
    </row>
    <row r="196" spans="1:8" s="2" customFormat="1" ht="16.8" customHeight="1">
      <c r="A196" s="33"/>
      <c r="B196" s="34"/>
      <c r="C196" s="224" t="s">
        <v>1</v>
      </c>
      <c r="D196" s="224" t="s">
        <v>1665</v>
      </c>
      <c r="E196" s="18" t="s">
        <v>1</v>
      </c>
      <c r="F196" s="225">
        <v>0</v>
      </c>
      <c r="G196" s="33"/>
      <c r="H196" s="34"/>
    </row>
    <row r="197" spans="1:8" s="2" customFormat="1" ht="16.8" customHeight="1">
      <c r="A197" s="33"/>
      <c r="B197" s="34"/>
      <c r="C197" s="224" t="s">
        <v>1</v>
      </c>
      <c r="D197" s="224" t="s">
        <v>609</v>
      </c>
      <c r="E197" s="18" t="s">
        <v>1</v>
      </c>
      <c r="F197" s="225">
        <v>-3.28</v>
      </c>
      <c r="G197" s="33"/>
      <c r="H197" s="34"/>
    </row>
    <row r="198" spans="1:8" s="2" customFormat="1" ht="16.8" customHeight="1">
      <c r="A198" s="33"/>
      <c r="B198" s="34"/>
      <c r="C198" s="224" t="s">
        <v>1</v>
      </c>
      <c r="D198" s="224" t="s">
        <v>610</v>
      </c>
      <c r="E198" s="18" t="s">
        <v>1</v>
      </c>
      <c r="F198" s="225">
        <v>-1.125</v>
      </c>
      <c r="G198" s="33"/>
      <c r="H198" s="34"/>
    </row>
    <row r="199" spans="1:8" s="2" customFormat="1" ht="16.8" customHeight="1">
      <c r="A199" s="33"/>
      <c r="B199" s="34"/>
      <c r="C199" s="224" t="s">
        <v>1</v>
      </c>
      <c r="D199" s="224" t="s">
        <v>611</v>
      </c>
      <c r="E199" s="18" t="s">
        <v>1</v>
      </c>
      <c r="F199" s="225">
        <v>-2.05</v>
      </c>
      <c r="G199" s="33"/>
      <c r="H199" s="34"/>
    </row>
    <row r="200" spans="1:8" s="2" customFormat="1" ht="16.8" customHeight="1">
      <c r="A200" s="33"/>
      <c r="B200" s="34"/>
      <c r="C200" s="224" t="s">
        <v>1</v>
      </c>
      <c r="D200" s="224" t="s">
        <v>612</v>
      </c>
      <c r="E200" s="18" t="s">
        <v>1</v>
      </c>
      <c r="F200" s="225">
        <v>-1</v>
      </c>
      <c r="G200" s="33"/>
      <c r="H200" s="34"/>
    </row>
    <row r="201" spans="1:8" s="2" customFormat="1" ht="16.8" customHeight="1">
      <c r="A201" s="33"/>
      <c r="B201" s="34"/>
      <c r="C201" s="224" t="s">
        <v>1</v>
      </c>
      <c r="D201" s="224" t="s">
        <v>1666</v>
      </c>
      <c r="E201" s="18" t="s">
        <v>1</v>
      </c>
      <c r="F201" s="225">
        <v>0</v>
      </c>
      <c r="G201" s="33"/>
      <c r="H201" s="34"/>
    </row>
    <row r="202" spans="1:8" s="2" customFormat="1" ht="16.8" customHeight="1">
      <c r="A202" s="33"/>
      <c r="B202" s="34"/>
      <c r="C202" s="224" t="s">
        <v>1</v>
      </c>
      <c r="D202" s="224" t="s">
        <v>1667</v>
      </c>
      <c r="E202" s="18" t="s">
        <v>1</v>
      </c>
      <c r="F202" s="225">
        <v>-3</v>
      </c>
      <c r="G202" s="33"/>
      <c r="H202" s="34"/>
    </row>
    <row r="203" spans="1:8" s="2" customFormat="1" ht="16.8" customHeight="1">
      <c r="A203" s="33"/>
      <c r="B203" s="34"/>
      <c r="C203" s="224" t="s">
        <v>147</v>
      </c>
      <c r="D203" s="224" t="s">
        <v>277</v>
      </c>
      <c r="E203" s="18" t="s">
        <v>1</v>
      </c>
      <c r="F203" s="225">
        <v>116.43</v>
      </c>
      <c r="G203" s="33"/>
      <c r="H203" s="34"/>
    </row>
    <row r="204" spans="1:8" s="2" customFormat="1" ht="16.8" customHeight="1">
      <c r="A204" s="33"/>
      <c r="B204" s="34"/>
      <c r="C204" s="226" t="s">
        <v>2612</v>
      </c>
      <c r="D204" s="33"/>
      <c r="E204" s="33"/>
      <c r="F204" s="33"/>
      <c r="G204" s="33"/>
      <c r="H204" s="34"/>
    </row>
    <row r="205" spans="1:8" s="2" customFormat="1" ht="20.4">
      <c r="A205" s="33"/>
      <c r="B205" s="34"/>
      <c r="C205" s="224" t="s">
        <v>1657</v>
      </c>
      <c r="D205" s="224" t="s">
        <v>1658</v>
      </c>
      <c r="E205" s="18" t="s">
        <v>270</v>
      </c>
      <c r="F205" s="225">
        <v>116.43</v>
      </c>
      <c r="G205" s="33"/>
      <c r="H205" s="34"/>
    </row>
    <row r="206" spans="1:8" s="2" customFormat="1" ht="20.4">
      <c r="A206" s="33"/>
      <c r="B206" s="34"/>
      <c r="C206" s="224" t="s">
        <v>1650</v>
      </c>
      <c r="D206" s="224" t="s">
        <v>1651</v>
      </c>
      <c r="E206" s="18" t="s">
        <v>270</v>
      </c>
      <c r="F206" s="225">
        <v>61.528</v>
      </c>
      <c r="G206" s="33"/>
      <c r="H206" s="34"/>
    </row>
    <row r="207" spans="1:8" s="2" customFormat="1" ht="20.4">
      <c r="A207" s="33"/>
      <c r="B207" s="34"/>
      <c r="C207" s="224" t="s">
        <v>1669</v>
      </c>
      <c r="D207" s="224" t="s">
        <v>1670</v>
      </c>
      <c r="E207" s="18" t="s">
        <v>270</v>
      </c>
      <c r="F207" s="225">
        <v>93.03</v>
      </c>
      <c r="G207" s="33"/>
      <c r="H207" s="34"/>
    </row>
    <row r="208" spans="1:8" s="2" customFormat="1" ht="16.8" customHeight="1">
      <c r="A208" s="33"/>
      <c r="B208" s="34"/>
      <c r="C208" s="220" t="s">
        <v>149</v>
      </c>
      <c r="D208" s="221" t="s">
        <v>1</v>
      </c>
      <c r="E208" s="222" t="s">
        <v>1</v>
      </c>
      <c r="F208" s="223">
        <v>23.4</v>
      </c>
      <c r="G208" s="33"/>
      <c r="H208" s="34"/>
    </row>
    <row r="209" spans="1:8" s="2" customFormat="1" ht="16.8" customHeight="1">
      <c r="A209" s="33"/>
      <c r="B209" s="34"/>
      <c r="C209" s="224" t="s">
        <v>1</v>
      </c>
      <c r="D209" s="224" t="s">
        <v>605</v>
      </c>
      <c r="E209" s="18" t="s">
        <v>1</v>
      </c>
      <c r="F209" s="225">
        <v>0</v>
      </c>
      <c r="G209" s="33"/>
      <c r="H209" s="34"/>
    </row>
    <row r="210" spans="1:8" s="2" customFormat="1" ht="16.8" customHeight="1">
      <c r="A210" s="33"/>
      <c r="B210" s="34"/>
      <c r="C210" s="224" t="s">
        <v>1</v>
      </c>
      <c r="D210" s="224" t="s">
        <v>1660</v>
      </c>
      <c r="E210" s="18" t="s">
        <v>1</v>
      </c>
      <c r="F210" s="225">
        <v>0</v>
      </c>
      <c r="G210" s="33"/>
      <c r="H210" s="34"/>
    </row>
    <row r="211" spans="1:8" s="2" customFormat="1" ht="16.8" customHeight="1">
      <c r="A211" s="33"/>
      <c r="B211" s="34"/>
      <c r="C211" s="224" t="s">
        <v>1</v>
      </c>
      <c r="D211" s="224" t="s">
        <v>173</v>
      </c>
      <c r="E211" s="18" t="s">
        <v>1</v>
      </c>
      <c r="F211" s="225">
        <v>23.4</v>
      </c>
      <c r="G211" s="33"/>
      <c r="H211" s="34"/>
    </row>
    <row r="212" spans="1:8" s="2" customFormat="1" ht="16.8" customHeight="1">
      <c r="A212" s="33"/>
      <c r="B212" s="34"/>
      <c r="C212" s="224" t="s">
        <v>149</v>
      </c>
      <c r="D212" s="224" t="s">
        <v>304</v>
      </c>
      <c r="E212" s="18" t="s">
        <v>1</v>
      </c>
      <c r="F212" s="225">
        <v>23.4</v>
      </c>
      <c r="G212" s="33"/>
      <c r="H212" s="34"/>
    </row>
    <row r="213" spans="1:8" s="2" customFormat="1" ht="16.8" customHeight="1">
      <c r="A213" s="33"/>
      <c r="B213" s="34"/>
      <c r="C213" s="226" t="s">
        <v>2612</v>
      </c>
      <c r="D213" s="33"/>
      <c r="E213" s="33"/>
      <c r="F213" s="33"/>
      <c r="G213" s="33"/>
      <c r="H213" s="34"/>
    </row>
    <row r="214" spans="1:8" s="2" customFormat="1" ht="20.4">
      <c r="A214" s="33"/>
      <c r="B214" s="34"/>
      <c r="C214" s="224" t="s">
        <v>1657</v>
      </c>
      <c r="D214" s="224" t="s">
        <v>1658</v>
      </c>
      <c r="E214" s="18" t="s">
        <v>270</v>
      </c>
      <c r="F214" s="225">
        <v>116.43</v>
      </c>
      <c r="G214" s="33"/>
      <c r="H214" s="34"/>
    </row>
    <row r="215" spans="1:8" s="2" customFormat="1" ht="20.4">
      <c r="A215" s="33"/>
      <c r="B215" s="34"/>
      <c r="C215" s="224" t="s">
        <v>1669</v>
      </c>
      <c r="D215" s="224" t="s">
        <v>1670</v>
      </c>
      <c r="E215" s="18" t="s">
        <v>270</v>
      </c>
      <c r="F215" s="225">
        <v>93.03</v>
      </c>
      <c r="G215" s="33"/>
      <c r="H215" s="34"/>
    </row>
    <row r="216" spans="1:8" s="2" customFormat="1" ht="16.8" customHeight="1">
      <c r="A216" s="33"/>
      <c r="B216" s="34"/>
      <c r="C216" s="220" t="s">
        <v>151</v>
      </c>
      <c r="D216" s="221" t="s">
        <v>1</v>
      </c>
      <c r="E216" s="222" t="s">
        <v>1</v>
      </c>
      <c r="F216" s="223">
        <v>2.125</v>
      </c>
      <c r="G216" s="33"/>
      <c r="H216" s="34"/>
    </row>
    <row r="217" spans="1:8" s="2" customFormat="1" ht="16.8" customHeight="1">
      <c r="A217" s="33"/>
      <c r="B217" s="34"/>
      <c r="C217" s="224" t="s">
        <v>1</v>
      </c>
      <c r="D217" s="224" t="s">
        <v>867</v>
      </c>
      <c r="E217" s="18" t="s">
        <v>1</v>
      </c>
      <c r="F217" s="225">
        <v>0</v>
      </c>
      <c r="G217" s="33"/>
      <c r="H217" s="34"/>
    </row>
    <row r="218" spans="1:8" s="2" customFormat="1" ht="16.8" customHeight="1">
      <c r="A218" s="33"/>
      <c r="B218" s="34"/>
      <c r="C218" s="224" t="s">
        <v>1</v>
      </c>
      <c r="D218" s="224" t="s">
        <v>1285</v>
      </c>
      <c r="E218" s="18" t="s">
        <v>1</v>
      </c>
      <c r="F218" s="225">
        <v>0</v>
      </c>
      <c r="G218" s="33"/>
      <c r="H218" s="34"/>
    </row>
    <row r="219" spans="1:8" s="2" customFormat="1" ht="16.8" customHeight="1">
      <c r="A219" s="33"/>
      <c r="B219" s="34"/>
      <c r="C219" s="224" t="s">
        <v>1</v>
      </c>
      <c r="D219" s="224" t="s">
        <v>1286</v>
      </c>
      <c r="E219" s="18" t="s">
        <v>1</v>
      </c>
      <c r="F219" s="225">
        <v>1</v>
      </c>
      <c r="G219" s="33"/>
      <c r="H219" s="34"/>
    </row>
    <row r="220" spans="1:8" s="2" customFormat="1" ht="16.8" customHeight="1">
      <c r="A220" s="33"/>
      <c r="B220" s="34"/>
      <c r="C220" s="224" t="s">
        <v>1</v>
      </c>
      <c r="D220" s="224" t="s">
        <v>1287</v>
      </c>
      <c r="E220" s="18" t="s">
        <v>1</v>
      </c>
      <c r="F220" s="225">
        <v>1.125</v>
      </c>
      <c r="G220" s="33"/>
      <c r="H220" s="34"/>
    </row>
    <row r="221" spans="1:8" s="2" customFormat="1" ht="16.8" customHeight="1">
      <c r="A221" s="33"/>
      <c r="B221" s="34"/>
      <c r="C221" s="224" t="s">
        <v>151</v>
      </c>
      <c r="D221" s="224" t="s">
        <v>304</v>
      </c>
      <c r="E221" s="18" t="s">
        <v>1</v>
      </c>
      <c r="F221" s="225">
        <v>2.125</v>
      </c>
      <c r="G221" s="33"/>
      <c r="H221" s="34"/>
    </row>
    <row r="222" spans="1:8" s="2" customFormat="1" ht="16.8" customHeight="1">
      <c r="A222" s="33"/>
      <c r="B222" s="34"/>
      <c r="C222" s="226" t="s">
        <v>2612</v>
      </c>
      <c r="D222" s="33"/>
      <c r="E222" s="33"/>
      <c r="F222" s="33"/>
      <c r="G222" s="33"/>
      <c r="H222" s="34"/>
    </row>
    <row r="223" spans="1:8" s="2" customFormat="1" ht="16.8" customHeight="1">
      <c r="A223" s="33"/>
      <c r="B223" s="34"/>
      <c r="C223" s="224" t="s">
        <v>1282</v>
      </c>
      <c r="D223" s="224" t="s">
        <v>1283</v>
      </c>
      <c r="E223" s="18" t="s">
        <v>280</v>
      </c>
      <c r="F223" s="225">
        <v>3</v>
      </c>
      <c r="G223" s="33"/>
      <c r="H223" s="34"/>
    </row>
    <row r="224" spans="1:8" s="2" customFormat="1" ht="20.4">
      <c r="A224" s="33"/>
      <c r="B224" s="34"/>
      <c r="C224" s="224" t="s">
        <v>871</v>
      </c>
      <c r="D224" s="224" t="s">
        <v>872</v>
      </c>
      <c r="E224" s="18" t="s">
        <v>270</v>
      </c>
      <c r="F224" s="225">
        <v>4.175</v>
      </c>
      <c r="G224" s="33"/>
      <c r="H224" s="34"/>
    </row>
    <row r="225" spans="1:8" s="2" customFormat="1" ht="16.8" customHeight="1">
      <c r="A225" s="33"/>
      <c r="B225" s="34"/>
      <c r="C225" s="224" t="s">
        <v>1291</v>
      </c>
      <c r="D225" s="224" t="s">
        <v>1292</v>
      </c>
      <c r="E225" s="18" t="s">
        <v>270</v>
      </c>
      <c r="F225" s="225">
        <v>2.125</v>
      </c>
      <c r="G225" s="33"/>
      <c r="H225" s="34"/>
    </row>
    <row r="226" spans="1:8" s="2" customFormat="1" ht="16.8" customHeight="1">
      <c r="A226" s="33"/>
      <c r="B226" s="34"/>
      <c r="C226" s="220" t="s">
        <v>153</v>
      </c>
      <c r="D226" s="221" t="s">
        <v>1</v>
      </c>
      <c r="E226" s="222" t="s">
        <v>1</v>
      </c>
      <c r="F226" s="223">
        <v>59.983</v>
      </c>
      <c r="G226" s="33"/>
      <c r="H226" s="34"/>
    </row>
    <row r="227" spans="1:8" s="2" customFormat="1" ht="16.8" customHeight="1">
      <c r="A227" s="33"/>
      <c r="B227" s="34"/>
      <c r="C227" s="224" t="s">
        <v>1</v>
      </c>
      <c r="D227" s="224" t="s">
        <v>807</v>
      </c>
      <c r="E227" s="18" t="s">
        <v>1</v>
      </c>
      <c r="F227" s="225">
        <v>0</v>
      </c>
      <c r="G227" s="33"/>
      <c r="H227" s="34"/>
    </row>
    <row r="228" spans="1:8" s="2" customFormat="1" ht="16.8" customHeight="1">
      <c r="A228" s="33"/>
      <c r="B228" s="34"/>
      <c r="C228" s="224" t="s">
        <v>1</v>
      </c>
      <c r="D228" s="224" t="s">
        <v>808</v>
      </c>
      <c r="E228" s="18" t="s">
        <v>1</v>
      </c>
      <c r="F228" s="225">
        <v>43.155</v>
      </c>
      <c r="G228" s="33"/>
      <c r="H228" s="34"/>
    </row>
    <row r="229" spans="1:8" s="2" customFormat="1" ht="16.8" customHeight="1">
      <c r="A229" s="33"/>
      <c r="B229" s="34"/>
      <c r="C229" s="224" t="s">
        <v>1</v>
      </c>
      <c r="D229" s="224" t="s">
        <v>809</v>
      </c>
      <c r="E229" s="18" t="s">
        <v>1</v>
      </c>
      <c r="F229" s="225">
        <v>24.478</v>
      </c>
      <c r="G229" s="33"/>
      <c r="H229" s="34"/>
    </row>
    <row r="230" spans="1:8" s="2" customFormat="1" ht="16.8" customHeight="1">
      <c r="A230" s="33"/>
      <c r="B230" s="34"/>
      <c r="C230" s="224" t="s">
        <v>1</v>
      </c>
      <c r="D230" s="224" t="s">
        <v>608</v>
      </c>
      <c r="E230" s="18" t="s">
        <v>1</v>
      </c>
      <c r="F230" s="225">
        <v>0</v>
      </c>
      <c r="G230" s="33"/>
      <c r="H230" s="34"/>
    </row>
    <row r="231" spans="1:8" s="2" customFormat="1" ht="16.8" customHeight="1">
      <c r="A231" s="33"/>
      <c r="B231" s="34"/>
      <c r="C231" s="224" t="s">
        <v>1</v>
      </c>
      <c r="D231" s="224" t="s">
        <v>609</v>
      </c>
      <c r="E231" s="18" t="s">
        <v>1</v>
      </c>
      <c r="F231" s="225">
        <v>-3.28</v>
      </c>
      <c r="G231" s="33"/>
      <c r="H231" s="34"/>
    </row>
    <row r="232" spans="1:8" s="2" customFormat="1" ht="16.8" customHeight="1">
      <c r="A232" s="33"/>
      <c r="B232" s="34"/>
      <c r="C232" s="224" t="s">
        <v>1</v>
      </c>
      <c r="D232" s="224" t="s">
        <v>610</v>
      </c>
      <c r="E232" s="18" t="s">
        <v>1</v>
      </c>
      <c r="F232" s="225">
        <v>-1.125</v>
      </c>
      <c r="G232" s="33"/>
      <c r="H232" s="34"/>
    </row>
    <row r="233" spans="1:8" s="2" customFormat="1" ht="16.8" customHeight="1">
      <c r="A233" s="33"/>
      <c r="B233" s="34"/>
      <c r="C233" s="224" t="s">
        <v>1</v>
      </c>
      <c r="D233" s="224" t="s">
        <v>611</v>
      </c>
      <c r="E233" s="18" t="s">
        <v>1</v>
      </c>
      <c r="F233" s="225">
        <v>-2.05</v>
      </c>
      <c r="G233" s="33"/>
      <c r="H233" s="34"/>
    </row>
    <row r="234" spans="1:8" s="2" customFormat="1" ht="16.8" customHeight="1">
      <c r="A234" s="33"/>
      <c r="B234" s="34"/>
      <c r="C234" s="224" t="s">
        <v>1</v>
      </c>
      <c r="D234" s="224" t="s">
        <v>612</v>
      </c>
      <c r="E234" s="18" t="s">
        <v>1</v>
      </c>
      <c r="F234" s="225">
        <v>-1</v>
      </c>
      <c r="G234" s="33"/>
      <c r="H234" s="34"/>
    </row>
    <row r="235" spans="1:8" s="2" customFormat="1" ht="16.8" customHeight="1">
      <c r="A235" s="33"/>
      <c r="B235" s="34"/>
      <c r="C235" s="224" t="s">
        <v>1</v>
      </c>
      <c r="D235" s="224" t="s">
        <v>609</v>
      </c>
      <c r="E235" s="18" t="s">
        <v>1</v>
      </c>
      <c r="F235" s="225">
        <v>-3.28</v>
      </c>
      <c r="G235" s="33"/>
      <c r="H235" s="34"/>
    </row>
    <row r="236" spans="1:8" s="2" customFormat="1" ht="16.8" customHeight="1">
      <c r="A236" s="33"/>
      <c r="B236" s="34"/>
      <c r="C236" s="224" t="s">
        <v>1</v>
      </c>
      <c r="D236" s="224" t="s">
        <v>810</v>
      </c>
      <c r="E236" s="18" t="s">
        <v>1</v>
      </c>
      <c r="F236" s="225">
        <v>0</v>
      </c>
      <c r="G236" s="33"/>
      <c r="H236" s="34"/>
    </row>
    <row r="237" spans="1:8" s="2" customFormat="1" ht="16.8" customHeight="1">
      <c r="A237" s="33"/>
      <c r="B237" s="34"/>
      <c r="C237" s="224" t="s">
        <v>1</v>
      </c>
      <c r="D237" s="224" t="s">
        <v>811</v>
      </c>
      <c r="E237" s="18" t="s">
        <v>1</v>
      </c>
      <c r="F237" s="225">
        <v>1.125</v>
      </c>
      <c r="G237" s="33"/>
      <c r="H237" s="34"/>
    </row>
    <row r="238" spans="1:8" s="2" customFormat="1" ht="16.8" customHeight="1">
      <c r="A238" s="33"/>
      <c r="B238" s="34"/>
      <c r="C238" s="224" t="s">
        <v>1</v>
      </c>
      <c r="D238" s="224" t="s">
        <v>812</v>
      </c>
      <c r="E238" s="18" t="s">
        <v>1</v>
      </c>
      <c r="F238" s="225">
        <v>1.96</v>
      </c>
      <c r="G238" s="33"/>
      <c r="H238" s="34"/>
    </row>
    <row r="239" spans="1:8" s="2" customFormat="1" ht="16.8" customHeight="1">
      <c r="A239" s="33"/>
      <c r="B239" s="34"/>
      <c r="C239" s="224" t="s">
        <v>153</v>
      </c>
      <c r="D239" s="224" t="s">
        <v>277</v>
      </c>
      <c r="E239" s="18" t="s">
        <v>1</v>
      </c>
      <c r="F239" s="225">
        <v>59.983</v>
      </c>
      <c r="G239" s="33"/>
      <c r="H239" s="34"/>
    </row>
    <row r="240" spans="1:8" s="2" customFormat="1" ht="16.8" customHeight="1">
      <c r="A240" s="33"/>
      <c r="B240" s="34"/>
      <c r="C240" s="226" t="s">
        <v>2612</v>
      </c>
      <c r="D240" s="33"/>
      <c r="E240" s="33"/>
      <c r="F240" s="33"/>
      <c r="G240" s="33"/>
      <c r="H240" s="34"/>
    </row>
    <row r="241" spans="1:8" s="2" customFormat="1" ht="20.4">
      <c r="A241" s="33"/>
      <c r="B241" s="34"/>
      <c r="C241" s="224" t="s">
        <v>797</v>
      </c>
      <c r="D241" s="224" t="s">
        <v>798</v>
      </c>
      <c r="E241" s="18" t="s">
        <v>270</v>
      </c>
      <c r="F241" s="225">
        <v>59.983</v>
      </c>
      <c r="G241" s="33"/>
      <c r="H241" s="34"/>
    </row>
    <row r="242" spans="1:8" s="2" customFormat="1" ht="20.4">
      <c r="A242" s="33"/>
      <c r="B242" s="34"/>
      <c r="C242" s="224" t="s">
        <v>793</v>
      </c>
      <c r="D242" s="224" t="s">
        <v>794</v>
      </c>
      <c r="E242" s="18" t="s">
        <v>270</v>
      </c>
      <c r="F242" s="225">
        <v>59.983</v>
      </c>
      <c r="G242" s="33"/>
      <c r="H242" s="34"/>
    </row>
    <row r="243" spans="1:8" s="2" customFormat="1" ht="20.4">
      <c r="A243" s="33"/>
      <c r="B243" s="34"/>
      <c r="C243" s="224" t="s">
        <v>1657</v>
      </c>
      <c r="D243" s="224" t="s">
        <v>1658</v>
      </c>
      <c r="E243" s="18" t="s">
        <v>270</v>
      </c>
      <c r="F243" s="225">
        <v>116.43</v>
      </c>
      <c r="G243" s="33"/>
      <c r="H243" s="34"/>
    </row>
    <row r="244" spans="1:8" s="2" customFormat="1" ht="16.8" customHeight="1">
      <c r="A244" s="33"/>
      <c r="B244" s="34"/>
      <c r="C244" s="220" t="s">
        <v>155</v>
      </c>
      <c r="D244" s="221" t="s">
        <v>1</v>
      </c>
      <c r="E244" s="222" t="s">
        <v>1</v>
      </c>
      <c r="F244" s="223">
        <v>7.5</v>
      </c>
      <c r="G244" s="33"/>
      <c r="H244" s="34"/>
    </row>
    <row r="245" spans="1:8" s="2" customFormat="1" ht="16.8" customHeight="1">
      <c r="A245" s="33"/>
      <c r="B245" s="34"/>
      <c r="C245" s="224" t="s">
        <v>1</v>
      </c>
      <c r="D245" s="224" t="s">
        <v>605</v>
      </c>
      <c r="E245" s="18" t="s">
        <v>1</v>
      </c>
      <c r="F245" s="225">
        <v>0</v>
      </c>
      <c r="G245" s="33"/>
      <c r="H245" s="34"/>
    </row>
    <row r="246" spans="1:8" s="2" customFormat="1" ht="16.8" customHeight="1">
      <c r="A246" s="33"/>
      <c r="B246" s="34"/>
      <c r="C246" s="224" t="s">
        <v>1</v>
      </c>
      <c r="D246" s="224" t="s">
        <v>800</v>
      </c>
      <c r="E246" s="18" t="s">
        <v>1</v>
      </c>
      <c r="F246" s="225">
        <v>0</v>
      </c>
      <c r="G246" s="33"/>
      <c r="H246" s="34"/>
    </row>
    <row r="247" spans="1:8" s="2" customFormat="1" ht="16.8" customHeight="1">
      <c r="A247" s="33"/>
      <c r="B247" s="34"/>
      <c r="C247" s="224" t="s">
        <v>1</v>
      </c>
      <c r="D247" s="224" t="s">
        <v>801</v>
      </c>
      <c r="E247" s="18" t="s">
        <v>1</v>
      </c>
      <c r="F247" s="225">
        <v>0</v>
      </c>
      <c r="G247" s="33"/>
      <c r="H247" s="34"/>
    </row>
    <row r="248" spans="1:8" s="2" customFormat="1" ht="16.8" customHeight="1">
      <c r="A248" s="33"/>
      <c r="B248" s="34"/>
      <c r="C248" s="224" t="s">
        <v>1</v>
      </c>
      <c r="D248" s="224" t="s">
        <v>802</v>
      </c>
      <c r="E248" s="18" t="s">
        <v>1</v>
      </c>
      <c r="F248" s="225">
        <v>0</v>
      </c>
      <c r="G248" s="33"/>
      <c r="H248" s="34"/>
    </row>
    <row r="249" spans="1:8" s="2" customFormat="1" ht="16.8" customHeight="1">
      <c r="A249" s="33"/>
      <c r="B249" s="34"/>
      <c r="C249" s="224" t="s">
        <v>1</v>
      </c>
      <c r="D249" s="224" t="s">
        <v>803</v>
      </c>
      <c r="E249" s="18" t="s">
        <v>1</v>
      </c>
      <c r="F249" s="225">
        <v>4.5</v>
      </c>
      <c r="G249" s="33"/>
      <c r="H249" s="34"/>
    </row>
    <row r="250" spans="1:8" s="2" customFormat="1" ht="16.8" customHeight="1">
      <c r="A250" s="33"/>
      <c r="B250" s="34"/>
      <c r="C250" s="224" t="s">
        <v>1</v>
      </c>
      <c r="D250" s="224" t="s">
        <v>804</v>
      </c>
      <c r="E250" s="18" t="s">
        <v>1</v>
      </c>
      <c r="F250" s="225">
        <v>3</v>
      </c>
      <c r="G250" s="33"/>
      <c r="H250" s="34"/>
    </row>
    <row r="251" spans="1:8" s="2" customFormat="1" ht="16.8" customHeight="1">
      <c r="A251" s="33"/>
      <c r="B251" s="34"/>
      <c r="C251" s="224" t="s">
        <v>155</v>
      </c>
      <c r="D251" s="224" t="s">
        <v>304</v>
      </c>
      <c r="E251" s="18" t="s">
        <v>1</v>
      </c>
      <c r="F251" s="225">
        <v>7.5</v>
      </c>
      <c r="G251" s="33"/>
      <c r="H251" s="34"/>
    </row>
    <row r="252" spans="1:8" s="2" customFormat="1" ht="16.8" customHeight="1">
      <c r="A252" s="33"/>
      <c r="B252" s="34"/>
      <c r="C252" s="226" t="s">
        <v>2612</v>
      </c>
      <c r="D252" s="33"/>
      <c r="E252" s="33"/>
      <c r="F252" s="33"/>
      <c r="G252" s="33"/>
      <c r="H252" s="34"/>
    </row>
    <row r="253" spans="1:8" s="2" customFormat="1" ht="20.4">
      <c r="A253" s="33"/>
      <c r="B253" s="34"/>
      <c r="C253" s="224" t="s">
        <v>797</v>
      </c>
      <c r="D253" s="224" t="s">
        <v>798</v>
      </c>
      <c r="E253" s="18" t="s">
        <v>270</v>
      </c>
      <c r="F253" s="225">
        <v>59.983</v>
      </c>
      <c r="G253" s="33"/>
      <c r="H253" s="34"/>
    </row>
    <row r="254" spans="1:8" s="2" customFormat="1" ht="20.4">
      <c r="A254" s="33"/>
      <c r="B254" s="34"/>
      <c r="C254" s="224" t="s">
        <v>826</v>
      </c>
      <c r="D254" s="224" t="s">
        <v>827</v>
      </c>
      <c r="E254" s="18" t="s">
        <v>294</v>
      </c>
      <c r="F254" s="225">
        <v>41.1</v>
      </c>
      <c r="G254" s="33"/>
      <c r="H254" s="34"/>
    </row>
    <row r="255" spans="1:8" s="2" customFormat="1" ht="16.8" customHeight="1">
      <c r="A255" s="33"/>
      <c r="B255" s="34"/>
      <c r="C255" s="220" t="s">
        <v>157</v>
      </c>
      <c r="D255" s="221" t="s">
        <v>1</v>
      </c>
      <c r="E255" s="222" t="s">
        <v>1</v>
      </c>
      <c r="F255" s="223">
        <v>9.8</v>
      </c>
      <c r="G255" s="33"/>
      <c r="H255" s="34"/>
    </row>
    <row r="256" spans="1:8" s="2" customFormat="1" ht="16.8" customHeight="1">
      <c r="A256" s="33"/>
      <c r="B256" s="34"/>
      <c r="C256" s="224" t="s">
        <v>1</v>
      </c>
      <c r="D256" s="224" t="s">
        <v>805</v>
      </c>
      <c r="E256" s="18" t="s">
        <v>1</v>
      </c>
      <c r="F256" s="225">
        <v>0</v>
      </c>
      <c r="G256" s="33"/>
      <c r="H256" s="34"/>
    </row>
    <row r="257" spans="1:8" s="2" customFormat="1" ht="16.8" customHeight="1">
      <c r="A257" s="33"/>
      <c r="B257" s="34"/>
      <c r="C257" s="224" t="s">
        <v>1</v>
      </c>
      <c r="D257" s="224" t="s">
        <v>806</v>
      </c>
      <c r="E257" s="18" t="s">
        <v>1</v>
      </c>
      <c r="F257" s="225">
        <v>9.8</v>
      </c>
      <c r="G257" s="33"/>
      <c r="H257" s="34"/>
    </row>
    <row r="258" spans="1:8" s="2" customFormat="1" ht="16.8" customHeight="1">
      <c r="A258" s="33"/>
      <c r="B258" s="34"/>
      <c r="C258" s="224" t="s">
        <v>157</v>
      </c>
      <c r="D258" s="224" t="s">
        <v>304</v>
      </c>
      <c r="E258" s="18" t="s">
        <v>1</v>
      </c>
      <c r="F258" s="225">
        <v>9.8</v>
      </c>
      <c r="G258" s="33"/>
      <c r="H258" s="34"/>
    </row>
    <row r="259" spans="1:8" s="2" customFormat="1" ht="16.8" customHeight="1">
      <c r="A259" s="33"/>
      <c r="B259" s="34"/>
      <c r="C259" s="226" t="s">
        <v>2612</v>
      </c>
      <c r="D259" s="33"/>
      <c r="E259" s="33"/>
      <c r="F259" s="33"/>
      <c r="G259" s="33"/>
      <c r="H259" s="34"/>
    </row>
    <row r="260" spans="1:8" s="2" customFormat="1" ht="20.4">
      <c r="A260" s="33"/>
      <c r="B260" s="34"/>
      <c r="C260" s="224" t="s">
        <v>797</v>
      </c>
      <c r="D260" s="224" t="s">
        <v>798</v>
      </c>
      <c r="E260" s="18" t="s">
        <v>270</v>
      </c>
      <c r="F260" s="225">
        <v>59.983</v>
      </c>
      <c r="G260" s="33"/>
      <c r="H260" s="34"/>
    </row>
    <row r="261" spans="1:8" s="2" customFormat="1" ht="20.4">
      <c r="A261" s="33"/>
      <c r="B261" s="34"/>
      <c r="C261" s="224" t="s">
        <v>826</v>
      </c>
      <c r="D261" s="224" t="s">
        <v>827</v>
      </c>
      <c r="E261" s="18" t="s">
        <v>294</v>
      </c>
      <c r="F261" s="225">
        <v>41.1</v>
      </c>
      <c r="G261" s="33"/>
      <c r="H261" s="34"/>
    </row>
    <row r="262" spans="1:8" s="2" customFormat="1" ht="16.8" customHeight="1">
      <c r="A262" s="33"/>
      <c r="B262" s="34"/>
      <c r="C262" s="220" t="s">
        <v>159</v>
      </c>
      <c r="D262" s="221" t="s">
        <v>1</v>
      </c>
      <c r="E262" s="222" t="s">
        <v>1</v>
      </c>
      <c r="F262" s="223">
        <v>18.6</v>
      </c>
      <c r="G262" s="33"/>
      <c r="H262" s="34"/>
    </row>
    <row r="263" spans="1:8" s="2" customFormat="1" ht="16.8" customHeight="1">
      <c r="A263" s="33"/>
      <c r="B263" s="34"/>
      <c r="C263" s="224" t="s">
        <v>1</v>
      </c>
      <c r="D263" s="224" t="s">
        <v>605</v>
      </c>
      <c r="E263" s="18" t="s">
        <v>1</v>
      </c>
      <c r="F263" s="225">
        <v>0</v>
      </c>
      <c r="G263" s="33"/>
      <c r="H263" s="34"/>
    </row>
    <row r="264" spans="1:8" s="2" customFormat="1" ht="16.8" customHeight="1">
      <c r="A264" s="33"/>
      <c r="B264" s="34"/>
      <c r="C264" s="224" t="s">
        <v>1</v>
      </c>
      <c r="D264" s="224" t="s">
        <v>1011</v>
      </c>
      <c r="E264" s="18" t="s">
        <v>1</v>
      </c>
      <c r="F264" s="225">
        <v>0</v>
      </c>
      <c r="G264" s="33"/>
      <c r="H264" s="34"/>
    </row>
    <row r="265" spans="1:8" s="2" customFormat="1" ht="16.8" customHeight="1">
      <c r="A265" s="33"/>
      <c r="B265" s="34"/>
      <c r="C265" s="224" t="s">
        <v>1</v>
      </c>
      <c r="D265" s="224" t="s">
        <v>160</v>
      </c>
      <c r="E265" s="18" t="s">
        <v>1</v>
      </c>
      <c r="F265" s="225">
        <v>18.6</v>
      </c>
      <c r="G265" s="33"/>
      <c r="H265" s="34"/>
    </row>
    <row r="266" spans="1:8" s="2" customFormat="1" ht="16.8" customHeight="1">
      <c r="A266" s="33"/>
      <c r="B266" s="34"/>
      <c r="C266" s="224" t="s">
        <v>159</v>
      </c>
      <c r="D266" s="224" t="s">
        <v>304</v>
      </c>
      <c r="E266" s="18" t="s">
        <v>1</v>
      </c>
      <c r="F266" s="225">
        <v>18.6</v>
      </c>
      <c r="G266" s="33"/>
      <c r="H266" s="34"/>
    </row>
    <row r="267" spans="1:8" s="2" customFormat="1" ht="16.8" customHeight="1">
      <c r="A267" s="33"/>
      <c r="B267" s="34"/>
      <c r="C267" s="226" t="s">
        <v>2612</v>
      </c>
      <c r="D267" s="33"/>
      <c r="E267" s="33"/>
      <c r="F267" s="33"/>
      <c r="G267" s="33"/>
      <c r="H267" s="34"/>
    </row>
    <row r="268" spans="1:8" s="2" customFormat="1" ht="20.4">
      <c r="A268" s="33"/>
      <c r="B268" s="34"/>
      <c r="C268" s="224" t="s">
        <v>1002</v>
      </c>
      <c r="D268" s="224" t="s">
        <v>1003</v>
      </c>
      <c r="E268" s="18" t="s">
        <v>270</v>
      </c>
      <c r="F268" s="225">
        <v>61.8</v>
      </c>
      <c r="G268" s="33"/>
      <c r="H268" s="34"/>
    </row>
    <row r="269" spans="1:8" s="2" customFormat="1" ht="20.4">
      <c r="A269" s="33"/>
      <c r="B269" s="34"/>
      <c r="C269" s="224" t="s">
        <v>877</v>
      </c>
      <c r="D269" s="224" t="s">
        <v>878</v>
      </c>
      <c r="E269" s="18" t="s">
        <v>312</v>
      </c>
      <c r="F269" s="225">
        <v>4.635</v>
      </c>
      <c r="G269" s="33"/>
      <c r="H269" s="34"/>
    </row>
    <row r="270" spans="1:8" s="2" customFormat="1" ht="20.4">
      <c r="A270" s="33"/>
      <c r="B270" s="34"/>
      <c r="C270" s="224" t="s">
        <v>1116</v>
      </c>
      <c r="D270" s="224" t="s">
        <v>1117</v>
      </c>
      <c r="E270" s="18" t="s">
        <v>270</v>
      </c>
      <c r="F270" s="225">
        <v>61.8</v>
      </c>
      <c r="G270" s="33"/>
      <c r="H270" s="34"/>
    </row>
    <row r="271" spans="1:8" s="2" customFormat="1" ht="16.8" customHeight="1">
      <c r="A271" s="33"/>
      <c r="B271" s="34"/>
      <c r="C271" s="224" t="s">
        <v>1490</v>
      </c>
      <c r="D271" s="224" t="s">
        <v>1491</v>
      </c>
      <c r="E271" s="18" t="s">
        <v>270</v>
      </c>
      <c r="F271" s="225">
        <v>18.6</v>
      </c>
      <c r="G271" s="33"/>
      <c r="H271" s="34"/>
    </row>
    <row r="272" spans="1:8" s="2" customFormat="1" ht="16.8" customHeight="1">
      <c r="A272" s="33"/>
      <c r="B272" s="34"/>
      <c r="C272" s="220" t="s">
        <v>161</v>
      </c>
      <c r="D272" s="221" t="s">
        <v>1</v>
      </c>
      <c r="E272" s="222" t="s">
        <v>1</v>
      </c>
      <c r="F272" s="223">
        <v>8.4</v>
      </c>
      <c r="G272" s="33"/>
      <c r="H272" s="34"/>
    </row>
    <row r="273" spans="1:8" s="2" customFormat="1" ht="16.8" customHeight="1">
      <c r="A273" s="33"/>
      <c r="B273" s="34"/>
      <c r="C273" s="224" t="s">
        <v>1</v>
      </c>
      <c r="D273" s="224" t="s">
        <v>1012</v>
      </c>
      <c r="E273" s="18" t="s">
        <v>1</v>
      </c>
      <c r="F273" s="225">
        <v>0</v>
      </c>
      <c r="G273" s="33"/>
      <c r="H273" s="34"/>
    </row>
    <row r="274" spans="1:8" s="2" customFormat="1" ht="16.8" customHeight="1">
      <c r="A274" s="33"/>
      <c r="B274" s="34"/>
      <c r="C274" s="224" t="s">
        <v>1</v>
      </c>
      <c r="D274" s="224" t="s">
        <v>162</v>
      </c>
      <c r="E274" s="18" t="s">
        <v>1</v>
      </c>
      <c r="F274" s="225">
        <v>8.4</v>
      </c>
      <c r="G274" s="33"/>
      <c r="H274" s="34"/>
    </row>
    <row r="275" spans="1:8" s="2" customFormat="1" ht="16.8" customHeight="1">
      <c r="A275" s="33"/>
      <c r="B275" s="34"/>
      <c r="C275" s="224" t="s">
        <v>161</v>
      </c>
      <c r="D275" s="224" t="s">
        <v>304</v>
      </c>
      <c r="E275" s="18" t="s">
        <v>1</v>
      </c>
      <c r="F275" s="225">
        <v>8.4</v>
      </c>
      <c r="G275" s="33"/>
      <c r="H275" s="34"/>
    </row>
    <row r="276" spans="1:8" s="2" customFormat="1" ht="16.8" customHeight="1">
      <c r="A276" s="33"/>
      <c r="B276" s="34"/>
      <c r="C276" s="226" t="s">
        <v>2612</v>
      </c>
      <c r="D276" s="33"/>
      <c r="E276" s="33"/>
      <c r="F276" s="33"/>
      <c r="G276" s="33"/>
      <c r="H276" s="34"/>
    </row>
    <row r="277" spans="1:8" s="2" customFormat="1" ht="20.4">
      <c r="A277" s="33"/>
      <c r="B277" s="34"/>
      <c r="C277" s="224" t="s">
        <v>1002</v>
      </c>
      <c r="D277" s="224" t="s">
        <v>1003</v>
      </c>
      <c r="E277" s="18" t="s">
        <v>270</v>
      </c>
      <c r="F277" s="225">
        <v>61.8</v>
      </c>
      <c r="G277" s="33"/>
      <c r="H277" s="34"/>
    </row>
    <row r="278" spans="1:8" s="2" customFormat="1" ht="20.4">
      <c r="A278" s="33"/>
      <c r="B278" s="34"/>
      <c r="C278" s="224" t="s">
        <v>877</v>
      </c>
      <c r="D278" s="224" t="s">
        <v>878</v>
      </c>
      <c r="E278" s="18" t="s">
        <v>312</v>
      </c>
      <c r="F278" s="225">
        <v>4.635</v>
      </c>
      <c r="G278" s="33"/>
      <c r="H278" s="34"/>
    </row>
    <row r="279" spans="1:8" s="2" customFormat="1" ht="20.4">
      <c r="A279" s="33"/>
      <c r="B279" s="34"/>
      <c r="C279" s="224" t="s">
        <v>1116</v>
      </c>
      <c r="D279" s="224" t="s">
        <v>1117</v>
      </c>
      <c r="E279" s="18" t="s">
        <v>270</v>
      </c>
      <c r="F279" s="225">
        <v>61.8</v>
      </c>
      <c r="G279" s="33"/>
      <c r="H279" s="34"/>
    </row>
    <row r="280" spans="1:8" s="2" customFormat="1" ht="16.8" customHeight="1">
      <c r="A280" s="33"/>
      <c r="B280" s="34"/>
      <c r="C280" s="224" t="s">
        <v>1499</v>
      </c>
      <c r="D280" s="224" t="s">
        <v>1500</v>
      </c>
      <c r="E280" s="18" t="s">
        <v>270</v>
      </c>
      <c r="F280" s="225">
        <v>8.4</v>
      </c>
      <c r="G280" s="33"/>
      <c r="H280" s="34"/>
    </row>
    <row r="281" spans="1:8" s="2" customFormat="1" ht="16.8" customHeight="1">
      <c r="A281" s="33"/>
      <c r="B281" s="34"/>
      <c r="C281" s="220" t="s">
        <v>163</v>
      </c>
      <c r="D281" s="221" t="s">
        <v>1</v>
      </c>
      <c r="E281" s="222" t="s">
        <v>1</v>
      </c>
      <c r="F281" s="223">
        <v>54</v>
      </c>
      <c r="G281" s="33"/>
      <c r="H281" s="34"/>
    </row>
    <row r="282" spans="1:8" s="2" customFormat="1" ht="16.8" customHeight="1">
      <c r="A282" s="33"/>
      <c r="B282" s="34"/>
      <c r="C282" s="224" t="s">
        <v>1</v>
      </c>
      <c r="D282" s="224" t="s">
        <v>556</v>
      </c>
      <c r="E282" s="18" t="s">
        <v>1</v>
      </c>
      <c r="F282" s="225">
        <v>0</v>
      </c>
      <c r="G282" s="33"/>
      <c r="H282" s="34"/>
    </row>
    <row r="283" spans="1:8" s="2" customFormat="1" ht="16.8" customHeight="1">
      <c r="A283" s="33"/>
      <c r="B283" s="34"/>
      <c r="C283" s="224" t="s">
        <v>1</v>
      </c>
      <c r="D283" s="224" t="s">
        <v>557</v>
      </c>
      <c r="E283" s="18" t="s">
        <v>1</v>
      </c>
      <c r="F283" s="225">
        <v>0</v>
      </c>
      <c r="G283" s="33"/>
      <c r="H283" s="34"/>
    </row>
    <row r="284" spans="1:8" s="2" customFormat="1" ht="16.8" customHeight="1">
      <c r="A284" s="33"/>
      <c r="B284" s="34"/>
      <c r="C284" s="224" t="s">
        <v>1</v>
      </c>
      <c r="D284" s="224" t="s">
        <v>558</v>
      </c>
      <c r="E284" s="18" t="s">
        <v>1</v>
      </c>
      <c r="F284" s="225">
        <v>54</v>
      </c>
      <c r="G284" s="33"/>
      <c r="H284" s="34"/>
    </row>
    <row r="285" spans="1:8" s="2" customFormat="1" ht="16.8" customHeight="1">
      <c r="A285" s="33"/>
      <c r="B285" s="34"/>
      <c r="C285" s="224" t="s">
        <v>163</v>
      </c>
      <c r="D285" s="224" t="s">
        <v>304</v>
      </c>
      <c r="E285" s="18" t="s">
        <v>1</v>
      </c>
      <c r="F285" s="225">
        <v>54</v>
      </c>
      <c r="G285" s="33"/>
      <c r="H285" s="34"/>
    </row>
    <row r="286" spans="1:8" s="2" customFormat="1" ht="16.8" customHeight="1">
      <c r="A286" s="33"/>
      <c r="B286" s="34"/>
      <c r="C286" s="226" t="s">
        <v>2612</v>
      </c>
      <c r="D286" s="33"/>
      <c r="E286" s="33"/>
      <c r="F286" s="33"/>
      <c r="G286" s="33"/>
      <c r="H286" s="34"/>
    </row>
    <row r="287" spans="1:8" s="2" customFormat="1" ht="20.4">
      <c r="A287" s="33"/>
      <c r="B287" s="34"/>
      <c r="C287" s="224" t="s">
        <v>553</v>
      </c>
      <c r="D287" s="224" t="s">
        <v>554</v>
      </c>
      <c r="E287" s="18" t="s">
        <v>294</v>
      </c>
      <c r="F287" s="225">
        <v>54</v>
      </c>
      <c r="G287" s="33"/>
      <c r="H287" s="34"/>
    </row>
    <row r="288" spans="1:8" s="2" customFormat="1" ht="16.8" customHeight="1">
      <c r="A288" s="33"/>
      <c r="B288" s="34"/>
      <c r="C288" s="224" t="s">
        <v>582</v>
      </c>
      <c r="D288" s="224" t="s">
        <v>583</v>
      </c>
      <c r="E288" s="18" t="s">
        <v>294</v>
      </c>
      <c r="F288" s="225">
        <v>59.4</v>
      </c>
      <c r="G288" s="33"/>
      <c r="H288" s="34"/>
    </row>
    <row r="289" spans="1:8" s="2" customFormat="1" ht="16.8" customHeight="1">
      <c r="A289" s="33"/>
      <c r="B289" s="34"/>
      <c r="C289" s="220" t="s">
        <v>165</v>
      </c>
      <c r="D289" s="221" t="s">
        <v>1</v>
      </c>
      <c r="E289" s="222" t="s">
        <v>1</v>
      </c>
      <c r="F289" s="223">
        <v>18.6</v>
      </c>
      <c r="G289" s="33"/>
      <c r="H289" s="34"/>
    </row>
    <row r="290" spans="1:8" s="2" customFormat="1" ht="16.8" customHeight="1">
      <c r="A290" s="33"/>
      <c r="B290" s="34"/>
      <c r="C290" s="224" t="s">
        <v>1</v>
      </c>
      <c r="D290" s="224" t="s">
        <v>605</v>
      </c>
      <c r="E290" s="18" t="s">
        <v>1</v>
      </c>
      <c r="F290" s="225">
        <v>0</v>
      </c>
      <c r="G290" s="33"/>
      <c r="H290" s="34"/>
    </row>
    <row r="291" spans="1:8" s="2" customFormat="1" ht="16.8" customHeight="1">
      <c r="A291" s="33"/>
      <c r="B291" s="34"/>
      <c r="C291" s="224" t="s">
        <v>1</v>
      </c>
      <c r="D291" s="224" t="s">
        <v>159</v>
      </c>
      <c r="E291" s="18" t="s">
        <v>1</v>
      </c>
      <c r="F291" s="225">
        <v>18.6</v>
      </c>
      <c r="G291" s="33"/>
      <c r="H291" s="34"/>
    </row>
    <row r="292" spans="1:8" s="2" customFormat="1" ht="16.8" customHeight="1">
      <c r="A292" s="33"/>
      <c r="B292" s="34"/>
      <c r="C292" s="224" t="s">
        <v>165</v>
      </c>
      <c r="D292" s="224" t="s">
        <v>304</v>
      </c>
      <c r="E292" s="18" t="s">
        <v>1</v>
      </c>
      <c r="F292" s="225">
        <v>18.6</v>
      </c>
      <c r="G292" s="33"/>
      <c r="H292" s="34"/>
    </row>
    <row r="293" spans="1:8" s="2" customFormat="1" ht="16.8" customHeight="1">
      <c r="A293" s="33"/>
      <c r="B293" s="34"/>
      <c r="C293" s="226" t="s">
        <v>2612</v>
      </c>
      <c r="D293" s="33"/>
      <c r="E293" s="33"/>
      <c r="F293" s="33"/>
      <c r="G293" s="33"/>
      <c r="H293" s="34"/>
    </row>
    <row r="294" spans="1:8" s="2" customFormat="1" ht="16.8" customHeight="1">
      <c r="A294" s="33"/>
      <c r="B294" s="34"/>
      <c r="C294" s="224" t="s">
        <v>1490</v>
      </c>
      <c r="D294" s="224" t="s">
        <v>1491</v>
      </c>
      <c r="E294" s="18" t="s">
        <v>270</v>
      </c>
      <c r="F294" s="225">
        <v>18.6</v>
      </c>
      <c r="G294" s="33"/>
      <c r="H294" s="34"/>
    </row>
    <row r="295" spans="1:8" s="2" customFormat="1" ht="16.8" customHeight="1">
      <c r="A295" s="33"/>
      <c r="B295" s="34"/>
      <c r="C295" s="224" t="s">
        <v>1478</v>
      </c>
      <c r="D295" s="224" t="s">
        <v>1479</v>
      </c>
      <c r="E295" s="18" t="s">
        <v>270</v>
      </c>
      <c r="F295" s="225">
        <v>27</v>
      </c>
      <c r="G295" s="33"/>
      <c r="H295" s="34"/>
    </row>
    <row r="296" spans="1:8" s="2" customFormat="1" ht="16.8" customHeight="1">
      <c r="A296" s="33"/>
      <c r="B296" s="34"/>
      <c r="C296" s="224" t="s">
        <v>1482</v>
      </c>
      <c r="D296" s="224" t="s">
        <v>1483</v>
      </c>
      <c r="E296" s="18" t="s">
        <v>270</v>
      </c>
      <c r="F296" s="225">
        <v>27</v>
      </c>
      <c r="G296" s="33"/>
      <c r="H296" s="34"/>
    </row>
    <row r="297" spans="1:8" s="2" customFormat="1" ht="16.8" customHeight="1">
      <c r="A297" s="33"/>
      <c r="B297" s="34"/>
      <c r="C297" s="224" t="s">
        <v>1486</v>
      </c>
      <c r="D297" s="224" t="s">
        <v>1487</v>
      </c>
      <c r="E297" s="18" t="s">
        <v>270</v>
      </c>
      <c r="F297" s="225">
        <v>27</v>
      </c>
      <c r="G297" s="33"/>
      <c r="H297" s="34"/>
    </row>
    <row r="298" spans="1:8" s="2" customFormat="1" ht="16.8" customHeight="1">
      <c r="A298" s="33"/>
      <c r="B298" s="34"/>
      <c r="C298" s="224" t="s">
        <v>1508</v>
      </c>
      <c r="D298" s="224" t="s">
        <v>1509</v>
      </c>
      <c r="E298" s="18" t="s">
        <v>294</v>
      </c>
      <c r="F298" s="225">
        <v>20.25</v>
      </c>
      <c r="G298" s="33"/>
      <c r="H298" s="34"/>
    </row>
    <row r="299" spans="1:8" s="2" customFormat="1" ht="16.8" customHeight="1">
      <c r="A299" s="33"/>
      <c r="B299" s="34"/>
      <c r="C299" s="224" t="s">
        <v>1516</v>
      </c>
      <c r="D299" s="224" t="s">
        <v>1517</v>
      </c>
      <c r="E299" s="18" t="s">
        <v>294</v>
      </c>
      <c r="F299" s="225">
        <v>49.44</v>
      </c>
      <c r="G299" s="33"/>
      <c r="H299" s="34"/>
    </row>
    <row r="300" spans="1:8" s="2" customFormat="1" ht="20.4">
      <c r="A300" s="33"/>
      <c r="B300" s="34"/>
      <c r="C300" s="224" t="s">
        <v>1494</v>
      </c>
      <c r="D300" s="224" t="s">
        <v>1495</v>
      </c>
      <c r="E300" s="18" t="s">
        <v>270</v>
      </c>
      <c r="F300" s="225">
        <v>20.46</v>
      </c>
      <c r="G300" s="33"/>
      <c r="H300" s="34"/>
    </row>
    <row r="301" spans="1:8" s="2" customFormat="1" ht="16.8" customHeight="1">
      <c r="A301" s="33"/>
      <c r="B301" s="34"/>
      <c r="C301" s="220" t="s">
        <v>166</v>
      </c>
      <c r="D301" s="221" t="s">
        <v>1</v>
      </c>
      <c r="E301" s="222" t="s">
        <v>1</v>
      </c>
      <c r="F301" s="223">
        <v>8.4</v>
      </c>
      <c r="G301" s="33"/>
      <c r="H301" s="34"/>
    </row>
    <row r="302" spans="1:8" s="2" customFormat="1" ht="16.8" customHeight="1">
      <c r="A302" s="33"/>
      <c r="B302" s="34"/>
      <c r="C302" s="224" t="s">
        <v>1</v>
      </c>
      <c r="D302" s="224" t="s">
        <v>605</v>
      </c>
      <c r="E302" s="18" t="s">
        <v>1</v>
      </c>
      <c r="F302" s="225">
        <v>0</v>
      </c>
      <c r="G302" s="33"/>
      <c r="H302" s="34"/>
    </row>
    <row r="303" spans="1:8" s="2" customFormat="1" ht="16.8" customHeight="1">
      <c r="A303" s="33"/>
      <c r="B303" s="34"/>
      <c r="C303" s="224" t="s">
        <v>1</v>
      </c>
      <c r="D303" s="224" t="s">
        <v>161</v>
      </c>
      <c r="E303" s="18" t="s">
        <v>1</v>
      </c>
      <c r="F303" s="225">
        <v>8.4</v>
      </c>
      <c r="G303" s="33"/>
      <c r="H303" s="34"/>
    </row>
    <row r="304" spans="1:8" s="2" customFormat="1" ht="16.8" customHeight="1">
      <c r="A304" s="33"/>
      <c r="B304" s="34"/>
      <c r="C304" s="224" t="s">
        <v>166</v>
      </c>
      <c r="D304" s="224" t="s">
        <v>304</v>
      </c>
      <c r="E304" s="18" t="s">
        <v>1</v>
      </c>
      <c r="F304" s="225">
        <v>8.4</v>
      </c>
      <c r="G304" s="33"/>
      <c r="H304" s="34"/>
    </row>
    <row r="305" spans="1:8" s="2" customFormat="1" ht="16.8" customHeight="1">
      <c r="A305" s="33"/>
      <c r="B305" s="34"/>
      <c r="C305" s="226" t="s">
        <v>2612</v>
      </c>
      <c r="D305" s="33"/>
      <c r="E305" s="33"/>
      <c r="F305" s="33"/>
      <c r="G305" s="33"/>
      <c r="H305" s="34"/>
    </row>
    <row r="306" spans="1:8" s="2" customFormat="1" ht="16.8" customHeight="1">
      <c r="A306" s="33"/>
      <c r="B306" s="34"/>
      <c r="C306" s="224" t="s">
        <v>1499</v>
      </c>
      <c r="D306" s="224" t="s">
        <v>1500</v>
      </c>
      <c r="E306" s="18" t="s">
        <v>270</v>
      </c>
      <c r="F306" s="225">
        <v>8.4</v>
      </c>
      <c r="G306" s="33"/>
      <c r="H306" s="34"/>
    </row>
    <row r="307" spans="1:8" s="2" customFormat="1" ht="16.8" customHeight="1">
      <c r="A307" s="33"/>
      <c r="B307" s="34"/>
      <c r="C307" s="224" t="s">
        <v>1478</v>
      </c>
      <c r="D307" s="224" t="s">
        <v>1479</v>
      </c>
      <c r="E307" s="18" t="s">
        <v>270</v>
      </c>
      <c r="F307" s="225">
        <v>27</v>
      </c>
      <c r="G307" s="33"/>
      <c r="H307" s="34"/>
    </row>
    <row r="308" spans="1:8" s="2" customFormat="1" ht="16.8" customHeight="1">
      <c r="A308" s="33"/>
      <c r="B308" s="34"/>
      <c r="C308" s="224" t="s">
        <v>1482</v>
      </c>
      <c r="D308" s="224" t="s">
        <v>1483</v>
      </c>
      <c r="E308" s="18" t="s">
        <v>270</v>
      </c>
      <c r="F308" s="225">
        <v>27</v>
      </c>
      <c r="G308" s="33"/>
      <c r="H308" s="34"/>
    </row>
    <row r="309" spans="1:8" s="2" customFormat="1" ht="16.8" customHeight="1">
      <c r="A309" s="33"/>
      <c r="B309" s="34"/>
      <c r="C309" s="224" t="s">
        <v>1486</v>
      </c>
      <c r="D309" s="224" t="s">
        <v>1487</v>
      </c>
      <c r="E309" s="18" t="s">
        <v>270</v>
      </c>
      <c r="F309" s="225">
        <v>27</v>
      </c>
      <c r="G309" s="33"/>
      <c r="H309" s="34"/>
    </row>
    <row r="310" spans="1:8" s="2" customFormat="1" ht="16.8" customHeight="1">
      <c r="A310" s="33"/>
      <c r="B310" s="34"/>
      <c r="C310" s="224" t="s">
        <v>1508</v>
      </c>
      <c r="D310" s="224" t="s">
        <v>1509</v>
      </c>
      <c r="E310" s="18" t="s">
        <v>294</v>
      </c>
      <c r="F310" s="225">
        <v>20.25</v>
      </c>
      <c r="G310" s="33"/>
      <c r="H310" s="34"/>
    </row>
    <row r="311" spans="1:8" s="2" customFormat="1" ht="16.8" customHeight="1">
      <c r="A311" s="33"/>
      <c r="B311" s="34"/>
      <c r="C311" s="224" t="s">
        <v>1516</v>
      </c>
      <c r="D311" s="224" t="s">
        <v>1517</v>
      </c>
      <c r="E311" s="18" t="s">
        <v>294</v>
      </c>
      <c r="F311" s="225">
        <v>49.44</v>
      </c>
      <c r="G311" s="33"/>
      <c r="H311" s="34"/>
    </row>
    <row r="312" spans="1:8" s="2" customFormat="1" ht="20.4">
      <c r="A312" s="33"/>
      <c r="B312" s="34"/>
      <c r="C312" s="224" t="s">
        <v>1503</v>
      </c>
      <c r="D312" s="224" t="s">
        <v>1504</v>
      </c>
      <c r="E312" s="18" t="s">
        <v>270</v>
      </c>
      <c r="F312" s="225">
        <v>9.24</v>
      </c>
      <c r="G312" s="33"/>
      <c r="H312" s="34"/>
    </row>
    <row r="313" spans="1:8" s="2" customFormat="1" ht="16.8" customHeight="1">
      <c r="A313" s="33"/>
      <c r="B313" s="34"/>
      <c r="C313" s="220" t="s">
        <v>167</v>
      </c>
      <c r="D313" s="221" t="s">
        <v>1</v>
      </c>
      <c r="E313" s="222" t="s">
        <v>1</v>
      </c>
      <c r="F313" s="223">
        <v>49.44</v>
      </c>
      <c r="G313" s="33"/>
      <c r="H313" s="34"/>
    </row>
    <row r="314" spans="1:8" s="2" customFormat="1" ht="16.8" customHeight="1">
      <c r="A314" s="33"/>
      <c r="B314" s="34"/>
      <c r="C314" s="224" t="s">
        <v>1</v>
      </c>
      <c r="D314" s="224" t="s">
        <v>915</v>
      </c>
      <c r="E314" s="18" t="s">
        <v>1</v>
      </c>
      <c r="F314" s="225">
        <v>0</v>
      </c>
      <c r="G314" s="33"/>
      <c r="H314" s="34"/>
    </row>
    <row r="315" spans="1:8" s="2" customFormat="1" ht="16.8" customHeight="1">
      <c r="A315" s="33"/>
      <c r="B315" s="34"/>
      <c r="C315" s="224" t="s">
        <v>1</v>
      </c>
      <c r="D315" s="224" t="s">
        <v>1519</v>
      </c>
      <c r="E315" s="18" t="s">
        <v>1</v>
      </c>
      <c r="F315" s="225">
        <v>14.88</v>
      </c>
      <c r="G315" s="33"/>
      <c r="H315" s="34"/>
    </row>
    <row r="316" spans="1:8" s="2" customFormat="1" ht="16.8" customHeight="1">
      <c r="A316" s="33"/>
      <c r="B316" s="34"/>
      <c r="C316" s="224" t="s">
        <v>1</v>
      </c>
      <c r="D316" s="224" t="s">
        <v>1520</v>
      </c>
      <c r="E316" s="18" t="s">
        <v>1</v>
      </c>
      <c r="F316" s="225">
        <v>6.72</v>
      </c>
      <c r="G316" s="33"/>
      <c r="H316" s="34"/>
    </row>
    <row r="317" spans="1:8" s="2" customFormat="1" ht="16.8" customHeight="1">
      <c r="A317" s="33"/>
      <c r="B317" s="34"/>
      <c r="C317" s="224" t="s">
        <v>1</v>
      </c>
      <c r="D317" s="224" t="s">
        <v>1521</v>
      </c>
      <c r="E317" s="18" t="s">
        <v>1</v>
      </c>
      <c r="F317" s="225">
        <v>27.84</v>
      </c>
      <c r="G317" s="33"/>
      <c r="H317" s="34"/>
    </row>
    <row r="318" spans="1:8" s="2" customFormat="1" ht="16.8" customHeight="1">
      <c r="A318" s="33"/>
      <c r="B318" s="34"/>
      <c r="C318" s="224" t="s">
        <v>167</v>
      </c>
      <c r="D318" s="224" t="s">
        <v>304</v>
      </c>
      <c r="E318" s="18" t="s">
        <v>1</v>
      </c>
      <c r="F318" s="225">
        <v>49.44</v>
      </c>
      <c r="G318" s="33"/>
      <c r="H318" s="34"/>
    </row>
    <row r="319" spans="1:8" s="2" customFormat="1" ht="16.8" customHeight="1">
      <c r="A319" s="33"/>
      <c r="B319" s="34"/>
      <c r="C319" s="226" t="s">
        <v>2612</v>
      </c>
      <c r="D319" s="33"/>
      <c r="E319" s="33"/>
      <c r="F319" s="33"/>
      <c r="G319" s="33"/>
      <c r="H319" s="34"/>
    </row>
    <row r="320" spans="1:8" s="2" customFormat="1" ht="16.8" customHeight="1">
      <c r="A320" s="33"/>
      <c r="B320" s="34"/>
      <c r="C320" s="224" t="s">
        <v>1516</v>
      </c>
      <c r="D320" s="224" t="s">
        <v>1517</v>
      </c>
      <c r="E320" s="18" t="s">
        <v>294</v>
      </c>
      <c r="F320" s="225">
        <v>49.44</v>
      </c>
      <c r="G320" s="33"/>
      <c r="H320" s="34"/>
    </row>
    <row r="321" spans="1:8" s="2" customFormat="1" ht="16.8" customHeight="1">
      <c r="A321" s="33"/>
      <c r="B321" s="34"/>
      <c r="C321" s="224" t="s">
        <v>1523</v>
      </c>
      <c r="D321" s="224" t="s">
        <v>1524</v>
      </c>
      <c r="E321" s="18" t="s">
        <v>294</v>
      </c>
      <c r="F321" s="225">
        <v>51.912</v>
      </c>
      <c r="G321" s="33"/>
      <c r="H321" s="34"/>
    </row>
    <row r="322" spans="1:8" s="2" customFormat="1" ht="16.8" customHeight="1">
      <c r="A322" s="33"/>
      <c r="B322" s="34"/>
      <c r="C322" s="220" t="s">
        <v>1514</v>
      </c>
      <c r="D322" s="221" t="s">
        <v>1514</v>
      </c>
      <c r="E322" s="222" t="s">
        <v>1</v>
      </c>
      <c r="F322" s="223">
        <v>20.25</v>
      </c>
      <c r="G322" s="33"/>
      <c r="H322" s="34"/>
    </row>
    <row r="323" spans="1:8" s="2" customFormat="1" ht="16.8" customHeight="1">
      <c r="A323" s="33"/>
      <c r="B323" s="34"/>
      <c r="C323" s="224" t="s">
        <v>1</v>
      </c>
      <c r="D323" s="224" t="s">
        <v>1511</v>
      </c>
      <c r="E323" s="18" t="s">
        <v>1</v>
      </c>
      <c r="F323" s="225">
        <v>0</v>
      </c>
      <c r="G323" s="33"/>
      <c r="H323" s="34"/>
    </row>
    <row r="324" spans="1:8" s="2" customFormat="1" ht="16.8" customHeight="1">
      <c r="A324" s="33"/>
      <c r="B324" s="34"/>
      <c r="C324" s="224" t="s">
        <v>1</v>
      </c>
      <c r="D324" s="224" t="s">
        <v>1512</v>
      </c>
      <c r="E324" s="18" t="s">
        <v>1</v>
      </c>
      <c r="F324" s="225">
        <v>13.95</v>
      </c>
      <c r="G324" s="33"/>
      <c r="H324" s="34"/>
    </row>
    <row r="325" spans="1:8" s="2" customFormat="1" ht="16.8" customHeight="1">
      <c r="A325" s="33"/>
      <c r="B325" s="34"/>
      <c r="C325" s="224" t="s">
        <v>1</v>
      </c>
      <c r="D325" s="224" t="s">
        <v>1513</v>
      </c>
      <c r="E325" s="18" t="s">
        <v>1</v>
      </c>
      <c r="F325" s="225">
        <v>6.3</v>
      </c>
      <c r="G325" s="33"/>
      <c r="H325" s="34"/>
    </row>
    <row r="326" spans="1:8" s="2" customFormat="1" ht="16.8" customHeight="1">
      <c r="A326" s="33"/>
      <c r="B326" s="34"/>
      <c r="C326" s="224" t="s">
        <v>1514</v>
      </c>
      <c r="D326" s="224" t="s">
        <v>277</v>
      </c>
      <c r="E326" s="18" t="s">
        <v>1</v>
      </c>
      <c r="F326" s="225">
        <v>20.25</v>
      </c>
      <c r="G326" s="33"/>
      <c r="H326" s="34"/>
    </row>
    <row r="327" spans="1:8" s="2" customFormat="1" ht="16.8" customHeight="1">
      <c r="A327" s="33"/>
      <c r="B327" s="34"/>
      <c r="C327" s="220" t="s">
        <v>169</v>
      </c>
      <c r="D327" s="221" t="s">
        <v>1</v>
      </c>
      <c r="E327" s="222" t="s">
        <v>1</v>
      </c>
      <c r="F327" s="223">
        <v>31.045</v>
      </c>
      <c r="G327" s="33"/>
      <c r="H327" s="34"/>
    </row>
    <row r="328" spans="1:8" s="2" customFormat="1" ht="16.8" customHeight="1">
      <c r="A328" s="33"/>
      <c r="B328" s="34"/>
      <c r="C328" s="224" t="s">
        <v>1</v>
      </c>
      <c r="D328" s="224" t="s">
        <v>344</v>
      </c>
      <c r="E328" s="18" t="s">
        <v>1</v>
      </c>
      <c r="F328" s="225">
        <v>0</v>
      </c>
      <c r="G328" s="33"/>
      <c r="H328" s="34"/>
    </row>
    <row r="329" spans="1:8" s="2" customFormat="1" ht="16.8" customHeight="1">
      <c r="A329" s="33"/>
      <c r="B329" s="34"/>
      <c r="C329" s="224" t="s">
        <v>1</v>
      </c>
      <c r="D329" s="224" t="s">
        <v>176</v>
      </c>
      <c r="E329" s="18" t="s">
        <v>1</v>
      </c>
      <c r="F329" s="225">
        <v>38.853</v>
      </c>
      <c r="G329" s="33"/>
      <c r="H329" s="34"/>
    </row>
    <row r="330" spans="1:8" s="2" customFormat="1" ht="16.8" customHeight="1">
      <c r="A330" s="33"/>
      <c r="B330" s="34"/>
      <c r="C330" s="224" t="s">
        <v>1</v>
      </c>
      <c r="D330" s="224" t="s">
        <v>178</v>
      </c>
      <c r="E330" s="18" t="s">
        <v>1</v>
      </c>
      <c r="F330" s="225">
        <v>4</v>
      </c>
      <c r="G330" s="33"/>
      <c r="H330" s="34"/>
    </row>
    <row r="331" spans="1:8" s="2" customFormat="1" ht="16.8" customHeight="1">
      <c r="A331" s="33"/>
      <c r="B331" s="34"/>
      <c r="C331" s="224" t="s">
        <v>1</v>
      </c>
      <c r="D331" s="224" t="s">
        <v>180</v>
      </c>
      <c r="E331" s="18" t="s">
        <v>1</v>
      </c>
      <c r="F331" s="225">
        <v>2.4</v>
      </c>
      <c r="G331" s="33"/>
      <c r="H331" s="34"/>
    </row>
    <row r="332" spans="1:8" s="2" customFormat="1" ht="16.8" customHeight="1">
      <c r="A332" s="33"/>
      <c r="B332" s="34"/>
      <c r="C332" s="224" t="s">
        <v>1</v>
      </c>
      <c r="D332" s="224" t="s">
        <v>338</v>
      </c>
      <c r="E332" s="18" t="s">
        <v>1</v>
      </c>
      <c r="F332" s="225">
        <v>6.086</v>
      </c>
      <c r="G332" s="33"/>
      <c r="H332" s="34"/>
    </row>
    <row r="333" spans="1:8" s="2" customFormat="1" ht="16.8" customHeight="1">
      <c r="A333" s="33"/>
      <c r="B333" s="34"/>
      <c r="C333" s="224" t="s">
        <v>1</v>
      </c>
      <c r="D333" s="224" t="s">
        <v>345</v>
      </c>
      <c r="E333" s="18" t="s">
        <v>1</v>
      </c>
      <c r="F333" s="225">
        <v>0</v>
      </c>
      <c r="G333" s="33"/>
      <c r="H333" s="34"/>
    </row>
    <row r="334" spans="1:8" s="2" customFormat="1" ht="16.8" customHeight="1">
      <c r="A334" s="33"/>
      <c r="B334" s="34"/>
      <c r="C334" s="224" t="s">
        <v>1</v>
      </c>
      <c r="D334" s="224" t="s">
        <v>346</v>
      </c>
      <c r="E334" s="18" t="s">
        <v>1</v>
      </c>
      <c r="F334" s="225">
        <v>-20.294</v>
      </c>
      <c r="G334" s="33"/>
      <c r="H334" s="34"/>
    </row>
    <row r="335" spans="1:8" s="2" customFormat="1" ht="16.8" customHeight="1">
      <c r="A335" s="33"/>
      <c r="B335" s="34"/>
      <c r="C335" s="224" t="s">
        <v>169</v>
      </c>
      <c r="D335" s="224" t="s">
        <v>304</v>
      </c>
      <c r="E335" s="18" t="s">
        <v>1</v>
      </c>
      <c r="F335" s="225">
        <v>31.045</v>
      </c>
      <c r="G335" s="33"/>
      <c r="H335" s="34"/>
    </row>
    <row r="336" spans="1:8" s="2" customFormat="1" ht="16.8" customHeight="1">
      <c r="A336" s="33"/>
      <c r="B336" s="34"/>
      <c r="C336" s="226" t="s">
        <v>2612</v>
      </c>
      <c r="D336" s="33"/>
      <c r="E336" s="33"/>
      <c r="F336" s="33"/>
      <c r="G336" s="33"/>
      <c r="H336" s="34"/>
    </row>
    <row r="337" spans="1:8" s="2" customFormat="1" ht="30.6">
      <c r="A337" s="33"/>
      <c r="B337" s="34"/>
      <c r="C337" s="224" t="s">
        <v>341</v>
      </c>
      <c r="D337" s="224" t="s">
        <v>342</v>
      </c>
      <c r="E337" s="18" t="s">
        <v>312</v>
      </c>
      <c r="F337" s="225">
        <v>31.045</v>
      </c>
      <c r="G337" s="33"/>
      <c r="H337" s="34"/>
    </row>
    <row r="338" spans="1:8" s="2" customFormat="1" ht="20.4">
      <c r="A338" s="33"/>
      <c r="B338" s="34"/>
      <c r="C338" s="224" t="s">
        <v>348</v>
      </c>
      <c r="D338" s="224" t="s">
        <v>349</v>
      </c>
      <c r="E338" s="18" t="s">
        <v>312</v>
      </c>
      <c r="F338" s="225">
        <v>31.045</v>
      </c>
      <c r="G338" s="33"/>
      <c r="H338" s="34"/>
    </row>
    <row r="339" spans="1:8" s="2" customFormat="1" ht="20.4">
      <c r="A339" s="33"/>
      <c r="B339" s="34"/>
      <c r="C339" s="224" t="s">
        <v>357</v>
      </c>
      <c r="D339" s="224" t="s">
        <v>358</v>
      </c>
      <c r="E339" s="18" t="s">
        <v>312</v>
      </c>
      <c r="F339" s="225">
        <v>31.045</v>
      </c>
      <c r="G339" s="33"/>
      <c r="H339" s="34"/>
    </row>
    <row r="340" spans="1:8" s="2" customFormat="1" ht="16.8" customHeight="1">
      <c r="A340" s="33"/>
      <c r="B340" s="34"/>
      <c r="C340" s="220" t="s">
        <v>171</v>
      </c>
      <c r="D340" s="221" t="s">
        <v>1</v>
      </c>
      <c r="E340" s="222" t="s">
        <v>1</v>
      </c>
      <c r="F340" s="223">
        <v>15.751</v>
      </c>
      <c r="G340" s="33"/>
      <c r="H340" s="34"/>
    </row>
    <row r="341" spans="1:8" s="2" customFormat="1" ht="16.8" customHeight="1">
      <c r="A341" s="33"/>
      <c r="B341" s="34"/>
      <c r="C341" s="224" t="s">
        <v>1</v>
      </c>
      <c r="D341" s="224" t="s">
        <v>605</v>
      </c>
      <c r="E341" s="18" t="s">
        <v>1</v>
      </c>
      <c r="F341" s="225">
        <v>0</v>
      </c>
      <c r="G341" s="33"/>
      <c r="H341" s="34"/>
    </row>
    <row r="342" spans="1:8" s="2" customFormat="1" ht="16.8" customHeight="1">
      <c r="A342" s="33"/>
      <c r="B342" s="34"/>
      <c r="C342" s="224" t="s">
        <v>1</v>
      </c>
      <c r="D342" s="224" t="s">
        <v>1178</v>
      </c>
      <c r="E342" s="18" t="s">
        <v>1</v>
      </c>
      <c r="F342" s="225">
        <v>9.338</v>
      </c>
      <c r="G342" s="33"/>
      <c r="H342" s="34"/>
    </row>
    <row r="343" spans="1:8" s="2" customFormat="1" ht="16.8" customHeight="1">
      <c r="A343" s="33"/>
      <c r="B343" s="34"/>
      <c r="C343" s="224" t="s">
        <v>1</v>
      </c>
      <c r="D343" s="224" t="s">
        <v>1179</v>
      </c>
      <c r="E343" s="18" t="s">
        <v>1</v>
      </c>
      <c r="F343" s="225">
        <v>5.513</v>
      </c>
      <c r="G343" s="33"/>
      <c r="H343" s="34"/>
    </row>
    <row r="344" spans="1:8" s="2" customFormat="1" ht="16.8" customHeight="1">
      <c r="A344" s="33"/>
      <c r="B344" s="34"/>
      <c r="C344" s="224" t="s">
        <v>1</v>
      </c>
      <c r="D344" s="224" t="s">
        <v>1180</v>
      </c>
      <c r="E344" s="18" t="s">
        <v>1</v>
      </c>
      <c r="F344" s="225">
        <v>0.9</v>
      </c>
      <c r="G344" s="33"/>
      <c r="H344" s="34"/>
    </row>
    <row r="345" spans="1:8" s="2" customFormat="1" ht="16.8" customHeight="1">
      <c r="A345" s="33"/>
      <c r="B345" s="34"/>
      <c r="C345" s="224" t="s">
        <v>171</v>
      </c>
      <c r="D345" s="224" t="s">
        <v>277</v>
      </c>
      <c r="E345" s="18" t="s">
        <v>1</v>
      </c>
      <c r="F345" s="225">
        <v>15.751</v>
      </c>
      <c r="G345" s="33"/>
      <c r="H345" s="34"/>
    </row>
    <row r="346" spans="1:8" s="2" customFormat="1" ht="16.8" customHeight="1">
      <c r="A346" s="33"/>
      <c r="B346" s="34"/>
      <c r="C346" s="226" t="s">
        <v>2612</v>
      </c>
      <c r="D346" s="33"/>
      <c r="E346" s="33"/>
      <c r="F346" s="33"/>
      <c r="G346" s="33"/>
      <c r="H346" s="34"/>
    </row>
    <row r="347" spans="1:8" s="2" customFormat="1" ht="20.4">
      <c r="A347" s="33"/>
      <c r="B347" s="34"/>
      <c r="C347" s="224" t="s">
        <v>1175</v>
      </c>
      <c r="D347" s="224" t="s">
        <v>1176</v>
      </c>
      <c r="E347" s="18" t="s">
        <v>270</v>
      </c>
      <c r="F347" s="225">
        <v>15.751</v>
      </c>
      <c r="G347" s="33"/>
      <c r="H347" s="34"/>
    </row>
    <row r="348" spans="1:8" s="2" customFormat="1" ht="20.4">
      <c r="A348" s="33"/>
      <c r="B348" s="34"/>
      <c r="C348" s="224" t="s">
        <v>1650</v>
      </c>
      <c r="D348" s="224" t="s">
        <v>1651</v>
      </c>
      <c r="E348" s="18" t="s">
        <v>270</v>
      </c>
      <c r="F348" s="225">
        <v>61.528</v>
      </c>
      <c r="G348" s="33"/>
      <c r="H348" s="34"/>
    </row>
    <row r="349" spans="1:8" s="2" customFormat="1" ht="20.4">
      <c r="A349" s="33"/>
      <c r="B349" s="34"/>
      <c r="C349" s="224" t="s">
        <v>1657</v>
      </c>
      <c r="D349" s="224" t="s">
        <v>1658</v>
      </c>
      <c r="E349" s="18" t="s">
        <v>270</v>
      </c>
      <c r="F349" s="225">
        <v>116.43</v>
      </c>
      <c r="G349" s="33"/>
      <c r="H349" s="34"/>
    </row>
    <row r="350" spans="1:8" s="2" customFormat="1" ht="16.8" customHeight="1">
      <c r="A350" s="33"/>
      <c r="B350" s="34"/>
      <c r="C350" s="220" t="s">
        <v>1168</v>
      </c>
      <c r="D350" s="221" t="s">
        <v>1168</v>
      </c>
      <c r="E350" s="222" t="s">
        <v>1</v>
      </c>
      <c r="F350" s="223">
        <v>17.5</v>
      </c>
      <c r="G350" s="33"/>
      <c r="H350" s="34"/>
    </row>
    <row r="351" spans="1:8" s="2" customFormat="1" ht="16.8" customHeight="1">
      <c r="A351" s="33"/>
      <c r="B351" s="34"/>
      <c r="C351" s="224" t="s">
        <v>1</v>
      </c>
      <c r="D351" s="224" t="s">
        <v>605</v>
      </c>
      <c r="E351" s="18" t="s">
        <v>1</v>
      </c>
      <c r="F351" s="225">
        <v>0</v>
      </c>
      <c r="G351" s="33"/>
      <c r="H351" s="34"/>
    </row>
    <row r="352" spans="1:8" s="2" customFormat="1" ht="16.8" customHeight="1">
      <c r="A352" s="33"/>
      <c r="B352" s="34"/>
      <c r="C352" s="224" t="s">
        <v>1</v>
      </c>
      <c r="D352" s="224" t="s">
        <v>1165</v>
      </c>
      <c r="E352" s="18" t="s">
        <v>1</v>
      </c>
      <c r="F352" s="225">
        <v>10.375</v>
      </c>
      <c r="G352" s="33"/>
      <c r="H352" s="34"/>
    </row>
    <row r="353" spans="1:8" s="2" customFormat="1" ht="16.8" customHeight="1">
      <c r="A353" s="33"/>
      <c r="B353" s="34"/>
      <c r="C353" s="224" t="s">
        <v>1</v>
      </c>
      <c r="D353" s="224" t="s">
        <v>1166</v>
      </c>
      <c r="E353" s="18" t="s">
        <v>1</v>
      </c>
      <c r="F353" s="225">
        <v>6.125</v>
      </c>
      <c r="G353" s="33"/>
      <c r="H353" s="34"/>
    </row>
    <row r="354" spans="1:8" s="2" customFormat="1" ht="16.8" customHeight="1">
      <c r="A354" s="33"/>
      <c r="B354" s="34"/>
      <c r="C354" s="224" t="s">
        <v>1</v>
      </c>
      <c r="D354" s="224" t="s">
        <v>1167</v>
      </c>
      <c r="E354" s="18" t="s">
        <v>1</v>
      </c>
      <c r="F354" s="225">
        <v>1</v>
      </c>
      <c r="G354" s="33"/>
      <c r="H354" s="34"/>
    </row>
    <row r="355" spans="1:8" s="2" customFormat="1" ht="16.8" customHeight="1">
      <c r="A355" s="33"/>
      <c r="B355" s="34"/>
      <c r="C355" s="224" t="s">
        <v>1168</v>
      </c>
      <c r="D355" s="224" t="s">
        <v>304</v>
      </c>
      <c r="E355" s="18" t="s">
        <v>1</v>
      </c>
      <c r="F355" s="225">
        <v>17.5</v>
      </c>
      <c r="G355" s="33"/>
      <c r="H355" s="34"/>
    </row>
    <row r="356" spans="1:8" s="2" customFormat="1" ht="16.8" customHeight="1">
      <c r="A356" s="33"/>
      <c r="B356" s="34"/>
      <c r="C356" s="220" t="s">
        <v>173</v>
      </c>
      <c r="D356" s="221" t="s">
        <v>1</v>
      </c>
      <c r="E356" s="222" t="s">
        <v>1</v>
      </c>
      <c r="F356" s="223">
        <v>23.4</v>
      </c>
      <c r="G356" s="33"/>
      <c r="H356" s="34"/>
    </row>
    <row r="357" spans="1:8" s="2" customFormat="1" ht="16.8" customHeight="1">
      <c r="A357" s="33"/>
      <c r="B357" s="34"/>
      <c r="C357" s="224" t="s">
        <v>1</v>
      </c>
      <c r="D357" s="224" t="s">
        <v>174</v>
      </c>
      <c r="E357" s="18" t="s">
        <v>1</v>
      </c>
      <c r="F357" s="225">
        <v>23.4</v>
      </c>
      <c r="G357" s="33"/>
      <c r="H357" s="34"/>
    </row>
    <row r="358" spans="1:8" s="2" customFormat="1" ht="16.8" customHeight="1">
      <c r="A358" s="33"/>
      <c r="B358" s="34"/>
      <c r="C358" s="224" t="s">
        <v>173</v>
      </c>
      <c r="D358" s="224" t="s">
        <v>277</v>
      </c>
      <c r="E358" s="18" t="s">
        <v>1</v>
      </c>
      <c r="F358" s="225">
        <v>23.4</v>
      </c>
      <c r="G358" s="33"/>
      <c r="H358" s="34"/>
    </row>
    <row r="359" spans="1:8" s="2" customFormat="1" ht="16.8" customHeight="1">
      <c r="A359" s="33"/>
      <c r="B359" s="34"/>
      <c r="C359" s="226" t="s">
        <v>2612</v>
      </c>
      <c r="D359" s="33"/>
      <c r="E359" s="33"/>
      <c r="F359" s="33"/>
      <c r="G359" s="33"/>
      <c r="H359" s="34"/>
    </row>
    <row r="360" spans="1:8" s="2" customFormat="1" ht="20.4">
      <c r="A360" s="33"/>
      <c r="B360" s="34"/>
      <c r="C360" s="224" t="s">
        <v>1205</v>
      </c>
      <c r="D360" s="224" t="s">
        <v>1206</v>
      </c>
      <c r="E360" s="18" t="s">
        <v>270</v>
      </c>
      <c r="F360" s="225">
        <v>23.4</v>
      </c>
      <c r="G360" s="33"/>
      <c r="H360" s="34"/>
    </row>
    <row r="361" spans="1:8" s="2" customFormat="1" ht="20.4">
      <c r="A361" s="33"/>
      <c r="B361" s="34"/>
      <c r="C361" s="224" t="s">
        <v>1650</v>
      </c>
      <c r="D361" s="224" t="s">
        <v>1651</v>
      </c>
      <c r="E361" s="18" t="s">
        <v>270</v>
      </c>
      <c r="F361" s="225">
        <v>61.528</v>
      </c>
      <c r="G361" s="33"/>
      <c r="H361" s="34"/>
    </row>
    <row r="362" spans="1:8" s="2" customFormat="1" ht="20.4">
      <c r="A362" s="33"/>
      <c r="B362" s="34"/>
      <c r="C362" s="224" t="s">
        <v>1657</v>
      </c>
      <c r="D362" s="224" t="s">
        <v>1658</v>
      </c>
      <c r="E362" s="18" t="s">
        <v>270</v>
      </c>
      <c r="F362" s="225">
        <v>116.43</v>
      </c>
      <c r="G362" s="33"/>
      <c r="H362" s="34"/>
    </row>
    <row r="363" spans="1:8" s="2" customFormat="1" ht="16.8" customHeight="1">
      <c r="A363" s="33"/>
      <c r="B363" s="34"/>
      <c r="C363" s="220" t="s">
        <v>174</v>
      </c>
      <c r="D363" s="221" t="s">
        <v>1</v>
      </c>
      <c r="E363" s="222" t="s">
        <v>1</v>
      </c>
      <c r="F363" s="223">
        <v>23.4</v>
      </c>
      <c r="G363" s="33"/>
      <c r="H363" s="34"/>
    </row>
    <row r="364" spans="1:8" s="2" customFormat="1" ht="16.8" customHeight="1">
      <c r="A364" s="33"/>
      <c r="B364" s="34"/>
      <c r="C364" s="224" t="s">
        <v>1</v>
      </c>
      <c r="D364" s="224" t="s">
        <v>605</v>
      </c>
      <c r="E364" s="18" t="s">
        <v>1</v>
      </c>
      <c r="F364" s="225">
        <v>0</v>
      </c>
      <c r="G364" s="33"/>
      <c r="H364" s="34"/>
    </row>
    <row r="365" spans="1:8" s="2" customFormat="1" ht="16.8" customHeight="1">
      <c r="A365" s="33"/>
      <c r="B365" s="34"/>
      <c r="C365" s="224" t="s">
        <v>1</v>
      </c>
      <c r="D365" s="224" t="s">
        <v>1201</v>
      </c>
      <c r="E365" s="18" t="s">
        <v>1</v>
      </c>
      <c r="F365" s="225">
        <v>4.2</v>
      </c>
      <c r="G365" s="33"/>
      <c r="H365" s="34"/>
    </row>
    <row r="366" spans="1:8" s="2" customFormat="1" ht="16.8" customHeight="1">
      <c r="A366" s="33"/>
      <c r="B366" s="34"/>
      <c r="C366" s="224" t="s">
        <v>1</v>
      </c>
      <c r="D366" s="224" t="s">
        <v>1202</v>
      </c>
      <c r="E366" s="18" t="s">
        <v>1</v>
      </c>
      <c r="F366" s="225">
        <v>4.2</v>
      </c>
      <c r="G366" s="33"/>
      <c r="H366" s="34"/>
    </row>
    <row r="367" spans="1:8" s="2" customFormat="1" ht="16.8" customHeight="1">
      <c r="A367" s="33"/>
      <c r="B367" s="34"/>
      <c r="C367" s="224" t="s">
        <v>1</v>
      </c>
      <c r="D367" s="224" t="s">
        <v>1203</v>
      </c>
      <c r="E367" s="18" t="s">
        <v>1</v>
      </c>
      <c r="F367" s="225">
        <v>15</v>
      </c>
      <c r="G367" s="33"/>
      <c r="H367" s="34"/>
    </row>
    <row r="368" spans="1:8" s="2" customFormat="1" ht="16.8" customHeight="1">
      <c r="A368" s="33"/>
      <c r="B368" s="34"/>
      <c r="C368" s="224" t="s">
        <v>174</v>
      </c>
      <c r="D368" s="224" t="s">
        <v>277</v>
      </c>
      <c r="E368" s="18" t="s">
        <v>1</v>
      </c>
      <c r="F368" s="225">
        <v>23.4</v>
      </c>
      <c r="G368" s="33"/>
      <c r="H368" s="34"/>
    </row>
    <row r="369" spans="1:8" s="2" customFormat="1" ht="16.8" customHeight="1">
      <c r="A369" s="33"/>
      <c r="B369" s="34"/>
      <c r="C369" s="226" t="s">
        <v>2612</v>
      </c>
      <c r="D369" s="33"/>
      <c r="E369" s="33"/>
      <c r="F369" s="33"/>
      <c r="G369" s="33"/>
      <c r="H369" s="34"/>
    </row>
    <row r="370" spans="1:8" s="2" customFormat="1" ht="30.6">
      <c r="A370" s="33"/>
      <c r="B370" s="34"/>
      <c r="C370" s="224" t="s">
        <v>1198</v>
      </c>
      <c r="D370" s="224" t="s">
        <v>1199</v>
      </c>
      <c r="E370" s="18" t="s">
        <v>270</v>
      </c>
      <c r="F370" s="225">
        <v>23.4</v>
      </c>
      <c r="G370" s="33"/>
      <c r="H370" s="34"/>
    </row>
    <row r="371" spans="1:8" s="2" customFormat="1" ht="20.4">
      <c r="A371" s="33"/>
      <c r="B371" s="34"/>
      <c r="C371" s="224" t="s">
        <v>1205</v>
      </c>
      <c r="D371" s="224" t="s">
        <v>1206</v>
      </c>
      <c r="E371" s="18" t="s">
        <v>270</v>
      </c>
      <c r="F371" s="225">
        <v>23.4</v>
      </c>
      <c r="G371" s="33"/>
      <c r="H371" s="34"/>
    </row>
    <row r="372" spans="1:8" s="2" customFormat="1" ht="20.4">
      <c r="A372" s="33"/>
      <c r="B372" s="34"/>
      <c r="C372" s="224" t="s">
        <v>1209</v>
      </c>
      <c r="D372" s="224" t="s">
        <v>1210</v>
      </c>
      <c r="E372" s="18" t="s">
        <v>270</v>
      </c>
      <c r="F372" s="225">
        <v>23.4</v>
      </c>
      <c r="G372" s="33"/>
      <c r="H372" s="34"/>
    </row>
    <row r="373" spans="1:8" s="2" customFormat="1" ht="20.4">
      <c r="A373" s="33"/>
      <c r="B373" s="34"/>
      <c r="C373" s="224" t="s">
        <v>1218</v>
      </c>
      <c r="D373" s="224" t="s">
        <v>1219</v>
      </c>
      <c r="E373" s="18" t="s">
        <v>270</v>
      </c>
      <c r="F373" s="225">
        <v>23.4</v>
      </c>
      <c r="G373" s="33"/>
      <c r="H373" s="34"/>
    </row>
    <row r="374" spans="1:8" s="2" customFormat="1" ht="16.8" customHeight="1">
      <c r="A374" s="33"/>
      <c r="B374" s="34"/>
      <c r="C374" s="224" t="s">
        <v>1213</v>
      </c>
      <c r="D374" s="224" t="s">
        <v>1214</v>
      </c>
      <c r="E374" s="18" t="s">
        <v>270</v>
      </c>
      <c r="F374" s="225">
        <v>25.74</v>
      </c>
      <c r="G374" s="33"/>
      <c r="H374" s="34"/>
    </row>
    <row r="375" spans="1:8" s="2" customFormat="1" ht="16.8" customHeight="1">
      <c r="A375" s="33"/>
      <c r="B375" s="34"/>
      <c r="C375" s="224" t="s">
        <v>1222</v>
      </c>
      <c r="D375" s="224" t="s">
        <v>1223</v>
      </c>
      <c r="E375" s="18" t="s">
        <v>270</v>
      </c>
      <c r="F375" s="225">
        <v>24.57</v>
      </c>
      <c r="G375" s="33"/>
      <c r="H375" s="34"/>
    </row>
    <row r="376" spans="1:8" s="2" customFormat="1" ht="16.8" customHeight="1">
      <c r="A376" s="33"/>
      <c r="B376" s="34"/>
      <c r="C376" s="220" t="s">
        <v>175</v>
      </c>
      <c r="D376" s="221" t="s">
        <v>1</v>
      </c>
      <c r="E376" s="222" t="s">
        <v>1</v>
      </c>
      <c r="F376" s="223">
        <v>61.8</v>
      </c>
      <c r="G376" s="33"/>
      <c r="H376" s="34"/>
    </row>
    <row r="377" spans="1:8" s="2" customFormat="1" ht="16.8" customHeight="1">
      <c r="A377" s="33"/>
      <c r="B377" s="34"/>
      <c r="C377" s="224" t="s">
        <v>1</v>
      </c>
      <c r="D377" s="224" t="s">
        <v>605</v>
      </c>
      <c r="E377" s="18" t="s">
        <v>1</v>
      </c>
      <c r="F377" s="225">
        <v>0</v>
      </c>
      <c r="G377" s="33"/>
      <c r="H377" s="34"/>
    </row>
    <row r="378" spans="1:8" s="2" customFormat="1" ht="16.8" customHeight="1">
      <c r="A378" s="33"/>
      <c r="B378" s="34"/>
      <c r="C378" s="224" t="s">
        <v>1</v>
      </c>
      <c r="D378" s="224" t="s">
        <v>1011</v>
      </c>
      <c r="E378" s="18" t="s">
        <v>1</v>
      </c>
      <c r="F378" s="225">
        <v>0</v>
      </c>
      <c r="G378" s="33"/>
      <c r="H378" s="34"/>
    </row>
    <row r="379" spans="1:8" s="2" customFormat="1" ht="16.8" customHeight="1">
      <c r="A379" s="33"/>
      <c r="B379" s="34"/>
      <c r="C379" s="224" t="s">
        <v>1</v>
      </c>
      <c r="D379" s="224" t="s">
        <v>160</v>
      </c>
      <c r="E379" s="18" t="s">
        <v>1</v>
      </c>
      <c r="F379" s="225">
        <v>18.6</v>
      </c>
      <c r="G379" s="33"/>
      <c r="H379" s="34"/>
    </row>
    <row r="380" spans="1:8" s="2" customFormat="1" ht="16.8" customHeight="1">
      <c r="A380" s="33"/>
      <c r="B380" s="34"/>
      <c r="C380" s="224" t="s">
        <v>1</v>
      </c>
      <c r="D380" s="224" t="s">
        <v>1012</v>
      </c>
      <c r="E380" s="18" t="s">
        <v>1</v>
      </c>
      <c r="F380" s="225">
        <v>0</v>
      </c>
      <c r="G380" s="33"/>
      <c r="H380" s="34"/>
    </row>
    <row r="381" spans="1:8" s="2" customFormat="1" ht="16.8" customHeight="1">
      <c r="A381" s="33"/>
      <c r="B381" s="34"/>
      <c r="C381" s="224" t="s">
        <v>1</v>
      </c>
      <c r="D381" s="224" t="s">
        <v>162</v>
      </c>
      <c r="E381" s="18" t="s">
        <v>1</v>
      </c>
      <c r="F381" s="225">
        <v>8.4</v>
      </c>
      <c r="G381" s="33"/>
      <c r="H381" s="34"/>
    </row>
    <row r="382" spans="1:8" s="2" customFormat="1" ht="16.8" customHeight="1">
      <c r="A382" s="33"/>
      <c r="B382" s="34"/>
      <c r="C382" s="224" t="s">
        <v>1</v>
      </c>
      <c r="D382" s="224" t="s">
        <v>1013</v>
      </c>
      <c r="E382" s="18" t="s">
        <v>1</v>
      </c>
      <c r="F382" s="225">
        <v>0</v>
      </c>
      <c r="G382" s="33"/>
      <c r="H382" s="34"/>
    </row>
    <row r="383" spans="1:8" s="2" customFormat="1" ht="16.8" customHeight="1">
      <c r="A383" s="33"/>
      <c r="B383" s="34"/>
      <c r="C383" s="224" t="s">
        <v>1</v>
      </c>
      <c r="D383" s="224" t="s">
        <v>211</v>
      </c>
      <c r="E383" s="18" t="s">
        <v>1</v>
      </c>
      <c r="F383" s="225">
        <v>34.8</v>
      </c>
      <c r="G383" s="33"/>
      <c r="H383" s="34"/>
    </row>
    <row r="384" spans="1:8" s="2" customFormat="1" ht="16.8" customHeight="1">
      <c r="A384" s="33"/>
      <c r="B384" s="34"/>
      <c r="C384" s="224" t="s">
        <v>175</v>
      </c>
      <c r="D384" s="224" t="s">
        <v>277</v>
      </c>
      <c r="E384" s="18" t="s">
        <v>1</v>
      </c>
      <c r="F384" s="225">
        <v>61.8</v>
      </c>
      <c r="G384" s="33"/>
      <c r="H384" s="34"/>
    </row>
    <row r="385" spans="1:8" s="2" customFormat="1" ht="16.8" customHeight="1">
      <c r="A385" s="33"/>
      <c r="B385" s="34"/>
      <c r="C385" s="226" t="s">
        <v>2612</v>
      </c>
      <c r="D385" s="33"/>
      <c r="E385" s="33"/>
      <c r="F385" s="33"/>
      <c r="G385" s="33"/>
      <c r="H385" s="34"/>
    </row>
    <row r="386" spans="1:8" s="2" customFormat="1" ht="20.4">
      <c r="A386" s="33"/>
      <c r="B386" s="34"/>
      <c r="C386" s="224" t="s">
        <v>1002</v>
      </c>
      <c r="D386" s="224" t="s">
        <v>1003</v>
      </c>
      <c r="E386" s="18" t="s">
        <v>270</v>
      </c>
      <c r="F386" s="225">
        <v>61.8</v>
      </c>
      <c r="G386" s="33"/>
      <c r="H386" s="34"/>
    </row>
    <row r="387" spans="1:8" s="2" customFormat="1" ht="20.4">
      <c r="A387" s="33"/>
      <c r="B387" s="34"/>
      <c r="C387" s="224" t="s">
        <v>997</v>
      </c>
      <c r="D387" s="224" t="s">
        <v>998</v>
      </c>
      <c r="E387" s="18" t="s">
        <v>270</v>
      </c>
      <c r="F387" s="225">
        <v>61.8</v>
      </c>
      <c r="G387" s="33"/>
      <c r="H387" s="34"/>
    </row>
    <row r="388" spans="1:8" s="2" customFormat="1" ht="16.8" customHeight="1">
      <c r="A388" s="33"/>
      <c r="B388" s="34"/>
      <c r="C388" s="220" t="s">
        <v>176</v>
      </c>
      <c r="D388" s="221" t="s">
        <v>1</v>
      </c>
      <c r="E388" s="222" t="s">
        <v>1</v>
      </c>
      <c r="F388" s="223">
        <v>38.853</v>
      </c>
      <c r="G388" s="33"/>
      <c r="H388" s="34"/>
    </row>
    <row r="389" spans="1:8" s="2" customFormat="1" ht="16.8" customHeight="1">
      <c r="A389" s="33"/>
      <c r="B389" s="34"/>
      <c r="C389" s="224" t="s">
        <v>1</v>
      </c>
      <c r="D389" s="224" t="s">
        <v>314</v>
      </c>
      <c r="E389" s="18" t="s">
        <v>1</v>
      </c>
      <c r="F389" s="225">
        <v>0</v>
      </c>
      <c r="G389" s="33"/>
      <c r="H389" s="34"/>
    </row>
    <row r="390" spans="1:8" s="2" customFormat="1" ht="16.8" customHeight="1">
      <c r="A390" s="33"/>
      <c r="B390" s="34"/>
      <c r="C390" s="224" t="s">
        <v>1</v>
      </c>
      <c r="D390" s="224" t="s">
        <v>315</v>
      </c>
      <c r="E390" s="18" t="s">
        <v>1</v>
      </c>
      <c r="F390" s="225">
        <v>0</v>
      </c>
      <c r="G390" s="33"/>
      <c r="H390" s="34"/>
    </row>
    <row r="391" spans="1:8" s="2" customFormat="1" ht="16.8" customHeight="1">
      <c r="A391" s="33"/>
      <c r="B391" s="34"/>
      <c r="C391" s="224" t="s">
        <v>1</v>
      </c>
      <c r="D391" s="224" t="s">
        <v>316</v>
      </c>
      <c r="E391" s="18" t="s">
        <v>1</v>
      </c>
      <c r="F391" s="225">
        <v>0</v>
      </c>
      <c r="G391" s="33"/>
      <c r="H391" s="34"/>
    </row>
    <row r="392" spans="1:8" s="2" customFormat="1" ht="16.8" customHeight="1">
      <c r="A392" s="33"/>
      <c r="B392" s="34"/>
      <c r="C392" s="224" t="s">
        <v>1</v>
      </c>
      <c r="D392" s="224" t="s">
        <v>317</v>
      </c>
      <c r="E392" s="18" t="s">
        <v>1</v>
      </c>
      <c r="F392" s="225">
        <v>0</v>
      </c>
      <c r="G392" s="33"/>
      <c r="H392" s="34"/>
    </row>
    <row r="393" spans="1:8" s="2" customFormat="1" ht="16.8" customHeight="1">
      <c r="A393" s="33"/>
      <c r="B393" s="34"/>
      <c r="C393" s="224" t="s">
        <v>1</v>
      </c>
      <c r="D393" s="224" t="s">
        <v>318</v>
      </c>
      <c r="E393" s="18" t="s">
        <v>1</v>
      </c>
      <c r="F393" s="225">
        <v>0</v>
      </c>
      <c r="G393" s="33"/>
      <c r="H393" s="34"/>
    </row>
    <row r="394" spans="1:8" s="2" customFormat="1" ht="16.8" customHeight="1">
      <c r="A394" s="33"/>
      <c r="B394" s="34"/>
      <c r="C394" s="224" t="s">
        <v>1</v>
      </c>
      <c r="D394" s="224" t="s">
        <v>319</v>
      </c>
      <c r="E394" s="18" t="s">
        <v>1</v>
      </c>
      <c r="F394" s="225">
        <v>0</v>
      </c>
      <c r="G394" s="33"/>
      <c r="H394" s="34"/>
    </row>
    <row r="395" spans="1:8" s="2" customFormat="1" ht="16.8" customHeight="1">
      <c r="A395" s="33"/>
      <c r="B395" s="34"/>
      <c r="C395" s="224" t="s">
        <v>1</v>
      </c>
      <c r="D395" s="224" t="s">
        <v>320</v>
      </c>
      <c r="E395" s="18" t="s">
        <v>1</v>
      </c>
      <c r="F395" s="225">
        <v>38.853</v>
      </c>
      <c r="G395" s="33"/>
      <c r="H395" s="34"/>
    </row>
    <row r="396" spans="1:8" s="2" customFormat="1" ht="16.8" customHeight="1">
      <c r="A396" s="33"/>
      <c r="B396" s="34"/>
      <c r="C396" s="224" t="s">
        <v>176</v>
      </c>
      <c r="D396" s="224" t="s">
        <v>304</v>
      </c>
      <c r="E396" s="18" t="s">
        <v>1</v>
      </c>
      <c r="F396" s="225">
        <v>38.853</v>
      </c>
      <c r="G396" s="33"/>
      <c r="H396" s="34"/>
    </row>
    <row r="397" spans="1:8" s="2" customFormat="1" ht="16.8" customHeight="1">
      <c r="A397" s="33"/>
      <c r="B397" s="34"/>
      <c r="C397" s="226" t="s">
        <v>2612</v>
      </c>
      <c r="D397" s="33"/>
      <c r="E397" s="33"/>
      <c r="F397" s="33"/>
      <c r="G397" s="33"/>
      <c r="H397" s="34"/>
    </row>
    <row r="398" spans="1:8" s="2" customFormat="1" ht="20.4">
      <c r="A398" s="33"/>
      <c r="B398" s="34"/>
      <c r="C398" s="224" t="s">
        <v>310</v>
      </c>
      <c r="D398" s="224" t="s">
        <v>311</v>
      </c>
      <c r="E398" s="18" t="s">
        <v>312</v>
      </c>
      <c r="F398" s="225">
        <v>38.853</v>
      </c>
      <c r="G398" s="33"/>
      <c r="H398" s="34"/>
    </row>
    <row r="399" spans="1:8" s="2" customFormat="1" ht="30.6">
      <c r="A399" s="33"/>
      <c r="B399" s="34"/>
      <c r="C399" s="224" t="s">
        <v>334</v>
      </c>
      <c r="D399" s="224" t="s">
        <v>335</v>
      </c>
      <c r="E399" s="18" t="s">
        <v>312</v>
      </c>
      <c r="F399" s="225">
        <v>71.633</v>
      </c>
      <c r="G399" s="33"/>
      <c r="H399" s="34"/>
    </row>
    <row r="400" spans="1:8" s="2" customFormat="1" ht="30.6">
      <c r="A400" s="33"/>
      <c r="B400" s="34"/>
      <c r="C400" s="224" t="s">
        <v>341</v>
      </c>
      <c r="D400" s="224" t="s">
        <v>342</v>
      </c>
      <c r="E400" s="18" t="s">
        <v>312</v>
      </c>
      <c r="F400" s="225">
        <v>31.045</v>
      </c>
      <c r="G400" s="33"/>
      <c r="H400" s="34"/>
    </row>
    <row r="401" spans="1:8" s="2" customFormat="1" ht="16.8" customHeight="1">
      <c r="A401" s="33"/>
      <c r="B401" s="34"/>
      <c r="C401" s="220" t="s">
        <v>178</v>
      </c>
      <c r="D401" s="221" t="s">
        <v>1</v>
      </c>
      <c r="E401" s="222" t="s">
        <v>1</v>
      </c>
      <c r="F401" s="223">
        <v>4</v>
      </c>
      <c r="G401" s="33"/>
      <c r="H401" s="34"/>
    </row>
    <row r="402" spans="1:8" s="2" customFormat="1" ht="16.8" customHeight="1">
      <c r="A402" s="33"/>
      <c r="B402" s="34"/>
      <c r="C402" s="224" t="s">
        <v>1</v>
      </c>
      <c r="D402" s="224" t="s">
        <v>330</v>
      </c>
      <c r="E402" s="18" t="s">
        <v>1</v>
      </c>
      <c r="F402" s="225">
        <v>0</v>
      </c>
      <c r="G402" s="33"/>
      <c r="H402" s="34"/>
    </row>
    <row r="403" spans="1:8" s="2" customFormat="1" ht="16.8" customHeight="1">
      <c r="A403" s="33"/>
      <c r="B403" s="34"/>
      <c r="C403" s="224" t="s">
        <v>1</v>
      </c>
      <c r="D403" s="224" t="s">
        <v>331</v>
      </c>
      <c r="E403" s="18" t="s">
        <v>1</v>
      </c>
      <c r="F403" s="225">
        <v>0</v>
      </c>
      <c r="G403" s="33"/>
      <c r="H403" s="34"/>
    </row>
    <row r="404" spans="1:8" s="2" customFormat="1" ht="16.8" customHeight="1">
      <c r="A404" s="33"/>
      <c r="B404" s="34"/>
      <c r="C404" s="224" t="s">
        <v>1</v>
      </c>
      <c r="D404" s="224" t="s">
        <v>332</v>
      </c>
      <c r="E404" s="18" t="s">
        <v>1</v>
      </c>
      <c r="F404" s="225">
        <v>4</v>
      </c>
      <c r="G404" s="33"/>
      <c r="H404" s="34"/>
    </row>
    <row r="405" spans="1:8" s="2" customFormat="1" ht="16.8" customHeight="1">
      <c r="A405" s="33"/>
      <c r="B405" s="34"/>
      <c r="C405" s="224" t="s">
        <v>178</v>
      </c>
      <c r="D405" s="224" t="s">
        <v>304</v>
      </c>
      <c r="E405" s="18" t="s">
        <v>1</v>
      </c>
      <c r="F405" s="225">
        <v>4</v>
      </c>
      <c r="G405" s="33"/>
      <c r="H405" s="34"/>
    </row>
    <row r="406" spans="1:8" s="2" customFormat="1" ht="16.8" customHeight="1">
      <c r="A406" s="33"/>
      <c r="B406" s="34"/>
      <c r="C406" s="226" t="s">
        <v>2612</v>
      </c>
      <c r="D406" s="33"/>
      <c r="E406" s="33"/>
      <c r="F406" s="33"/>
      <c r="G406" s="33"/>
      <c r="H406" s="34"/>
    </row>
    <row r="407" spans="1:8" s="2" customFormat="1" ht="16.8" customHeight="1">
      <c r="A407" s="33"/>
      <c r="B407" s="34"/>
      <c r="C407" s="224" t="s">
        <v>327</v>
      </c>
      <c r="D407" s="224" t="s">
        <v>328</v>
      </c>
      <c r="E407" s="18" t="s">
        <v>312</v>
      </c>
      <c r="F407" s="225">
        <v>4</v>
      </c>
      <c r="G407" s="33"/>
      <c r="H407" s="34"/>
    </row>
    <row r="408" spans="1:8" s="2" customFormat="1" ht="30.6">
      <c r="A408" s="33"/>
      <c r="B408" s="34"/>
      <c r="C408" s="224" t="s">
        <v>334</v>
      </c>
      <c r="D408" s="224" t="s">
        <v>335</v>
      </c>
      <c r="E408" s="18" t="s">
        <v>312</v>
      </c>
      <c r="F408" s="225">
        <v>71.633</v>
      </c>
      <c r="G408" s="33"/>
      <c r="H408" s="34"/>
    </row>
    <row r="409" spans="1:8" s="2" customFormat="1" ht="30.6">
      <c r="A409" s="33"/>
      <c r="B409" s="34"/>
      <c r="C409" s="224" t="s">
        <v>341</v>
      </c>
      <c r="D409" s="224" t="s">
        <v>342</v>
      </c>
      <c r="E409" s="18" t="s">
        <v>312</v>
      </c>
      <c r="F409" s="225">
        <v>31.045</v>
      </c>
      <c r="G409" s="33"/>
      <c r="H409" s="34"/>
    </row>
    <row r="410" spans="1:8" s="2" customFormat="1" ht="20.4">
      <c r="A410" s="33"/>
      <c r="B410" s="34"/>
      <c r="C410" s="224" t="s">
        <v>360</v>
      </c>
      <c r="D410" s="224" t="s">
        <v>361</v>
      </c>
      <c r="E410" s="18" t="s">
        <v>312</v>
      </c>
      <c r="F410" s="225">
        <v>20.294</v>
      </c>
      <c r="G410" s="33"/>
      <c r="H410" s="34"/>
    </row>
    <row r="411" spans="1:8" s="2" customFormat="1" ht="16.8" customHeight="1">
      <c r="A411" s="33"/>
      <c r="B411" s="34"/>
      <c r="C411" s="220" t="s">
        <v>180</v>
      </c>
      <c r="D411" s="221" t="s">
        <v>1</v>
      </c>
      <c r="E411" s="222" t="s">
        <v>1</v>
      </c>
      <c r="F411" s="223">
        <v>2.4</v>
      </c>
      <c r="G411" s="33"/>
      <c r="H411" s="34"/>
    </row>
    <row r="412" spans="1:8" s="2" customFormat="1" ht="16.8" customHeight="1">
      <c r="A412" s="33"/>
      <c r="B412" s="34"/>
      <c r="C412" s="224" t="s">
        <v>1</v>
      </c>
      <c r="D412" s="224" t="s">
        <v>314</v>
      </c>
      <c r="E412" s="18" t="s">
        <v>1</v>
      </c>
      <c r="F412" s="225">
        <v>0</v>
      </c>
      <c r="G412" s="33"/>
      <c r="H412" s="34"/>
    </row>
    <row r="413" spans="1:8" s="2" customFormat="1" ht="16.8" customHeight="1">
      <c r="A413" s="33"/>
      <c r="B413" s="34"/>
      <c r="C413" s="224" t="s">
        <v>1</v>
      </c>
      <c r="D413" s="224" t="s">
        <v>325</v>
      </c>
      <c r="E413" s="18" t="s">
        <v>1</v>
      </c>
      <c r="F413" s="225">
        <v>2.4</v>
      </c>
      <c r="G413" s="33"/>
      <c r="H413" s="34"/>
    </row>
    <row r="414" spans="1:8" s="2" customFormat="1" ht="16.8" customHeight="1">
      <c r="A414" s="33"/>
      <c r="B414" s="34"/>
      <c r="C414" s="224" t="s">
        <v>180</v>
      </c>
      <c r="D414" s="224" t="s">
        <v>304</v>
      </c>
      <c r="E414" s="18" t="s">
        <v>1</v>
      </c>
      <c r="F414" s="225">
        <v>2.4</v>
      </c>
      <c r="G414" s="33"/>
      <c r="H414" s="34"/>
    </row>
    <row r="415" spans="1:8" s="2" customFormat="1" ht="16.8" customHeight="1">
      <c r="A415" s="33"/>
      <c r="B415" s="34"/>
      <c r="C415" s="226" t="s">
        <v>2612</v>
      </c>
      <c r="D415" s="33"/>
      <c r="E415" s="33"/>
      <c r="F415" s="33"/>
      <c r="G415" s="33"/>
      <c r="H415" s="34"/>
    </row>
    <row r="416" spans="1:8" s="2" customFormat="1" ht="20.4">
      <c r="A416" s="33"/>
      <c r="B416" s="34"/>
      <c r="C416" s="224" t="s">
        <v>322</v>
      </c>
      <c r="D416" s="224" t="s">
        <v>323</v>
      </c>
      <c r="E416" s="18" t="s">
        <v>312</v>
      </c>
      <c r="F416" s="225">
        <v>2.4</v>
      </c>
      <c r="G416" s="33"/>
      <c r="H416" s="34"/>
    </row>
    <row r="417" spans="1:8" s="2" customFormat="1" ht="30.6">
      <c r="A417" s="33"/>
      <c r="B417" s="34"/>
      <c r="C417" s="224" t="s">
        <v>334</v>
      </c>
      <c r="D417" s="224" t="s">
        <v>335</v>
      </c>
      <c r="E417" s="18" t="s">
        <v>312</v>
      </c>
      <c r="F417" s="225">
        <v>71.633</v>
      </c>
      <c r="G417" s="33"/>
      <c r="H417" s="34"/>
    </row>
    <row r="418" spans="1:8" s="2" customFormat="1" ht="30.6">
      <c r="A418" s="33"/>
      <c r="B418" s="34"/>
      <c r="C418" s="224" t="s">
        <v>341</v>
      </c>
      <c r="D418" s="224" t="s">
        <v>342</v>
      </c>
      <c r="E418" s="18" t="s">
        <v>312</v>
      </c>
      <c r="F418" s="225">
        <v>31.045</v>
      </c>
      <c r="G418" s="33"/>
      <c r="H418" s="34"/>
    </row>
    <row r="419" spans="1:8" s="2" customFormat="1" ht="16.8" customHeight="1">
      <c r="A419" s="33"/>
      <c r="B419" s="34"/>
      <c r="C419" s="220" t="s">
        <v>182</v>
      </c>
      <c r="D419" s="221" t="s">
        <v>1</v>
      </c>
      <c r="E419" s="222" t="s">
        <v>1</v>
      </c>
      <c r="F419" s="223">
        <v>86.15</v>
      </c>
      <c r="G419" s="33"/>
      <c r="H419" s="34"/>
    </row>
    <row r="420" spans="1:8" s="2" customFormat="1" ht="16.8" customHeight="1">
      <c r="A420" s="33"/>
      <c r="B420" s="34"/>
      <c r="C420" s="224" t="s">
        <v>1</v>
      </c>
      <c r="D420" s="224" t="s">
        <v>296</v>
      </c>
      <c r="E420" s="18" t="s">
        <v>1</v>
      </c>
      <c r="F420" s="225">
        <v>0</v>
      </c>
      <c r="G420" s="33"/>
      <c r="H420" s="34"/>
    </row>
    <row r="421" spans="1:8" s="2" customFormat="1" ht="16.8" customHeight="1">
      <c r="A421" s="33"/>
      <c r="B421" s="34"/>
      <c r="C421" s="224" t="s">
        <v>1</v>
      </c>
      <c r="D421" s="224" t="s">
        <v>297</v>
      </c>
      <c r="E421" s="18" t="s">
        <v>1</v>
      </c>
      <c r="F421" s="225">
        <v>0</v>
      </c>
      <c r="G421" s="33"/>
      <c r="H421" s="34"/>
    </row>
    <row r="422" spans="1:8" s="2" customFormat="1" ht="16.8" customHeight="1">
      <c r="A422" s="33"/>
      <c r="B422" s="34"/>
      <c r="C422" s="224" t="s">
        <v>1</v>
      </c>
      <c r="D422" s="224" t="s">
        <v>298</v>
      </c>
      <c r="E422" s="18" t="s">
        <v>1</v>
      </c>
      <c r="F422" s="225">
        <v>29.6</v>
      </c>
      <c r="G422" s="33"/>
      <c r="H422" s="34"/>
    </row>
    <row r="423" spans="1:8" s="2" customFormat="1" ht="16.8" customHeight="1">
      <c r="A423" s="33"/>
      <c r="B423" s="34"/>
      <c r="C423" s="224" t="s">
        <v>1</v>
      </c>
      <c r="D423" s="224" t="s">
        <v>299</v>
      </c>
      <c r="E423" s="18" t="s">
        <v>1</v>
      </c>
      <c r="F423" s="225">
        <v>0</v>
      </c>
      <c r="G423" s="33"/>
      <c r="H423" s="34"/>
    </row>
    <row r="424" spans="1:8" s="2" customFormat="1" ht="16.8" customHeight="1">
      <c r="A424" s="33"/>
      <c r="B424" s="34"/>
      <c r="C424" s="224" t="s">
        <v>1</v>
      </c>
      <c r="D424" s="224" t="s">
        <v>300</v>
      </c>
      <c r="E424" s="18" t="s">
        <v>1</v>
      </c>
      <c r="F424" s="225">
        <v>3.6</v>
      </c>
      <c r="G424" s="33"/>
      <c r="H424" s="34"/>
    </row>
    <row r="425" spans="1:8" s="2" customFormat="1" ht="16.8" customHeight="1">
      <c r="A425" s="33"/>
      <c r="B425" s="34"/>
      <c r="C425" s="224" t="s">
        <v>1</v>
      </c>
      <c r="D425" s="224" t="s">
        <v>301</v>
      </c>
      <c r="E425" s="18" t="s">
        <v>1</v>
      </c>
      <c r="F425" s="225">
        <v>0</v>
      </c>
      <c r="G425" s="33"/>
      <c r="H425" s="34"/>
    </row>
    <row r="426" spans="1:8" s="2" customFormat="1" ht="16.8" customHeight="1">
      <c r="A426" s="33"/>
      <c r="B426" s="34"/>
      <c r="C426" s="224" t="s">
        <v>1</v>
      </c>
      <c r="D426" s="224" t="s">
        <v>300</v>
      </c>
      <c r="E426" s="18" t="s">
        <v>1</v>
      </c>
      <c r="F426" s="225">
        <v>3.6</v>
      </c>
      <c r="G426" s="33"/>
      <c r="H426" s="34"/>
    </row>
    <row r="427" spans="1:8" s="2" customFormat="1" ht="16.8" customHeight="1">
      <c r="A427" s="33"/>
      <c r="B427" s="34"/>
      <c r="C427" s="224" t="s">
        <v>1</v>
      </c>
      <c r="D427" s="224" t="s">
        <v>302</v>
      </c>
      <c r="E427" s="18" t="s">
        <v>1</v>
      </c>
      <c r="F427" s="225">
        <v>0</v>
      </c>
      <c r="G427" s="33"/>
      <c r="H427" s="34"/>
    </row>
    <row r="428" spans="1:8" s="2" customFormat="1" ht="16.8" customHeight="1">
      <c r="A428" s="33"/>
      <c r="B428" s="34"/>
      <c r="C428" s="224" t="s">
        <v>1</v>
      </c>
      <c r="D428" s="224" t="s">
        <v>303</v>
      </c>
      <c r="E428" s="18" t="s">
        <v>1</v>
      </c>
      <c r="F428" s="225">
        <v>49.35</v>
      </c>
      <c r="G428" s="33"/>
      <c r="H428" s="34"/>
    </row>
    <row r="429" spans="1:8" s="2" customFormat="1" ht="16.8" customHeight="1">
      <c r="A429" s="33"/>
      <c r="B429" s="34"/>
      <c r="C429" s="224" t="s">
        <v>182</v>
      </c>
      <c r="D429" s="224" t="s">
        <v>304</v>
      </c>
      <c r="E429" s="18" t="s">
        <v>1</v>
      </c>
      <c r="F429" s="225">
        <v>86.15</v>
      </c>
      <c r="G429" s="33"/>
      <c r="H429" s="34"/>
    </row>
    <row r="430" spans="1:8" s="2" customFormat="1" ht="16.8" customHeight="1">
      <c r="A430" s="33"/>
      <c r="B430" s="34"/>
      <c r="C430" s="226" t="s">
        <v>2612</v>
      </c>
      <c r="D430" s="33"/>
      <c r="E430" s="33"/>
      <c r="F430" s="33"/>
      <c r="G430" s="33"/>
      <c r="H430" s="34"/>
    </row>
    <row r="431" spans="1:8" s="2" customFormat="1" ht="16.8" customHeight="1">
      <c r="A431" s="33"/>
      <c r="B431" s="34"/>
      <c r="C431" s="224" t="s">
        <v>292</v>
      </c>
      <c r="D431" s="224" t="s">
        <v>293</v>
      </c>
      <c r="E431" s="18" t="s">
        <v>294</v>
      </c>
      <c r="F431" s="225">
        <v>86.15</v>
      </c>
      <c r="G431" s="33"/>
      <c r="H431" s="34"/>
    </row>
    <row r="432" spans="1:8" s="2" customFormat="1" ht="20.4">
      <c r="A432" s="33"/>
      <c r="B432" s="34"/>
      <c r="C432" s="224" t="s">
        <v>306</v>
      </c>
      <c r="D432" s="224" t="s">
        <v>307</v>
      </c>
      <c r="E432" s="18" t="s">
        <v>294</v>
      </c>
      <c r="F432" s="225">
        <v>86.15</v>
      </c>
      <c r="G432" s="33"/>
      <c r="H432" s="34"/>
    </row>
    <row r="433" spans="1:8" s="2" customFormat="1" ht="30.6">
      <c r="A433" s="33"/>
      <c r="B433" s="34"/>
      <c r="C433" s="224" t="s">
        <v>334</v>
      </c>
      <c r="D433" s="224" t="s">
        <v>335</v>
      </c>
      <c r="E433" s="18" t="s">
        <v>312</v>
      </c>
      <c r="F433" s="225">
        <v>71.633</v>
      </c>
      <c r="G433" s="33"/>
      <c r="H433" s="34"/>
    </row>
    <row r="434" spans="1:8" s="2" customFormat="1" ht="30.6">
      <c r="A434" s="33"/>
      <c r="B434" s="34"/>
      <c r="C434" s="224" t="s">
        <v>341</v>
      </c>
      <c r="D434" s="224" t="s">
        <v>342</v>
      </c>
      <c r="E434" s="18" t="s">
        <v>312</v>
      </c>
      <c r="F434" s="225">
        <v>31.045</v>
      </c>
      <c r="G434" s="33"/>
      <c r="H434" s="34"/>
    </row>
    <row r="435" spans="1:8" s="2" customFormat="1" ht="16.8" customHeight="1">
      <c r="A435" s="33"/>
      <c r="B435" s="34"/>
      <c r="C435" s="224" t="s">
        <v>513</v>
      </c>
      <c r="D435" s="224" t="s">
        <v>514</v>
      </c>
      <c r="E435" s="18" t="s">
        <v>312</v>
      </c>
      <c r="F435" s="225">
        <v>6.086</v>
      </c>
      <c r="G435" s="33"/>
      <c r="H435" s="34"/>
    </row>
    <row r="436" spans="1:8" s="2" customFormat="1" ht="16.8" customHeight="1">
      <c r="A436" s="33"/>
      <c r="B436" s="34"/>
      <c r="C436" s="220" t="s">
        <v>184</v>
      </c>
      <c r="D436" s="221" t="s">
        <v>1</v>
      </c>
      <c r="E436" s="222" t="s">
        <v>1</v>
      </c>
      <c r="F436" s="223">
        <v>2.25</v>
      </c>
      <c r="G436" s="33"/>
      <c r="H436" s="34"/>
    </row>
    <row r="437" spans="1:8" s="2" customFormat="1" ht="16.8" customHeight="1">
      <c r="A437" s="33"/>
      <c r="B437" s="34"/>
      <c r="C437" s="224" t="s">
        <v>1</v>
      </c>
      <c r="D437" s="224" t="s">
        <v>1010</v>
      </c>
      <c r="E437" s="18" t="s">
        <v>1</v>
      </c>
      <c r="F437" s="225">
        <v>0</v>
      </c>
      <c r="G437" s="33"/>
      <c r="H437" s="34"/>
    </row>
    <row r="438" spans="1:8" s="2" customFormat="1" ht="16.8" customHeight="1">
      <c r="A438" s="33"/>
      <c r="B438" s="34"/>
      <c r="C438" s="224" t="s">
        <v>1</v>
      </c>
      <c r="D438" s="224" t="s">
        <v>185</v>
      </c>
      <c r="E438" s="18" t="s">
        <v>1</v>
      </c>
      <c r="F438" s="225">
        <v>2.25</v>
      </c>
      <c r="G438" s="33"/>
      <c r="H438" s="34"/>
    </row>
    <row r="439" spans="1:8" s="2" customFormat="1" ht="16.8" customHeight="1">
      <c r="A439" s="33"/>
      <c r="B439" s="34"/>
      <c r="C439" s="224" t="s">
        <v>184</v>
      </c>
      <c r="D439" s="224" t="s">
        <v>304</v>
      </c>
      <c r="E439" s="18" t="s">
        <v>1</v>
      </c>
      <c r="F439" s="225">
        <v>2.25</v>
      </c>
      <c r="G439" s="33"/>
      <c r="H439" s="34"/>
    </row>
    <row r="440" spans="1:8" s="2" customFormat="1" ht="16.8" customHeight="1">
      <c r="A440" s="33"/>
      <c r="B440" s="34"/>
      <c r="C440" s="226" t="s">
        <v>2612</v>
      </c>
      <c r="D440" s="33"/>
      <c r="E440" s="33"/>
      <c r="F440" s="33"/>
      <c r="G440" s="33"/>
      <c r="H440" s="34"/>
    </row>
    <row r="441" spans="1:8" s="2" customFormat="1" ht="20.4">
      <c r="A441" s="33"/>
      <c r="B441" s="34"/>
      <c r="C441" s="224" t="s">
        <v>1002</v>
      </c>
      <c r="D441" s="224" t="s">
        <v>1003</v>
      </c>
      <c r="E441" s="18" t="s">
        <v>270</v>
      </c>
      <c r="F441" s="225">
        <v>61.8</v>
      </c>
      <c r="G441" s="33"/>
      <c r="H441" s="34"/>
    </row>
    <row r="442" spans="1:8" s="2" customFormat="1" ht="20.4">
      <c r="A442" s="33"/>
      <c r="B442" s="34"/>
      <c r="C442" s="224" t="s">
        <v>602</v>
      </c>
      <c r="D442" s="224" t="s">
        <v>603</v>
      </c>
      <c r="E442" s="18" t="s">
        <v>270</v>
      </c>
      <c r="F442" s="225">
        <v>88.706</v>
      </c>
      <c r="G442" s="33"/>
      <c r="H442" s="34"/>
    </row>
    <row r="443" spans="1:8" s="2" customFormat="1" ht="20.4">
      <c r="A443" s="33"/>
      <c r="B443" s="34"/>
      <c r="C443" s="224" t="s">
        <v>797</v>
      </c>
      <c r="D443" s="224" t="s">
        <v>798</v>
      </c>
      <c r="E443" s="18" t="s">
        <v>270</v>
      </c>
      <c r="F443" s="225">
        <v>59.983</v>
      </c>
      <c r="G443" s="33"/>
      <c r="H443" s="34"/>
    </row>
    <row r="444" spans="1:8" s="2" customFormat="1" ht="30.6">
      <c r="A444" s="33"/>
      <c r="B444" s="34"/>
      <c r="C444" s="224" t="s">
        <v>1162</v>
      </c>
      <c r="D444" s="224" t="s">
        <v>1163</v>
      </c>
      <c r="E444" s="18" t="s">
        <v>270</v>
      </c>
      <c r="F444" s="225">
        <v>17.5</v>
      </c>
      <c r="G444" s="33"/>
      <c r="H444" s="34"/>
    </row>
    <row r="445" spans="1:8" s="2" customFormat="1" ht="20.4">
      <c r="A445" s="33"/>
      <c r="B445" s="34"/>
      <c r="C445" s="224" t="s">
        <v>1170</v>
      </c>
      <c r="D445" s="224" t="s">
        <v>1171</v>
      </c>
      <c r="E445" s="18" t="s">
        <v>294</v>
      </c>
      <c r="F445" s="225">
        <v>2.25</v>
      </c>
      <c r="G445" s="33"/>
      <c r="H445" s="34"/>
    </row>
    <row r="446" spans="1:8" s="2" customFormat="1" ht="20.4">
      <c r="A446" s="33"/>
      <c r="B446" s="34"/>
      <c r="C446" s="224" t="s">
        <v>1175</v>
      </c>
      <c r="D446" s="224" t="s">
        <v>1176</v>
      </c>
      <c r="E446" s="18" t="s">
        <v>270</v>
      </c>
      <c r="F446" s="225">
        <v>15.751</v>
      </c>
      <c r="G446" s="33"/>
      <c r="H446" s="34"/>
    </row>
    <row r="447" spans="1:8" s="2" customFormat="1" ht="20.4">
      <c r="A447" s="33"/>
      <c r="B447" s="34"/>
      <c r="C447" s="224" t="s">
        <v>1189</v>
      </c>
      <c r="D447" s="224" t="s">
        <v>1190</v>
      </c>
      <c r="E447" s="18" t="s">
        <v>294</v>
      </c>
      <c r="F447" s="225">
        <v>6.75</v>
      </c>
      <c r="G447" s="33"/>
      <c r="H447" s="34"/>
    </row>
    <row r="448" spans="1:8" s="2" customFormat="1" ht="16.8" customHeight="1">
      <c r="A448" s="33"/>
      <c r="B448" s="34"/>
      <c r="C448" s="224" t="s">
        <v>1194</v>
      </c>
      <c r="D448" s="224" t="s">
        <v>1195</v>
      </c>
      <c r="E448" s="18" t="s">
        <v>270</v>
      </c>
      <c r="F448" s="225">
        <v>1</v>
      </c>
      <c r="G448" s="33"/>
      <c r="H448" s="34"/>
    </row>
    <row r="449" spans="1:8" s="2" customFormat="1" ht="16.8" customHeight="1">
      <c r="A449" s="33"/>
      <c r="B449" s="34"/>
      <c r="C449" s="220" t="s">
        <v>186</v>
      </c>
      <c r="D449" s="221" t="s">
        <v>1</v>
      </c>
      <c r="E449" s="222" t="s">
        <v>1</v>
      </c>
      <c r="F449" s="223">
        <v>3.3</v>
      </c>
      <c r="G449" s="33"/>
      <c r="H449" s="34"/>
    </row>
    <row r="450" spans="1:8" s="2" customFormat="1" ht="16.8" customHeight="1">
      <c r="A450" s="33"/>
      <c r="B450" s="34"/>
      <c r="C450" s="224" t="s">
        <v>1</v>
      </c>
      <c r="D450" s="224" t="s">
        <v>605</v>
      </c>
      <c r="E450" s="18" t="s">
        <v>1</v>
      </c>
      <c r="F450" s="225">
        <v>0</v>
      </c>
      <c r="G450" s="33"/>
      <c r="H450" s="34"/>
    </row>
    <row r="451" spans="1:8" s="2" customFormat="1" ht="16.8" customHeight="1">
      <c r="A451" s="33"/>
      <c r="B451" s="34"/>
      <c r="C451" s="224" t="s">
        <v>1</v>
      </c>
      <c r="D451" s="224" t="s">
        <v>785</v>
      </c>
      <c r="E451" s="18" t="s">
        <v>1</v>
      </c>
      <c r="F451" s="225">
        <v>3.3</v>
      </c>
      <c r="G451" s="33"/>
      <c r="H451" s="34"/>
    </row>
    <row r="452" spans="1:8" s="2" customFormat="1" ht="16.8" customHeight="1">
      <c r="A452" s="33"/>
      <c r="B452" s="34"/>
      <c r="C452" s="224" t="s">
        <v>186</v>
      </c>
      <c r="D452" s="224" t="s">
        <v>304</v>
      </c>
      <c r="E452" s="18" t="s">
        <v>1</v>
      </c>
      <c r="F452" s="225">
        <v>3.3</v>
      </c>
      <c r="G452" s="33"/>
      <c r="H452" s="34"/>
    </row>
    <row r="453" spans="1:8" s="2" customFormat="1" ht="16.8" customHeight="1">
      <c r="A453" s="33"/>
      <c r="B453" s="34"/>
      <c r="C453" s="226" t="s">
        <v>2612</v>
      </c>
      <c r="D453" s="33"/>
      <c r="E453" s="33"/>
      <c r="F453" s="33"/>
      <c r="G453" s="33"/>
      <c r="H453" s="34"/>
    </row>
    <row r="454" spans="1:8" s="2" customFormat="1" ht="40.8">
      <c r="A454" s="33"/>
      <c r="B454" s="34"/>
      <c r="C454" s="224" t="s">
        <v>781</v>
      </c>
      <c r="D454" s="224" t="s">
        <v>782</v>
      </c>
      <c r="E454" s="18" t="s">
        <v>270</v>
      </c>
      <c r="F454" s="225">
        <v>3.3</v>
      </c>
      <c r="G454" s="33"/>
      <c r="H454" s="34"/>
    </row>
    <row r="455" spans="1:8" s="2" customFormat="1" ht="20.4">
      <c r="A455" s="33"/>
      <c r="B455" s="34"/>
      <c r="C455" s="224" t="s">
        <v>769</v>
      </c>
      <c r="D455" s="224" t="s">
        <v>770</v>
      </c>
      <c r="E455" s="18" t="s">
        <v>270</v>
      </c>
      <c r="F455" s="225">
        <v>3.3</v>
      </c>
      <c r="G455" s="33"/>
      <c r="H455" s="34"/>
    </row>
    <row r="456" spans="1:8" s="2" customFormat="1" ht="20.4">
      <c r="A456" s="33"/>
      <c r="B456" s="34"/>
      <c r="C456" s="224" t="s">
        <v>773</v>
      </c>
      <c r="D456" s="224" t="s">
        <v>774</v>
      </c>
      <c r="E456" s="18" t="s">
        <v>270</v>
      </c>
      <c r="F456" s="225">
        <v>3.3</v>
      </c>
      <c r="G456" s="33"/>
      <c r="H456" s="34"/>
    </row>
    <row r="457" spans="1:8" s="2" customFormat="1" ht="20.4">
      <c r="A457" s="33"/>
      <c r="B457" s="34"/>
      <c r="C457" s="224" t="s">
        <v>777</v>
      </c>
      <c r="D457" s="224" t="s">
        <v>778</v>
      </c>
      <c r="E457" s="18" t="s">
        <v>270</v>
      </c>
      <c r="F457" s="225">
        <v>3.3</v>
      </c>
      <c r="G457" s="33"/>
      <c r="H457" s="34"/>
    </row>
    <row r="458" spans="1:8" s="2" customFormat="1" ht="16.8" customHeight="1">
      <c r="A458" s="33"/>
      <c r="B458" s="34"/>
      <c r="C458" s="224" t="s">
        <v>787</v>
      </c>
      <c r="D458" s="224" t="s">
        <v>788</v>
      </c>
      <c r="E458" s="18" t="s">
        <v>270</v>
      </c>
      <c r="F458" s="225">
        <v>3.399</v>
      </c>
      <c r="G458" s="33"/>
      <c r="H458" s="34"/>
    </row>
    <row r="459" spans="1:8" s="2" customFormat="1" ht="16.8" customHeight="1">
      <c r="A459" s="33"/>
      <c r="B459" s="34"/>
      <c r="C459" s="220" t="s">
        <v>188</v>
      </c>
      <c r="D459" s="221" t="s">
        <v>1</v>
      </c>
      <c r="E459" s="222" t="s">
        <v>1</v>
      </c>
      <c r="F459" s="223">
        <v>52.58</v>
      </c>
      <c r="G459" s="33"/>
      <c r="H459" s="34"/>
    </row>
    <row r="460" spans="1:8" s="2" customFormat="1" ht="16.8" customHeight="1">
      <c r="A460" s="33"/>
      <c r="B460" s="34"/>
      <c r="C460" s="224" t="s">
        <v>1</v>
      </c>
      <c r="D460" s="224" t="s">
        <v>605</v>
      </c>
      <c r="E460" s="18" t="s">
        <v>1</v>
      </c>
      <c r="F460" s="225">
        <v>0</v>
      </c>
      <c r="G460" s="33"/>
      <c r="H460" s="34"/>
    </row>
    <row r="461" spans="1:8" s="2" customFormat="1" ht="16.8" customHeight="1">
      <c r="A461" s="33"/>
      <c r="B461" s="34"/>
      <c r="C461" s="224" t="s">
        <v>1</v>
      </c>
      <c r="D461" s="224" t="s">
        <v>944</v>
      </c>
      <c r="E461" s="18" t="s">
        <v>1</v>
      </c>
      <c r="F461" s="225">
        <v>46.18</v>
      </c>
      <c r="G461" s="33"/>
      <c r="H461" s="34"/>
    </row>
    <row r="462" spans="1:8" s="2" customFormat="1" ht="16.8" customHeight="1">
      <c r="A462" s="33"/>
      <c r="B462" s="34"/>
      <c r="C462" s="224" t="s">
        <v>1</v>
      </c>
      <c r="D462" s="224" t="s">
        <v>945</v>
      </c>
      <c r="E462" s="18" t="s">
        <v>1</v>
      </c>
      <c r="F462" s="225">
        <v>6.4</v>
      </c>
      <c r="G462" s="33"/>
      <c r="H462" s="34"/>
    </row>
    <row r="463" spans="1:8" s="2" customFormat="1" ht="16.8" customHeight="1">
      <c r="A463" s="33"/>
      <c r="B463" s="34"/>
      <c r="C463" s="224" t="s">
        <v>188</v>
      </c>
      <c r="D463" s="224" t="s">
        <v>304</v>
      </c>
      <c r="E463" s="18" t="s">
        <v>1</v>
      </c>
      <c r="F463" s="225">
        <v>52.58</v>
      </c>
      <c r="G463" s="33"/>
      <c r="H463" s="34"/>
    </row>
    <row r="464" spans="1:8" s="2" customFormat="1" ht="16.8" customHeight="1">
      <c r="A464" s="33"/>
      <c r="B464" s="34"/>
      <c r="C464" s="226" t="s">
        <v>2612</v>
      </c>
      <c r="D464" s="33"/>
      <c r="E464" s="33"/>
      <c r="F464" s="33"/>
      <c r="G464" s="33"/>
      <c r="H464" s="34"/>
    </row>
    <row r="465" spans="1:8" s="2" customFormat="1" ht="30.6">
      <c r="A465" s="33"/>
      <c r="B465" s="34"/>
      <c r="C465" s="224" t="s">
        <v>941</v>
      </c>
      <c r="D465" s="224" t="s">
        <v>942</v>
      </c>
      <c r="E465" s="18" t="s">
        <v>294</v>
      </c>
      <c r="F465" s="225">
        <v>52.58</v>
      </c>
      <c r="G465" s="33"/>
      <c r="H465" s="34"/>
    </row>
    <row r="466" spans="1:8" s="2" customFormat="1" ht="16.8" customHeight="1">
      <c r="A466" s="33"/>
      <c r="B466" s="34"/>
      <c r="C466" s="224" t="s">
        <v>947</v>
      </c>
      <c r="D466" s="224" t="s">
        <v>948</v>
      </c>
      <c r="E466" s="18" t="s">
        <v>294</v>
      </c>
      <c r="F466" s="225">
        <v>55.209</v>
      </c>
      <c r="G466" s="33"/>
      <c r="H466" s="34"/>
    </row>
    <row r="467" spans="1:8" s="2" customFormat="1" ht="16.8" customHeight="1">
      <c r="A467" s="33"/>
      <c r="B467" s="34"/>
      <c r="C467" s="220" t="s">
        <v>190</v>
      </c>
      <c r="D467" s="221" t="s">
        <v>1</v>
      </c>
      <c r="E467" s="222" t="s">
        <v>1</v>
      </c>
      <c r="F467" s="223">
        <v>4</v>
      </c>
      <c r="G467" s="33"/>
      <c r="H467" s="34"/>
    </row>
    <row r="468" spans="1:8" s="2" customFormat="1" ht="16.8" customHeight="1">
      <c r="A468" s="33"/>
      <c r="B468" s="34"/>
      <c r="C468" s="224" t="s">
        <v>1</v>
      </c>
      <c r="D468" s="224" t="s">
        <v>686</v>
      </c>
      <c r="E468" s="18" t="s">
        <v>1</v>
      </c>
      <c r="F468" s="225">
        <v>2</v>
      </c>
      <c r="G468" s="33"/>
      <c r="H468" s="34"/>
    </row>
    <row r="469" spans="1:8" s="2" customFormat="1" ht="16.8" customHeight="1">
      <c r="A469" s="33"/>
      <c r="B469" s="34"/>
      <c r="C469" s="224" t="s">
        <v>1</v>
      </c>
      <c r="D469" s="224" t="s">
        <v>687</v>
      </c>
      <c r="E469" s="18" t="s">
        <v>1</v>
      </c>
      <c r="F469" s="225">
        <v>2</v>
      </c>
      <c r="G469" s="33"/>
      <c r="H469" s="34"/>
    </row>
    <row r="470" spans="1:8" s="2" customFormat="1" ht="16.8" customHeight="1">
      <c r="A470" s="33"/>
      <c r="B470" s="34"/>
      <c r="C470" s="224" t="s">
        <v>190</v>
      </c>
      <c r="D470" s="224" t="s">
        <v>304</v>
      </c>
      <c r="E470" s="18" t="s">
        <v>1</v>
      </c>
      <c r="F470" s="225">
        <v>4</v>
      </c>
      <c r="G470" s="33"/>
      <c r="H470" s="34"/>
    </row>
    <row r="471" spans="1:8" s="2" customFormat="1" ht="16.8" customHeight="1">
      <c r="A471" s="33"/>
      <c r="B471" s="34"/>
      <c r="C471" s="226" t="s">
        <v>2612</v>
      </c>
      <c r="D471" s="33"/>
      <c r="E471" s="33"/>
      <c r="F471" s="33"/>
      <c r="G471" s="33"/>
      <c r="H471" s="34"/>
    </row>
    <row r="472" spans="1:8" s="2" customFormat="1" ht="20.4">
      <c r="A472" s="33"/>
      <c r="B472" s="34"/>
      <c r="C472" s="224" t="s">
        <v>680</v>
      </c>
      <c r="D472" s="224" t="s">
        <v>681</v>
      </c>
      <c r="E472" s="18" t="s">
        <v>294</v>
      </c>
      <c r="F472" s="225">
        <v>136</v>
      </c>
      <c r="G472" s="33"/>
      <c r="H472" s="34"/>
    </row>
    <row r="473" spans="1:8" s="2" customFormat="1" ht="20.4">
      <c r="A473" s="33"/>
      <c r="B473" s="34"/>
      <c r="C473" s="224" t="s">
        <v>630</v>
      </c>
      <c r="D473" s="224" t="s">
        <v>631</v>
      </c>
      <c r="E473" s="18" t="s">
        <v>280</v>
      </c>
      <c r="F473" s="225">
        <v>92</v>
      </c>
      <c r="G473" s="33"/>
      <c r="H473" s="34"/>
    </row>
    <row r="474" spans="1:8" s="2" customFormat="1" ht="16.8" customHeight="1">
      <c r="A474" s="33"/>
      <c r="B474" s="34"/>
      <c r="C474" s="220" t="s">
        <v>191</v>
      </c>
      <c r="D474" s="221" t="s">
        <v>1</v>
      </c>
      <c r="E474" s="222" t="s">
        <v>1</v>
      </c>
      <c r="F474" s="223">
        <v>58</v>
      </c>
      <c r="G474" s="33"/>
      <c r="H474" s="34"/>
    </row>
    <row r="475" spans="1:8" s="2" customFormat="1" ht="16.8" customHeight="1">
      <c r="A475" s="33"/>
      <c r="B475" s="34"/>
      <c r="C475" s="224" t="s">
        <v>1</v>
      </c>
      <c r="D475" s="224" t="s">
        <v>688</v>
      </c>
      <c r="E475" s="18" t="s">
        <v>1</v>
      </c>
      <c r="F475" s="225">
        <v>58</v>
      </c>
      <c r="G475" s="33"/>
      <c r="H475" s="34"/>
    </row>
    <row r="476" spans="1:8" s="2" customFormat="1" ht="16.8" customHeight="1">
      <c r="A476" s="33"/>
      <c r="B476" s="34"/>
      <c r="C476" s="224" t="s">
        <v>191</v>
      </c>
      <c r="D476" s="224" t="s">
        <v>304</v>
      </c>
      <c r="E476" s="18" t="s">
        <v>1</v>
      </c>
      <c r="F476" s="225">
        <v>58</v>
      </c>
      <c r="G476" s="33"/>
      <c r="H476" s="34"/>
    </row>
    <row r="477" spans="1:8" s="2" customFormat="1" ht="16.8" customHeight="1">
      <c r="A477" s="33"/>
      <c r="B477" s="34"/>
      <c r="C477" s="226" t="s">
        <v>2612</v>
      </c>
      <c r="D477" s="33"/>
      <c r="E477" s="33"/>
      <c r="F477" s="33"/>
      <c r="G477" s="33"/>
      <c r="H477" s="34"/>
    </row>
    <row r="478" spans="1:8" s="2" customFormat="1" ht="20.4">
      <c r="A478" s="33"/>
      <c r="B478" s="34"/>
      <c r="C478" s="224" t="s">
        <v>680</v>
      </c>
      <c r="D478" s="224" t="s">
        <v>681</v>
      </c>
      <c r="E478" s="18" t="s">
        <v>294</v>
      </c>
      <c r="F478" s="225">
        <v>136</v>
      </c>
      <c r="G478" s="33"/>
      <c r="H478" s="34"/>
    </row>
    <row r="479" spans="1:8" s="2" customFormat="1" ht="20.4">
      <c r="A479" s="33"/>
      <c r="B479" s="34"/>
      <c r="C479" s="224" t="s">
        <v>630</v>
      </c>
      <c r="D479" s="224" t="s">
        <v>631</v>
      </c>
      <c r="E479" s="18" t="s">
        <v>280</v>
      </c>
      <c r="F479" s="225">
        <v>92</v>
      </c>
      <c r="G479" s="33"/>
      <c r="H479" s="34"/>
    </row>
    <row r="480" spans="1:8" s="2" customFormat="1" ht="20.4">
      <c r="A480" s="33"/>
      <c r="B480" s="34"/>
      <c r="C480" s="224" t="s">
        <v>639</v>
      </c>
      <c r="D480" s="224" t="s">
        <v>640</v>
      </c>
      <c r="E480" s="18" t="s">
        <v>280</v>
      </c>
      <c r="F480" s="225">
        <v>58</v>
      </c>
      <c r="G480" s="33"/>
      <c r="H480" s="34"/>
    </row>
    <row r="481" spans="1:8" s="2" customFormat="1" ht="16.8" customHeight="1">
      <c r="A481" s="33"/>
      <c r="B481" s="34"/>
      <c r="C481" s="220" t="s">
        <v>193</v>
      </c>
      <c r="D481" s="221" t="s">
        <v>1</v>
      </c>
      <c r="E481" s="222" t="s">
        <v>1</v>
      </c>
      <c r="F481" s="223">
        <v>72.933</v>
      </c>
      <c r="G481" s="33"/>
      <c r="H481" s="34"/>
    </row>
    <row r="482" spans="1:8" s="2" customFormat="1" ht="16.8" customHeight="1">
      <c r="A482" s="33"/>
      <c r="B482" s="34"/>
      <c r="C482" s="224" t="s">
        <v>1</v>
      </c>
      <c r="D482" s="224" t="s">
        <v>314</v>
      </c>
      <c r="E482" s="18" t="s">
        <v>1</v>
      </c>
      <c r="F482" s="225">
        <v>0</v>
      </c>
      <c r="G482" s="33"/>
      <c r="H482" s="34"/>
    </row>
    <row r="483" spans="1:8" s="2" customFormat="1" ht="16.8" customHeight="1">
      <c r="A483" s="33"/>
      <c r="B483" s="34"/>
      <c r="C483" s="224" t="s">
        <v>1</v>
      </c>
      <c r="D483" s="224" t="s">
        <v>471</v>
      </c>
      <c r="E483" s="18" t="s">
        <v>1</v>
      </c>
      <c r="F483" s="225">
        <v>0</v>
      </c>
      <c r="G483" s="33"/>
      <c r="H483" s="34"/>
    </row>
    <row r="484" spans="1:8" s="2" customFormat="1" ht="16.8" customHeight="1">
      <c r="A484" s="33"/>
      <c r="B484" s="34"/>
      <c r="C484" s="224" t="s">
        <v>1</v>
      </c>
      <c r="D484" s="224" t="s">
        <v>472</v>
      </c>
      <c r="E484" s="18" t="s">
        <v>1</v>
      </c>
      <c r="F484" s="225">
        <v>0</v>
      </c>
      <c r="G484" s="33"/>
      <c r="H484" s="34"/>
    </row>
    <row r="485" spans="1:8" s="2" customFormat="1" ht="16.8" customHeight="1">
      <c r="A485" s="33"/>
      <c r="B485" s="34"/>
      <c r="C485" s="224" t="s">
        <v>1</v>
      </c>
      <c r="D485" s="224" t="s">
        <v>473</v>
      </c>
      <c r="E485" s="18" t="s">
        <v>1</v>
      </c>
      <c r="F485" s="225">
        <v>72.933</v>
      </c>
      <c r="G485" s="33"/>
      <c r="H485" s="34"/>
    </row>
    <row r="486" spans="1:8" s="2" customFormat="1" ht="16.8" customHeight="1">
      <c r="A486" s="33"/>
      <c r="B486" s="34"/>
      <c r="C486" s="224" t="s">
        <v>193</v>
      </c>
      <c r="D486" s="224" t="s">
        <v>277</v>
      </c>
      <c r="E486" s="18" t="s">
        <v>1</v>
      </c>
      <c r="F486" s="225">
        <v>72.933</v>
      </c>
      <c r="G486" s="33"/>
      <c r="H486" s="34"/>
    </row>
    <row r="487" spans="1:8" s="2" customFormat="1" ht="16.8" customHeight="1">
      <c r="A487" s="33"/>
      <c r="B487" s="34"/>
      <c r="C487" s="226" t="s">
        <v>2612</v>
      </c>
      <c r="D487" s="33"/>
      <c r="E487" s="33"/>
      <c r="F487" s="33"/>
      <c r="G487" s="33"/>
      <c r="H487" s="34"/>
    </row>
    <row r="488" spans="1:8" s="2" customFormat="1" ht="20.4">
      <c r="A488" s="33"/>
      <c r="B488" s="34"/>
      <c r="C488" s="224" t="s">
        <v>468</v>
      </c>
      <c r="D488" s="224" t="s">
        <v>469</v>
      </c>
      <c r="E488" s="18" t="s">
        <v>312</v>
      </c>
      <c r="F488" s="225">
        <v>7.293</v>
      </c>
      <c r="G488" s="33"/>
      <c r="H488" s="34"/>
    </row>
    <row r="489" spans="1:8" s="2" customFormat="1" ht="20.4">
      <c r="A489" s="33"/>
      <c r="B489" s="34"/>
      <c r="C489" s="224" t="s">
        <v>453</v>
      </c>
      <c r="D489" s="224" t="s">
        <v>454</v>
      </c>
      <c r="E489" s="18" t="s">
        <v>270</v>
      </c>
      <c r="F489" s="225">
        <v>87.52</v>
      </c>
      <c r="G489" s="33"/>
      <c r="H489" s="34"/>
    </row>
    <row r="490" spans="1:8" s="2" customFormat="1" ht="16.8" customHeight="1">
      <c r="A490" s="33"/>
      <c r="B490" s="34"/>
      <c r="C490" s="224" t="s">
        <v>485</v>
      </c>
      <c r="D490" s="224" t="s">
        <v>486</v>
      </c>
      <c r="E490" s="18" t="s">
        <v>379</v>
      </c>
      <c r="F490" s="225">
        <v>0.276</v>
      </c>
      <c r="G490" s="33"/>
      <c r="H490" s="34"/>
    </row>
    <row r="491" spans="1:8" s="2" customFormat="1" ht="16.8" customHeight="1">
      <c r="A491" s="33"/>
      <c r="B491" s="34"/>
      <c r="C491" s="224" t="s">
        <v>1084</v>
      </c>
      <c r="D491" s="224" t="s">
        <v>1085</v>
      </c>
      <c r="E491" s="18" t="s">
        <v>270</v>
      </c>
      <c r="F491" s="225">
        <v>72.933</v>
      </c>
      <c r="G491" s="33"/>
      <c r="H491" s="34"/>
    </row>
    <row r="492" spans="1:8" s="2" customFormat="1" ht="16.8" customHeight="1">
      <c r="A492" s="33"/>
      <c r="B492" s="34"/>
      <c r="C492" s="220" t="s">
        <v>194</v>
      </c>
      <c r="D492" s="221" t="s">
        <v>1</v>
      </c>
      <c r="E492" s="222" t="s">
        <v>1</v>
      </c>
      <c r="F492" s="223">
        <v>4.118</v>
      </c>
      <c r="G492" s="33"/>
      <c r="H492" s="34"/>
    </row>
    <row r="493" spans="1:8" s="2" customFormat="1" ht="16.8" customHeight="1">
      <c r="A493" s="33"/>
      <c r="B493" s="34"/>
      <c r="C493" s="224" t="s">
        <v>1</v>
      </c>
      <c r="D493" s="224" t="s">
        <v>314</v>
      </c>
      <c r="E493" s="18" t="s">
        <v>1</v>
      </c>
      <c r="F493" s="225">
        <v>0</v>
      </c>
      <c r="G493" s="33"/>
      <c r="H493" s="34"/>
    </row>
    <row r="494" spans="1:8" s="2" customFormat="1" ht="16.8" customHeight="1">
      <c r="A494" s="33"/>
      <c r="B494" s="34"/>
      <c r="C494" s="224" t="s">
        <v>1</v>
      </c>
      <c r="D494" s="224" t="s">
        <v>479</v>
      </c>
      <c r="E494" s="18" t="s">
        <v>1</v>
      </c>
      <c r="F494" s="225">
        <v>4.118</v>
      </c>
      <c r="G494" s="33"/>
      <c r="H494" s="34"/>
    </row>
    <row r="495" spans="1:8" s="2" customFormat="1" ht="16.8" customHeight="1">
      <c r="A495" s="33"/>
      <c r="B495" s="34"/>
      <c r="C495" s="224" t="s">
        <v>194</v>
      </c>
      <c r="D495" s="224" t="s">
        <v>277</v>
      </c>
      <c r="E495" s="18" t="s">
        <v>1</v>
      </c>
      <c r="F495" s="225">
        <v>4.118</v>
      </c>
      <c r="G495" s="33"/>
      <c r="H495" s="34"/>
    </row>
    <row r="496" spans="1:8" s="2" customFormat="1" ht="16.8" customHeight="1">
      <c r="A496" s="33"/>
      <c r="B496" s="34"/>
      <c r="C496" s="226" t="s">
        <v>2612</v>
      </c>
      <c r="D496" s="33"/>
      <c r="E496" s="33"/>
      <c r="F496" s="33"/>
      <c r="G496" s="33"/>
      <c r="H496" s="34"/>
    </row>
    <row r="497" spans="1:8" s="2" customFormat="1" ht="16.8" customHeight="1">
      <c r="A497" s="33"/>
      <c r="B497" s="34"/>
      <c r="C497" s="224" t="s">
        <v>476</v>
      </c>
      <c r="D497" s="224" t="s">
        <v>477</v>
      </c>
      <c r="E497" s="18" t="s">
        <v>270</v>
      </c>
      <c r="F497" s="225">
        <v>4.118</v>
      </c>
      <c r="G497" s="33"/>
      <c r="H497" s="34"/>
    </row>
    <row r="498" spans="1:8" s="2" customFormat="1" ht="16.8" customHeight="1">
      <c r="A498" s="33"/>
      <c r="B498" s="34"/>
      <c r="C498" s="224" t="s">
        <v>481</v>
      </c>
      <c r="D498" s="224" t="s">
        <v>482</v>
      </c>
      <c r="E498" s="18" t="s">
        <v>270</v>
      </c>
      <c r="F498" s="225">
        <v>4.118</v>
      </c>
      <c r="G498" s="33"/>
      <c r="H498" s="34"/>
    </row>
    <row r="499" spans="1:8" s="2" customFormat="1" ht="16.8" customHeight="1">
      <c r="A499" s="33"/>
      <c r="B499" s="34"/>
      <c r="C499" s="220" t="s">
        <v>196</v>
      </c>
      <c r="D499" s="221" t="s">
        <v>1</v>
      </c>
      <c r="E499" s="222" t="s">
        <v>1</v>
      </c>
      <c r="F499" s="223">
        <v>13.252</v>
      </c>
      <c r="G499" s="33"/>
      <c r="H499" s="34"/>
    </row>
    <row r="500" spans="1:8" s="2" customFormat="1" ht="16.8" customHeight="1">
      <c r="A500" s="33"/>
      <c r="B500" s="34"/>
      <c r="C500" s="224" t="s">
        <v>1</v>
      </c>
      <c r="D500" s="224" t="s">
        <v>314</v>
      </c>
      <c r="E500" s="18" t="s">
        <v>1</v>
      </c>
      <c r="F500" s="225">
        <v>0</v>
      </c>
      <c r="G500" s="33"/>
      <c r="H500" s="34"/>
    </row>
    <row r="501" spans="1:8" s="2" customFormat="1" ht="16.8" customHeight="1">
      <c r="A501" s="33"/>
      <c r="B501" s="34"/>
      <c r="C501" s="224" t="s">
        <v>1</v>
      </c>
      <c r="D501" s="224" t="s">
        <v>471</v>
      </c>
      <c r="E501" s="18" t="s">
        <v>1</v>
      </c>
      <c r="F501" s="225">
        <v>0</v>
      </c>
      <c r="G501" s="33"/>
      <c r="H501" s="34"/>
    </row>
    <row r="502" spans="1:8" s="2" customFormat="1" ht="16.8" customHeight="1">
      <c r="A502" s="33"/>
      <c r="B502" s="34"/>
      <c r="C502" s="224" t="s">
        <v>1</v>
      </c>
      <c r="D502" s="224" t="s">
        <v>494</v>
      </c>
      <c r="E502" s="18" t="s">
        <v>1</v>
      </c>
      <c r="F502" s="225">
        <v>5.408</v>
      </c>
      <c r="G502" s="33"/>
      <c r="H502" s="34"/>
    </row>
    <row r="503" spans="1:8" s="2" customFormat="1" ht="16.8" customHeight="1">
      <c r="A503" s="33"/>
      <c r="B503" s="34"/>
      <c r="C503" s="224" t="s">
        <v>1</v>
      </c>
      <c r="D503" s="224" t="s">
        <v>495</v>
      </c>
      <c r="E503" s="18" t="s">
        <v>1</v>
      </c>
      <c r="F503" s="225">
        <v>7.844</v>
      </c>
      <c r="G503" s="33"/>
      <c r="H503" s="34"/>
    </row>
    <row r="504" spans="1:8" s="2" customFormat="1" ht="16.8" customHeight="1">
      <c r="A504" s="33"/>
      <c r="B504" s="34"/>
      <c r="C504" s="224" t="s">
        <v>196</v>
      </c>
      <c r="D504" s="224" t="s">
        <v>277</v>
      </c>
      <c r="E504" s="18" t="s">
        <v>1</v>
      </c>
      <c r="F504" s="225">
        <v>13.252</v>
      </c>
      <c r="G504" s="33"/>
      <c r="H504" s="34"/>
    </row>
    <row r="505" spans="1:8" s="2" customFormat="1" ht="16.8" customHeight="1">
      <c r="A505" s="33"/>
      <c r="B505" s="34"/>
      <c r="C505" s="226" t="s">
        <v>2612</v>
      </c>
      <c r="D505" s="33"/>
      <c r="E505" s="33"/>
      <c r="F505" s="33"/>
      <c r="G505" s="33"/>
      <c r="H505" s="34"/>
    </row>
    <row r="506" spans="1:8" s="2" customFormat="1" ht="20.4">
      <c r="A506" s="33"/>
      <c r="B506" s="34"/>
      <c r="C506" s="224" t="s">
        <v>491</v>
      </c>
      <c r="D506" s="224" t="s">
        <v>492</v>
      </c>
      <c r="E506" s="18" t="s">
        <v>312</v>
      </c>
      <c r="F506" s="225">
        <v>13.252</v>
      </c>
      <c r="G506" s="33"/>
      <c r="H506" s="34"/>
    </row>
    <row r="507" spans="1:8" s="2" customFormat="1" ht="16.8" customHeight="1">
      <c r="A507" s="33"/>
      <c r="B507" s="34"/>
      <c r="C507" s="224" t="s">
        <v>507</v>
      </c>
      <c r="D507" s="224" t="s">
        <v>508</v>
      </c>
      <c r="E507" s="18" t="s">
        <v>379</v>
      </c>
      <c r="F507" s="225">
        <v>1.59</v>
      </c>
      <c r="G507" s="33"/>
      <c r="H507" s="34"/>
    </row>
    <row r="508" spans="1:8" s="2" customFormat="1" ht="16.8" customHeight="1">
      <c r="A508" s="33"/>
      <c r="B508" s="34"/>
      <c r="C508" s="220" t="s">
        <v>198</v>
      </c>
      <c r="D508" s="221" t="s">
        <v>1</v>
      </c>
      <c r="E508" s="222" t="s">
        <v>1</v>
      </c>
      <c r="F508" s="223">
        <v>74.475</v>
      </c>
      <c r="G508" s="33"/>
      <c r="H508" s="34"/>
    </row>
    <row r="509" spans="1:8" s="2" customFormat="1" ht="16.8" customHeight="1">
      <c r="A509" s="33"/>
      <c r="B509" s="34"/>
      <c r="C509" s="224" t="s">
        <v>1</v>
      </c>
      <c r="D509" s="224" t="s">
        <v>314</v>
      </c>
      <c r="E509" s="18" t="s">
        <v>1</v>
      </c>
      <c r="F509" s="225">
        <v>0</v>
      </c>
      <c r="G509" s="33"/>
      <c r="H509" s="34"/>
    </row>
    <row r="510" spans="1:8" s="2" customFormat="1" ht="16.8" customHeight="1">
      <c r="A510" s="33"/>
      <c r="B510" s="34"/>
      <c r="C510" s="224" t="s">
        <v>1</v>
      </c>
      <c r="D510" s="224" t="s">
        <v>500</v>
      </c>
      <c r="E510" s="18" t="s">
        <v>1</v>
      </c>
      <c r="F510" s="225">
        <v>32.784</v>
      </c>
      <c r="G510" s="33"/>
      <c r="H510" s="34"/>
    </row>
    <row r="511" spans="1:8" s="2" customFormat="1" ht="16.8" customHeight="1">
      <c r="A511" s="33"/>
      <c r="B511" s="34"/>
      <c r="C511" s="224" t="s">
        <v>1</v>
      </c>
      <c r="D511" s="224" t="s">
        <v>501</v>
      </c>
      <c r="E511" s="18" t="s">
        <v>1</v>
      </c>
      <c r="F511" s="225">
        <v>41.691</v>
      </c>
      <c r="G511" s="33"/>
      <c r="H511" s="34"/>
    </row>
    <row r="512" spans="1:8" s="2" customFormat="1" ht="16.8" customHeight="1">
      <c r="A512" s="33"/>
      <c r="B512" s="34"/>
      <c r="C512" s="224" t="s">
        <v>198</v>
      </c>
      <c r="D512" s="224" t="s">
        <v>304</v>
      </c>
      <c r="E512" s="18" t="s">
        <v>1</v>
      </c>
      <c r="F512" s="225">
        <v>74.475</v>
      </c>
      <c r="G512" s="33"/>
      <c r="H512" s="34"/>
    </row>
    <row r="513" spans="1:8" s="2" customFormat="1" ht="16.8" customHeight="1">
      <c r="A513" s="33"/>
      <c r="B513" s="34"/>
      <c r="C513" s="226" t="s">
        <v>2612</v>
      </c>
      <c r="D513" s="33"/>
      <c r="E513" s="33"/>
      <c r="F513" s="33"/>
      <c r="G513" s="33"/>
      <c r="H513" s="34"/>
    </row>
    <row r="514" spans="1:8" s="2" customFormat="1" ht="16.8" customHeight="1">
      <c r="A514" s="33"/>
      <c r="B514" s="34"/>
      <c r="C514" s="224" t="s">
        <v>497</v>
      </c>
      <c r="D514" s="224" t="s">
        <v>498</v>
      </c>
      <c r="E514" s="18" t="s">
        <v>270</v>
      </c>
      <c r="F514" s="225">
        <v>74.475</v>
      </c>
      <c r="G514" s="33"/>
      <c r="H514" s="34"/>
    </row>
    <row r="515" spans="1:8" s="2" customFormat="1" ht="16.8" customHeight="1">
      <c r="A515" s="33"/>
      <c r="B515" s="34"/>
      <c r="C515" s="224" t="s">
        <v>503</v>
      </c>
      <c r="D515" s="224" t="s">
        <v>504</v>
      </c>
      <c r="E515" s="18" t="s">
        <v>270</v>
      </c>
      <c r="F515" s="225">
        <v>74.475</v>
      </c>
      <c r="G515" s="33"/>
      <c r="H515" s="34"/>
    </row>
    <row r="516" spans="1:8" s="2" customFormat="1" ht="16.8" customHeight="1">
      <c r="A516" s="33"/>
      <c r="B516" s="34"/>
      <c r="C516" s="220" t="s">
        <v>200</v>
      </c>
      <c r="D516" s="221" t="s">
        <v>1</v>
      </c>
      <c r="E516" s="222" t="s">
        <v>1</v>
      </c>
      <c r="F516" s="223">
        <v>1</v>
      </c>
      <c r="G516" s="33"/>
      <c r="H516" s="34"/>
    </row>
    <row r="517" spans="1:8" s="2" customFormat="1" ht="16.8" customHeight="1">
      <c r="A517" s="33"/>
      <c r="B517" s="34"/>
      <c r="C517" s="224" t="s">
        <v>1</v>
      </c>
      <c r="D517" s="224" t="s">
        <v>314</v>
      </c>
      <c r="E517" s="18" t="s">
        <v>1</v>
      </c>
      <c r="F517" s="225">
        <v>0</v>
      </c>
      <c r="G517" s="33"/>
      <c r="H517" s="34"/>
    </row>
    <row r="518" spans="1:8" s="2" customFormat="1" ht="16.8" customHeight="1">
      <c r="A518" s="33"/>
      <c r="B518" s="34"/>
      <c r="C518" s="224" t="s">
        <v>1</v>
      </c>
      <c r="D518" s="224" t="s">
        <v>471</v>
      </c>
      <c r="E518" s="18" t="s">
        <v>1</v>
      </c>
      <c r="F518" s="225">
        <v>0</v>
      </c>
      <c r="G518" s="33"/>
      <c r="H518" s="34"/>
    </row>
    <row r="519" spans="1:8" s="2" customFormat="1" ht="16.8" customHeight="1">
      <c r="A519" s="33"/>
      <c r="B519" s="34"/>
      <c r="C519" s="224" t="s">
        <v>1</v>
      </c>
      <c r="D519" s="224" t="s">
        <v>520</v>
      </c>
      <c r="E519" s="18" t="s">
        <v>1</v>
      </c>
      <c r="F519" s="225">
        <v>1</v>
      </c>
      <c r="G519" s="33"/>
      <c r="H519" s="34"/>
    </row>
    <row r="520" spans="1:8" s="2" customFormat="1" ht="16.8" customHeight="1">
      <c r="A520" s="33"/>
      <c r="B520" s="34"/>
      <c r="C520" s="224" t="s">
        <v>200</v>
      </c>
      <c r="D520" s="224" t="s">
        <v>304</v>
      </c>
      <c r="E520" s="18" t="s">
        <v>1</v>
      </c>
      <c r="F520" s="225">
        <v>1</v>
      </c>
      <c r="G520" s="33"/>
      <c r="H520" s="34"/>
    </row>
    <row r="521" spans="1:8" s="2" customFormat="1" ht="16.8" customHeight="1">
      <c r="A521" s="33"/>
      <c r="B521" s="34"/>
      <c r="C521" s="226" t="s">
        <v>2612</v>
      </c>
      <c r="D521" s="33"/>
      <c r="E521" s="33"/>
      <c r="F521" s="33"/>
      <c r="G521" s="33"/>
      <c r="H521" s="34"/>
    </row>
    <row r="522" spans="1:8" s="2" customFormat="1" ht="20.4">
      <c r="A522" s="33"/>
      <c r="B522" s="34"/>
      <c r="C522" s="224" t="s">
        <v>517</v>
      </c>
      <c r="D522" s="224" t="s">
        <v>518</v>
      </c>
      <c r="E522" s="18" t="s">
        <v>312</v>
      </c>
      <c r="F522" s="225">
        <v>1</v>
      </c>
      <c r="G522" s="33"/>
      <c r="H522" s="34"/>
    </row>
    <row r="523" spans="1:8" s="2" customFormat="1" ht="16.8" customHeight="1">
      <c r="A523" s="33"/>
      <c r="B523" s="34"/>
      <c r="C523" s="224" t="s">
        <v>531</v>
      </c>
      <c r="D523" s="224" t="s">
        <v>532</v>
      </c>
      <c r="E523" s="18" t="s">
        <v>379</v>
      </c>
      <c r="F523" s="225">
        <v>0.15</v>
      </c>
      <c r="G523" s="33"/>
      <c r="H523" s="34"/>
    </row>
    <row r="524" spans="1:8" s="2" customFormat="1" ht="16.8" customHeight="1">
      <c r="A524" s="33"/>
      <c r="B524" s="34"/>
      <c r="C524" s="220" t="s">
        <v>201</v>
      </c>
      <c r="D524" s="221" t="s">
        <v>1</v>
      </c>
      <c r="E524" s="222" t="s">
        <v>1</v>
      </c>
      <c r="F524" s="223">
        <v>4</v>
      </c>
      <c r="G524" s="33"/>
      <c r="H524" s="34"/>
    </row>
    <row r="525" spans="1:8" s="2" customFormat="1" ht="16.8" customHeight="1">
      <c r="A525" s="33"/>
      <c r="B525" s="34"/>
      <c r="C525" s="224" t="s">
        <v>1</v>
      </c>
      <c r="D525" s="224" t="s">
        <v>525</v>
      </c>
      <c r="E525" s="18" t="s">
        <v>1</v>
      </c>
      <c r="F525" s="225">
        <v>4</v>
      </c>
      <c r="G525" s="33"/>
      <c r="H525" s="34"/>
    </row>
    <row r="526" spans="1:8" s="2" customFormat="1" ht="16.8" customHeight="1">
      <c r="A526" s="33"/>
      <c r="B526" s="34"/>
      <c r="C526" s="224" t="s">
        <v>201</v>
      </c>
      <c r="D526" s="224" t="s">
        <v>304</v>
      </c>
      <c r="E526" s="18" t="s">
        <v>1</v>
      </c>
      <c r="F526" s="225">
        <v>4</v>
      </c>
      <c r="G526" s="33"/>
      <c r="H526" s="34"/>
    </row>
    <row r="527" spans="1:8" s="2" customFormat="1" ht="16.8" customHeight="1">
      <c r="A527" s="33"/>
      <c r="B527" s="34"/>
      <c r="C527" s="226" t="s">
        <v>2612</v>
      </c>
      <c r="D527" s="33"/>
      <c r="E527" s="33"/>
      <c r="F527" s="33"/>
      <c r="G527" s="33"/>
      <c r="H527" s="34"/>
    </row>
    <row r="528" spans="1:8" s="2" customFormat="1" ht="16.8" customHeight="1">
      <c r="A528" s="33"/>
      <c r="B528" s="34"/>
      <c r="C528" s="224" t="s">
        <v>522</v>
      </c>
      <c r="D528" s="224" t="s">
        <v>523</v>
      </c>
      <c r="E528" s="18" t="s">
        <v>270</v>
      </c>
      <c r="F528" s="225">
        <v>4</v>
      </c>
      <c r="G528" s="33"/>
      <c r="H528" s="34"/>
    </row>
    <row r="529" spans="1:8" s="2" customFormat="1" ht="16.8" customHeight="1">
      <c r="A529" s="33"/>
      <c r="B529" s="34"/>
      <c r="C529" s="224" t="s">
        <v>527</v>
      </c>
      <c r="D529" s="224" t="s">
        <v>528</v>
      </c>
      <c r="E529" s="18" t="s">
        <v>270</v>
      </c>
      <c r="F529" s="225">
        <v>4</v>
      </c>
      <c r="G529" s="33"/>
      <c r="H529" s="34"/>
    </row>
    <row r="530" spans="1:8" s="2" customFormat="1" ht="16.8" customHeight="1">
      <c r="A530" s="33"/>
      <c r="B530" s="34"/>
      <c r="C530" s="220" t="s">
        <v>202</v>
      </c>
      <c r="D530" s="221" t="s">
        <v>1</v>
      </c>
      <c r="E530" s="222" t="s">
        <v>1</v>
      </c>
      <c r="F530" s="223">
        <v>18.373</v>
      </c>
      <c r="G530" s="33"/>
      <c r="H530" s="34"/>
    </row>
    <row r="531" spans="1:8" s="2" customFormat="1" ht="16.8" customHeight="1">
      <c r="A531" s="33"/>
      <c r="B531" s="34"/>
      <c r="C531" s="224" t="s">
        <v>1</v>
      </c>
      <c r="D531" s="224" t="s">
        <v>540</v>
      </c>
      <c r="E531" s="18" t="s">
        <v>1</v>
      </c>
      <c r="F531" s="225">
        <v>0</v>
      </c>
      <c r="G531" s="33"/>
      <c r="H531" s="34"/>
    </row>
    <row r="532" spans="1:8" s="2" customFormat="1" ht="16.8" customHeight="1">
      <c r="A532" s="33"/>
      <c r="B532" s="34"/>
      <c r="C532" s="224" t="s">
        <v>1</v>
      </c>
      <c r="D532" s="224" t="s">
        <v>315</v>
      </c>
      <c r="E532" s="18" t="s">
        <v>1</v>
      </c>
      <c r="F532" s="225">
        <v>0</v>
      </c>
      <c r="G532" s="33"/>
      <c r="H532" s="34"/>
    </row>
    <row r="533" spans="1:8" s="2" customFormat="1" ht="16.8" customHeight="1">
      <c r="A533" s="33"/>
      <c r="B533" s="34"/>
      <c r="C533" s="224" t="s">
        <v>1</v>
      </c>
      <c r="D533" s="224" t="s">
        <v>541</v>
      </c>
      <c r="E533" s="18" t="s">
        <v>1</v>
      </c>
      <c r="F533" s="225">
        <v>18.373</v>
      </c>
      <c r="G533" s="33"/>
      <c r="H533" s="34"/>
    </row>
    <row r="534" spans="1:8" s="2" customFormat="1" ht="16.8" customHeight="1">
      <c r="A534" s="33"/>
      <c r="B534" s="34"/>
      <c r="C534" s="224" t="s">
        <v>202</v>
      </c>
      <c r="D534" s="224" t="s">
        <v>277</v>
      </c>
      <c r="E534" s="18" t="s">
        <v>1</v>
      </c>
      <c r="F534" s="225">
        <v>18.373</v>
      </c>
      <c r="G534" s="33"/>
      <c r="H534" s="34"/>
    </row>
    <row r="535" spans="1:8" s="2" customFormat="1" ht="16.8" customHeight="1">
      <c r="A535" s="33"/>
      <c r="B535" s="34"/>
      <c r="C535" s="226" t="s">
        <v>2612</v>
      </c>
      <c r="D535" s="33"/>
      <c r="E535" s="33"/>
      <c r="F535" s="33"/>
      <c r="G535" s="33"/>
      <c r="H535" s="34"/>
    </row>
    <row r="536" spans="1:8" s="2" customFormat="1" ht="20.4">
      <c r="A536" s="33"/>
      <c r="B536" s="34"/>
      <c r="C536" s="224" t="s">
        <v>537</v>
      </c>
      <c r="D536" s="224" t="s">
        <v>538</v>
      </c>
      <c r="E536" s="18" t="s">
        <v>270</v>
      </c>
      <c r="F536" s="225">
        <v>18.373</v>
      </c>
      <c r="G536" s="33"/>
      <c r="H536" s="34"/>
    </row>
    <row r="537" spans="1:8" s="2" customFormat="1" ht="30.6">
      <c r="A537" s="33"/>
      <c r="B537" s="34"/>
      <c r="C537" s="224" t="s">
        <v>543</v>
      </c>
      <c r="D537" s="224" t="s">
        <v>544</v>
      </c>
      <c r="E537" s="18" t="s">
        <v>379</v>
      </c>
      <c r="F537" s="225">
        <v>0.207</v>
      </c>
      <c r="G537" s="33"/>
      <c r="H537" s="34"/>
    </row>
    <row r="538" spans="1:8" s="2" customFormat="1" ht="16.8" customHeight="1">
      <c r="A538" s="33"/>
      <c r="B538" s="34"/>
      <c r="C538" s="220" t="s">
        <v>204</v>
      </c>
      <c r="D538" s="221" t="s">
        <v>1</v>
      </c>
      <c r="E538" s="222" t="s">
        <v>1</v>
      </c>
      <c r="F538" s="223">
        <v>26</v>
      </c>
      <c r="G538" s="33"/>
      <c r="H538" s="34"/>
    </row>
    <row r="539" spans="1:8" s="2" customFormat="1" ht="16.8" customHeight="1">
      <c r="A539" s="33"/>
      <c r="B539" s="34"/>
      <c r="C539" s="224" t="s">
        <v>1</v>
      </c>
      <c r="D539" s="224" t="s">
        <v>689</v>
      </c>
      <c r="E539" s="18" t="s">
        <v>1</v>
      </c>
      <c r="F539" s="225">
        <v>26</v>
      </c>
      <c r="G539" s="33"/>
      <c r="H539" s="34"/>
    </row>
    <row r="540" spans="1:8" s="2" customFormat="1" ht="16.8" customHeight="1">
      <c r="A540" s="33"/>
      <c r="B540" s="34"/>
      <c r="C540" s="224" t="s">
        <v>204</v>
      </c>
      <c r="D540" s="224" t="s">
        <v>304</v>
      </c>
      <c r="E540" s="18" t="s">
        <v>1</v>
      </c>
      <c r="F540" s="225">
        <v>26</v>
      </c>
      <c r="G540" s="33"/>
      <c r="H540" s="34"/>
    </row>
    <row r="541" spans="1:8" s="2" customFormat="1" ht="16.8" customHeight="1">
      <c r="A541" s="33"/>
      <c r="B541" s="34"/>
      <c r="C541" s="226" t="s">
        <v>2612</v>
      </c>
      <c r="D541" s="33"/>
      <c r="E541" s="33"/>
      <c r="F541" s="33"/>
      <c r="G541" s="33"/>
      <c r="H541" s="34"/>
    </row>
    <row r="542" spans="1:8" s="2" customFormat="1" ht="20.4">
      <c r="A542" s="33"/>
      <c r="B542" s="34"/>
      <c r="C542" s="224" t="s">
        <v>680</v>
      </c>
      <c r="D542" s="224" t="s">
        <v>681</v>
      </c>
      <c r="E542" s="18" t="s">
        <v>294</v>
      </c>
      <c r="F542" s="225">
        <v>136</v>
      </c>
      <c r="G542" s="33"/>
      <c r="H542" s="34"/>
    </row>
    <row r="543" spans="1:8" s="2" customFormat="1" ht="20.4">
      <c r="A543" s="33"/>
      <c r="B543" s="34"/>
      <c r="C543" s="224" t="s">
        <v>630</v>
      </c>
      <c r="D543" s="224" t="s">
        <v>631</v>
      </c>
      <c r="E543" s="18" t="s">
        <v>280</v>
      </c>
      <c r="F543" s="225">
        <v>92</v>
      </c>
      <c r="G543" s="33"/>
      <c r="H543" s="34"/>
    </row>
    <row r="544" spans="1:8" s="2" customFormat="1" ht="20.4">
      <c r="A544" s="33"/>
      <c r="B544" s="34"/>
      <c r="C544" s="224" t="s">
        <v>645</v>
      </c>
      <c r="D544" s="224" t="s">
        <v>646</v>
      </c>
      <c r="E544" s="18" t="s">
        <v>280</v>
      </c>
      <c r="F544" s="225">
        <v>30</v>
      </c>
      <c r="G544" s="33"/>
      <c r="H544" s="34"/>
    </row>
    <row r="545" spans="1:8" s="2" customFormat="1" ht="16.8" customHeight="1">
      <c r="A545" s="33"/>
      <c r="B545" s="34"/>
      <c r="C545" s="220" t="s">
        <v>749</v>
      </c>
      <c r="D545" s="221" t="s">
        <v>749</v>
      </c>
      <c r="E545" s="222" t="s">
        <v>1</v>
      </c>
      <c r="F545" s="223">
        <v>1.434</v>
      </c>
      <c r="G545" s="33"/>
      <c r="H545" s="34"/>
    </row>
    <row r="546" spans="1:8" s="2" customFormat="1" ht="16.8" customHeight="1">
      <c r="A546" s="33"/>
      <c r="B546" s="34"/>
      <c r="C546" s="224" t="s">
        <v>1</v>
      </c>
      <c r="D546" s="224" t="s">
        <v>740</v>
      </c>
      <c r="E546" s="18" t="s">
        <v>1</v>
      </c>
      <c r="F546" s="225">
        <v>0</v>
      </c>
      <c r="G546" s="33"/>
      <c r="H546" s="34"/>
    </row>
    <row r="547" spans="1:8" s="2" customFormat="1" ht="16.8" customHeight="1">
      <c r="A547" s="33"/>
      <c r="B547" s="34"/>
      <c r="C547" s="224" t="s">
        <v>1</v>
      </c>
      <c r="D547" s="224" t="s">
        <v>741</v>
      </c>
      <c r="E547" s="18" t="s">
        <v>1</v>
      </c>
      <c r="F547" s="225">
        <v>0.522</v>
      </c>
      <c r="G547" s="33"/>
      <c r="H547" s="34"/>
    </row>
    <row r="548" spans="1:8" s="2" customFormat="1" ht="16.8" customHeight="1">
      <c r="A548" s="33"/>
      <c r="B548" s="34"/>
      <c r="C548" s="224" t="s">
        <v>1</v>
      </c>
      <c r="D548" s="224" t="s">
        <v>742</v>
      </c>
      <c r="E548" s="18" t="s">
        <v>1</v>
      </c>
      <c r="F548" s="225">
        <v>0</v>
      </c>
      <c r="G548" s="33"/>
      <c r="H548" s="34"/>
    </row>
    <row r="549" spans="1:8" s="2" customFormat="1" ht="16.8" customHeight="1">
      <c r="A549" s="33"/>
      <c r="B549" s="34"/>
      <c r="C549" s="224" t="s">
        <v>1</v>
      </c>
      <c r="D549" s="224" t="s">
        <v>721</v>
      </c>
      <c r="E549" s="18" t="s">
        <v>1</v>
      </c>
      <c r="F549" s="225">
        <v>0</v>
      </c>
      <c r="G549" s="33"/>
      <c r="H549" s="34"/>
    </row>
    <row r="550" spans="1:8" s="2" customFormat="1" ht="16.8" customHeight="1">
      <c r="A550" s="33"/>
      <c r="B550" s="34"/>
      <c r="C550" s="224" t="s">
        <v>1</v>
      </c>
      <c r="D550" s="224" t="s">
        <v>743</v>
      </c>
      <c r="E550" s="18" t="s">
        <v>1</v>
      </c>
      <c r="F550" s="225">
        <v>0.063</v>
      </c>
      <c r="G550" s="33"/>
      <c r="H550" s="34"/>
    </row>
    <row r="551" spans="1:8" s="2" customFormat="1" ht="16.8" customHeight="1">
      <c r="A551" s="33"/>
      <c r="B551" s="34"/>
      <c r="C551" s="224" t="s">
        <v>1</v>
      </c>
      <c r="D551" s="224" t="s">
        <v>727</v>
      </c>
      <c r="E551" s="18" t="s">
        <v>1</v>
      </c>
      <c r="F551" s="225">
        <v>0</v>
      </c>
      <c r="G551" s="33"/>
      <c r="H551" s="34"/>
    </row>
    <row r="552" spans="1:8" s="2" customFormat="1" ht="16.8" customHeight="1">
      <c r="A552" s="33"/>
      <c r="B552" s="34"/>
      <c r="C552" s="224" t="s">
        <v>1</v>
      </c>
      <c r="D552" s="224" t="s">
        <v>744</v>
      </c>
      <c r="E552" s="18" t="s">
        <v>1</v>
      </c>
      <c r="F552" s="225">
        <v>0.076</v>
      </c>
      <c r="G552" s="33"/>
      <c r="H552" s="34"/>
    </row>
    <row r="553" spans="1:8" s="2" customFormat="1" ht="16.8" customHeight="1">
      <c r="A553" s="33"/>
      <c r="B553" s="34"/>
      <c r="C553" s="224" t="s">
        <v>1</v>
      </c>
      <c r="D553" s="224" t="s">
        <v>733</v>
      </c>
      <c r="E553" s="18" t="s">
        <v>1</v>
      </c>
      <c r="F553" s="225">
        <v>0</v>
      </c>
      <c r="G553" s="33"/>
      <c r="H553" s="34"/>
    </row>
    <row r="554" spans="1:8" s="2" customFormat="1" ht="16.8" customHeight="1">
      <c r="A554" s="33"/>
      <c r="B554" s="34"/>
      <c r="C554" s="224" t="s">
        <v>1</v>
      </c>
      <c r="D554" s="224" t="s">
        <v>745</v>
      </c>
      <c r="E554" s="18" t="s">
        <v>1</v>
      </c>
      <c r="F554" s="225">
        <v>0.087</v>
      </c>
      <c r="G554" s="33"/>
      <c r="H554" s="34"/>
    </row>
    <row r="555" spans="1:8" s="2" customFormat="1" ht="16.8" customHeight="1">
      <c r="A555" s="33"/>
      <c r="B555" s="34"/>
      <c r="C555" s="224" t="s">
        <v>1</v>
      </c>
      <c r="D555" s="224" t="s">
        <v>734</v>
      </c>
      <c r="E555" s="18" t="s">
        <v>1</v>
      </c>
      <c r="F555" s="225">
        <v>0</v>
      </c>
      <c r="G555" s="33"/>
      <c r="H555" s="34"/>
    </row>
    <row r="556" spans="1:8" s="2" customFormat="1" ht="16.8" customHeight="1">
      <c r="A556" s="33"/>
      <c r="B556" s="34"/>
      <c r="C556" s="224" t="s">
        <v>1</v>
      </c>
      <c r="D556" s="224" t="s">
        <v>746</v>
      </c>
      <c r="E556" s="18" t="s">
        <v>1</v>
      </c>
      <c r="F556" s="225">
        <v>0.439</v>
      </c>
      <c r="G556" s="33"/>
      <c r="H556" s="34"/>
    </row>
    <row r="557" spans="1:8" s="2" customFormat="1" ht="16.8" customHeight="1">
      <c r="A557" s="33"/>
      <c r="B557" s="34"/>
      <c r="C557" s="224" t="s">
        <v>1</v>
      </c>
      <c r="D557" s="224" t="s">
        <v>747</v>
      </c>
      <c r="E557" s="18" t="s">
        <v>1</v>
      </c>
      <c r="F557" s="225">
        <v>0</v>
      </c>
      <c r="G557" s="33"/>
      <c r="H557" s="34"/>
    </row>
    <row r="558" spans="1:8" s="2" customFormat="1" ht="16.8" customHeight="1">
      <c r="A558" s="33"/>
      <c r="B558" s="34"/>
      <c r="C558" s="224" t="s">
        <v>1</v>
      </c>
      <c r="D558" s="224" t="s">
        <v>748</v>
      </c>
      <c r="E558" s="18" t="s">
        <v>1</v>
      </c>
      <c r="F558" s="225">
        <v>0.247</v>
      </c>
      <c r="G558" s="33"/>
      <c r="H558" s="34"/>
    </row>
    <row r="559" spans="1:8" s="2" customFormat="1" ht="16.8" customHeight="1">
      <c r="A559" s="33"/>
      <c r="B559" s="34"/>
      <c r="C559" s="224" t="s">
        <v>749</v>
      </c>
      <c r="D559" s="224" t="s">
        <v>304</v>
      </c>
      <c r="E559" s="18" t="s">
        <v>1</v>
      </c>
      <c r="F559" s="225">
        <v>1.434</v>
      </c>
      <c r="G559" s="33"/>
      <c r="H559" s="34"/>
    </row>
    <row r="560" spans="1:8" s="2" customFormat="1" ht="16.8" customHeight="1">
      <c r="A560" s="33"/>
      <c r="B560" s="34"/>
      <c r="C560" s="220" t="s">
        <v>206</v>
      </c>
      <c r="D560" s="221" t="s">
        <v>1</v>
      </c>
      <c r="E560" s="222" t="s">
        <v>1</v>
      </c>
      <c r="F560" s="223">
        <v>12.34</v>
      </c>
      <c r="G560" s="33"/>
      <c r="H560" s="34"/>
    </row>
    <row r="561" spans="1:8" s="2" customFormat="1" ht="16.8" customHeight="1">
      <c r="A561" s="33"/>
      <c r="B561" s="34"/>
      <c r="C561" s="224" t="s">
        <v>1</v>
      </c>
      <c r="D561" s="224" t="s">
        <v>740</v>
      </c>
      <c r="E561" s="18" t="s">
        <v>1</v>
      </c>
      <c r="F561" s="225">
        <v>0</v>
      </c>
      <c r="G561" s="33"/>
      <c r="H561" s="34"/>
    </row>
    <row r="562" spans="1:8" s="2" customFormat="1" ht="16.8" customHeight="1">
      <c r="A562" s="33"/>
      <c r="B562" s="34"/>
      <c r="C562" s="224" t="s">
        <v>1</v>
      </c>
      <c r="D562" s="224" t="s">
        <v>753</v>
      </c>
      <c r="E562" s="18" t="s">
        <v>1</v>
      </c>
      <c r="F562" s="225">
        <v>3.48</v>
      </c>
      <c r="G562" s="33"/>
      <c r="H562" s="34"/>
    </row>
    <row r="563" spans="1:8" s="2" customFormat="1" ht="16.8" customHeight="1">
      <c r="A563" s="33"/>
      <c r="B563" s="34"/>
      <c r="C563" s="224" t="s">
        <v>1</v>
      </c>
      <c r="D563" s="224" t="s">
        <v>742</v>
      </c>
      <c r="E563" s="18" t="s">
        <v>1</v>
      </c>
      <c r="F563" s="225">
        <v>0</v>
      </c>
      <c r="G563" s="33"/>
      <c r="H563" s="34"/>
    </row>
    <row r="564" spans="1:8" s="2" customFormat="1" ht="16.8" customHeight="1">
      <c r="A564" s="33"/>
      <c r="B564" s="34"/>
      <c r="C564" s="224" t="s">
        <v>1</v>
      </c>
      <c r="D564" s="224" t="s">
        <v>721</v>
      </c>
      <c r="E564" s="18" t="s">
        <v>1</v>
      </c>
      <c r="F564" s="225">
        <v>0</v>
      </c>
      <c r="G564" s="33"/>
      <c r="H564" s="34"/>
    </row>
    <row r="565" spans="1:8" s="2" customFormat="1" ht="16.8" customHeight="1">
      <c r="A565" s="33"/>
      <c r="B565" s="34"/>
      <c r="C565" s="224" t="s">
        <v>1</v>
      </c>
      <c r="D565" s="224" t="s">
        <v>754</v>
      </c>
      <c r="E565" s="18" t="s">
        <v>1</v>
      </c>
      <c r="F565" s="225">
        <v>0.837</v>
      </c>
      <c r="G565" s="33"/>
      <c r="H565" s="34"/>
    </row>
    <row r="566" spans="1:8" s="2" customFormat="1" ht="16.8" customHeight="1">
      <c r="A566" s="33"/>
      <c r="B566" s="34"/>
      <c r="C566" s="224" t="s">
        <v>1</v>
      </c>
      <c r="D566" s="224" t="s">
        <v>727</v>
      </c>
      <c r="E566" s="18" t="s">
        <v>1</v>
      </c>
      <c r="F566" s="225">
        <v>0</v>
      </c>
      <c r="G566" s="33"/>
      <c r="H566" s="34"/>
    </row>
    <row r="567" spans="1:8" s="2" customFormat="1" ht="16.8" customHeight="1">
      <c r="A567" s="33"/>
      <c r="B567" s="34"/>
      <c r="C567" s="224" t="s">
        <v>1</v>
      </c>
      <c r="D567" s="224" t="s">
        <v>755</v>
      </c>
      <c r="E567" s="18" t="s">
        <v>1</v>
      </c>
      <c r="F567" s="225">
        <v>1.007</v>
      </c>
      <c r="G567" s="33"/>
      <c r="H567" s="34"/>
    </row>
    <row r="568" spans="1:8" s="2" customFormat="1" ht="16.8" customHeight="1">
      <c r="A568" s="33"/>
      <c r="B568" s="34"/>
      <c r="C568" s="224" t="s">
        <v>1</v>
      </c>
      <c r="D568" s="224" t="s">
        <v>733</v>
      </c>
      <c r="E568" s="18" t="s">
        <v>1</v>
      </c>
      <c r="F568" s="225">
        <v>0</v>
      </c>
      <c r="G568" s="33"/>
      <c r="H568" s="34"/>
    </row>
    <row r="569" spans="1:8" s="2" customFormat="1" ht="16.8" customHeight="1">
      <c r="A569" s="33"/>
      <c r="B569" s="34"/>
      <c r="C569" s="224" t="s">
        <v>1</v>
      </c>
      <c r="D569" s="224" t="s">
        <v>756</v>
      </c>
      <c r="E569" s="18" t="s">
        <v>1</v>
      </c>
      <c r="F569" s="225">
        <v>1.166</v>
      </c>
      <c r="G569" s="33"/>
      <c r="H569" s="34"/>
    </row>
    <row r="570" spans="1:8" s="2" customFormat="1" ht="16.8" customHeight="1">
      <c r="A570" s="33"/>
      <c r="B570" s="34"/>
      <c r="C570" s="224" t="s">
        <v>1</v>
      </c>
      <c r="D570" s="224" t="s">
        <v>734</v>
      </c>
      <c r="E570" s="18" t="s">
        <v>1</v>
      </c>
      <c r="F570" s="225">
        <v>0</v>
      </c>
      <c r="G570" s="33"/>
      <c r="H570" s="34"/>
    </row>
    <row r="571" spans="1:8" s="2" customFormat="1" ht="16.8" customHeight="1">
      <c r="A571" s="33"/>
      <c r="B571" s="34"/>
      <c r="C571" s="224" t="s">
        <v>1</v>
      </c>
      <c r="D571" s="224" t="s">
        <v>757</v>
      </c>
      <c r="E571" s="18" t="s">
        <v>1</v>
      </c>
      <c r="F571" s="225">
        <v>5.85</v>
      </c>
      <c r="G571" s="33"/>
      <c r="H571" s="34"/>
    </row>
    <row r="572" spans="1:8" s="2" customFormat="1" ht="16.8" customHeight="1">
      <c r="A572" s="33"/>
      <c r="B572" s="34"/>
      <c r="C572" s="224" t="s">
        <v>206</v>
      </c>
      <c r="D572" s="224" t="s">
        <v>304</v>
      </c>
      <c r="E572" s="18" t="s">
        <v>1</v>
      </c>
      <c r="F572" s="225">
        <v>12.34</v>
      </c>
      <c r="G572" s="33"/>
      <c r="H572" s="34"/>
    </row>
    <row r="573" spans="1:8" s="2" customFormat="1" ht="16.8" customHeight="1">
      <c r="A573" s="33"/>
      <c r="B573" s="34"/>
      <c r="C573" s="226" t="s">
        <v>2612</v>
      </c>
      <c r="D573" s="33"/>
      <c r="E573" s="33"/>
      <c r="F573" s="33"/>
      <c r="G573" s="33"/>
      <c r="H573" s="34"/>
    </row>
    <row r="574" spans="1:8" s="2" customFormat="1" ht="16.8" customHeight="1">
      <c r="A574" s="33"/>
      <c r="B574" s="34"/>
      <c r="C574" s="224" t="s">
        <v>750</v>
      </c>
      <c r="D574" s="224" t="s">
        <v>751</v>
      </c>
      <c r="E574" s="18" t="s">
        <v>270</v>
      </c>
      <c r="F574" s="225">
        <v>12.34</v>
      </c>
      <c r="G574" s="33"/>
      <c r="H574" s="34"/>
    </row>
    <row r="575" spans="1:8" s="2" customFormat="1" ht="16.8" customHeight="1">
      <c r="A575" s="33"/>
      <c r="B575" s="34"/>
      <c r="C575" s="224" t="s">
        <v>759</v>
      </c>
      <c r="D575" s="224" t="s">
        <v>760</v>
      </c>
      <c r="E575" s="18" t="s">
        <v>270</v>
      </c>
      <c r="F575" s="225">
        <v>12.34</v>
      </c>
      <c r="G575" s="33"/>
      <c r="H575" s="34"/>
    </row>
    <row r="576" spans="1:8" s="2" customFormat="1" ht="16.8" customHeight="1">
      <c r="A576" s="33"/>
      <c r="B576" s="34"/>
      <c r="C576" s="220" t="s">
        <v>208</v>
      </c>
      <c r="D576" s="221" t="s">
        <v>1</v>
      </c>
      <c r="E576" s="222" t="s">
        <v>1</v>
      </c>
      <c r="F576" s="223">
        <v>136</v>
      </c>
      <c r="G576" s="33"/>
      <c r="H576" s="34"/>
    </row>
    <row r="577" spans="1:8" s="2" customFormat="1" ht="16.8" customHeight="1">
      <c r="A577" s="33"/>
      <c r="B577" s="34"/>
      <c r="C577" s="224" t="s">
        <v>1</v>
      </c>
      <c r="D577" s="224" t="s">
        <v>296</v>
      </c>
      <c r="E577" s="18" t="s">
        <v>1</v>
      </c>
      <c r="F577" s="225">
        <v>0</v>
      </c>
      <c r="G577" s="33"/>
      <c r="H577" s="34"/>
    </row>
    <row r="578" spans="1:8" s="2" customFormat="1" ht="16.8" customHeight="1">
      <c r="A578" s="33"/>
      <c r="B578" s="34"/>
      <c r="C578" s="224" t="s">
        <v>1</v>
      </c>
      <c r="D578" s="224" t="s">
        <v>683</v>
      </c>
      <c r="E578" s="18" t="s">
        <v>1</v>
      </c>
      <c r="F578" s="225">
        <v>0</v>
      </c>
      <c r="G578" s="33"/>
      <c r="H578" s="34"/>
    </row>
    <row r="579" spans="1:8" s="2" customFormat="1" ht="16.8" customHeight="1">
      <c r="A579" s="33"/>
      <c r="B579" s="34"/>
      <c r="C579" s="224" t="s">
        <v>1</v>
      </c>
      <c r="D579" s="224" t="s">
        <v>297</v>
      </c>
      <c r="E579" s="18" t="s">
        <v>1</v>
      </c>
      <c r="F579" s="225">
        <v>0</v>
      </c>
      <c r="G579" s="33"/>
      <c r="H579" s="34"/>
    </row>
    <row r="580" spans="1:8" s="2" customFormat="1" ht="16.8" customHeight="1">
      <c r="A580" s="33"/>
      <c r="B580" s="34"/>
      <c r="C580" s="224" t="s">
        <v>1</v>
      </c>
      <c r="D580" s="224" t="s">
        <v>684</v>
      </c>
      <c r="E580" s="18" t="s">
        <v>1</v>
      </c>
      <c r="F580" s="225">
        <v>58</v>
      </c>
      <c r="G580" s="33"/>
      <c r="H580" s="34"/>
    </row>
    <row r="581" spans="1:8" s="2" customFormat="1" ht="16.8" customHeight="1">
      <c r="A581" s="33"/>
      <c r="B581" s="34"/>
      <c r="C581" s="224" t="s">
        <v>1</v>
      </c>
      <c r="D581" s="224" t="s">
        <v>302</v>
      </c>
      <c r="E581" s="18" t="s">
        <v>1</v>
      </c>
      <c r="F581" s="225">
        <v>0</v>
      </c>
      <c r="G581" s="33"/>
      <c r="H581" s="34"/>
    </row>
    <row r="582" spans="1:8" s="2" customFormat="1" ht="16.8" customHeight="1">
      <c r="A582" s="33"/>
      <c r="B582" s="34"/>
      <c r="C582" s="224" t="s">
        <v>1</v>
      </c>
      <c r="D582" s="224" t="s">
        <v>685</v>
      </c>
      <c r="E582" s="18" t="s">
        <v>1</v>
      </c>
      <c r="F582" s="225">
        <v>78</v>
      </c>
      <c r="G582" s="33"/>
      <c r="H582" s="34"/>
    </row>
    <row r="583" spans="1:8" s="2" customFormat="1" ht="16.8" customHeight="1">
      <c r="A583" s="33"/>
      <c r="B583" s="34"/>
      <c r="C583" s="224" t="s">
        <v>208</v>
      </c>
      <c r="D583" s="224" t="s">
        <v>304</v>
      </c>
      <c r="E583" s="18" t="s">
        <v>1</v>
      </c>
      <c r="F583" s="225">
        <v>136</v>
      </c>
      <c r="G583" s="33"/>
      <c r="H583" s="34"/>
    </row>
    <row r="584" spans="1:8" s="2" customFormat="1" ht="16.8" customHeight="1">
      <c r="A584" s="33"/>
      <c r="B584" s="34"/>
      <c r="C584" s="226" t="s">
        <v>2612</v>
      </c>
      <c r="D584" s="33"/>
      <c r="E584" s="33"/>
      <c r="F584" s="33"/>
      <c r="G584" s="33"/>
      <c r="H584" s="34"/>
    </row>
    <row r="585" spans="1:8" s="2" customFormat="1" ht="20.4">
      <c r="A585" s="33"/>
      <c r="B585" s="34"/>
      <c r="C585" s="224" t="s">
        <v>680</v>
      </c>
      <c r="D585" s="224" t="s">
        <v>681</v>
      </c>
      <c r="E585" s="18" t="s">
        <v>294</v>
      </c>
      <c r="F585" s="225">
        <v>136</v>
      </c>
      <c r="G585" s="33"/>
      <c r="H585" s="34"/>
    </row>
    <row r="586" spans="1:8" s="2" customFormat="1" ht="16.8" customHeight="1">
      <c r="A586" s="33"/>
      <c r="B586" s="34"/>
      <c r="C586" s="220" t="s">
        <v>210</v>
      </c>
      <c r="D586" s="221" t="s">
        <v>1</v>
      </c>
      <c r="E586" s="222" t="s">
        <v>1</v>
      </c>
      <c r="F586" s="223">
        <v>34.8</v>
      </c>
      <c r="G586" s="33"/>
      <c r="H586" s="34"/>
    </row>
    <row r="587" spans="1:8" s="2" customFormat="1" ht="16.8" customHeight="1">
      <c r="A587" s="33"/>
      <c r="B587" s="34"/>
      <c r="C587" s="224" t="s">
        <v>1</v>
      </c>
      <c r="D587" s="224" t="s">
        <v>1013</v>
      </c>
      <c r="E587" s="18" t="s">
        <v>1</v>
      </c>
      <c r="F587" s="225">
        <v>0</v>
      </c>
      <c r="G587" s="33"/>
      <c r="H587" s="34"/>
    </row>
    <row r="588" spans="1:8" s="2" customFormat="1" ht="16.8" customHeight="1">
      <c r="A588" s="33"/>
      <c r="B588" s="34"/>
      <c r="C588" s="224" t="s">
        <v>1</v>
      </c>
      <c r="D588" s="224" t="s">
        <v>211</v>
      </c>
      <c r="E588" s="18" t="s">
        <v>1</v>
      </c>
      <c r="F588" s="225">
        <v>34.8</v>
      </c>
      <c r="G588" s="33"/>
      <c r="H588" s="34"/>
    </row>
    <row r="589" spans="1:8" s="2" customFormat="1" ht="16.8" customHeight="1">
      <c r="A589" s="33"/>
      <c r="B589" s="34"/>
      <c r="C589" s="224" t="s">
        <v>210</v>
      </c>
      <c r="D589" s="224" t="s">
        <v>304</v>
      </c>
      <c r="E589" s="18" t="s">
        <v>1</v>
      </c>
      <c r="F589" s="225">
        <v>34.8</v>
      </c>
      <c r="G589" s="33"/>
      <c r="H589" s="34"/>
    </row>
    <row r="590" spans="1:8" s="2" customFormat="1" ht="16.8" customHeight="1">
      <c r="A590" s="33"/>
      <c r="B590" s="34"/>
      <c r="C590" s="226" t="s">
        <v>2612</v>
      </c>
      <c r="D590" s="33"/>
      <c r="E590" s="33"/>
      <c r="F590" s="33"/>
      <c r="G590" s="33"/>
      <c r="H590" s="34"/>
    </row>
    <row r="591" spans="1:8" s="2" customFormat="1" ht="20.4">
      <c r="A591" s="33"/>
      <c r="B591" s="34"/>
      <c r="C591" s="224" t="s">
        <v>1002</v>
      </c>
      <c r="D591" s="224" t="s">
        <v>1003</v>
      </c>
      <c r="E591" s="18" t="s">
        <v>270</v>
      </c>
      <c r="F591" s="225">
        <v>61.8</v>
      </c>
      <c r="G591" s="33"/>
      <c r="H591" s="34"/>
    </row>
    <row r="592" spans="1:8" s="2" customFormat="1" ht="20.4">
      <c r="A592" s="33"/>
      <c r="B592" s="34"/>
      <c r="C592" s="224" t="s">
        <v>877</v>
      </c>
      <c r="D592" s="224" t="s">
        <v>878</v>
      </c>
      <c r="E592" s="18" t="s">
        <v>312</v>
      </c>
      <c r="F592" s="225">
        <v>4.635</v>
      </c>
      <c r="G592" s="33"/>
      <c r="H592" s="34"/>
    </row>
    <row r="593" spans="1:8" s="2" customFormat="1" ht="20.4">
      <c r="A593" s="33"/>
      <c r="B593" s="34"/>
      <c r="C593" s="224" t="s">
        <v>1116</v>
      </c>
      <c r="D593" s="224" t="s">
        <v>1117</v>
      </c>
      <c r="E593" s="18" t="s">
        <v>270</v>
      </c>
      <c r="F593" s="225">
        <v>61.8</v>
      </c>
      <c r="G593" s="33"/>
      <c r="H593" s="34"/>
    </row>
    <row r="594" spans="1:8" s="2" customFormat="1" ht="30.6">
      <c r="A594" s="33"/>
      <c r="B594" s="34"/>
      <c r="C594" s="224" t="s">
        <v>1416</v>
      </c>
      <c r="D594" s="224" t="s">
        <v>1417</v>
      </c>
      <c r="E594" s="18" t="s">
        <v>270</v>
      </c>
      <c r="F594" s="225">
        <v>34.8</v>
      </c>
      <c r="G594" s="33"/>
      <c r="H594" s="34"/>
    </row>
    <row r="595" spans="1:8" s="2" customFormat="1" ht="16.8" customHeight="1">
      <c r="A595" s="33"/>
      <c r="B595" s="34"/>
      <c r="C595" s="224" t="s">
        <v>1420</v>
      </c>
      <c r="D595" s="224" t="s">
        <v>1421</v>
      </c>
      <c r="E595" s="18" t="s">
        <v>270</v>
      </c>
      <c r="F595" s="225">
        <v>34.8</v>
      </c>
      <c r="G595" s="33"/>
      <c r="H595" s="34"/>
    </row>
    <row r="596" spans="1:8" s="2" customFormat="1" ht="16.8" customHeight="1">
      <c r="A596" s="33"/>
      <c r="B596" s="34"/>
      <c r="C596" s="224" t="s">
        <v>1516</v>
      </c>
      <c r="D596" s="224" t="s">
        <v>1517</v>
      </c>
      <c r="E596" s="18" t="s">
        <v>294</v>
      </c>
      <c r="F596" s="225">
        <v>49.44</v>
      </c>
      <c r="G596" s="33"/>
      <c r="H596" s="34"/>
    </row>
    <row r="597" spans="1:8" s="2" customFormat="1" ht="16.8" customHeight="1">
      <c r="A597" s="33"/>
      <c r="B597" s="34"/>
      <c r="C597" s="224" t="s">
        <v>1424</v>
      </c>
      <c r="D597" s="224" t="s">
        <v>1425</v>
      </c>
      <c r="E597" s="18" t="s">
        <v>270</v>
      </c>
      <c r="F597" s="225">
        <v>38.28</v>
      </c>
      <c r="G597" s="33"/>
      <c r="H597" s="34"/>
    </row>
    <row r="598" spans="1:8" s="2" customFormat="1" ht="16.8" customHeight="1">
      <c r="A598" s="33"/>
      <c r="B598" s="34"/>
      <c r="C598" s="220" t="s">
        <v>212</v>
      </c>
      <c r="D598" s="221" t="s">
        <v>1</v>
      </c>
      <c r="E598" s="222" t="s">
        <v>1</v>
      </c>
      <c r="F598" s="223">
        <v>144</v>
      </c>
      <c r="G598" s="33"/>
      <c r="H598" s="34"/>
    </row>
    <row r="599" spans="1:8" s="2" customFormat="1" ht="16.8" customHeight="1">
      <c r="A599" s="33"/>
      <c r="B599" s="34"/>
      <c r="C599" s="224" t="s">
        <v>1</v>
      </c>
      <c r="D599" s="224" t="s">
        <v>386</v>
      </c>
      <c r="E599" s="18" t="s">
        <v>1</v>
      </c>
      <c r="F599" s="225">
        <v>0</v>
      </c>
      <c r="G599" s="33"/>
      <c r="H599" s="34"/>
    </row>
    <row r="600" spans="1:8" s="2" customFormat="1" ht="16.8" customHeight="1">
      <c r="A600" s="33"/>
      <c r="B600" s="34"/>
      <c r="C600" s="224" t="s">
        <v>1</v>
      </c>
      <c r="D600" s="224" t="s">
        <v>387</v>
      </c>
      <c r="E600" s="18" t="s">
        <v>1</v>
      </c>
      <c r="F600" s="225">
        <v>24</v>
      </c>
      <c r="G600" s="33"/>
      <c r="H600" s="34"/>
    </row>
    <row r="601" spans="1:8" s="2" customFormat="1" ht="16.8" customHeight="1">
      <c r="A601" s="33"/>
      <c r="B601" s="34"/>
      <c r="C601" s="224" t="s">
        <v>1</v>
      </c>
      <c r="D601" s="224" t="s">
        <v>388</v>
      </c>
      <c r="E601" s="18" t="s">
        <v>1</v>
      </c>
      <c r="F601" s="225">
        <v>0</v>
      </c>
      <c r="G601" s="33"/>
      <c r="H601" s="34"/>
    </row>
    <row r="602" spans="1:8" s="2" customFormat="1" ht="16.8" customHeight="1">
      <c r="A602" s="33"/>
      <c r="B602" s="34"/>
      <c r="C602" s="224" t="s">
        <v>1</v>
      </c>
      <c r="D602" s="224" t="s">
        <v>389</v>
      </c>
      <c r="E602" s="18" t="s">
        <v>1</v>
      </c>
      <c r="F602" s="225">
        <v>120</v>
      </c>
      <c r="G602" s="33"/>
      <c r="H602" s="34"/>
    </row>
    <row r="603" spans="1:8" s="2" customFormat="1" ht="16.8" customHeight="1">
      <c r="A603" s="33"/>
      <c r="B603" s="34"/>
      <c r="C603" s="224" t="s">
        <v>212</v>
      </c>
      <c r="D603" s="224" t="s">
        <v>304</v>
      </c>
      <c r="E603" s="18" t="s">
        <v>1</v>
      </c>
      <c r="F603" s="225">
        <v>144</v>
      </c>
      <c r="G603" s="33"/>
      <c r="H603" s="34"/>
    </row>
    <row r="604" spans="1:8" s="2" customFormat="1" ht="16.8" customHeight="1">
      <c r="A604" s="33"/>
      <c r="B604" s="34"/>
      <c r="C604" s="226" t="s">
        <v>2612</v>
      </c>
      <c r="D604" s="33"/>
      <c r="E604" s="33"/>
      <c r="F604" s="33"/>
      <c r="G604" s="33"/>
      <c r="H604" s="34"/>
    </row>
    <row r="605" spans="1:8" s="2" customFormat="1" ht="20.4">
      <c r="A605" s="33"/>
      <c r="B605" s="34"/>
      <c r="C605" s="224" t="s">
        <v>383</v>
      </c>
      <c r="D605" s="224" t="s">
        <v>384</v>
      </c>
      <c r="E605" s="18" t="s">
        <v>270</v>
      </c>
      <c r="F605" s="225">
        <v>144</v>
      </c>
      <c r="G605" s="33"/>
      <c r="H605" s="34"/>
    </row>
    <row r="606" spans="1:8" s="2" customFormat="1" ht="30.6">
      <c r="A606" s="33"/>
      <c r="B606" s="34"/>
      <c r="C606" s="224" t="s">
        <v>368</v>
      </c>
      <c r="D606" s="224" t="s">
        <v>369</v>
      </c>
      <c r="E606" s="18" t="s">
        <v>270</v>
      </c>
      <c r="F606" s="225">
        <v>144</v>
      </c>
      <c r="G606" s="33"/>
      <c r="H606" s="34"/>
    </row>
    <row r="607" spans="1:8" s="2" customFormat="1" ht="20.4">
      <c r="A607" s="33"/>
      <c r="B607" s="34"/>
      <c r="C607" s="224" t="s">
        <v>372</v>
      </c>
      <c r="D607" s="224" t="s">
        <v>373</v>
      </c>
      <c r="E607" s="18" t="s">
        <v>270</v>
      </c>
      <c r="F607" s="225">
        <v>144</v>
      </c>
      <c r="G607" s="33"/>
      <c r="H607" s="34"/>
    </row>
    <row r="608" spans="1:8" s="2" customFormat="1" ht="16.8" customHeight="1">
      <c r="A608" s="33"/>
      <c r="B608" s="34"/>
      <c r="C608" s="224" t="s">
        <v>424</v>
      </c>
      <c r="D608" s="224" t="s">
        <v>425</v>
      </c>
      <c r="E608" s="18" t="s">
        <v>379</v>
      </c>
      <c r="F608" s="225">
        <v>0.144</v>
      </c>
      <c r="G608" s="33"/>
      <c r="H608" s="34"/>
    </row>
    <row r="609" spans="1:8" s="2" customFormat="1" ht="16.8" customHeight="1">
      <c r="A609" s="33"/>
      <c r="B609" s="34"/>
      <c r="C609" s="224" t="s">
        <v>391</v>
      </c>
      <c r="D609" s="224" t="s">
        <v>392</v>
      </c>
      <c r="E609" s="18" t="s">
        <v>393</v>
      </c>
      <c r="F609" s="225">
        <v>5.04</v>
      </c>
      <c r="G609" s="33"/>
      <c r="H609" s="34"/>
    </row>
    <row r="610" spans="1:8" s="2" customFormat="1" ht="16.8" customHeight="1">
      <c r="A610" s="33"/>
      <c r="B610" s="34"/>
      <c r="C610" s="224" t="s">
        <v>377</v>
      </c>
      <c r="D610" s="224" t="s">
        <v>378</v>
      </c>
      <c r="E610" s="18" t="s">
        <v>379</v>
      </c>
      <c r="F610" s="225">
        <v>50.4</v>
      </c>
      <c r="G610" s="33"/>
      <c r="H610" s="34"/>
    </row>
    <row r="611" spans="1:8" s="2" customFormat="1" ht="16.8" customHeight="1">
      <c r="A611" s="33"/>
      <c r="B611" s="34"/>
      <c r="C611" s="224" t="s">
        <v>429</v>
      </c>
      <c r="D611" s="224" t="s">
        <v>430</v>
      </c>
      <c r="E611" s="18" t="s">
        <v>393</v>
      </c>
      <c r="F611" s="225">
        <v>19.65</v>
      </c>
      <c r="G611" s="33"/>
      <c r="H611" s="34"/>
    </row>
    <row r="612" spans="1:8" s="2" customFormat="1" ht="16.8" customHeight="1">
      <c r="A612" s="33"/>
      <c r="B612" s="34"/>
      <c r="C612" s="220" t="s">
        <v>214</v>
      </c>
      <c r="D612" s="221" t="s">
        <v>1</v>
      </c>
      <c r="E612" s="222" t="s">
        <v>1</v>
      </c>
      <c r="F612" s="223">
        <v>20.294</v>
      </c>
      <c r="G612" s="33"/>
      <c r="H612" s="34"/>
    </row>
    <row r="613" spans="1:8" s="2" customFormat="1" ht="16.8" customHeight="1">
      <c r="A613" s="33"/>
      <c r="B613" s="34"/>
      <c r="C613" s="224" t="s">
        <v>1</v>
      </c>
      <c r="D613" s="224" t="s">
        <v>314</v>
      </c>
      <c r="E613" s="18" t="s">
        <v>1</v>
      </c>
      <c r="F613" s="225">
        <v>0</v>
      </c>
      <c r="G613" s="33"/>
      <c r="H613" s="34"/>
    </row>
    <row r="614" spans="1:8" s="2" customFormat="1" ht="16.8" customHeight="1">
      <c r="A614" s="33"/>
      <c r="B614" s="34"/>
      <c r="C614" s="224" t="s">
        <v>1</v>
      </c>
      <c r="D614" s="224" t="s">
        <v>363</v>
      </c>
      <c r="E614" s="18" t="s">
        <v>1</v>
      </c>
      <c r="F614" s="225">
        <v>0</v>
      </c>
      <c r="G614" s="33"/>
      <c r="H614" s="34"/>
    </row>
    <row r="615" spans="1:8" s="2" customFormat="1" ht="16.8" customHeight="1">
      <c r="A615" s="33"/>
      <c r="B615" s="34"/>
      <c r="C615" s="224" t="s">
        <v>1</v>
      </c>
      <c r="D615" s="224" t="s">
        <v>364</v>
      </c>
      <c r="E615" s="18" t="s">
        <v>1</v>
      </c>
      <c r="F615" s="225">
        <v>18.304</v>
      </c>
      <c r="G615" s="33"/>
      <c r="H615" s="34"/>
    </row>
    <row r="616" spans="1:8" s="2" customFormat="1" ht="16.8" customHeight="1">
      <c r="A616" s="33"/>
      <c r="B616" s="34"/>
      <c r="C616" s="224" t="s">
        <v>1</v>
      </c>
      <c r="D616" s="224" t="s">
        <v>330</v>
      </c>
      <c r="E616" s="18" t="s">
        <v>1</v>
      </c>
      <c r="F616" s="225">
        <v>0</v>
      </c>
      <c r="G616" s="33"/>
      <c r="H616" s="34"/>
    </row>
    <row r="617" spans="1:8" s="2" customFormat="1" ht="16.8" customHeight="1">
      <c r="A617" s="33"/>
      <c r="B617" s="34"/>
      <c r="C617" s="224" t="s">
        <v>1</v>
      </c>
      <c r="D617" s="224" t="s">
        <v>178</v>
      </c>
      <c r="E617" s="18" t="s">
        <v>1</v>
      </c>
      <c r="F617" s="225">
        <v>4</v>
      </c>
      <c r="G617" s="33"/>
      <c r="H617" s="34"/>
    </row>
    <row r="618" spans="1:8" s="2" customFormat="1" ht="16.8" customHeight="1">
      <c r="A618" s="33"/>
      <c r="B618" s="34"/>
      <c r="C618" s="224" t="s">
        <v>1</v>
      </c>
      <c r="D618" s="224" t="s">
        <v>365</v>
      </c>
      <c r="E618" s="18" t="s">
        <v>1</v>
      </c>
      <c r="F618" s="225">
        <v>0</v>
      </c>
      <c r="G618" s="33"/>
      <c r="H618" s="34"/>
    </row>
    <row r="619" spans="1:8" s="2" customFormat="1" ht="16.8" customHeight="1">
      <c r="A619" s="33"/>
      <c r="B619" s="34"/>
      <c r="C619" s="224" t="s">
        <v>1</v>
      </c>
      <c r="D619" s="224" t="s">
        <v>366</v>
      </c>
      <c r="E619" s="18" t="s">
        <v>1</v>
      </c>
      <c r="F619" s="225">
        <v>-2.01</v>
      </c>
      <c r="G619" s="33"/>
      <c r="H619" s="34"/>
    </row>
    <row r="620" spans="1:8" s="2" customFormat="1" ht="16.8" customHeight="1">
      <c r="A620" s="33"/>
      <c r="B620" s="34"/>
      <c r="C620" s="224" t="s">
        <v>214</v>
      </c>
      <c r="D620" s="224" t="s">
        <v>304</v>
      </c>
      <c r="E620" s="18" t="s">
        <v>1</v>
      </c>
      <c r="F620" s="225">
        <v>20.294</v>
      </c>
      <c r="G620" s="33"/>
      <c r="H620" s="34"/>
    </row>
    <row r="621" spans="1:8" s="2" customFormat="1" ht="16.8" customHeight="1">
      <c r="A621" s="33"/>
      <c r="B621" s="34"/>
      <c r="C621" s="226" t="s">
        <v>2612</v>
      </c>
      <c r="D621" s="33"/>
      <c r="E621" s="33"/>
      <c r="F621" s="33"/>
      <c r="G621" s="33"/>
      <c r="H621" s="34"/>
    </row>
    <row r="622" spans="1:8" s="2" customFormat="1" ht="20.4">
      <c r="A622" s="33"/>
      <c r="B622" s="34"/>
      <c r="C622" s="224" t="s">
        <v>360</v>
      </c>
      <c r="D622" s="224" t="s">
        <v>361</v>
      </c>
      <c r="E622" s="18" t="s">
        <v>312</v>
      </c>
      <c r="F622" s="225">
        <v>20.294</v>
      </c>
      <c r="G622" s="33"/>
      <c r="H622" s="34"/>
    </row>
    <row r="623" spans="1:8" s="2" customFormat="1" ht="30.6">
      <c r="A623" s="33"/>
      <c r="B623" s="34"/>
      <c r="C623" s="224" t="s">
        <v>334</v>
      </c>
      <c r="D623" s="224" t="s">
        <v>335</v>
      </c>
      <c r="E623" s="18" t="s">
        <v>312</v>
      </c>
      <c r="F623" s="225">
        <v>71.633</v>
      </c>
      <c r="G623" s="33"/>
      <c r="H623" s="34"/>
    </row>
    <row r="624" spans="1:8" s="2" customFormat="1" ht="30.6">
      <c r="A624" s="33"/>
      <c r="B624" s="34"/>
      <c r="C624" s="224" t="s">
        <v>341</v>
      </c>
      <c r="D624" s="224" t="s">
        <v>342</v>
      </c>
      <c r="E624" s="18" t="s">
        <v>312</v>
      </c>
      <c r="F624" s="225">
        <v>31.045</v>
      </c>
      <c r="G624" s="33"/>
      <c r="H624" s="34"/>
    </row>
    <row r="625" spans="1:8" s="2" customFormat="1" ht="7.35" customHeight="1">
      <c r="A625" s="33"/>
      <c r="B625" s="48"/>
      <c r="C625" s="49"/>
      <c r="D625" s="49"/>
      <c r="E625" s="49"/>
      <c r="F625" s="49"/>
      <c r="G625" s="49"/>
      <c r="H625" s="34"/>
    </row>
    <row r="626" spans="1:8" s="2" customFormat="1" ht="10.2">
      <c r="A626" s="33"/>
      <c r="B626" s="33"/>
      <c r="C626" s="33"/>
      <c r="D626" s="33"/>
      <c r="E626" s="33"/>
      <c r="F626" s="33"/>
      <c r="G626" s="33"/>
      <c r="H626" s="33"/>
    </row>
  </sheetData>
  <mergeCells count="2">
    <mergeCell ref="D5:F5"/>
    <mergeCell ref="D6:F6"/>
  </mergeCells>
  <printOptions/>
  <pageMargins left="0.7" right="0.7" top="0.787401575" bottom="0.787401575" header="0.3" footer="0.3"/>
  <pageSetup blackAndWhite="1" fitToHeight="100" fitToWidth="1" horizontalDpi="600" verticalDpi="600" orientation="portrait" paperSize="9"/>
  <headerFooter>
    <oddFooter>&amp;CStrana &amp;P z &amp;N</oddFooter>
  </headerFooter>
  <drawing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E005AB22039BD843B2F1F2DE76BD8CDF" ma:contentTypeVersion="2" ma:contentTypeDescription="Vytvoří nový dokument" ma:contentTypeScope="" ma:versionID="5a00def43d14fa4c9ff318a9eaf67608">
  <xsd:schema xmlns:xsd="http://www.w3.org/2001/XMLSchema" xmlns:xs="http://www.w3.org/2001/XMLSchema" xmlns:p="http://schemas.microsoft.com/office/2006/metadata/properties" xmlns:ns2="b9293dd1-79ef-4923-b7b4-5c0c9e075ac0" targetNamespace="http://schemas.microsoft.com/office/2006/metadata/properties" ma:root="true" ma:fieldsID="daf68faeef65eca5173f56a9d8307c68" ns2:_="">
    <xsd:import namespace="b9293dd1-79ef-4923-b7b4-5c0c9e075ac0"/>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9293dd1-79ef-4923-b7b4-5c0c9e075ac0" elementFormDefault="qualified">
    <xsd:import namespace="http://schemas.microsoft.com/office/2006/documentManagement/types"/>
    <xsd:import namespace="http://schemas.microsoft.com/office/infopath/2007/PartnerControls"/>
    <xsd:element name="SharedWithUsers" ma:index="8" nillable="true" ma:displayName="Sdílí se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dílené s podrobnostm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94DDDAF-245E-4DFC-B088-584E46ACEB6B}">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847DD045-D9C8-4305-B358-E531867A0D76}">
  <ds:schemaRefs>
    <ds:schemaRef ds:uri="http://schemas.microsoft.com/sharepoint/v3/contenttype/forms"/>
  </ds:schemaRefs>
</ds:datastoreItem>
</file>

<file path=customXml/itemProps3.xml><?xml version="1.0" encoding="utf-8"?>
<ds:datastoreItem xmlns:ds="http://schemas.openxmlformats.org/officeDocument/2006/customXml" ds:itemID="{3C18990C-F3F8-4808-A0D2-1589B57F88D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9293dd1-79ef-4923-b7b4-5c0c9e075ac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Friedl Libor Ing.</cp:lastModifiedBy>
  <dcterms:created xsi:type="dcterms:W3CDTF">2023-03-23T08:12:51Z</dcterms:created>
  <dcterms:modified xsi:type="dcterms:W3CDTF">2023-06-23T06:01:08Z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0x010100E005AB22039BD843B2F1F2DE76BD8CDF</vt:lpwstr>
  </property>
</Properties>
</file>