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5A631F95-883E-4156-8EB1-6830B81BA147}" xr6:coauthVersionLast="47" xr6:coauthVersionMax="47" xr10:uidLastSave="{00000000-0000-0000-0000-000000000000}"/>
  <bookViews>
    <workbookView xWindow="2565" yWindow="-120" windowWidth="22755" windowHeight="15990" tabRatio="697" activeTab="1" xr2:uid="{00000000-000D-0000-FFFF-FFFF00000000}"/>
  </bookViews>
  <sheets>
    <sheet name="KL" sheetId="58" r:id="rId1"/>
    <sheet name="D.1.4.9. VNITŘNÍ VYBAVENÍ" sheetId="5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" localSheetId="0">[1]KL!$D$21</definedName>
    <definedName name="\">[1]KL!$D$21</definedName>
    <definedName name="__obl11" localSheetId="1">#REF!</definedName>
    <definedName name="__obl11" localSheetId="0">#REF!</definedName>
    <definedName name="__obl11">#REF!</definedName>
    <definedName name="__obl12" localSheetId="1">#REF!</definedName>
    <definedName name="__obl12" localSheetId="0">#REF!</definedName>
    <definedName name="__obl12">#REF!</definedName>
    <definedName name="__obl13" localSheetId="1">#REF!</definedName>
    <definedName name="__obl13" localSheetId="0">#REF!</definedName>
    <definedName name="__obl13">#REF!</definedName>
    <definedName name="__obl14" localSheetId="1">#REF!</definedName>
    <definedName name="__obl14" localSheetId="0">#REF!</definedName>
    <definedName name="__obl14">#REF!</definedName>
    <definedName name="__obl15" localSheetId="1">#REF!</definedName>
    <definedName name="__obl15" localSheetId="0">#REF!</definedName>
    <definedName name="__obl15">#REF!</definedName>
    <definedName name="__obl16" localSheetId="1">#REF!</definedName>
    <definedName name="__obl16" localSheetId="0">#REF!</definedName>
    <definedName name="__obl16">#REF!</definedName>
    <definedName name="__obl17" localSheetId="1">#REF!</definedName>
    <definedName name="__obl17" localSheetId="0">#REF!</definedName>
    <definedName name="__obl17">#REF!</definedName>
    <definedName name="__obl1710" localSheetId="1">#REF!</definedName>
    <definedName name="__obl1710" localSheetId="0">#REF!</definedName>
    <definedName name="__obl1710">#REF!</definedName>
    <definedName name="__obl1711" localSheetId="1">#REF!</definedName>
    <definedName name="__obl1711" localSheetId="0">#REF!</definedName>
    <definedName name="__obl1711">#REF!</definedName>
    <definedName name="__obl1712" localSheetId="1">#REF!</definedName>
    <definedName name="__obl1712" localSheetId="0">#REF!</definedName>
    <definedName name="__obl1712">#REF!</definedName>
    <definedName name="__obl1713" localSheetId="1">#REF!</definedName>
    <definedName name="__obl1713" localSheetId="0">#REF!</definedName>
    <definedName name="__obl1713">#REF!</definedName>
    <definedName name="__obl1714" localSheetId="1">#REF!</definedName>
    <definedName name="__obl1714" localSheetId="0">#REF!</definedName>
    <definedName name="__obl1714">#REF!</definedName>
    <definedName name="__obl1715" localSheetId="1">#REF!</definedName>
    <definedName name="__obl1715" localSheetId="0">#REF!</definedName>
    <definedName name="__obl1715">#REF!</definedName>
    <definedName name="__obl1716" localSheetId="1">#REF!</definedName>
    <definedName name="__obl1716" localSheetId="0">#REF!</definedName>
    <definedName name="__obl1716">#REF!</definedName>
    <definedName name="__obl1717" localSheetId="1">#REF!</definedName>
    <definedName name="__obl1717" localSheetId="0">#REF!</definedName>
    <definedName name="__obl1717">#REF!</definedName>
    <definedName name="__obl1718" localSheetId="1">#REF!</definedName>
    <definedName name="__obl1718" localSheetId="0">#REF!</definedName>
    <definedName name="__obl1718">#REF!</definedName>
    <definedName name="__obl1719" localSheetId="1">#REF!</definedName>
    <definedName name="__obl1719" localSheetId="0">#REF!</definedName>
    <definedName name="__obl1719">#REF!</definedName>
    <definedName name="__obl173" localSheetId="1">#REF!</definedName>
    <definedName name="__obl173" localSheetId="0">#REF!</definedName>
    <definedName name="__obl173">#REF!</definedName>
    <definedName name="__obl174" localSheetId="1">#REF!</definedName>
    <definedName name="__obl174" localSheetId="0">#REF!</definedName>
    <definedName name="__obl174">#REF!</definedName>
    <definedName name="__obl175" localSheetId="1">#REF!</definedName>
    <definedName name="__obl175" localSheetId="0">#REF!</definedName>
    <definedName name="__obl175">#REF!</definedName>
    <definedName name="__obl176" localSheetId="1">#REF!</definedName>
    <definedName name="__obl176" localSheetId="0">#REF!</definedName>
    <definedName name="__obl176">#REF!</definedName>
    <definedName name="__obl177" localSheetId="1">#REF!</definedName>
    <definedName name="__obl177" localSheetId="0">#REF!</definedName>
    <definedName name="__obl177">#REF!</definedName>
    <definedName name="__obl178" localSheetId="1">#REF!</definedName>
    <definedName name="__obl178" localSheetId="0">#REF!</definedName>
    <definedName name="__obl178">#REF!</definedName>
    <definedName name="__obl179" localSheetId="1">#REF!</definedName>
    <definedName name="__obl179" localSheetId="0">#REF!</definedName>
    <definedName name="__obl179">#REF!</definedName>
    <definedName name="__obl18" localSheetId="1">#REF!</definedName>
    <definedName name="__obl18" localSheetId="0">#REF!</definedName>
    <definedName name="__obl18">#REF!</definedName>
    <definedName name="__obl181" localSheetId="1">#REF!</definedName>
    <definedName name="__obl181" localSheetId="0">#REF!</definedName>
    <definedName name="__obl181">#REF!</definedName>
    <definedName name="__obl1816" localSheetId="1">#REF!</definedName>
    <definedName name="__obl1816" localSheetId="0">#REF!</definedName>
    <definedName name="__obl1816">#REF!</definedName>
    <definedName name="__obl1820" localSheetId="1">#REF!</definedName>
    <definedName name="__obl1820" localSheetId="0">#REF!</definedName>
    <definedName name="__obl1820">#REF!</definedName>
    <definedName name="__obl1821" localSheetId="1">#REF!</definedName>
    <definedName name="__obl1821" localSheetId="0">#REF!</definedName>
    <definedName name="__obl1821">#REF!</definedName>
    <definedName name="__obl1822" localSheetId="1">#REF!</definedName>
    <definedName name="__obl1822" localSheetId="0">#REF!</definedName>
    <definedName name="__obl1822">#REF!</definedName>
    <definedName name="__obl1823" localSheetId="1">#REF!</definedName>
    <definedName name="__obl1823" localSheetId="0">#REF!</definedName>
    <definedName name="__obl1823">#REF!</definedName>
    <definedName name="__obl1824" localSheetId="1">#REF!</definedName>
    <definedName name="__obl1824" localSheetId="0">#REF!</definedName>
    <definedName name="__obl1824">#REF!</definedName>
    <definedName name="__obl1825" localSheetId="1">#REF!</definedName>
    <definedName name="__obl1825" localSheetId="0">#REF!</definedName>
    <definedName name="__obl1825">#REF!</definedName>
    <definedName name="__obl1826" localSheetId="1">#REF!</definedName>
    <definedName name="__obl1826" localSheetId="0">#REF!</definedName>
    <definedName name="__obl1826">#REF!</definedName>
    <definedName name="__obl1827" localSheetId="1">#REF!</definedName>
    <definedName name="__obl1827" localSheetId="0">#REF!</definedName>
    <definedName name="__obl1827">#REF!</definedName>
    <definedName name="__obl1828" localSheetId="1">#REF!</definedName>
    <definedName name="__obl1828" localSheetId="0">#REF!</definedName>
    <definedName name="__obl1828">#REF!</definedName>
    <definedName name="__obl1829" localSheetId="1">#REF!</definedName>
    <definedName name="__obl1829" localSheetId="0">#REF!</definedName>
    <definedName name="__obl1829">#REF!</definedName>
    <definedName name="__obl183" localSheetId="1">#REF!</definedName>
    <definedName name="__obl183" localSheetId="0">#REF!</definedName>
    <definedName name="__obl183">#REF!</definedName>
    <definedName name="__obl1831" localSheetId="1">#REF!</definedName>
    <definedName name="__obl1831" localSheetId="0">#REF!</definedName>
    <definedName name="__obl1831">#REF!</definedName>
    <definedName name="__obl1832" localSheetId="1">#REF!</definedName>
    <definedName name="__obl1832" localSheetId="0">#REF!</definedName>
    <definedName name="__obl1832">#REF!</definedName>
    <definedName name="__obl184" localSheetId="1">#REF!</definedName>
    <definedName name="__obl184" localSheetId="0">#REF!</definedName>
    <definedName name="__obl184">#REF!</definedName>
    <definedName name="__obl185" localSheetId="1">#REF!</definedName>
    <definedName name="__obl185" localSheetId="0">#REF!</definedName>
    <definedName name="__obl185">#REF!</definedName>
    <definedName name="__obl186" localSheetId="1">#REF!</definedName>
    <definedName name="__obl186" localSheetId="0">#REF!</definedName>
    <definedName name="__obl186">#REF!</definedName>
    <definedName name="__obl187" localSheetId="1">#REF!</definedName>
    <definedName name="__obl187" localSheetId="0">#REF!</definedName>
    <definedName name="__obl187">#REF!</definedName>
    <definedName name="_xlnm._FilterDatabase" localSheetId="1" hidden="1">'D.1.4.9. VNITŘNÍ VYBAVENÍ'!$A$2:$Z$67</definedName>
    <definedName name="_obl11" localSheetId="1">#REF!</definedName>
    <definedName name="_obl11" localSheetId="0">#REF!</definedName>
    <definedName name="_obl11">#REF!</definedName>
    <definedName name="_obl12" localSheetId="1">#REF!</definedName>
    <definedName name="_obl12" localSheetId="0">#REF!</definedName>
    <definedName name="_obl12">#REF!</definedName>
    <definedName name="_obl13" localSheetId="1">#REF!</definedName>
    <definedName name="_obl13" localSheetId="0">#REF!</definedName>
    <definedName name="_obl13">#REF!</definedName>
    <definedName name="_obl14" localSheetId="1">#REF!</definedName>
    <definedName name="_obl14" localSheetId="0">#REF!</definedName>
    <definedName name="_obl14">#REF!</definedName>
    <definedName name="_obl15" localSheetId="1">#REF!</definedName>
    <definedName name="_obl15" localSheetId="0">#REF!</definedName>
    <definedName name="_obl15">#REF!</definedName>
    <definedName name="_obl16" localSheetId="1">#REF!</definedName>
    <definedName name="_obl16" localSheetId="0">#REF!</definedName>
    <definedName name="_obl16">#REF!</definedName>
    <definedName name="_obl17" localSheetId="1">#REF!</definedName>
    <definedName name="_obl17" localSheetId="0">#REF!</definedName>
    <definedName name="_obl17">#REF!</definedName>
    <definedName name="_obl1710" localSheetId="1">#REF!</definedName>
    <definedName name="_obl1710" localSheetId="0">#REF!</definedName>
    <definedName name="_obl1710">#REF!</definedName>
    <definedName name="_obl1711" localSheetId="1">#REF!</definedName>
    <definedName name="_obl1711" localSheetId="0">#REF!</definedName>
    <definedName name="_obl1711">#REF!</definedName>
    <definedName name="_obl1712" localSheetId="1">#REF!</definedName>
    <definedName name="_obl1712" localSheetId="0">#REF!</definedName>
    <definedName name="_obl1712">#REF!</definedName>
    <definedName name="_obl1713" localSheetId="1">#REF!</definedName>
    <definedName name="_obl1713" localSheetId="0">#REF!</definedName>
    <definedName name="_obl1713">#REF!</definedName>
    <definedName name="_obl1714" localSheetId="1">#REF!</definedName>
    <definedName name="_obl1714" localSheetId="0">#REF!</definedName>
    <definedName name="_obl1714">#REF!</definedName>
    <definedName name="_obl1715" localSheetId="1">#REF!</definedName>
    <definedName name="_obl1715" localSheetId="0">#REF!</definedName>
    <definedName name="_obl1715">#REF!</definedName>
    <definedName name="_obl1716" localSheetId="1">#REF!</definedName>
    <definedName name="_obl1716" localSheetId="0">#REF!</definedName>
    <definedName name="_obl1716">#REF!</definedName>
    <definedName name="_obl1717" localSheetId="1">#REF!</definedName>
    <definedName name="_obl1717" localSheetId="0">#REF!</definedName>
    <definedName name="_obl1717">#REF!</definedName>
    <definedName name="_obl1718" localSheetId="1">#REF!</definedName>
    <definedName name="_obl1718" localSheetId="0">#REF!</definedName>
    <definedName name="_obl1718">#REF!</definedName>
    <definedName name="_obl1719" localSheetId="1">#REF!</definedName>
    <definedName name="_obl1719" localSheetId="0">#REF!</definedName>
    <definedName name="_obl1719">#REF!</definedName>
    <definedName name="_obl173" localSheetId="1">#REF!</definedName>
    <definedName name="_obl173" localSheetId="0">#REF!</definedName>
    <definedName name="_obl173">#REF!</definedName>
    <definedName name="_obl174" localSheetId="1">#REF!</definedName>
    <definedName name="_obl174" localSheetId="0">#REF!</definedName>
    <definedName name="_obl174">#REF!</definedName>
    <definedName name="_obl175" localSheetId="1">#REF!</definedName>
    <definedName name="_obl175" localSheetId="0">#REF!</definedName>
    <definedName name="_obl175">#REF!</definedName>
    <definedName name="_obl176" localSheetId="1">#REF!</definedName>
    <definedName name="_obl176" localSheetId="0">#REF!</definedName>
    <definedName name="_obl176">#REF!</definedName>
    <definedName name="_obl177" localSheetId="1">#REF!</definedName>
    <definedName name="_obl177" localSheetId="0">#REF!</definedName>
    <definedName name="_obl177">#REF!</definedName>
    <definedName name="_obl178" localSheetId="1">#REF!</definedName>
    <definedName name="_obl178" localSheetId="0">#REF!</definedName>
    <definedName name="_obl178">#REF!</definedName>
    <definedName name="_obl179" localSheetId="1">#REF!</definedName>
    <definedName name="_obl179" localSheetId="0">#REF!</definedName>
    <definedName name="_obl179">#REF!</definedName>
    <definedName name="_obl18" localSheetId="1">#REF!</definedName>
    <definedName name="_obl18" localSheetId="0">#REF!</definedName>
    <definedName name="_obl18">#REF!</definedName>
    <definedName name="_obl181" localSheetId="1">#REF!</definedName>
    <definedName name="_obl181" localSheetId="0">#REF!</definedName>
    <definedName name="_obl181">#REF!</definedName>
    <definedName name="_obl1816" localSheetId="1">#REF!</definedName>
    <definedName name="_obl1816" localSheetId="0">#REF!</definedName>
    <definedName name="_obl1816">#REF!</definedName>
    <definedName name="_obl1820" localSheetId="1">#REF!</definedName>
    <definedName name="_obl1820" localSheetId="0">#REF!</definedName>
    <definedName name="_obl1820">#REF!</definedName>
    <definedName name="_obl1821" localSheetId="1">#REF!</definedName>
    <definedName name="_obl1821" localSheetId="0">#REF!</definedName>
    <definedName name="_obl1821">#REF!</definedName>
    <definedName name="_obl1822" localSheetId="1">#REF!</definedName>
    <definedName name="_obl1822" localSheetId="0">#REF!</definedName>
    <definedName name="_obl1822">#REF!</definedName>
    <definedName name="_obl1823" localSheetId="1">#REF!</definedName>
    <definedName name="_obl1823" localSheetId="0">#REF!</definedName>
    <definedName name="_obl1823">#REF!</definedName>
    <definedName name="_obl1824" localSheetId="1">#REF!</definedName>
    <definedName name="_obl1824" localSheetId="0">#REF!</definedName>
    <definedName name="_obl1824">#REF!</definedName>
    <definedName name="_obl1825" localSheetId="1">#REF!</definedName>
    <definedName name="_obl1825" localSheetId="0">#REF!</definedName>
    <definedName name="_obl1825">#REF!</definedName>
    <definedName name="_obl1826" localSheetId="1">#REF!</definedName>
    <definedName name="_obl1826" localSheetId="0">#REF!</definedName>
    <definedName name="_obl1826">#REF!</definedName>
    <definedName name="_obl1827" localSheetId="1">#REF!</definedName>
    <definedName name="_obl1827" localSheetId="0">#REF!</definedName>
    <definedName name="_obl1827">#REF!</definedName>
    <definedName name="_obl1828" localSheetId="1">#REF!</definedName>
    <definedName name="_obl1828" localSheetId="0">#REF!</definedName>
    <definedName name="_obl1828">#REF!</definedName>
    <definedName name="_obl1829" localSheetId="1">#REF!</definedName>
    <definedName name="_obl1829" localSheetId="0">#REF!</definedName>
    <definedName name="_obl1829">#REF!</definedName>
    <definedName name="_obl183" localSheetId="1">#REF!</definedName>
    <definedName name="_obl183" localSheetId="0">#REF!</definedName>
    <definedName name="_obl183">#REF!</definedName>
    <definedName name="_obl1831" localSheetId="1">#REF!</definedName>
    <definedName name="_obl1831" localSheetId="0">#REF!</definedName>
    <definedName name="_obl1831">#REF!</definedName>
    <definedName name="_obl1832" localSheetId="1">#REF!</definedName>
    <definedName name="_obl1832" localSheetId="0">#REF!</definedName>
    <definedName name="_obl1832">#REF!</definedName>
    <definedName name="_obl184" localSheetId="1">#REF!</definedName>
    <definedName name="_obl184" localSheetId="0">#REF!</definedName>
    <definedName name="_obl184">#REF!</definedName>
    <definedName name="_obl185" localSheetId="1">#REF!</definedName>
    <definedName name="_obl185" localSheetId="0">#REF!</definedName>
    <definedName name="_obl185">#REF!</definedName>
    <definedName name="_obl186" localSheetId="1">#REF!</definedName>
    <definedName name="_obl186" localSheetId="0">#REF!</definedName>
    <definedName name="_obl186">#REF!</definedName>
    <definedName name="_obl187" localSheetId="1">#REF!</definedName>
    <definedName name="_obl187" localSheetId="0">#REF!</definedName>
    <definedName name="_obl187">#REF!</definedName>
    <definedName name="_SO16" localSheetId="1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DATE(YEAR([2]!Loan_Start),MONTH([2]!Loan_Start)+Payment_Number,DAY([2]!Loan_Start))</definedName>
    <definedName name="_VZT2" localSheetId="0">DATE(YEAR(KL!Loan_Start),MONTH(KL!Loan_Start)+Payment_Number,DAY(KL!Loan_Start))</definedName>
    <definedName name="_VZT2">DATE(YEAR([2]!Loan_Start),MONTH([2]!Loan_Start)+Payment_Number,DAY([2]!Loan_Start))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1">'[3]Rekapitulace roz.  vč. kapitol'!#REF!</definedName>
    <definedName name="_VZT8">'[3]Rekapitulace roz.  vč. kapitol'!#REF!</definedName>
    <definedName name="a" localSheetId="1">'[4]F.1.4.5. ZZTI'!#REF!</definedName>
    <definedName name="a" localSheetId="0">'[5]F.1.4.5. ZZTI'!#REF!</definedName>
    <definedName name="a">'[4]F.1.4.5. ZZTI'!#REF!</definedName>
    <definedName name="aaaaaaaa" localSheetId="1" hidden="1">{#N/A,#N/A,TRUE,"Krycí list"}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 localSheetId="0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 localSheetId="0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 localSheetId="0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 localSheetId="0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emObjekty" localSheetId="0">KL!$F$35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KL!#REF!</definedName>
    <definedName name="cislostavby">#REF!</definedName>
    <definedName name="d" localSheetId="1" hidden="1">{#N/A,#N/A,TRUE,"Krycí list"}</definedName>
    <definedName name="d" localSheetId="0" hidden="1">{#N/A,#N/A,TRUE,"Krycí list"}</definedName>
    <definedName name="d" hidden="1">{#N/A,#N/A,TRUE,"Krycí list"}</definedName>
    <definedName name="dadresa" localSheetId="0">KL!$D$8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Č" localSheetId="0">KL!#REF!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misto" localSheetId="0">KL!#REF!</definedName>
    <definedName name="dod" localSheetId="1">'[4]F.1.4.5. ZZTI'!#REF!</definedName>
    <definedName name="dod" localSheetId="0">'[5]F.1.4.5.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'[6]002-A.1. Archstav  reseni'!#REF!</definedName>
    <definedName name="Dodavka0">#REF!</definedName>
    <definedName name="dpsc" localSheetId="0">KL!#REF!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a" localSheetId="1">'[4]F.1.4.5. ZZTI'!#REF!</definedName>
    <definedName name="ha" localSheetId="0">'[5]F.1.4.5. ZZTI'!#REF!</definedName>
    <definedName name="ha">'[4]F.1.4.5. ZZTI'!#REF!</definedName>
    <definedName name="Header_Row" localSheetId="1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'[6]002-A.1. Archstav  reseni'!#REF!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'[6]002-A.1. Archstav  reseni'!#REF!</definedName>
    <definedName name="HZS0">#REF!</definedName>
    <definedName name="IČO" localSheetId="0">KL!#REF!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IF('D.1.4.9. VNITŘNÍ VYBAVENÍ'!Values_Entered,'D.1.4.9. VNITŘNÍ VYBAVENÍ'!Header_Row+'D.1.4.9. VNITŘNÍ VYBAVENÍ'!Number_of_Payments,'D.1.4.9. VNITŘNÍ VYBAVENÍ'!Header_Row)</definedName>
    <definedName name="Last_Row" localSheetId="0">IF(KL!Values_Entered,Header_Row+KL!Number_of_Payments,Header_Row)</definedName>
    <definedName name="Last_Row">IF(Values_Entered,Header_Row+Number_of_Payments,Header_Row)</definedName>
    <definedName name="Light" localSheetId="1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1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1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1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'[6]002-A.1. Archstav  reseni'!#REF!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KL!$C$31</definedName>
    <definedName name="nazevobjektu">#REF!</definedName>
    <definedName name="nazevstavby" localSheetId="1">#REF!</definedName>
    <definedName name="NazevStavby" localSheetId="0">KL!$D$5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MATCH(0.01,'D.1.4.9. VNITŘNÍ VYBAVENÍ'!End_Bal,-1)+1</definedName>
    <definedName name="Number_of_Payments" localSheetId="0">MATCH(0.01,KL!End_Bal,-1)+1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KL!$D$9</definedName>
    <definedName name="Objednatel">#REF!</definedName>
    <definedName name="Objekt" localSheetId="0">KL!$B$31</definedName>
    <definedName name="_xlnm.Print_Area" localSheetId="1">'D.1.4.9. VNITŘNÍ VYBAVENÍ'!$A$1:$Q$67</definedName>
    <definedName name="_xlnm.Print_Area" localSheetId="0">KL!$A$1:$I$48</definedName>
    <definedName name="odic" localSheetId="0">KL!#REF!</definedName>
    <definedName name="oico" localSheetId="0">KL!#REF!</definedName>
    <definedName name="omisto" localSheetId="0">KL!#REF!</definedName>
    <definedName name="onazev" localSheetId="0">KL!$D$10</definedName>
    <definedName name="op" localSheetId="1">#REF!</definedName>
    <definedName name="op" localSheetId="0">#REF!</definedName>
    <definedName name="op">#REF!</definedName>
    <definedName name="opsc" localSheetId="0">KL!#REF!</definedName>
    <definedName name="Outside" localSheetId="1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DATE(YEAR('D.1.4.9. VNITŘNÍ VYBAVENÍ'!Loan_Start),MONTH('D.1.4.9. VNITŘNÍ VYBAVENÍ'!Loan_Start)+Payment_Number,DAY('D.1.4.9. VNITŘNÍ VYBAVENÍ'!Loan_Start))</definedName>
    <definedName name="Payment_Date" localSheetId="0">DATE(YEAR(KL!Loan_Start),MONTH(KL!Loan_Start)+Payment_Number,DAY(KL!Loan_Start))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1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1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" localSheetId="0">KL!$A$1:$H$48</definedName>
    <definedName name="Print_Area_Reset" localSheetId="1">OFFSET('D.1.4.9. VNITŘNÍ VYBAVENÍ'!Full_Print,0,0,'D.1.4.9. VNITŘNÍ VYBAVENÍ'!Last_Row)</definedName>
    <definedName name="Print_Area_Reset" localSheetId="0">OFFSET(KL!Full_Print,0,0,KL!Last_Row)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'[6]002-A.1. Archstav  reseni'!#REF!</definedName>
    <definedName name="PSV0">#REF!</definedName>
    <definedName name="QQ" localSheetId="1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1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1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1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KL!$D$21</definedName>
    <definedName name="SazbaDPH1">#REF!</definedName>
    <definedName name="SazbaDPH2" localSheetId="1">#REF!</definedName>
    <definedName name="SazbaDPH2" localSheetId="0">KL!$D$23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cetDilu" localSheetId="0">KL!#REF!</definedName>
    <definedName name="soupis" localSheetId="1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tavbaCelkem" localSheetId="0">KL!$H$35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 localSheetId="0">'[3]Rekapitulace roz.  vč. kapitol'!#REF!</definedName>
    <definedName name="sum_kapitoly">'[3]Rekapitulace roz.  vč. kapitol'!#REF!</definedName>
    <definedName name="summary" localSheetId="1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1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'[6]002-A.1. Archstav  reseni'!#REF!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IF('D.1.4.9. VNITŘNÍ VYBAVENÍ'!Loan_Amount*'D.1.4.9. VNITŘNÍ VYBAVENÍ'!Interest_Rate*'D.1.4.9. VNITŘNÍ VYBAVENÍ'!Loan_Years*'D.1.4.9. VNITŘNÍ VYBAVENÍ'!Loan_Start&gt;0,1,0)</definedName>
    <definedName name="Values_Entered" localSheetId="0">IF(KL!Loan_Amount*KL!Interest_Rate*KL!Loan_Years*KL!Loan_Start&gt;0,1,0)</definedName>
    <definedName name="Values_Entered">IF(Loan_Amount*Interest_Rate*Loan_Years*Loan_Start&gt;0,1,0)</definedName>
    <definedName name="VIZA" localSheetId="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1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1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KL!$D$7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35" i="58" l="1"/>
  <c r="G33" i="58"/>
  <c r="H31" i="58"/>
  <c r="G31" i="58"/>
  <c r="P13" i="57" l="1"/>
  <c r="P14" i="57"/>
  <c r="P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P33" i="57"/>
  <c r="P34" i="57"/>
  <c r="P35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53" i="57"/>
  <c r="P54" i="57"/>
  <c r="P55" i="57"/>
  <c r="P56" i="57"/>
  <c r="N13" i="57"/>
  <c r="N14" i="57"/>
  <c r="N15" i="57"/>
  <c r="N16" i="57"/>
  <c r="N17" i="57"/>
  <c r="N18" i="57"/>
  <c r="N19" i="57"/>
  <c r="N20" i="57"/>
  <c r="N21" i="57"/>
  <c r="N22" i="57"/>
  <c r="N23" i="57"/>
  <c r="N24" i="57"/>
  <c r="N25" i="57"/>
  <c r="N26" i="57"/>
  <c r="N27" i="57"/>
  <c r="N28" i="57"/>
  <c r="N29" i="57"/>
  <c r="N30" i="57"/>
  <c r="N31" i="57"/>
  <c r="N32" i="57"/>
  <c r="N33" i="57"/>
  <c r="N34" i="57"/>
  <c r="N35" i="57"/>
  <c r="N36" i="57"/>
  <c r="N37" i="57"/>
  <c r="N38" i="57"/>
  <c r="N39" i="57"/>
  <c r="N40" i="57"/>
  <c r="N41" i="57"/>
  <c r="N42" i="57"/>
  <c r="N43" i="57"/>
  <c r="N44" i="57"/>
  <c r="N45" i="57"/>
  <c r="N46" i="57"/>
  <c r="N47" i="57"/>
  <c r="N48" i="57"/>
  <c r="N49" i="57"/>
  <c r="N50" i="57"/>
  <c r="N51" i="57"/>
  <c r="N52" i="57"/>
  <c r="N53" i="57"/>
  <c r="N54" i="57"/>
  <c r="N55" i="57"/>
  <c r="N56" i="57"/>
  <c r="P12" i="57"/>
  <c r="N12" i="57"/>
  <c r="L13" i="57"/>
  <c r="L14" i="57"/>
  <c r="L15" i="57"/>
  <c r="L16" i="57"/>
  <c r="L17" i="57"/>
  <c r="L18" i="57"/>
  <c r="L19" i="57"/>
  <c r="L20" i="57"/>
  <c r="L21" i="57"/>
  <c r="L22" i="57"/>
  <c r="L23" i="57"/>
  <c r="L24" i="57"/>
  <c r="L25" i="57"/>
  <c r="L26" i="57"/>
  <c r="L27" i="57"/>
  <c r="L28" i="57"/>
  <c r="L29" i="57"/>
  <c r="L30" i="57"/>
  <c r="L31" i="57"/>
  <c r="L32" i="57"/>
  <c r="L33" i="57"/>
  <c r="L34" i="57"/>
  <c r="L35" i="57"/>
  <c r="L36" i="57"/>
  <c r="L37" i="57"/>
  <c r="L38" i="57"/>
  <c r="L39" i="57"/>
  <c r="L40" i="57"/>
  <c r="L41" i="57"/>
  <c r="L42" i="57"/>
  <c r="L43" i="57"/>
  <c r="L44" i="57"/>
  <c r="L45" i="57"/>
  <c r="L46" i="57"/>
  <c r="L47" i="57"/>
  <c r="L48" i="57"/>
  <c r="L49" i="57"/>
  <c r="L50" i="57"/>
  <c r="L51" i="57"/>
  <c r="L52" i="57"/>
  <c r="L53" i="57"/>
  <c r="L54" i="57"/>
  <c r="L55" i="57"/>
  <c r="L56" i="57"/>
  <c r="L12" i="57"/>
  <c r="G13" i="57"/>
  <c r="H13" i="57" s="1"/>
  <c r="G14" i="57"/>
  <c r="H14" i="57" s="1"/>
  <c r="G15" i="57"/>
  <c r="G16" i="57"/>
  <c r="G17" i="57"/>
  <c r="H17" i="57" s="1"/>
  <c r="G18" i="57"/>
  <c r="G19" i="57"/>
  <c r="G20" i="57"/>
  <c r="G21" i="57"/>
  <c r="G22" i="57"/>
  <c r="H22" i="57" s="1"/>
  <c r="G23" i="57"/>
  <c r="G24" i="57"/>
  <c r="G25" i="57"/>
  <c r="G26" i="57"/>
  <c r="G27" i="57"/>
  <c r="G28" i="57"/>
  <c r="G29" i="57"/>
  <c r="G30" i="57"/>
  <c r="H30" i="57" s="1"/>
  <c r="G33" i="57"/>
  <c r="H33" i="57" s="1"/>
  <c r="G34" i="57"/>
  <c r="G35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H56" i="57" s="1"/>
  <c r="G12" i="57"/>
  <c r="J13" i="57"/>
  <c r="J14" i="57"/>
  <c r="J15" i="57"/>
  <c r="J16" i="57"/>
  <c r="J17" i="57"/>
  <c r="J18" i="57"/>
  <c r="H18" i="57" s="1"/>
  <c r="J19" i="57"/>
  <c r="J20" i="57"/>
  <c r="J11" i="57" s="1"/>
  <c r="J10" i="57" s="1"/>
  <c r="J57" i="57" s="1"/>
  <c r="J59" i="57" s="1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H34" i="57" s="1"/>
  <c r="J35" i="57"/>
  <c r="J36" i="57"/>
  <c r="J37" i="57"/>
  <c r="J38" i="57"/>
  <c r="J39" i="57"/>
  <c r="J40" i="57"/>
  <c r="J41" i="57"/>
  <c r="J42" i="57"/>
  <c r="H42" i="57" s="1"/>
  <c r="J43" i="57"/>
  <c r="J44" i="57"/>
  <c r="J45" i="57"/>
  <c r="J46" i="57"/>
  <c r="J47" i="57"/>
  <c r="J48" i="57"/>
  <c r="J49" i="57"/>
  <c r="J50" i="57"/>
  <c r="H50" i="57" s="1"/>
  <c r="J51" i="57"/>
  <c r="J52" i="57"/>
  <c r="J53" i="57"/>
  <c r="J54" i="57"/>
  <c r="J55" i="57"/>
  <c r="J56" i="57"/>
  <c r="J12" i="57"/>
  <c r="O36" i="57"/>
  <c r="O32" i="57"/>
  <c r="O31" i="57"/>
  <c r="H54" i="57"/>
  <c r="H37" i="57"/>
  <c r="H35" i="57"/>
  <c r="H26" i="57"/>
  <c r="H38" i="57"/>
  <c r="H29" i="57"/>
  <c r="H53" i="57"/>
  <c r="H15" i="57"/>
  <c r="H45" i="57"/>
  <c r="H19" i="57"/>
  <c r="H21" i="57"/>
  <c r="G31" i="57" l="1"/>
  <c r="P32" i="57"/>
  <c r="P36" i="57"/>
  <c r="H31" i="57"/>
  <c r="H12" i="57"/>
  <c r="H48" i="57"/>
  <c r="H40" i="57"/>
  <c r="G32" i="57"/>
  <c r="H24" i="57"/>
  <c r="H16" i="57"/>
  <c r="H49" i="57"/>
  <c r="H41" i="57"/>
  <c r="H25" i="57"/>
  <c r="H46" i="57"/>
  <c r="H47" i="57"/>
  <c r="P31" i="57"/>
  <c r="H23" i="57"/>
  <c r="H44" i="57"/>
  <c r="G36" i="57"/>
  <c r="H36" i="57" s="1"/>
  <c r="H55" i="57"/>
  <c r="H51" i="57"/>
  <c r="H43" i="57"/>
  <c r="H27" i="57"/>
  <c r="H39" i="57"/>
  <c r="N11" i="57"/>
  <c r="N10" i="57" s="1"/>
  <c r="N57" i="57" s="1"/>
  <c r="L11" i="57"/>
  <c r="L10" i="57" s="1"/>
  <c r="L57" i="57" s="1"/>
  <c r="H52" i="57"/>
  <c r="H28" i="57"/>
  <c r="H20" i="57"/>
  <c r="P11" i="57" l="1"/>
  <c r="P10" i="57" s="1"/>
  <c r="P57" i="57" s="1"/>
  <c r="H32" i="57"/>
  <c r="H11" i="57" s="1"/>
  <c r="H10" i="57" s="1"/>
  <c r="H57" i="57" s="1"/>
  <c r="H59" i="57" s="1"/>
  <c r="H34" i="58" s="1"/>
  <c r="H33" i="58" l="1"/>
  <c r="I34" i="58"/>
  <c r="F34" i="58" s="1"/>
  <c r="H35" i="58" l="1"/>
  <c r="I23" i="58" s="1"/>
  <c r="I33" i="58"/>
  <c r="I35" i="58" s="1"/>
  <c r="I24" i="58" s="1"/>
  <c r="F33" i="58"/>
  <c r="F35" i="58" s="1"/>
  <c r="I25" i="58" l="1"/>
</calcChain>
</file>

<file path=xl/sharedStrings.xml><?xml version="1.0" encoding="utf-8"?>
<sst xmlns="http://schemas.openxmlformats.org/spreadsheetml/2006/main" count="358" uniqueCount="204">
  <si>
    <t>P.Č.</t>
  </si>
  <si>
    <t>KCN</t>
  </si>
  <si>
    <t>Kód položky</t>
  </si>
  <si>
    <t>Popis</t>
  </si>
  <si>
    <t>MJ</t>
  </si>
  <si>
    <t>Množství celkem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</si>
  <si>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</si>
  <si>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</si>
  <si>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</si>
  <si>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</si>
  <si>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</si>
  <si>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</si>
  <si>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</si>
  <si>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</si>
  <si>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</si>
  <si>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</si>
  <si>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</si>
  <si>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</si>
  <si>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</si>
  <si>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</si>
  <si>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</si>
  <si>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kus</t>
  </si>
  <si>
    <t>Ostatní práce a dodávky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</si>
  <si>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</si>
  <si>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790</t>
  </si>
  <si>
    <t>790900101 SPC</t>
  </si>
  <si>
    <t>790900102 SPC</t>
  </si>
  <si>
    <t>OCENĚNÝ SOUPIS PRACÍ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</si>
  <si>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</si>
  <si>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790900103 SPC</t>
  </si>
  <si>
    <t>790900104 SPC</t>
  </si>
  <si>
    <t>790900105 SPC</t>
  </si>
  <si>
    <t>790900106 SPC</t>
  </si>
  <si>
    <t>790900107 SPC</t>
  </si>
  <si>
    <t>790900108 SPC</t>
  </si>
  <si>
    <t>POZNÁMKA: Kvalita a provedení jednotlivých prvků vybavení musí odpovídat účelu užívání. 
Povrch musí být odolný proti čistícím a dezinfekčním prostředkům.</t>
  </si>
  <si>
    <t xml:space="preserve">Cena celkem           </t>
  </si>
  <si>
    <t>Cena jednotková</t>
  </si>
  <si>
    <t>Objekt:   D.1.4.9. VNITŘNÍ VYBAVENÍ - INTERIÉR</t>
  </si>
  <si>
    <t>790900109 SPC</t>
  </si>
  <si>
    <t>790900110 SPC</t>
  </si>
  <si>
    <t>790900111 SPC</t>
  </si>
  <si>
    <t>790900112 SPC</t>
  </si>
  <si>
    <t>790900113 SPC</t>
  </si>
  <si>
    <t>790900114 SPC</t>
  </si>
  <si>
    <t>790900115 SPC</t>
  </si>
  <si>
    <t>790900116 SPC</t>
  </si>
  <si>
    <t>790900117 SPC</t>
  </si>
  <si>
    <t>790900118 SPC</t>
  </si>
  <si>
    <t>790900119 SPC</t>
  </si>
  <si>
    <t>790900120 SPC</t>
  </si>
  <si>
    <t>790900121 SPC</t>
  </si>
  <si>
    <t>790900122 SPC</t>
  </si>
  <si>
    <t>790900123 SPC</t>
  </si>
  <si>
    <t>790900124 SPC</t>
  </si>
  <si>
    <t>790900125 SPC</t>
  </si>
  <si>
    <t>790900126 SPC</t>
  </si>
  <si>
    <t>790900127 SPC</t>
  </si>
  <si>
    <t>790900128 SPC</t>
  </si>
  <si>
    <t>790900129 SPC</t>
  </si>
  <si>
    <t>790900130 SPC</t>
  </si>
  <si>
    <t>790900131 SPC</t>
  </si>
  <si>
    <t>790900132 SPC</t>
  </si>
  <si>
    <t>790900133 SPC</t>
  </si>
  <si>
    <t>790900134 SPC</t>
  </si>
  <si>
    <t>790900135 SPC</t>
  </si>
  <si>
    <t>790900136 SPC</t>
  </si>
  <si>
    <t>790900137 SPC</t>
  </si>
  <si>
    <t>790900138 SPC</t>
  </si>
  <si>
    <t>790900139 SPC</t>
  </si>
  <si>
    <t>790900140 SPC</t>
  </si>
  <si>
    <t>790900141 SPC</t>
  </si>
  <si>
    <t>790900142 SPC</t>
  </si>
  <si>
    <t>790900143 SPC</t>
  </si>
  <si>
    <t>790900144 SPC</t>
  </si>
  <si>
    <t>790900145 SPC</t>
  </si>
  <si>
    <t>D+M Židle kancelářská - Specifikace dle PD -  D.1.4.9.c.01. - VÝPIS PRVKŮ VNITŘNÍHO VYBAVENÍ - 1a</t>
  </si>
  <si>
    <t>D+M Židle kancelářská - Specifikace dle PD -  D.1.4.9.c.01. - VÝPIS PRVKŮ VNITŘNÍHO VYBAVENÍ - 1b</t>
  </si>
  <si>
    <t>D+M Židle kancelářská - Specifikace dle PD -  D.1.4.9.c.01. - VÝPIS PRVKŮ VNITŘNÍHO VYBAVENÍ - 1c</t>
  </si>
  <si>
    <t>D+M Židle kavárna - Specifikace dle PD -  D.1.4.9.c.01. - VÝPIS PRVKŮ VNITŘNÍHO VYBAVENÍ - 2a</t>
  </si>
  <si>
    <t>D+M Židle barová - Specifikace dle PD -  D.1.4.9.c.01. - VÝPIS PRVKŮ VNITŘNÍHO VYBAVENÍ - 2b</t>
  </si>
  <si>
    <t>D+M Křeslo - Specifikace dle PD -  D.1.4.9.c.01. - VÝPIS PRVKŮ VNITŘNÍHO VYBAVENÍ - 2c</t>
  </si>
  <si>
    <t>D+M Židle konferenční- Specifikace dle PD -  D.1.4.9.c.01. - VÝPIS PRVKŮ VNITŘNÍHO VYBAVENÍ - 2e</t>
  </si>
  <si>
    <t>D+M Židle konferenční- Specifikace dle PD -  D.1.4.9.c.01. - VÝPIS PRVKŮ VNITŘNÍHO VYBAVENÍ - 2f</t>
  </si>
  <si>
    <t>D+M Židle jídelní - Specifikace dle PD -  D.1.4.9.c.01. - VÝPIS PRVKŮ VNITŘNÍHO VYBAVENÍ - 2g</t>
  </si>
  <si>
    <t>D+M Sedací pouf - Specifikace dle PD -  D.1.4.9.c.01. - VÝPIS PRVKŮ VNITŘNÍHO VYBAVENÍ - 2h</t>
  </si>
  <si>
    <t>D+M Sedací pouf - Specifikace dle PD -  D.1.4.9.c.01. - VÝPIS PRVKŮ VNITŘNÍHO VYBAVENÍ - 2i</t>
  </si>
  <si>
    <t>D+M Sedací pouf - Specifikace dle PD -  D.1.4.9.c.01. - VÝPIS PRVKŮ VNITŘNÍHO VYBAVENÍ - 2j</t>
  </si>
  <si>
    <t>D+M Stůl kancelářský - Specifikace dle PD -  D.1.4.9.c.01. - VÝPIS PRVKŮ VNITŘNÍHO VYBAVENÍ - 3a</t>
  </si>
  <si>
    <t>D+M Stůl kancelářský - Specifikace dle PD -  D.1.4.9.c.01. - VÝPIS PRVKŮ VNITŘNÍHO VYBAVENÍ - 3b</t>
  </si>
  <si>
    <t>D+M Stůl kancelářský - Specifikace dle PD -  D.1.4.9.c.01. - VÝPIS PRVKŮ VNITŘNÍHO VYBAVENÍ - 3c</t>
  </si>
  <si>
    <t>D+M Stůl kancelářský - Specifikace dle PD -  D.1.4.9.c.01. - VÝPIS PRVKŮ VNITŘNÍHO VYBAVENÍ - 3d</t>
  </si>
  <si>
    <t>D+M Stůl jednací - Specifikace dle PD -  D.1.4.9.c.01. - VÝPIS PRVKŮ VNITŘNÍHO VYBAVENÍ - 3e</t>
  </si>
  <si>
    <t>D+M Stůl jednací - Specifikace dle PD -  D.1.4.9.c.01. - VÝPIS PRVKŮ VNITŘNÍHO VYBAVENÍ - 3f</t>
  </si>
  <si>
    <t>D+M Kontejner kancelářský - Specifikace dle PD -  D.1.4.9.c.01. - VÝPIS PRVKŮ VNITŘNÍHO VYBAVENÍ - 4a</t>
  </si>
  <si>
    <t>D+M Přistavný stůl s kontejnérem - Specifikace dle PD -  D.1.4.9.c.01. - VÝPIS PRVKŮ VNITŘNÍHO VYBAVENÍ - 4b</t>
  </si>
  <si>
    <t>D+M Stůl kavárna- Specifikace dle PD -  D.1.4.9.c.01. - VÝPIS PRVKŮ VNITŘNÍHO VYBAVENÍ - 5a</t>
  </si>
  <si>
    <t>D+M Stůl jídelní - Specifikace dle PD -  D.1.4.9.c.01. - VÝPIS PRVKŮ VNITŘNÍHO VYBAVENÍ - 5b</t>
  </si>
  <si>
    <t>D+M Stůl konferenční - Specifikace dle PD -  D.1.4.9.c.01. - VÝPIS PRVKŮ VNITŘNÍHO VYBAVENÍ - 6a</t>
  </si>
  <si>
    <t>D+M Regál - Specifikace dle PD -  D.1.4.9.c.01. - VÝPIS PRVKŮ VNITŘNÍHO VYBAVENÍ - 7a</t>
  </si>
  <si>
    <t>D+M Skříň vestavná - Specifikace dle PD -  D.1.4.9.c.01. - VÝPIS PRVKŮ VNITŘNÍHO VYBAVENÍ - 8a</t>
  </si>
  <si>
    <t>D+M Skříň policová - Specifikace dle PD -  D.1.4.9.c.01. - VÝPIS PRVKŮ VNITŘNÍHO VYBAVENÍ - 8b</t>
  </si>
  <si>
    <t>D+M Skříň kombinovaná - Specifikace dle PD -  D.1.4.9.c.01. - VÝPIS PRVKŮ VNITŘNÍHO VYBAVENÍ - 8c</t>
  </si>
  <si>
    <t>D+M Otočný regál na šanony - Specifikace dle PD -  D.1.4.9.c.01. - VÝPIS PRVKŮ VNITŘNÍHO VYBAVENÍ - 8d</t>
  </si>
  <si>
    <t>D+M Stůl kancelářský - Specifikace dle PD -  D.1.4.9.c.01. - VÝPIS PRVKŮ VNITŘNÍHO VYBAVENÍ - 9a</t>
  </si>
  <si>
    <t>D+M Pojízdný kontejnér - Specifikace dle PD -  D.1.4.9.c.01. - VÝPIS PRVKŮ VNITŘNÍHO VYBAVENÍ - 9b</t>
  </si>
  <si>
    <t>D+M Stůl jednací - Specifikace dle PD -  D.1.4.9.c.01. - VÝPIS PRVKŮ VNITŘNÍHO VYBAVENÍ - 9c</t>
  </si>
  <si>
    <t>D+M Kombinovaná vysoká skříňka - Specifikace dle PD -  D.1.4.9.c.01. - VÝPIS PRVKŮ VNITŘNÍHO VYBAVENÍ - 9d</t>
  </si>
  <si>
    <t>D+M Vysoká skříň - Specifikace dle PD -  D.1.4.9.c.01. - VÝPIS PRVKŮ VNITŘNÍHO VYBAVENÍ - 9e</t>
  </si>
  <si>
    <t>D+M Nízka skříň - Specifikace dle PD -  D.1.4.9.c.01. - VÝPIS PRVKŮ VNITŘNÍHO VYBAVENÍ - 9f</t>
  </si>
  <si>
    <t>D+M Stůl kancelářský rohový - Specifikace dle PD -  D.1.4.9.c.01. - VÝPIS PRVKŮ VNITŘNÍHO VYBAVENÍ - 10a - LEVÝ, PRAVÝ</t>
  </si>
  <si>
    <t>D+M Přistavný kontejnér - Specifikace dle PD -  D.1.4.9.c.01. - VÝPIS PRVKŮ VNITŘNÍHO VYBAVENÍ - 10b</t>
  </si>
  <si>
    <t>D+M vysoká skříň - Specifikace dle PD -  D.1.4.9.c.01. - VÝPIS PRVKŮ VNITŘNÍHO VYBAVENÍ - 10c</t>
  </si>
  <si>
    <t>D+M Kombinovaná vysoká skříň - Specifikace dle PD -  D.1.4.9.c.01. - VÝPIS PRVKŮ VNITŘNÍHO VYBAVENÍ - 10d</t>
  </si>
  <si>
    <t>D+M Nizká skříň - Specifikace dle PD -  D.1.4.9.c.01. - VÝPIS PRVKŮ VNITŘNÍHO VYBAVENÍ - 10e</t>
  </si>
  <si>
    <t>D+M Vitrína - Specifikace dle PD -  D.1.4.9.c.01. - VÝPIS PRVKŮ VNITŘNÍHO VYBAVENÍ - 11a</t>
  </si>
  <si>
    <t>D+M Věšák - Specifikace dle PD -  D.1.4.9.c.01. - VÝPIS PRVKŮ VNITŘNÍHO VYBAVENÍ - 12a</t>
  </si>
  <si>
    <t>D+M Věšák- Specifikace dle PD -  D.1.4.9.c.01. - VÝPIS PRVKŮ VNITŘNÍHO VYBAVENÍ - 12b</t>
  </si>
  <si>
    <t>D+M Věšák - Specifikace dle PD -  D.1.4.9.c.01. - VÝPIS PRVKŮ VNITŘNÍHO VYBAVENÍ - 12c</t>
  </si>
  <si>
    <t>D+M Odpadkový koš - Specifikace dle PD -  D.1.4.9.c.01. - VÝPIS PRVKŮ VNITŘNÍHO VYBAVENÍ - 13a</t>
  </si>
  <si>
    <t>D+M Odpadkový koš - Specifikace dle PD -  D.1.4.9.c.01. - VÝPIS PRVKŮ VNITŘNÍHO VYBAVENÍ - 13b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</si>
  <si>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</si>
  <si>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</si>
  <si>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</si>
  <si>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</si>
  <si>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</si>
  <si>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</si>
  <si>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</si>
  <si>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</si>
  <si>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</si>
  <si>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</si>
  <si>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</si>
  <si>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</si>
  <si>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</si>
  <si>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</si>
  <si>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</si>
  <si>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</si>
  <si>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</si>
  <si>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</si>
  <si>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</si>
  <si>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</si>
  <si>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</si>
  <si>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</si>
  <si>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</si>
  <si>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</si>
  <si>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</si>
  <si>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</si>
  <si>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</si>
  <si>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</si>
  <si>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</si>
  <si>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</si>
  <si>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</si>
  <si>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</si>
  <si>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</si>
  <si>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</si>
  <si>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</si>
  <si>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</si>
  <si>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</si>
  <si>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</si>
  <si>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D.1.4.9.c.01. VÝPIS PRVKŮ VNITŘNÍHO VYBAVENÍ</t>
  </si>
  <si>
    <t>Vybudování přírodovědecké expozice a návstěvnického centra pro inovativní prezentaci přírodního dědictví Muzea východních Čech v Hradci Králové</t>
  </si>
  <si>
    <t>Stavba:</t>
  </si>
  <si>
    <t>Centrální krajský depozitář, Vrbenského kasárna</t>
  </si>
  <si>
    <t>CENA PRŮMĚRNÁ</t>
  </si>
  <si>
    <t>Oceněný soupis prací</t>
  </si>
  <si>
    <t>Datum: 06/2023</t>
  </si>
  <si>
    <t>Stavba :</t>
  </si>
  <si>
    <t>Vybudování přírodovědecké expozice a návstěvnického centra pro inovativní prezentaci přírodního dědictví Muzea východních Čech v Hradci Králové, Centrální krajský depozitář, Vrbenského kasárna</t>
  </si>
  <si>
    <t xml:space="preserve">Investor : </t>
  </si>
  <si>
    <t>Královehradecký kraj, Pivovarské nám. 1245, 500 03 Hradec Králové</t>
  </si>
  <si>
    <t xml:space="preserve">Zhotovitel : </t>
  </si>
  <si>
    <t>TECHNICO Opava s.r.o., Hradecká 1576/51, 746 01 Opava</t>
  </si>
  <si>
    <t xml:space="preserve">Vypracoval: </t>
  </si>
  <si>
    <t>Ing. Petr Kurečka</t>
  </si>
  <si>
    <t xml:space="preserve">Uchazeč: </t>
  </si>
  <si>
    <t xml:space="preserve">   Za zhotovitele soupisu :</t>
  </si>
  <si>
    <t>Za uchazeče :</t>
  </si>
  <si>
    <t>Za investora :</t>
  </si>
  <si>
    <t>_______________</t>
  </si>
  <si>
    <t xml:space="preserve">  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</si>
  <si>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</si>
  <si>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</si>
  <si>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</si>
  <si>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</si>
  <si>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</si>
  <si>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</si>
  <si>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</si>
  <si>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</si>
  <si>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 (21 % )</t>
  </si>
  <si>
    <t>Vedlejší rozpočtové a ostatní náklady - 2 %</t>
  </si>
  <si>
    <t>D.1.4.9. VNITŘNÍ VYBAVENÍ - INTERIÉR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</si>
  <si>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</si>
  <si>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</si>
  <si>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</si>
  <si>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</si>
  <si>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</si>
  <si>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 je zpracován na podkladě projektové dokumentace pro provedení stavby vnitřního vybavení.
Nedílnou součástí tohoto soupisu je projektová dokumentace pro provedení stavby vnitřního vybavení.</t>
  </si>
  <si>
    <t>Ing. Jana Aulíková</t>
  </si>
  <si>
    <t>Cenová soustava</t>
  </si>
  <si>
    <t>Vlastní</t>
  </si>
  <si>
    <t>nabídka 1</t>
  </si>
  <si>
    <t>nabídka 2</t>
  </si>
  <si>
    <t>nabídka 3</t>
  </si>
  <si>
    <t>nabídka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</si>
</sst>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#,##0.000"/>
    <numFmt numFmtId="166" formatCode="0.0%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8"/>
      <color theme="10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name val="Arial CE"/>
      <family val="2"/>
      <charset val="238"/>
    </font>
    <font>
      <b/>
      <sz val="8"/>
      <name val="Arial CYR"/>
      <charset val="238"/>
    </font>
    <font>
      <b/>
      <sz val="8"/>
      <color indexed="18"/>
      <name val="Arial CE"/>
      <family val="2"/>
      <charset val="238"/>
    </font>
    <font>
      <b/>
      <sz val="8"/>
      <name val="MS Sans Serif"/>
      <family val="2"/>
      <charset val="238"/>
    </font>
    <font>
      <u/>
      <sz val="8"/>
      <color indexed="10"/>
      <name val="Arial CE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3">
    <xf numFmtId="0" fontId="0" fillId="0" borderId="0"/>
    <xf numFmtId="0" fontId="10" fillId="0" borderId="0"/>
    <xf numFmtId="0" fontId="9" fillId="0" borderId="0" applyAlignment="0">
      <alignment vertical="top" wrapText="1"/>
      <protection locked="0"/>
    </xf>
    <xf numFmtId="0" fontId="12" fillId="0" borderId="0" applyFill="0" applyBorder="0" applyProtection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" fillId="0" borderId="0"/>
    <xf numFmtId="0" fontId="9" fillId="0" borderId="0" applyAlignment="0">
      <alignment vertical="top" wrapText="1"/>
      <protection locked="0"/>
    </xf>
    <xf numFmtId="0" fontId="14" fillId="0" borderId="0"/>
    <xf numFmtId="0" fontId="15" fillId="0" borderId="0" applyFont="0" applyFill="0" applyBorder="0" applyAlignment="0" applyProtection="0"/>
    <xf numFmtId="0" fontId="13" fillId="0" borderId="0"/>
    <xf numFmtId="0" fontId="16" fillId="0" borderId="0"/>
    <xf numFmtId="0" fontId="10" fillId="0" borderId="0"/>
    <xf numFmtId="0" fontId="10" fillId="0" borderId="0"/>
    <xf numFmtId="0" fontId="18" fillId="0" borderId="0" applyAlignment="0">
      <alignment vertical="top" wrapText="1"/>
      <protection locked="0"/>
    </xf>
    <xf numFmtId="0" fontId="19" fillId="0" borderId="0"/>
    <xf numFmtId="0" fontId="13" fillId="0" borderId="0"/>
    <xf numFmtId="0" fontId="10" fillId="0" borderId="0"/>
    <xf numFmtId="0" fontId="10" fillId="0" borderId="0"/>
    <xf numFmtId="0" fontId="16" fillId="0" borderId="0"/>
    <xf numFmtId="0" fontId="20" fillId="0" borderId="0"/>
    <xf numFmtId="0" fontId="18" fillId="0" borderId="0" applyAlignment="0">
      <alignment vertical="top" wrapText="1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6" fillId="0" borderId="0"/>
    <xf numFmtId="0" fontId="10" fillId="0" borderId="0"/>
    <xf numFmtId="0" fontId="10" fillId="0" borderId="0"/>
  </cellStyleXfs>
  <cellXfs count="203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39" fontId="17" fillId="0" borderId="0" xfId="0" applyNumberFormat="1" applyFont="1" applyAlignment="1" applyProtection="1">
      <alignment horizontal="right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8" fillId="0" borderId="4" xfId="0" applyNumberFormat="1" applyFont="1" applyBorder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10" applyFont="1" applyAlignment="1" applyProtection="1">
      <alignment horizontal="left"/>
    </xf>
    <xf numFmtId="39" fontId="5" fillId="2" borderId="2" xfId="0" applyNumberFormat="1" applyFont="1" applyFill="1" applyBorder="1" applyAlignment="1" applyProtection="1">
      <alignment horizontal="right"/>
      <protection locked="0"/>
    </xf>
    <xf numFmtId="0" fontId="5" fillId="0" borderId="0" xfId="2" applyFont="1" applyAlignment="1" applyProtection="1">
      <alignment horizontal="left" wrapText="1"/>
    </xf>
    <xf numFmtId="0" fontId="2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2" applyAlignment="1">
      <alignment horizontal="left" vertical="top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5" fillId="0" borderId="0" xfId="2" applyFont="1" applyAlignment="1" applyProtection="1">
      <alignment horizontal="left"/>
    </xf>
    <xf numFmtId="0" fontId="18" fillId="0" borderId="0" xfId="22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37" fontId="5" fillId="2" borderId="0" xfId="2" applyNumberFormat="1" applyFont="1" applyFill="1" applyAlignment="1" applyProtection="1">
      <alignment horizontal="right"/>
    </xf>
    <xf numFmtId="0" fontId="5" fillId="2" borderId="0" xfId="2" applyFont="1" applyFill="1" applyAlignment="1" applyProtection="1">
      <alignment horizontal="left" wrapText="1"/>
    </xf>
    <xf numFmtId="164" fontId="5" fillId="2" borderId="0" xfId="2" applyNumberFormat="1" applyFont="1" applyFill="1" applyAlignment="1" applyProtection="1">
      <alignment horizontal="right"/>
    </xf>
    <xf numFmtId="37" fontId="5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2" fontId="5" fillId="2" borderId="2" xfId="0" applyNumberFormat="1" applyFont="1" applyFill="1" applyBorder="1" applyAlignment="1">
      <alignment horizontal="right"/>
    </xf>
    <xf numFmtId="37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164" fontId="17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5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right"/>
    </xf>
    <xf numFmtId="0" fontId="0" fillId="0" borderId="0" xfId="0" applyAlignment="1">
      <alignment horizontal="left" vertical="top"/>
    </xf>
    <xf numFmtId="39" fontId="5" fillId="0" borderId="0" xfId="2" applyNumberFormat="1" applyFont="1" applyAlignment="1" applyProtection="1">
      <alignment horizontal="right"/>
    </xf>
    <xf numFmtId="4" fontId="1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top"/>
    </xf>
    <xf numFmtId="39" fontId="5" fillId="0" borderId="1" xfId="0" applyNumberFormat="1" applyFont="1" applyBorder="1" applyAlignment="1">
      <alignment horizontal="right"/>
    </xf>
    <xf numFmtId="0" fontId="28" fillId="2" borderId="0" xfId="2" applyFont="1" applyFill="1" applyAlignment="1">
      <alignment horizontal="center" vertical="center" wrapText="1"/>
      <protection locked="0"/>
    </xf>
    <xf numFmtId="0" fontId="29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9" fontId="25" fillId="4" borderId="2" xfId="0" applyNumberFormat="1" applyFont="1" applyFill="1" applyBorder="1" applyAlignment="1">
      <alignment horizontal="right"/>
    </xf>
    <xf numFmtId="49" fontId="6" fillId="4" borderId="2" xfId="0" applyNumberFormat="1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165" fontId="6" fillId="4" borderId="2" xfId="0" applyNumberFormat="1" applyFont="1" applyFill="1" applyBorder="1" applyAlignment="1">
      <alignment horizontal="right"/>
    </xf>
    <xf numFmtId="39" fontId="6" fillId="4" borderId="2" xfId="0" applyNumberFormat="1" applyFont="1" applyFill="1" applyBorder="1" applyAlignment="1" applyProtection="1">
      <alignment horizontal="right"/>
      <protection locked="0"/>
    </xf>
    <xf numFmtId="4" fontId="6" fillId="4" borderId="2" xfId="30" applyNumberFormat="1" applyFont="1" applyFill="1" applyBorder="1" applyAlignment="1">
      <alignment horizontal="right"/>
    </xf>
    <xf numFmtId="39" fontId="21" fillId="0" borderId="0" xfId="0" applyNumberFormat="1" applyFont="1" applyAlignment="1" applyProtection="1">
      <alignment horizontal="right" vertical="top"/>
      <protection locked="0"/>
    </xf>
    <xf numFmtId="0" fontId="30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39" fontId="5" fillId="4" borderId="2" xfId="0" applyNumberFormat="1" applyFont="1" applyFill="1" applyBorder="1" applyAlignment="1" applyProtection="1">
      <alignment horizontal="right"/>
      <protection locked="0"/>
    </xf>
    <xf numFmtId="39" fontId="32" fillId="0" borderId="4" xfId="0" applyNumberFormat="1" applyFont="1" applyBorder="1" applyAlignment="1" applyProtection="1">
      <alignment horizontal="right"/>
      <protection locked="0"/>
    </xf>
    <xf numFmtId="0" fontId="26" fillId="0" borderId="0" xfId="1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33" fillId="0" borderId="0" xfId="2" applyFont="1" applyAlignment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2" applyFont="1" applyFill="1" applyAlignment="1" applyProtection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11" fillId="0" borderId="0" xfId="1" applyFont="1" applyAlignment="1">
      <alignment horizontal="center" vertical="center"/>
    </xf>
    <xf numFmtId="39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/>
      <protection locked="0"/>
    </xf>
    <xf numFmtId="39" fontId="6" fillId="2" borderId="0" xfId="2" applyNumberFormat="1" applyFont="1" applyFill="1" applyAlignment="1">
      <alignment horizontal="right"/>
      <protection locked="0"/>
    </xf>
    <xf numFmtId="39" fontId="6" fillId="2" borderId="2" xfId="0" applyNumberFormat="1" applyFont="1" applyFill="1" applyBorder="1" applyAlignment="1" applyProtection="1">
      <alignment horizontal="right"/>
      <protection locked="0"/>
    </xf>
    <xf numFmtId="39" fontId="34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9" fillId="0" borderId="0" xfId="2" applyAlignment="1">
      <alignment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39" fontId="6" fillId="0" borderId="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 vertical="top"/>
    </xf>
    <xf numFmtId="39" fontId="6" fillId="0" borderId="1" xfId="0" applyNumberFormat="1" applyFont="1" applyBorder="1" applyAlignment="1">
      <alignment horizontal="right"/>
    </xf>
    <xf numFmtId="39" fontId="35" fillId="0" borderId="0" xfId="2" applyNumberFormat="1" applyFont="1" applyAlignment="1" applyProtection="1">
      <alignment horizontal="right"/>
    </xf>
    <xf numFmtId="39" fontId="35" fillId="0" borderId="2" xfId="0" applyNumberFormat="1" applyFont="1" applyBorder="1" applyAlignment="1">
      <alignment horizontal="right"/>
    </xf>
    <xf numFmtId="0" fontId="13" fillId="0" borderId="0" xfId="15" applyFont="1"/>
    <xf numFmtId="0" fontId="36" fillId="0" borderId="0" xfId="5" applyFont="1"/>
    <xf numFmtId="0" fontId="13" fillId="0" borderId="0" xfId="15" applyFont="1" applyAlignment="1">
      <alignment wrapText="1"/>
    </xf>
    <xf numFmtId="0" fontId="37" fillId="0" borderId="0" xfId="15" applyFont="1" applyAlignment="1">
      <alignment horizontal="left" vertical="center"/>
    </xf>
    <xf numFmtId="14" fontId="38" fillId="0" borderId="0" xfId="15" applyNumberFormat="1" applyFont="1" applyAlignment="1">
      <alignment horizontal="left"/>
    </xf>
    <xf numFmtId="0" fontId="39" fillId="0" borderId="0" xfId="15" applyFont="1" applyAlignment="1">
      <alignment horizontal="left"/>
    </xf>
    <xf numFmtId="0" fontId="37" fillId="0" borderId="0" xfId="15" applyFont="1" applyAlignment="1">
      <alignment horizontal="left" vertical="top" wrapText="1"/>
    </xf>
    <xf numFmtId="0" fontId="10" fillId="0" borderId="0" xfId="15" applyAlignment="1">
      <alignment vertical="top" wrapText="1"/>
    </xf>
    <xf numFmtId="0" fontId="40" fillId="0" borderId="0" xfId="15" applyFont="1"/>
    <xf numFmtId="0" fontId="40" fillId="0" borderId="0" xfId="15" applyFont="1" applyAlignment="1">
      <alignment horizontal="left" vertical="center"/>
    </xf>
    <xf numFmtId="0" fontId="40" fillId="0" borderId="0" xfId="15" applyFont="1" applyAlignment="1">
      <alignment horizontal="left"/>
    </xf>
    <xf numFmtId="0" fontId="13" fillId="0" borderId="0" xfId="15" applyFont="1" applyAlignment="1">
      <alignment horizontal="left"/>
    </xf>
    <xf numFmtId="0" fontId="13" fillId="0" borderId="0" xfId="15" applyFont="1" applyAlignment="1">
      <alignment horizontal="right"/>
    </xf>
    <xf numFmtId="0" fontId="13" fillId="2" borderId="0" xfId="15" applyFont="1" applyFill="1"/>
    <xf numFmtId="0" fontId="40" fillId="2" borderId="0" xfId="15" applyFont="1" applyFill="1" applyAlignment="1">
      <alignment horizontal="left" vertical="center"/>
    </xf>
    <xf numFmtId="0" fontId="13" fillId="2" borderId="0" xfId="15" applyFont="1" applyFill="1" applyAlignment="1">
      <alignment horizontal="left"/>
    </xf>
    <xf numFmtId="0" fontId="13" fillId="2" borderId="0" xfId="15" applyFont="1" applyFill="1" applyAlignment="1">
      <alignment horizontal="right"/>
    </xf>
    <xf numFmtId="0" fontId="41" fillId="0" borderId="0" xfId="15" applyFont="1"/>
    <xf numFmtId="0" fontId="13" fillId="0" borderId="0" xfId="15" applyFont="1" applyAlignment="1">
      <alignment horizontal="center"/>
    </xf>
    <xf numFmtId="0" fontId="10" fillId="0" borderId="0" xfId="5"/>
    <xf numFmtId="0" fontId="42" fillId="2" borderId="0" xfId="15" applyFont="1" applyFill="1" applyAlignment="1">
      <alignment vertical="center"/>
    </xf>
    <xf numFmtId="0" fontId="43" fillId="5" borderId="6" xfId="15" applyFont="1" applyFill="1" applyBorder="1" applyAlignment="1">
      <alignment wrapText="1"/>
    </xf>
    <xf numFmtId="0" fontId="43" fillId="5" borderId="7" xfId="15" applyFont="1" applyFill="1" applyBorder="1" applyAlignment="1">
      <alignment wrapText="1"/>
    </xf>
    <xf numFmtId="0" fontId="43" fillId="5" borderId="8" xfId="15" applyFont="1" applyFill="1" applyBorder="1" applyAlignment="1">
      <alignment wrapText="1"/>
    </xf>
    <xf numFmtId="0" fontId="43" fillId="5" borderId="6" xfId="15" applyFont="1" applyFill="1" applyBorder="1" applyAlignment="1">
      <alignment horizontal="right" wrapText="1"/>
    </xf>
    <xf numFmtId="0" fontId="13" fillId="5" borderId="7" xfId="15" applyFont="1" applyFill="1" applyBorder="1"/>
    <xf numFmtId="0" fontId="40" fillId="5" borderId="8" xfId="15" applyFont="1" applyFill="1" applyBorder="1" applyAlignment="1">
      <alignment horizontal="right"/>
    </xf>
    <xf numFmtId="0" fontId="13" fillId="0" borderId="9" xfId="15" applyFont="1" applyBorder="1" applyAlignment="1">
      <alignment vertical="center"/>
    </xf>
    <xf numFmtId="0" fontId="13" fillId="0" borderId="0" xfId="15" applyFont="1" applyAlignment="1">
      <alignment vertical="center"/>
    </xf>
    <xf numFmtId="1" fontId="13" fillId="0" borderId="0" xfId="15" applyNumberFormat="1" applyFont="1" applyAlignment="1">
      <alignment horizontal="right" vertical="center"/>
    </xf>
    <xf numFmtId="0" fontId="13" fillId="0" borderId="10" xfId="15" applyFont="1" applyBorder="1" applyAlignment="1">
      <alignment vertical="center"/>
    </xf>
    <xf numFmtId="4" fontId="13" fillId="0" borderId="11" xfId="15" applyNumberFormat="1" applyFont="1" applyBorder="1" applyAlignment="1">
      <alignment horizontal="right" vertical="center"/>
    </xf>
    <xf numFmtId="4" fontId="13" fillId="0" borderId="12" xfId="15" applyNumberFormat="1" applyFont="1" applyBorder="1" applyAlignment="1">
      <alignment horizontal="right" vertical="center"/>
    </xf>
    <xf numFmtId="4" fontId="13" fillId="0" borderId="13" xfId="15" applyNumberFormat="1" applyFont="1" applyBorder="1" applyAlignment="1">
      <alignment horizontal="right" vertical="center"/>
    </xf>
    <xf numFmtId="4" fontId="13" fillId="0" borderId="9" xfId="15" applyNumberFormat="1" applyFont="1" applyBorder="1" applyAlignment="1">
      <alignment horizontal="right" vertical="center"/>
    </xf>
    <xf numFmtId="4" fontId="13" fillId="0" borderId="0" xfId="15" applyNumberFormat="1" applyFont="1" applyAlignment="1">
      <alignment horizontal="right" vertical="center"/>
    </xf>
    <xf numFmtId="4" fontId="13" fillId="0" borderId="10" xfId="15" applyNumberFormat="1" applyFont="1" applyBorder="1" applyAlignment="1">
      <alignment horizontal="right" vertical="center"/>
    </xf>
    <xf numFmtId="4" fontId="13" fillId="0" borderId="14" xfId="15" applyNumberFormat="1" applyFont="1" applyBorder="1" applyAlignment="1">
      <alignment horizontal="right" vertical="center"/>
    </xf>
    <xf numFmtId="4" fontId="13" fillId="0" borderId="15" xfId="15" applyNumberFormat="1" applyFont="1" applyBorder="1" applyAlignment="1">
      <alignment horizontal="right" vertical="center"/>
    </xf>
    <xf numFmtId="4" fontId="13" fillId="0" borderId="16" xfId="15" applyNumberFormat="1" applyFont="1" applyBorder="1" applyAlignment="1">
      <alignment horizontal="right" vertical="center"/>
    </xf>
    <xf numFmtId="0" fontId="37" fillId="6" borderId="6" xfId="15" applyFont="1" applyFill="1" applyBorder="1" applyAlignment="1">
      <alignment vertical="center"/>
    </xf>
    <xf numFmtId="0" fontId="40" fillId="6" borderId="7" xfId="15" applyFont="1" applyFill="1" applyBorder="1" applyAlignment="1">
      <alignment vertical="center"/>
    </xf>
    <xf numFmtId="0" fontId="13" fillId="6" borderId="7" xfId="15" applyFont="1" applyFill="1" applyBorder="1" applyAlignment="1">
      <alignment vertical="center"/>
    </xf>
    <xf numFmtId="4" fontId="37" fillId="6" borderId="17" xfId="15" applyNumberFormat="1" applyFont="1" applyFill="1" applyBorder="1" applyAlignment="1">
      <alignment horizontal="right" vertical="center"/>
    </xf>
    <xf numFmtId="4" fontId="37" fillId="6" borderId="18" xfId="15" applyNumberFormat="1" applyFont="1" applyFill="1" applyBorder="1" applyAlignment="1">
      <alignment horizontal="right" vertical="center"/>
    </xf>
    <xf numFmtId="3" fontId="37" fillId="7" borderId="19" xfId="15" applyNumberFormat="1" applyFont="1" applyFill="1" applyBorder="1" applyAlignment="1">
      <alignment horizontal="right" vertical="center"/>
    </xf>
    <xf numFmtId="0" fontId="37" fillId="0" borderId="0" xfId="15" applyFont="1" applyAlignment="1">
      <alignment horizontal="left"/>
    </xf>
    <xf numFmtId="0" fontId="36" fillId="0" borderId="0" xfId="15" applyFont="1" applyAlignment="1">
      <alignment horizontal="center"/>
    </xf>
    <xf numFmtId="4" fontId="13" fillId="0" borderId="0" xfId="15" applyNumberFormat="1" applyFont="1"/>
    <xf numFmtId="0" fontId="43" fillId="5" borderId="6" xfId="15" applyFont="1" applyFill="1" applyBorder="1" applyAlignment="1">
      <alignment vertical="center"/>
    </xf>
    <xf numFmtId="0" fontId="40" fillId="5" borderId="7" xfId="15" applyFont="1" applyFill="1" applyBorder="1" applyAlignment="1">
      <alignment vertical="center"/>
    </xf>
    <xf numFmtId="0" fontId="40" fillId="5" borderId="8" xfId="15" applyFont="1" applyFill="1" applyBorder="1" applyAlignment="1">
      <alignment vertical="center" wrapText="1"/>
    </xf>
    <xf numFmtId="0" fontId="40" fillId="5" borderId="20" xfId="15" applyFont="1" applyFill="1" applyBorder="1" applyAlignment="1">
      <alignment horizontal="center" vertical="center" wrapText="1"/>
    </xf>
    <xf numFmtId="0" fontId="44" fillId="0" borderId="0" xfId="15" applyFont="1" applyAlignment="1">
      <alignment horizontal="left" vertical="center"/>
    </xf>
    <xf numFmtId="49" fontId="38" fillId="0" borderId="9" xfId="15" applyNumberFormat="1" applyFont="1" applyBorder="1" applyAlignment="1">
      <alignment horizontal="left"/>
    </xf>
    <xf numFmtId="0" fontId="38" fillId="0" borderId="0" xfId="15" applyFont="1" applyAlignment="1">
      <alignment horizontal="left"/>
    </xf>
    <xf numFmtId="0" fontId="38" fillId="0" borderId="0" xfId="15" applyFont="1"/>
    <xf numFmtId="166" fontId="38" fillId="0" borderId="0" xfId="15" applyNumberFormat="1" applyFont="1"/>
    <xf numFmtId="3" fontId="43" fillId="0" borderId="21" xfId="15" applyNumberFormat="1" applyFont="1" applyBorder="1" applyAlignment="1">
      <alignment horizontal="right"/>
    </xf>
    <xf numFmtId="3" fontId="38" fillId="0" borderId="21" xfId="15" applyNumberFormat="1" applyFont="1" applyBorder="1" applyAlignment="1">
      <alignment horizontal="right"/>
    </xf>
    <xf numFmtId="3" fontId="38" fillId="0" borderId="10" xfId="15" applyNumberFormat="1" applyFont="1" applyBorder="1" applyAlignment="1">
      <alignment horizontal="right"/>
    </xf>
    <xf numFmtId="3" fontId="13" fillId="0" borderId="0" xfId="15" applyNumberFormat="1" applyFont="1"/>
    <xf numFmtId="49" fontId="38" fillId="2" borderId="22" xfId="15" applyNumberFormat="1" applyFont="1" applyFill="1" applyBorder="1" applyAlignment="1">
      <alignment horizontal="left"/>
    </xf>
    <xf numFmtId="3" fontId="38" fillId="2" borderId="26" xfId="15" applyNumberFormat="1" applyFont="1" applyFill="1" applyBorder="1" applyAlignment="1">
      <alignment horizontal="right"/>
    </xf>
    <xf numFmtId="3" fontId="38" fillId="2" borderId="27" xfId="15" applyNumberFormat="1" applyFont="1" applyFill="1" applyBorder="1" applyAlignment="1">
      <alignment horizontal="right"/>
    </xf>
    <xf numFmtId="0" fontId="43" fillId="6" borderId="6" xfId="15" applyFont="1" applyFill="1" applyBorder="1" applyAlignment="1">
      <alignment vertical="center"/>
    </xf>
    <xf numFmtId="49" fontId="43" fillId="6" borderId="7" xfId="15" applyNumberFormat="1" applyFont="1" applyFill="1" applyBorder="1" applyAlignment="1">
      <alignment horizontal="left" vertical="center"/>
    </xf>
    <xf numFmtId="0" fontId="43" fillId="6" borderId="7" xfId="15" applyFont="1" applyFill="1" applyBorder="1" applyAlignment="1">
      <alignment vertical="center"/>
    </xf>
    <xf numFmtId="166" fontId="38" fillId="6" borderId="8" xfId="15" applyNumberFormat="1" applyFont="1" applyFill="1" applyBorder="1"/>
    <xf numFmtId="3" fontId="43" fillId="8" borderId="20" xfId="15" applyNumberFormat="1" applyFont="1" applyFill="1" applyBorder="1" applyAlignment="1">
      <alignment horizontal="right" vertical="center"/>
    </xf>
    <xf numFmtId="3" fontId="36" fillId="0" borderId="0" xfId="15" applyNumberFormat="1" applyFont="1" applyAlignment="1">
      <alignment horizontal="center"/>
    </xf>
    <xf numFmtId="0" fontId="11" fillId="0" borderId="0" xfId="5" applyFont="1"/>
    <xf numFmtId="0" fontId="11" fillId="0" borderId="0" xfId="32" applyFont="1"/>
    <xf numFmtId="0" fontId="45" fillId="0" borderId="0" xfId="32" applyFont="1" applyAlignment="1">
      <alignment wrapText="1"/>
    </xf>
    <xf numFmtId="0" fontId="45" fillId="0" borderId="0" xfId="32" applyFont="1"/>
    <xf numFmtId="0" fontId="11" fillId="0" borderId="0" xfId="15" applyFont="1"/>
    <xf numFmtId="4" fontId="11" fillId="0" borderId="0" xfId="32" applyNumberFormat="1" applyFont="1"/>
    <xf numFmtId="0" fontId="11" fillId="0" borderId="0" xfId="32" applyFont="1" applyAlignment="1">
      <alignment wrapText="1"/>
    </xf>
    <xf numFmtId="0" fontId="26" fillId="0" borderId="0" xfId="15" applyFont="1" applyAlignment="1">
      <alignment horizontal="left"/>
    </xf>
    <xf numFmtId="0" fontId="26" fillId="0" borderId="0" xfId="15" applyFont="1" applyAlignment="1">
      <alignment wrapText="1"/>
    </xf>
    <xf numFmtId="0" fontId="26" fillId="0" borderId="0" xfId="15" applyFont="1"/>
    <xf numFmtId="4" fontId="6" fillId="4" borderId="2" xfId="30" applyNumberFormat="1" applyFont="1" applyFill="1" applyBorder="1" applyAlignment="1">
      <alignment horizontal="center"/>
    </xf>
    <xf numFmtId="0" fontId="11" fillId="0" borderId="0" xfId="15" applyFont="1" applyAlignment="1">
      <alignment horizontal="left" wrapText="1"/>
    </xf>
    <xf numFmtId="0" fontId="6" fillId="0" borderId="0" xfId="15" applyFont="1" applyAlignment="1">
      <alignment horizontal="left" wrapText="1"/>
    </xf>
    <xf numFmtId="0" fontId="6" fillId="0" borderId="0" xfId="15" applyFont="1" applyAlignment="1">
      <alignment horizontal="left"/>
    </xf>
    <xf numFmtId="0" fontId="13" fillId="0" borderId="0" xfId="15" applyFont="1" applyAlignment="1">
      <alignment horizontal="center" wrapText="1"/>
    </xf>
    <xf numFmtId="0" fontId="10" fillId="0" borderId="0" xfId="5" applyAlignment="1">
      <alignment horizontal="center" wrapText="1"/>
    </xf>
    <xf numFmtId="0" fontId="38" fillId="2" borderId="23" xfId="15" applyFont="1" applyFill="1" applyBorder="1" applyAlignment="1">
      <alignment horizontal="left"/>
    </xf>
    <xf numFmtId="0" fontId="10" fillId="2" borderId="24" xfId="15" applyFill="1" applyBorder="1"/>
    <xf numFmtId="0" fontId="10" fillId="2" borderId="25" xfId="15" applyFill="1" applyBorder="1"/>
    <xf numFmtId="0" fontId="11" fillId="0" borderId="0" xfId="5" applyFont="1" applyAlignment="1">
      <alignment wrapText="1"/>
    </xf>
    <xf numFmtId="0" fontId="11" fillId="0" borderId="0" xfId="15" applyFont="1" applyAlignment="1">
      <alignment horizontal="left" vertical="center" wrapText="1"/>
    </xf>
    <xf numFmtId="0" fontId="36" fillId="0" borderId="0" xfId="5" applyFont="1" applyAlignment="1">
      <alignment horizontal="center"/>
    </xf>
    <xf numFmtId="0" fontId="37" fillId="0" borderId="0" xfId="15" applyFont="1" applyAlignment="1">
      <alignment horizontal="left" vertical="center" wrapText="1"/>
    </xf>
    <xf numFmtId="0" fontId="13" fillId="0" borderId="0" xfId="15" applyFont="1" applyAlignment="1">
      <alignment horizontal="left" wrapText="1"/>
    </xf>
    <xf numFmtId="0" fontId="13" fillId="0" borderId="0" xfId="15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left" wrapText="1"/>
    </xf>
    <xf numFmtId="0" fontId="0" fillId="0" borderId="0" xfId="0" applyAlignment="1">
      <alignment horizontal="left"/>
    </xf>
    <xf numFmtId="0" fontId="11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6" fillId="0" borderId="0" xfId="16" applyFont="1" applyAlignment="1">
      <alignment horizontal="left" vertical="center" wrapText="1"/>
    </xf>
    <xf numFmtId="0" fontId="18" fillId="0" borderId="0" xfId="22" applyFont="1" applyAlignment="1">
      <alignment horizontal="left" wrapText="1"/>
    </xf>
    <xf numFmtId="37" fontId="5" fillId="0" borderId="3" xfId="0" applyNumberFormat="1" applyFont="1" applyBorder="1" applyAlignment="1">
      <alignment horizontal="center"/>
    </xf>
    <xf numFmtId="37" fontId="5" fillId="0" borderId="4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center"/>
    </xf>
    <xf numFmtId="0" fontId="11" fillId="0" borderId="0" xfId="16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2" applyAlignment="1" applyProtection="1">
      <alignment vertical="center" wrapText="1"/>
    </xf>
  </cellXfs>
  <cellStyles count="33">
    <cellStyle name="Hypertextový odkaz 2" xfId="25" xr:uid="{00000000-0005-0000-0000-000001000000}"/>
    <cellStyle name="Hypertextový odkaz 2 2" xfId="26" xr:uid="{00000000-0005-0000-0000-000002000000}"/>
    <cellStyle name="Hypertextový odkaz 4" xfId="27" xr:uid="{00000000-0005-0000-0000-000003000000}"/>
    <cellStyle name="Normal_Power Voltage Bill 08.06" xfId="3" xr:uid="{00000000-0005-0000-0000-000004000000}"/>
    <cellStyle name="Normale_Complete_official_price_list_2007CZ" xfId="4" xr:uid="{00000000-0005-0000-0000-000005000000}"/>
    <cellStyle name="Normální" xfId="0" builtinId="0"/>
    <cellStyle name="Normální 10" xfId="5" xr:uid="{00000000-0005-0000-0000-000007000000}"/>
    <cellStyle name="Normální 13" xfId="22" xr:uid="{00000000-0005-0000-0000-000008000000}"/>
    <cellStyle name="normální 13 2" xfId="24" xr:uid="{00000000-0005-0000-0000-000009000000}"/>
    <cellStyle name="Normální 2" xfId="2" xr:uid="{00000000-0005-0000-0000-00000A000000}"/>
    <cellStyle name="normální 2 2" xfId="19" xr:uid="{00000000-0005-0000-0000-00000B000000}"/>
    <cellStyle name="Normální 2 2 2" xfId="28" xr:uid="{00000000-0005-0000-0000-00000C000000}"/>
    <cellStyle name="Normální 2 3" xfId="29" xr:uid="{00000000-0005-0000-0000-00000D000000}"/>
    <cellStyle name="Normální 3" xfId="6" xr:uid="{00000000-0005-0000-0000-00000E000000}"/>
    <cellStyle name="Normální 3 2" xfId="15" xr:uid="{00000000-0005-0000-0000-00000F000000}"/>
    <cellStyle name="Normální 3 3 3" xfId="30" xr:uid="{547DE4DB-04BD-45E2-9B69-5F361B7E98A6}"/>
    <cellStyle name="Normální 4" xfId="7" xr:uid="{00000000-0005-0000-0000-000010000000}"/>
    <cellStyle name="Normální 5" xfId="8" xr:uid="{00000000-0005-0000-0000-000011000000}"/>
    <cellStyle name="Normální 6" xfId="9" xr:uid="{00000000-0005-0000-0000-000012000000}"/>
    <cellStyle name="Normální 7" xfId="10" xr:uid="{00000000-0005-0000-0000-000013000000}"/>
    <cellStyle name="Normální 8" xfId="14" xr:uid="{00000000-0005-0000-0000-000014000000}"/>
    <cellStyle name="Normální 8 2" xfId="20" xr:uid="{00000000-0005-0000-0000-000015000000}"/>
    <cellStyle name="Normální 8 2 2" xfId="21" xr:uid="{00000000-0005-0000-0000-000016000000}"/>
    <cellStyle name="Normální 9" xfId="18" xr:uid="{00000000-0005-0000-0000-000017000000}"/>
    <cellStyle name="Normální 9 2" xfId="31" xr:uid="{0D166182-FBDC-43D2-BC37-13B142DD7BF1}"/>
    <cellStyle name="normální 9 5" xfId="17" xr:uid="{00000000-0005-0000-0000-000018000000}"/>
    <cellStyle name="Normální 9 6" xfId="23" xr:uid="{00000000-0005-0000-0000-000019000000}"/>
    <cellStyle name="normální_POL.XLS" xfId="1" xr:uid="{00000000-0005-0000-0000-00001A000000}"/>
    <cellStyle name="normální_POL.XLS 2" xfId="16" xr:uid="{00000000-0005-0000-0000-00001B000000}"/>
    <cellStyle name="normální_POL.XLS 3" xfId="32" xr:uid="{9E89558A-FE21-4866-838A-CC56AD0ADE0A}"/>
    <cellStyle name="Styl 1" xfId="11" xr:uid="{00000000-0005-0000-0000-00001D000000}"/>
    <cellStyle name="Währung" xfId="12" xr:uid="{00000000-0005-0000-0000-00001E000000}"/>
    <cellStyle name="標準_IPS alpha BOQ ME forms detail_Mechanical_El." xfId="13" xr:uid="{00000000-0005-0000-0000-00001F000000}"/>
  </cellStyles>
  <dxfs count="0"/>
  <tableStyles count="0" defaultTableStyle="TableStyleMedium2" defaultPivotStyle="PivotStyleMedium9"/>
  <colors>
    <mruColors>
      <color rgb="FF66FF33"/>
      <color rgb="FFFFFFCC"/>
      <color rgb="FFFF00FF"/>
      <color rgb="FF00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80-01%20Hotel%20CLARION%20Ostrava\3b_DPS\PD%20-%20Rozpocet\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3994-B3AD-4AB3-93B4-DBDDD46BA445}">
  <sheetPr>
    <pageSetUpPr fitToPage="1"/>
  </sheetPr>
  <dimension ref="A1:Z50"/>
  <sheetViews>
    <sheetView showGridLines="0" topLeftCell="B16" zoomScaleNormal="100" zoomScaleSheetLayoutView="75" workbookViewId="0">
      <selection activeCell="B1" sqref="B1"/>
    </sheetView>
  </sheetViews>
  <sheetFormatPr defaultRowHeight="12.75"/>
  <cols>
    <col min="1" max="1" width="0.5703125" style="95" hidden="1" customWidth="1"/>
    <col min="2" max="2" width="7.140625" style="95" customWidth="1"/>
    <col min="3" max="3" width="13.42578125" style="95" customWidth="1"/>
    <col min="4" max="4" width="19.7109375" style="95" customWidth="1"/>
    <col min="5" max="5" width="26.85546875" style="95" customWidth="1"/>
    <col min="6" max="8" width="16.7109375" style="95" customWidth="1"/>
    <col min="9" max="9" width="18.28515625" style="95" customWidth="1"/>
    <col min="10" max="10" width="12.85546875" style="95" customWidth="1"/>
    <col min="11" max="12" width="10.7109375" style="95" customWidth="1"/>
    <col min="13" max="16384" width="9.140625" style="95"/>
  </cols>
  <sheetData>
    <row r="1" spans="2:26" ht="12" customHeight="1"/>
    <row r="2" spans="2:26" ht="17.25" customHeight="1">
      <c r="B2" s="96"/>
      <c r="C2" s="96"/>
      <c r="D2" s="187" t="s">
        <v>164</v>
      </c>
      <c r="E2" s="187"/>
      <c r="F2" s="187"/>
      <c r="G2" s="187"/>
      <c r="H2" s="187"/>
      <c r="I2" s="187"/>
    </row>
    <row r="3" spans="2:26" ht="12.75" customHeight="1">
      <c r="B3" s="97"/>
      <c r="C3" s="97"/>
      <c r="D3" s="180" t="s">
        <v>165</v>
      </c>
      <c r="E3" s="180"/>
      <c r="F3" s="180"/>
      <c r="G3" s="180"/>
      <c r="H3" s="180"/>
      <c r="I3" s="180"/>
    </row>
    <row r="4" spans="2:26" ht="12.75" customHeight="1"/>
    <row r="5" spans="2:26" ht="33.4" customHeight="1">
      <c r="C5" s="98" t="s">
        <v>166</v>
      </c>
      <c r="D5" s="188" t="s">
        <v>167</v>
      </c>
      <c r="E5" s="188"/>
      <c r="F5" s="188"/>
      <c r="G5" s="188"/>
      <c r="H5" s="188"/>
      <c r="I5" s="188"/>
      <c r="L5" s="99"/>
    </row>
    <row r="6" spans="2:26" ht="13.5" customHeight="1">
      <c r="C6" s="100"/>
      <c r="D6" s="101"/>
      <c r="E6" s="102"/>
      <c r="F6" s="102"/>
      <c r="G6" s="102"/>
      <c r="H6" s="103"/>
      <c r="L6" s="99"/>
    </row>
    <row r="7" spans="2:26" ht="15" customHeight="1">
      <c r="C7" s="104" t="s">
        <v>168</v>
      </c>
      <c r="D7" s="189" t="s">
        <v>169</v>
      </c>
      <c r="E7" s="189"/>
      <c r="F7" s="189"/>
      <c r="G7" s="189"/>
      <c r="H7" s="189"/>
      <c r="I7" s="189"/>
    </row>
    <row r="8" spans="2:26">
      <c r="C8" s="105"/>
      <c r="D8" s="106"/>
      <c r="H8" s="107"/>
    </row>
    <row r="9" spans="2:26">
      <c r="C9" s="104" t="s">
        <v>170</v>
      </c>
      <c r="D9" s="106" t="s">
        <v>171</v>
      </c>
      <c r="H9" s="107"/>
    </row>
    <row r="10" spans="2:26">
      <c r="C10" s="103"/>
      <c r="D10" s="106"/>
      <c r="H10" s="107"/>
    </row>
    <row r="11" spans="2:26" s="108" customFormat="1">
      <c r="C11" s="109" t="s">
        <v>172</v>
      </c>
      <c r="D11" s="110" t="s">
        <v>197</v>
      </c>
      <c r="H11" s="111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2:26" s="108" customFormat="1">
      <c r="C12" s="109"/>
      <c r="D12" s="110" t="s">
        <v>173</v>
      </c>
      <c r="H12" s="111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2:26">
      <c r="C13" s="104"/>
      <c r="D13" s="106"/>
      <c r="H13" s="107"/>
      <c r="L13" s="112"/>
      <c r="M13" s="103"/>
      <c r="N13" s="103"/>
      <c r="O13" s="103"/>
      <c r="P13" s="103"/>
      <c r="R13" s="103"/>
    </row>
    <row r="14" spans="2:26" ht="24.75" customHeight="1">
      <c r="C14" s="104" t="s">
        <v>174</v>
      </c>
      <c r="D14" s="190"/>
      <c r="E14" s="190"/>
      <c r="F14" s="190"/>
      <c r="G14" s="190"/>
      <c r="H14" s="190"/>
      <c r="I14" s="190"/>
    </row>
    <row r="15" spans="2:26" ht="12.75" customHeight="1">
      <c r="C15" s="104"/>
      <c r="D15" s="106"/>
      <c r="H15" s="107"/>
    </row>
    <row r="16" spans="2:26" ht="28.5" customHeight="1">
      <c r="C16" s="180" t="s">
        <v>175</v>
      </c>
      <c r="D16" s="181"/>
      <c r="E16" s="97"/>
      <c r="F16" s="113" t="s">
        <v>176</v>
      </c>
      <c r="G16" s="114"/>
      <c r="H16" s="113" t="s">
        <v>177</v>
      </c>
    </row>
    <row r="17" spans="2:11" ht="28.5" customHeight="1"/>
    <row r="18" spans="2:11" ht="28.5" customHeight="1">
      <c r="C18" s="180" t="s">
        <v>178</v>
      </c>
      <c r="D18" s="181"/>
      <c r="F18" s="113" t="s">
        <v>179</v>
      </c>
      <c r="H18" s="113" t="s">
        <v>179</v>
      </c>
    </row>
    <row r="19" spans="2:11" ht="28.5" customHeight="1">
      <c r="J19" s="115"/>
    </row>
    <row r="20" spans="2:11" ht="13.5" customHeight="1">
      <c r="B20" s="116"/>
      <c r="C20" s="117"/>
      <c r="D20" s="117"/>
      <c r="E20" s="118"/>
      <c r="F20" s="119"/>
      <c r="G20" s="120"/>
      <c r="H20" s="120"/>
      <c r="I20" s="121" t="s">
        <v>180</v>
      </c>
    </row>
    <row r="21" spans="2:11" ht="15" customHeight="1">
      <c r="B21" s="122" t="s">
        <v>181</v>
      </c>
      <c r="C21" s="123"/>
      <c r="D21" s="124">
        <v>15</v>
      </c>
      <c r="E21" s="125" t="s">
        <v>182</v>
      </c>
      <c r="F21" s="126"/>
      <c r="G21" s="127"/>
      <c r="H21" s="127"/>
      <c r="I21" s="128"/>
    </row>
    <row r="22" spans="2:11">
      <c r="B22" s="122" t="s">
        <v>183</v>
      </c>
      <c r="C22" s="123"/>
      <c r="D22" s="124">
        <v>15</v>
      </c>
      <c r="E22" s="125" t="s">
        <v>182</v>
      </c>
      <c r="F22" s="129"/>
      <c r="G22" s="130"/>
      <c r="H22" s="130"/>
      <c r="I22" s="131"/>
    </row>
    <row r="23" spans="2:11">
      <c r="B23" s="122" t="s">
        <v>181</v>
      </c>
      <c r="C23" s="123"/>
      <c r="D23" s="124">
        <v>21</v>
      </c>
      <c r="E23" s="125" t="s">
        <v>182</v>
      </c>
      <c r="F23" s="129"/>
      <c r="G23" s="130"/>
      <c r="H23" s="130"/>
      <c r="I23" s="131">
        <f>StavbaCelkem</f>
        <v>2411746.5990000009</v>
      </c>
    </row>
    <row r="24" spans="2:11" ht="13.5" thickBot="1">
      <c r="B24" s="122" t="s">
        <v>183</v>
      </c>
      <c r="C24" s="123"/>
      <c r="D24" s="124">
        <v>21</v>
      </c>
      <c r="E24" s="125" t="s">
        <v>182</v>
      </c>
      <c r="F24" s="132"/>
      <c r="G24" s="133"/>
      <c r="H24" s="133"/>
      <c r="I24" s="134">
        <f>I35</f>
        <v>506466.78579000011</v>
      </c>
    </row>
    <row r="25" spans="2:11" ht="16.5" thickBot="1">
      <c r="B25" s="135" t="s">
        <v>184</v>
      </c>
      <c r="C25" s="136"/>
      <c r="D25" s="136"/>
      <c r="E25" s="137"/>
      <c r="F25" s="138"/>
      <c r="G25" s="139"/>
      <c r="H25" s="139"/>
      <c r="I25" s="140">
        <f>SUM(I21:I24)</f>
        <v>2918213.384790001</v>
      </c>
    </row>
    <row r="28" spans="2:11" ht="1.5" customHeight="1"/>
    <row r="29" spans="2:11" ht="15.75" customHeight="1">
      <c r="B29" s="141" t="s">
        <v>185</v>
      </c>
      <c r="C29" s="142"/>
      <c r="D29" s="142"/>
      <c r="E29" s="142"/>
      <c r="F29" s="142"/>
      <c r="G29" s="142"/>
      <c r="H29" s="142"/>
      <c r="I29" s="143"/>
    </row>
    <row r="30" spans="2:11" ht="5.25" customHeight="1">
      <c r="I30" s="143"/>
    </row>
    <row r="31" spans="2:11" ht="24" customHeight="1">
      <c r="B31" s="144" t="s">
        <v>186</v>
      </c>
      <c r="C31" s="145"/>
      <c r="D31" s="145"/>
      <c r="E31" s="146"/>
      <c r="F31" s="147" t="s">
        <v>187</v>
      </c>
      <c r="G31" s="147" t="str">
        <f>CONCATENATE("Základ DPH ",SazbaDPH1," %")</f>
        <v>Základ DPH 15 %</v>
      </c>
      <c r="H31" s="147" t="str">
        <f>CONCATENATE("Základ DPH ",SazbaDPH2," %")</f>
        <v>Základ DPH 21 %</v>
      </c>
      <c r="I31" s="147" t="s">
        <v>188</v>
      </c>
      <c r="J31" s="148"/>
    </row>
    <row r="32" spans="2:11">
      <c r="B32" s="149" t="s">
        <v>15</v>
      </c>
      <c r="C32" s="150"/>
      <c r="D32" s="151"/>
      <c r="E32" s="152"/>
      <c r="F32" s="153"/>
      <c r="G32" s="154"/>
      <c r="H32" s="154"/>
      <c r="I32" s="155"/>
      <c r="J32" s="112"/>
      <c r="K32" s="156"/>
    </row>
    <row r="33" spans="1:13" ht="12.75" customHeight="1">
      <c r="B33" s="157"/>
      <c r="C33" s="182" t="s">
        <v>189</v>
      </c>
      <c r="D33" s="183"/>
      <c r="E33" s="184"/>
      <c r="F33" s="158">
        <f>H33+G33+I33</f>
        <v>57219.870290000013</v>
      </c>
      <c r="G33" s="158">
        <f>(G34)*0.02</f>
        <v>0</v>
      </c>
      <c r="H33" s="158">
        <f>(H34)*0.02</f>
        <v>47289.149000000012</v>
      </c>
      <c r="I33" s="159">
        <f>H33*0.21</f>
        <v>9930.7212900000013</v>
      </c>
      <c r="J33" s="156"/>
    </row>
    <row r="34" spans="1:13" ht="12.75" customHeight="1">
      <c r="B34" s="157"/>
      <c r="C34" s="182" t="s">
        <v>190</v>
      </c>
      <c r="D34" s="183"/>
      <c r="E34" s="184"/>
      <c r="F34" s="158">
        <f>H34+G34+I34</f>
        <v>2860993.5145000005</v>
      </c>
      <c r="G34" s="158">
        <v>0</v>
      </c>
      <c r="H34" s="158">
        <f>'D.1.4.9. VNITŘNÍ VYBAVENÍ'!H59</f>
        <v>2364457.4500000007</v>
      </c>
      <c r="I34" s="159">
        <f>H34*0.21</f>
        <v>496536.06450000009</v>
      </c>
      <c r="J34" s="156"/>
    </row>
    <row r="35" spans="1:13" ht="17.25" customHeight="1">
      <c r="B35" s="160" t="s">
        <v>191</v>
      </c>
      <c r="C35" s="161"/>
      <c r="D35" s="162"/>
      <c r="E35" s="163"/>
      <c r="F35" s="164">
        <f>SUM(F33:F34)</f>
        <v>2918213.3847900005</v>
      </c>
      <c r="G35" s="164">
        <f>SUM(G33:G34)</f>
        <v>0</v>
      </c>
      <c r="H35" s="164">
        <f>SUM(H33:H34)</f>
        <v>2411746.5990000009</v>
      </c>
      <c r="I35" s="164">
        <f>SUM(I33:I34)</f>
        <v>506466.78579000011</v>
      </c>
    </row>
    <row r="37" spans="1:13" ht="2.25" customHeight="1"/>
    <row r="38" spans="1:13" ht="1.5" customHeight="1"/>
    <row r="39" spans="1:13" ht="0.75" customHeight="1"/>
    <row r="40" spans="1:13" ht="0.75" customHeight="1"/>
    <row r="41" spans="1:13" ht="0.75" customHeight="1"/>
    <row r="42" spans="1:13" ht="18">
      <c r="B42" s="141" t="s">
        <v>17</v>
      </c>
      <c r="C42" s="142"/>
      <c r="D42" s="142"/>
      <c r="E42" s="142"/>
      <c r="F42" s="142"/>
      <c r="G42" s="142"/>
      <c r="H42" s="165"/>
      <c r="I42" s="156"/>
    </row>
    <row r="43" spans="1:13" ht="12.75" customHeight="1">
      <c r="B43" s="141"/>
      <c r="C43" s="142"/>
      <c r="D43" s="142"/>
      <c r="E43" s="142"/>
      <c r="F43" s="142"/>
      <c r="G43" s="142"/>
      <c r="H43" s="142"/>
    </row>
    <row r="44" spans="1:13" s="166" customFormat="1" ht="19.5" customHeight="1">
      <c r="A44" s="185" t="s">
        <v>192</v>
      </c>
      <c r="B44" s="185"/>
      <c r="C44" s="185"/>
      <c r="D44" s="185"/>
      <c r="E44" s="185"/>
      <c r="F44" s="185"/>
      <c r="G44" s="185"/>
      <c r="H44" s="185"/>
      <c r="I44" s="185"/>
    </row>
    <row r="45" spans="1:13" s="167" customFormat="1" ht="28.5" customHeight="1">
      <c r="A45" s="177" t="s">
        <v>193</v>
      </c>
      <c r="B45" s="177"/>
      <c r="C45" s="177"/>
      <c r="D45" s="177"/>
      <c r="E45" s="177"/>
      <c r="F45" s="177"/>
      <c r="G45" s="177"/>
      <c r="H45" s="177"/>
      <c r="I45" s="177"/>
      <c r="K45" s="168"/>
      <c r="M45" s="169"/>
    </row>
    <row r="46" spans="1:13" s="170" customFormat="1" ht="27" customHeight="1">
      <c r="B46" s="186" t="s">
        <v>194</v>
      </c>
      <c r="C46" s="186"/>
      <c r="D46" s="186"/>
      <c r="E46" s="186"/>
      <c r="F46" s="186"/>
      <c r="G46" s="186"/>
      <c r="H46" s="186"/>
      <c r="I46" s="186"/>
    </row>
    <row r="47" spans="1:13" s="167" customFormat="1" ht="26.25" customHeight="1">
      <c r="A47" s="177" t="s">
        <v>195</v>
      </c>
      <c r="B47" s="177"/>
      <c r="C47" s="177"/>
      <c r="D47" s="177"/>
      <c r="E47" s="177"/>
      <c r="F47" s="177"/>
      <c r="G47" s="177"/>
      <c r="H47" s="177"/>
      <c r="I47" s="177"/>
      <c r="K47" s="168"/>
      <c r="M47" s="169"/>
    </row>
    <row r="48" spans="1:13" s="167" customFormat="1" ht="24.6" customHeight="1">
      <c r="A48" s="177" t="s">
        <v>196</v>
      </c>
      <c r="B48" s="178"/>
      <c r="C48" s="178"/>
      <c r="D48" s="178"/>
      <c r="E48" s="178"/>
      <c r="F48" s="178"/>
      <c r="G48" s="178"/>
      <c r="H48" s="179"/>
      <c r="I48" s="171"/>
      <c r="K48" s="172"/>
    </row>
    <row r="49" spans="2:9" ht="12.75" customHeight="1">
      <c r="B49" s="173"/>
      <c r="C49" s="174"/>
      <c r="D49" s="174"/>
      <c r="E49" s="174"/>
      <c r="F49" s="174"/>
      <c r="G49" s="174"/>
      <c r="H49" s="174"/>
      <c r="I49" s="174"/>
    </row>
    <row r="50" spans="2:9">
      <c r="B50" s="175"/>
    </row>
  </sheetData>
  <mergeCells count="14">
    <mergeCell ref="C16:D16"/>
    <mergeCell ref="D2:I2"/>
    <mergeCell ref="D3:I3"/>
    <mergeCell ref="D5:I5"/>
    <mergeCell ref="D7:I7"/>
    <mergeCell ref="D14:I14"/>
    <mergeCell ref="A47:I47"/>
    <mergeCell ref="A48:H48"/>
    <mergeCell ref="C18:D18"/>
    <mergeCell ref="C33:E33"/>
    <mergeCell ref="C34:E34"/>
    <mergeCell ref="A44:I44"/>
    <mergeCell ref="A45:I45"/>
    <mergeCell ref="B46:I46"/>
  </mergeCells>
  <printOptions horizontalCentered="1"/>
  <pageMargins left="0.39370078740157483" right="0.39370078740157483" top="0.78740157480314965" bottom="0.39370078740157483" header="0" footer="0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6868-5A19-4151-94CC-87502570B49E}">
  <sheetPr>
    <pageSetUpPr fitToPage="1"/>
  </sheetPr>
  <dimension ref="A2:X67"/>
  <sheetViews>
    <sheetView tabSelected="1" zoomScaleNormal="100" workbookViewId="0">
      <selection activeCell="O8" sqref="O8"/>
    </sheetView>
  </sheetViews>
  <sheetFormatPr defaultRowHeight="15"/>
  <cols>
    <col min="1" max="1" width="4.140625" style="5" customWidth="1"/>
    <col min="2" max="2" width="4.28515625" style="6" customWidth="1"/>
    <col min="3" max="3" width="13.42578125" style="6" customWidth="1"/>
    <col min="4" max="4" width="40.7109375" style="6" customWidth="1"/>
    <col min="5" max="5" width="4.5703125" style="78" customWidth="1"/>
    <col min="6" max="6" width="7.140625" style="7" bestFit="1" customWidth="1"/>
    <col min="7" max="7" width="13.85546875" style="80" customWidth="1"/>
    <col min="8" max="8" width="15.28515625" style="3" customWidth="1"/>
    <col min="9" max="9" width="10.7109375" style="58" customWidth="1"/>
    <col min="10" max="10" width="10" style="80" bestFit="1" customWidth="1"/>
    <col min="11" max="11" width="10.7109375" style="58" customWidth="1"/>
    <col min="12" max="12" width="10" style="80" bestFit="1" customWidth="1"/>
    <col min="13" max="13" width="10.7109375" style="58" customWidth="1"/>
    <col min="14" max="14" width="10" style="80" bestFit="1" customWidth="1"/>
    <col min="15" max="15" width="10.7109375" style="58" customWidth="1"/>
    <col min="16" max="16" width="10" style="80" bestFit="1" customWidth="1"/>
    <col min="17" max="17" width="15.28515625" style="3" customWidth="1"/>
    <col min="18" max="16384" width="9.140625" style="15"/>
  </cols>
  <sheetData>
    <row r="2" spans="1:17" ht="18">
      <c r="A2" s="9" t="s">
        <v>27</v>
      </c>
      <c r="B2" s="22"/>
      <c r="C2" s="22"/>
      <c r="D2" s="22"/>
      <c r="E2" s="70"/>
      <c r="F2" s="22"/>
      <c r="G2" s="14"/>
      <c r="H2" s="22"/>
      <c r="I2" s="68"/>
      <c r="J2" s="22"/>
      <c r="K2" s="68"/>
      <c r="L2" s="87"/>
      <c r="M2" s="68"/>
      <c r="N2" s="87"/>
      <c r="O2" s="68"/>
      <c r="P2" s="87"/>
      <c r="Q2" s="22"/>
    </row>
    <row r="3" spans="1:17">
      <c r="A3" s="191" t="s">
        <v>161</v>
      </c>
      <c r="B3" s="192"/>
      <c r="C3" s="24" t="s">
        <v>160</v>
      </c>
      <c r="D3" s="23"/>
      <c r="E3" s="71"/>
      <c r="F3" s="23"/>
      <c r="G3" s="81"/>
      <c r="H3" s="23"/>
      <c r="I3" s="60"/>
      <c r="J3" s="88"/>
      <c r="K3" s="60"/>
      <c r="L3" s="81"/>
      <c r="M3" s="60"/>
      <c r="N3" s="81"/>
      <c r="O3" s="60"/>
      <c r="P3" s="81"/>
      <c r="Q3" s="23"/>
    </row>
    <row r="4" spans="1:17">
      <c r="A4" s="25"/>
      <c r="B4" s="23"/>
      <c r="C4" s="24" t="s">
        <v>162</v>
      </c>
      <c r="D4" s="23"/>
      <c r="E4" s="71"/>
      <c r="F4" s="23"/>
      <c r="G4" s="81"/>
      <c r="H4" s="23"/>
      <c r="I4" s="60"/>
      <c r="J4" s="88"/>
      <c r="K4" s="60"/>
      <c r="L4" s="81"/>
      <c r="M4" s="60"/>
      <c r="N4" s="81"/>
      <c r="O4" s="60"/>
      <c r="P4" s="81"/>
      <c r="Q4" s="23"/>
    </row>
    <row r="5" spans="1:17">
      <c r="A5" s="191" t="s">
        <v>38</v>
      </c>
      <c r="B5" s="196"/>
      <c r="C5" s="196"/>
      <c r="D5" s="196"/>
      <c r="E5" s="72"/>
      <c r="F5" s="22"/>
      <c r="G5" s="14"/>
      <c r="H5" s="44"/>
      <c r="I5" s="59"/>
      <c r="J5" s="89"/>
      <c r="K5" s="59"/>
      <c r="L5" s="14"/>
      <c r="M5" s="59"/>
      <c r="N5" s="14"/>
      <c r="O5" s="59"/>
      <c r="P5" s="14"/>
      <c r="Q5" s="44"/>
    </row>
    <row r="6" spans="1:17">
      <c r="A6" s="11"/>
      <c r="B6" s="26"/>
      <c r="C6" s="26"/>
      <c r="D6" s="26"/>
      <c r="E6" s="72"/>
      <c r="F6" s="22"/>
      <c r="G6" s="14"/>
      <c r="H6" s="44"/>
      <c r="I6" s="69"/>
      <c r="J6" s="89"/>
      <c r="K6" s="69"/>
      <c r="L6" s="51"/>
      <c r="M6" s="69"/>
      <c r="N6" s="51"/>
      <c r="O6" s="59"/>
      <c r="P6" s="14"/>
      <c r="Q6" s="44"/>
    </row>
    <row r="7" spans="1:17">
      <c r="A7" s="22"/>
      <c r="B7" s="22"/>
      <c r="C7" s="22"/>
      <c r="D7" s="22"/>
      <c r="E7" s="70"/>
      <c r="F7" s="22"/>
      <c r="G7" s="51" t="s">
        <v>163</v>
      </c>
      <c r="H7" s="22"/>
      <c r="I7" s="50" t="s">
        <v>200</v>
      </c>
      <c r="J7" s="50"/>
      <c r="K7" s="50" t="s">
        <v>201</v>
      </c>
      <c r="L7" s="50"/>
      <c r="M7" s="50" t="s">
        <v>202</v>
      </c>
      <c r="N7" s="50"/>
      <c r="O7" s="50" t="s">
        <v>203</v>
      </c>
      <c r="P7" s="50"/>
      <c r="Q7" s="22"/>
    </row>
    <row r="8" spans="1:17" ht="22.5">
      <c r="A8" s="27" t="s">
        <v>0</v>
      </c>
      <c r="B8" s="27" t="s">
        <v>1</v>
      </c>
      <c r="C8" s="27" t="s">
        <v>2</v>
      </c>
      <c r="D8" s="27" t="s">
        <v>3</v>
      </c>
      <c r="E8" s="27" t="s">
        <v>4</v>
      </c>
      <c r="F8" s="27" t="s">
        <v>5</v>
      </c>
      <c r="G8" s="16" t="s">
        <v>37</v>
      </c>
      <c r="H8" s="27" t="s">
        <v>36</v>
      </c>
      <c r="I8" s="61" t="s">
        <v>37</v>
      </c>
      <c r="J8" s="27" t="s">
        <v>36</v>
      </c>
      <c r="K8" s="61" t="s">
        <v>37</v>
      </c>
      <c r="L8" s="27" t="s">
        <v>36</v>
      </c>
      <c r="M8" s="61" t="s">
        <v>37</v>
      </c>
      <c r="N8" s="27" t="s">
        <v>36</v>
      </c>
      <c r="O8" s="61" t="s">
        <v>37</v>
      </c>
      <c r="P8" s="27" t="s">
        <v>36</v>
      </c>
      <c r="Q8" s="27" t="s">
        <v>198</v>
      </c>
    </row>
    <row r="9" spans="1:17">
      <c r="A9" s="27" t="s">
        <v>6</v>
      </c>
      <c r="B9" s="27" t="s">
        <v>7</v>
      </c>
      <c r="C9" s="27" t="s">
        <v>8</v>
      </c>
      <c r="D9" s="27" t="s">
        <v>9</v>
      </c>
      <c r="E9" s="27" t="s">
        <v>10</v>
      </c>
      <c r="F9" s="27" t="s">
        <v>11</v>
      </c>
      <c r="G9" s="16">
        <v>7</v>
      </c>
      <c r="H9" s="27">
        <v>8</v>
      </c>
      <c r="I9" s="61">
        <v>7</v>
      </c>
      <c r="J9" s="27">
        <v>8</v>
      </c>
      <c r="K9" s="61">
        <v>7</v>
      </c>
      <c r="L9" s="27">
        <v>8</v>
      </c>
      <c r="M9" s="61">
        <v>7</v>
      </c>
      <c r="N9" s="27">
        <v>8</v>
      </c>
      <c r="O9" s="61">
        <v>7</v>
      </c>
      <c r="P9" s="27">
        <v>8</v>
      </c>
      <c r="Q9" s="27">
        <v>9</v>
      </c>
    </row>
    <row r="10" spans="1:17" s="17" customFormat="1" ht="21.95" customHeight="1">
      <c r="A10" s="28"/>
      <c r="B10" s="29"/>
      <c r="C10" s="29" t="s">
        <v>13</v>
      </c>
      <c r="D10" s="29" t="s">
        <v>14</v>
      </c>
      <c r="E10" s="73"/>
      <c r="F10" s="30"/>
      <c r="G10" s="82"/>
      <c r="H10" s="93">
        <f>H11</f>
        <v>2364457.4500000007</v>
      </c>
      <c r="I10" s="49"/>
      <c r="J10" s="45">
        <f>J11</f>
        <v>2104548</v>
      </c>
      <c r="K10" s="49"/>
      <c r="L10" s="45">
        <f>L11</f>
        <v>2889631.8211250012</v>
      </c>
      <c r="M10" s="49"/>
      <c r="N10" s="45">
        <f>N11</f>
        <v>2385641</v>
      </c>
      <c r="O10" s="49"/>
      <c r="P10" s="45">
        <f>P11</f>
        <v>2078009</v>
      </c>
      <c r="Q10" s="93"/>
    </row>
    <row r="11" spans="1:17" s="1" customFormat="1" ht="13.5" customHeight="1">
      <c r="A11" s="31"/>
      <c r="B11" s="32"/>
      <c r="C11" s="33">
        <v>790</v>
      </c>
      <c r="D11" s="33" t="s">
        <v>22</v>
      </c>
      <c r="E11" s="74"/>
      <c r="F11" s="34"/>
      <c r="G11" s="83"/>
      <c r="H11" s="94">
        <f>SUM(H12:H56)</f>
        <v>2364457.4500000007</v>
      </c>
      <c r="I11" s="10"/>
      <c r="J11" s="90">
        <f>SUM(J12:J56)</f>
        <v>2104548</v>
      </c>
      <c r="K11" s="10"/>
      <c r="L11" s="90">
        <f>SUM(L12:L56)</f>
        <v>2889631.8211250012</v>
      </c>
      <c r="M11" s="10"/>
      <c r="N11" s="90">
        <f>SUM(N12:N56)</f>
        <v>2385641</v>
      </c>
      <c r="O11" s="10"/>
      <c r="P11" s="90">
        <f>SUM(P12:P56)</f>
        <v>2078009</v>
      </c>
      <c r="Q11" s="94"/>
    </row>
    <row r="12" spans="1:17" s="1" customFormat="1" ht="29.25" customHeight="1">
      <c r="A12" s="52" t="s">
        <v>6</v>
      </c>
      <c r="B12" s="53" t="s">
        <v>24</v>
      </c>
      <c r="C12" s="54" t="s">
        <v>25</v>
      </c>
      <c r="D12" s="54" t="s">
        <v>76</v>
      </c>
      <c r="E12" s="75" t="s">
        <v>21</v>
      </c>
      <c r="F12" s="55">
        <v>10</v>
      </c>
      <c r="G12" s="56">
        <f>AVERAGEA(I12,K12,M12,O12)</f>
        <v>11128.264687499999</v>
      </c>
      <c r="H12" s="57">
        <f t="shared" ref="H12:H56" si="0">ROUND(F12*G12,2)</f>
        <v>111282.65</v>
      </c>
      <c r="I12" s="62">
        <v>15707</v>
      </c>
      <c r="J12" s="57">
        <f t="shared" ref="J12:J56" si="1">I12*F12</f>
        <v>157070</v>
      </c>
      <c r="K12" s="62">
        <v>10847.05875</v>
      </c>
      <c r="L12" s="57">
        <f t="shared" ref="L12:L56" si="2">K12*F12</f>
        <v>108470.58749999999</v>
      </c>
      <c r="M12" s="62">
        <v>8307</v>
      </c>
      <c r="N12" s="57">
        <f t="shared" ref="N12:N56" si="3">M12*F12</f>
        <v>83070</v>
      </c>
      <c r="O12" s="62">
        <v>9652</v>
      </c>
      <c r="P12" s="57">
        <f t="shared" ref="P12:P56" si="4">O12*F12</f>
        <v>96520</v>
      </c>
      <c r="Q12" s="176" t="s">
        <v>199</v>
      </c>
    </row>
    <row r="13" spans="1:17" s="1" customFormat="1" ht="29.25" customHeight="1">
      <c r="A13" s="52" t="s">
        <v>7</v>
      </c>
      <c r="B13" s="53" t="s">
        <v>24</v>
      </c>
      <c r="C13" s="54" t="s">
        <v>26</v>
      </c>
      <c r="D13" s="54" t="s">
        <v>77</v>
      </c>
      <c r="E13" s="75" t="s">
        <v>21</v>
      </c>
      <c r="F13" s="55">
        <v>1</v>
      </c>
      <c r="G13" s="56">
        <f t="shared" ref="G13:G56" si="5">AVERAGEA(I13,K13,M13,O13)</f>
        <v>13071.7293125</v>
      </c>
      <c r="H13" s="57">
        <f t="shared" si="0"/>
        <v>13071.73</v>
      </c>
      <c r="I13" s="62">
        <v>17893</v>
      </c>
      <c r="J13" s="57">
        <f t="shared" si="1"/>
        <v>17893</v>
      </c>
      <c r="K13" s="62">
        <v>11667.917249999999</v>
      </c>
      <c r="L13" s="57">
        <f t="shared" si="2"/>
        <v>11667.917249999999</v>
      </c>
      <c r="M13" s="62">
        <v>9540</v>
      </c>
      <c r="N13" s="57">
        <f t="shared" si="3"/>
        <v>9540</v>
      </c>
      <c r="O13" s="62">
        <v>13186</v>
      </c>
      <c r="P13" s="57">
        <f t="shared" si="4"/>
        <v>13186</v>
      </c>
      <c r="Q13" s="176" t="s">
        <v>199</v>
      </c>
    </row>
    <row r="14" spans="1:17" s="1" customFormat="1" ht="29.25" customHeight="1">
      <c r="A14" s="52" t="s">
        <v>8</v>
      </c>
      <c r="B14" s="53" t="s">
        <v>24</v>
      </c>
      <c r="C14" s="54" t="s">
        <v>29</v>
      </c>
      <c r="D14" s="54" t="s">
        <v>78</v>
      </c>
      <c r="E14" s="75" t="s">
        <v>21</v>
      </c>
      <c r="F14" s="55">
        <v>4</v>
      </c>
      <c r="G14" s="56">
        <f t="shared" si="5"/>
        <v>11441.7293125</v>
      </c>
      <c r="H14" s="57">
        <f t="shared" si="0"/>
        <v>45766.92</v>
      </c>
      <c r="I14" s="62">
        <v>17893</v>
      </c>
      <c r="J14" s="57">
        <f t="shared" si="1"/>
        <v>71572</v>
      </c>
      <c r="K14" s="62">
        <v>11667.917249999999</v>
      </c>
      <c r="L14" s="57">
        <f t="shared" si="2"/>
        <v>46671.668999999994</v>
      </c>
      <c r="M14" s="62">
        <v>9252</v>
      </c>
      <c r="N14" s="57">
        <f t="shared" si="3"/>
        <v>37008</v>
      </c>
      <c r="O14" s="62">
        <v>6954</v>
      </c>
      <c r="P14" s="57">
        <f t="shared" si="4"/>
        <v>27816</v>
      </c>
      <c r="Q14" s="176" t="s">
        <v>199</v>
      </c>
    </row>
    <row r="15" spans="1:17" s="1" customFormat="1" ht="29.25" customHeight="1">
      <c r="A15" s="52" t="s">
        <v>9</v>
      </c>
      <c r="B15" s="53" t="s">
        <v>24</v>
      </c>
      <c r="C15" s="54" t="s">
        <v>30</v>
      </c>
      <c r="D15" s="54" t="s">
        <v>79</v>
      </c>
      <c r="E15" s="75" t="s">
        <v>21</v>
      </c>
      <c r="F15" s="55">
        <v>26</v>
      </c>
      <c r="G15" s="56">
        <f t="shared" si="5"/>
        <v>9889.5866249999999</v>
      </c>
      <c r="H15" s="57">
        <f t="shared" si="0"/>
        <v>257129.25</v>
      </c>
      <c r="I15" s="62">
        <v>11000</v>
      </c>
      <c r="J15" s="57">
        <f t="shared" si="1"/>
        <v>286000</v>
      </c>
      <c r="K15" s="62">
        <v>12078.3465</v>
      </c>
      <c r="L15" s="57">
        <f t="shared" si="2"/>
        <v>314037.00899999996</v>
      </c>
      <c r="M15" s="62">
        <v>5900</v>
      </c>
      <c r="N15" s="57">
        <f t="shared" si="3"/>
        <v>153400</v>
      </c>
      <c r="O15" s="62">
        <v>10580</v>
      </c>
      <c r="P15" s="57">
        <f t="shared" si="4"/>
        <v>275080</v>
      </c>
      <c r="Q15" s="176" t="s">
        <v>199</v>
      </c>
    </row>
    <row r="16" spans="1:17" s="1" customFormat="1" ht="29.25" customHeight="1">
      <c r="A16" s="52" t="s">
        <v>10</v>
      </c>
      <c r="B16" s="53" t="s">
        <v>24</v>
      </c>
      <c r="C16" s="54" t="s">
        <v>31</v>
      </c>
      <c r="D16" s="54" t="s">
        <v>80</v>
      </c>
      <c r="E16" s="75" t="s">
        <v>21</v>
      </c>
      <c r="F16" s="55">
        <v>4</v>
      </c>
      <c r="G16" s="56">
        <f t="shared" si="5"/>
        <v>6566.1434687500005</v>
      </c>
      <c r="H16" s="57">
        <f t="shared" si="0"/>
        <v>26264.57</v>
      </c>
      <c r="I16" s="62">
        <v>8000</v>
      </c>
      <c r="J16" s="57">
        <f t="shared" si="1"/>
        <v>32000</v>
      </c>
      <c r="K16" s="62">
        <v>7651.573875000001</v>
      </c>
      <c r="L16" s="57">
        <f t="shared" si="2"/>
        <v>30606.295500000004</v>
      </c>
      <c r="M16" s="62">
        <v>4257</v>
      </c>
      <c r="N16" s="57">
        <f t="shared" si="3"/>
        <v>17028</v>
      </c>
      <c r="O16" s="62">
        <v>6356</v>
      </c>
      <c r="P16" s="57">
        <f t="shared" si="4"/>
        <v>25424</v>
      </c>
      <c r="Q16" s="176" t="s">
        <v>199</v>
      </c>
    </row>
    <row r="17" spans="1:24" s="1" customFormat="1" ht="29.25" customHeight="1">
      <c r="A17" s="52" t="s">
        <v>11</v>
      </c>
      <c r="B17" s="53" t="s">
        <v>24</v>
      </c>
      <c r="C17" s="54" t="s">
        <v>32</v>
      </c>
      <c r="D17" s="54" t="s">
        <v>81</v>
      </c>
      <c r="E17" s="75" t="s">
        <v>21</v>
      </c>
      <c r="F17" s="55">
        <v>4</v>
      </c>
      <c r="G17" s="56">
        <f t="shared" si="5"/>
        <v>10486.32</v>
      </c>
      <c r="H17" s="57">
        <f t="shared" si="0"/>
        <v>41945.279999999999</v>
      </c>
      <c r="I17" s="62">
        <v>3152</v>
      </c>
      <c r="J17" s="57">
        <f t="shared" si="1"/>
        <v>12608</v>
      </c>
      <c r="K17" s="62">
        <v>23974.28</v>
      </c>
      <c r="L17" s="57">
        <f t="shared" si="2"/>
        <v>95897.12</v>
      </c>
      <c r="M17" s="62">
        <v>3900</v>
      </c>
      <c r="N17" s="57">
        <f t="shared" si="3"/>
        <v>15600</v>
      </c>
      <c r="O17" s="62">
        <v>10919</v>
      </c>
      <c r="P17" s="57">
        <f t="shared" si="4"/>
        <v>43676</v>
      </c>
      <c r="Q17" s="176" t="s">
        <v>199</v>
      </c>
    </row>
    <row r="18" spans="1:24" s="1" customFormat="1" ht="29.25" customHeight="1">
      <c r="A18" s="52" t="s">
        <v>12</v>
      </c>
      <c r="B18" s="53" t="s">
        <v>24</v>
      </c>
      <c r="C18" s="54" t="s">
        <v>33</v>
      </c>
      <c r="D18" s="54" t="s">
        <v>82</v>
      </c>
      <c r="E18" s="75" t="s">
        <v>21</v>
      </c>
      <c r="F18" s="55">
        <v>22</v>
      </c>
      <c r="G18" s="56">
        <f t="shared" si="5"/>
        <v>6668.2325000000001</v>
      </c>
      <c r="H18" s="57">
        <f t="shared" si="0"/>
        <v>146701.12</v>
      </c>
      <c r="I18" s="62">
        <v>6812</v>
      </c>
      <c r="J18" s="57">
        <f t="shared" si="1"/>
        <v>149864</v>
      </c>
      <c r="K18" s="62">
        <v>7035.93</v>
      </c>
      <c r="L18" s="57">
        <f t="shared" si="2"/>
        <v>154790.46000000002</v>
      </c>
      <c r="M18" s="62">
        <v>5500</v>
      </c>
      <c r="N18" s="57">
        <f t="shared" si="3"/>
        <v>121000</v>
      </c>
      <c r="O18" s="62">
        <v>7325</v>
      </c>
      <c r="P18" s="57">
        <f t="shared" si="4"/>
        <v>161150</v>
      </c>
      <c r="Q18" s="176" t="s">
        <v>199</v>
      </c>
    </row>
    <row r="19" spans="1:24" s="1" customFormat="1" ht="29.25" customHeight="1">
      <c r="A19" s="52" t="s">
        <v>121</v>
      </c>
      <c r="B19" s="53" t="s">
        <v>24</v>
      </c>
      <c r="C19" s="54" t="s">
        <v>34</v>
      </c>
      <c r="D19" s="54" t="s">
        <v>83</v>
      </c>
      <c r="E19" s="75" t="s">
        <v>21</v>
      </c>
      <c r="F19" s="55">
        <v>6</v>
      </c>
      <c r="G19" s="56">
        <f t="shared" si="5"/>
        <v>9620.3068125000009</v>
      </c>
      <c r="H19" s="57">
        <f t="shared" si="0"/>
        <v>57721.84</v>
      </c>
      <c r="I19" s="62">
        <v>13846</v>
      </c>
      <c r="J19" s="57">
        <f t="shared" si="1"/>
        <v>83076</v>
      </c>
      <c r="K19" s="62">
        <v>14013.227250000002</v>
      </c>
      <c r="L19" s="57">
        <f t="shared" si="2"/>
        <v>84079.363500000007</v>
      </c>
      <c r="M19" s="62">
        <v>5720</v>
      </c>
      <c r="N19" s="57">
        <f t="shared" si="3"/>
        <v>34320</v>
      </c>
      <c r="O19" s="62">
        <v>4902</v>
      </c>
      <c r="P19" s="57">
        <f t="shared" si="4"/>
        <v>29412</v>
      </c>
      <c r="Q19" s="176" t="s">
        <v>199</v>
      </c>
    </row>
    <row r="20" spans="1:24" s="1" customFormat="1" ht="29.25" customHeight="1">
      <c r="A20" s="52" t="s">
        <v>122</v>
      </c>
      <c r="B20" s="53" t="s">
        <v>24</v>
      </c>
      <c r="C20" s="54" t="s">
        <v>39</v>
      </c>
      <c r="D20" s="54" t="s">
        <v>84</v>
      </c>
      <c r="E20" s="75" t="s">
        <v>21</v>
      </c>
      <c r="F20" s="55">
        <v>4</v>
      </c>
      <c r="G20" s="56">
        <f t="shared" si="5"/>
        <v>3340.6671875000002</v>
      </c>
      <c r="H20" s="57">
        <f t="shared" si="0"/>
        <v>13362.67</v>
      </c>
      <c r="I20" s="62">
        <v>3329</v>
      </c>
      <c r="J20" s="57">
        <f t="shared" si="1"/>
        <v>13316</v>
      </c>
      <c r="K20" s="62">
        <v>5374.6687499999998</v>
      </c>
      <c r="L20" s="57">
        <f t="shared" si="2"/>
        <v>21498.674999999999</v>
      </c>
      <c r="M20" s="62">
        <v>3250</v>
      </c>
      <c r="N20" s="57">
        <f t="shared" si="3"/>
        <v>13000</v>
      </c>
      <c r="O20" s="62">
        <v>1409</v>
      </c>
      <c r="P20" s="57">
        <f t="shared" si="4"/>
        <v>5636</v>
      </c>
      <c r="Q20" s="176" t="s">
        <v>199</v>
      </c>
    </row>
    <row r="21" spans="1:24" s="1" customFormat="1" ht="29.25" customHeight="1">
      <c r="A21" s="52" t="s">
        <v>123</v>
      </c>
      <c r="B21" s="53" t="s">
        <v>24</v>
      </c>
      <c r="C21" s="54" t="s">
        <v>40</v>
      </c>
      <c r="D21" s="54" t="s">
        <v>85</v>
      </c>
      <c r="E21" s="75" t="s">
        <v>21</v>
      </c>
      <c r="F21" s="55">
        <v>10</v>
      </c>
      <c r="G21" s="56">
        <f t="shared" si="5"/>
        <v>8007.6406875000002</v>
      </c>
      <c r="H21" s="57">
        <f t="shared" si="0"/>
        <v>80076.41</v>
      </c>
      <c r="I21" s="62">
        <v>6576</v>
      </c>
      <c r="J21" s="57">
        <f t="shared" si="1"/>
        <v>65760</v>
      </c>
      <c r="K21" s="62">
        <v>7094.562750000001</v>
      </c>
      <c r="L21" s="57">
        <f t="shared" si="2"/>
        <v>70945.627500000002</v>
      </c>
      <c r="M21" s="62">
        <v>8360</v>
      </c>
      <c r="N21" s="57">
        <f t="shared" si="3"/>
        <v>83600</v>
      </c>
      <c r="O21" s="62">
        <v>10000</v>
      </c>
      <c r="P21" s="57">
        <f t="shared" si="4"/>
        <v>100000</v>
      </c>
      <c r="Q21" s="176" t="s">
        <v>199</v>
      </c>
      <c r="R21" s="13"/>
      <c r="S21" s="13"/>
      <c r="T21" s="13"/>
      <c r="U21" s="13"/>
      <c r="W21" s="13"/>
      <c r="X21" s="13"/>
    </row>
    <row r="22" spans="1:24" s="1" customFormat="1" ht="29.25" customHeight="1">
      <c r="A22" s="52" t="s">
        <v>124</v>
      </c>
      <c r="B22" s="53" t="s">
        <v>24</v>
      </c>
      <c r="C22" s="54" t="s">
        <v>41</v>
      </c>
      <c r="D22" s="54" t="s">
        <v>86</v>
      </c>
      <c r="E22" s="75" t="s">
        <v>21</v>
      </c>
      <c r="F22" s="55">
        <v>3</v>
      </c>
      <c r="G22" s="56">
        <f t="shared" si="5"/>
        <v>7112.4133437500004</v>
      </c>
      <c r="H22" s="57">
        <f t="shared" si="0"/>
        <v>21337.24</v>
      </c>
      <c r="I22" s="62">
        <v>6099</v>
      </c>
      <c r="J22" s="57">
        <f t="shared" si="1"/>
        <v>18297</v>
      </c>
      <c r="K22" s="62">
        <v>6361.6533749999999</v>
      </c>
      <c r="L22" s="57">
        <f t="shared" si="2"/>
        <v>19084.960124999998</v>
      </c>
      <c r="M22" s="62">
        <v>8000</v>
      </c>
      <c r="N22" s="57">
        <f t="shared" si="3"/>
        <v>24000</v>
      </c>
      <c r="O22" s="62">
        <v>7989</v>
      </c>
      <c r="P22" s="57">
        <f t="shared" si="4"/>
        <v>23967</v>
      </c>
      <c r="Q22" s="176" t="s">
        <v>199</v>
      </c>
      <c r="R22" s="13"/>
      <c r="S22" s="13"/>
      <c r="T22" s="13"/>
      <c r="U22" s="13"/>
      <c r="V22" s="12"/>
    </row>
    <row r="23" spans="1:24" s="1" customFormat="1" ht="29.25" customHeight="1">
      <c r="A23" s="52" t="s">
        <v>125</v>
      </c>
      <c r="B23" s="53" t="s">
        <v>24</v>
      </c>
      <c r="C23" s="54" t="s">
        <v>42</v>
      </c>
      <c r="D23" s="54" t="s">
        <v>87</v>
      </c>
      <c r="E23" s="75" t="s">
        <v>21</v>
      </c>
      <c r="F23" s="55">
        <v>3</v>
      </c>
      <c r="G23" s="56">
        <f t="shared" si="5"/>
        <v>5565.5504687499997</v>
      </c>
      <c r="H23" s="57">
        <f t="shared" si="0"/>
        <v>16696.650000000001</v>
      </c>
      <c r="I23" s="62">
        <v>4600</v>
      </c>
      <c r="J23" s="57">
        <f t="shared" si="1"/>
        <v>13800</v>
      </c>
      <c r="K23" s="62">
        <v>4837.2018750000007</v>
      </c>
      <c r="L23" s="57">
        <f t="shared" si="2"/>
        <v>14511.605625000002</v>
      </c>
      <c r="M23" s="62">
        <v>7010</v>
      </c>
      <c r="N23" s="57">
        <f t="shared" si="3"/>
        <v>21030</v>
      </c>
      <c r="O23" s="62">
        <v>5815</v>
      </c>
      <c r="P23" s="57">
        <f t="shared" si="4"/>
        <v>17445</v>
      </c>
      <c r="Q23" s="176" t="s">
        <v>199</v>
      </c>
    </row>
    <row r="24" spans="1:24" s="1" customFormat="1" ht="29.25" customHeight="1">
      <c r="A24" s="52" t="s">
        <v>126</v>
      </c>
      <c r="B24" s="53" t="s">
        <v>24</v>
      </c>
      <c r="C24" s="54" t="s">
        <v>43</v>
      </c>
      <c r="D24" s="54" t="s">
        <v>88</v>
      </c>
      <c r="E24" s="75" t="s">
        <v>21</v>
      </c>
      <c r="F24" s="55">
        <v>16</v>
      </c>
      <c r="G24" s="56">
        <f t="shared" si="5"/>
        <v>5619.8171999999995</v>
      </c>
      <c r="H24" s="57">
        <f t="shared" si="0"/>
        <v>89917.08</v>
      </c>
      <c r="I24" s="62">
        <v>3500</v>
      </c>
      <c r="J24" s="57">
        <f t="shared" si="1"/>
        <v>56000</v>
      </c>
      <c r="K24" s="62">
        <v>7392.2687999999998</v>
      </c>
      <c r="L24" s="57">
        <f t="shared" si="2"/>
        <v>118276.3008</v>
      </c>
      <c r="M24" s="62">
        <v>7540</v>
      </c>
      <c r="N24" s="57">
        <f t="shared" si="3"/>
        <v>120640</v>
      </c>
      <c r="O24" s="62">
        <v>4047</v>
      </c>
      <c r="P24" s="57">
        <f t="shared" si="4"/>
        <v>64752</v>
      </c>
      <c r="Q24" s="176" t="s">
        <v>199</v>
      </c>
    </row>
    <row r="25" spans="1:24" s="1" customFormat="1" ht="29.25" customHeight="1">
      <c r="A25" s="52" t="s">
        <v>127</v>
      </c>
      <c r="B25" s="53" t="s">
        <v>24</v>
      </c>
      <c r="C25" s="54" t="s">
        <v>44</v>
      </c>
      <c r="D25" s="54" t="s">
        <v>89</v>
      </c>
      <c r="E25" s="75" t="s">
        <v>21</v>
      </c>
      <c r="F25" s="55">
        <v>1</v>
      </c>
      <c r="G25" s="56">
        <f t="shared" si="5"/>
        <v>7529.1445999999996</v>
      </c>
      <c r="H25" s="57">
        <f t="shared" si="0"/>
        <v>7529.14</v>
      </c>
      <c r="I25" s="62">
        <v>5200</v>
      </c>
      <c r="J25" s="57">
        <f t="shared" si="1"/>
        <v>5200</v>
      </c>
      <c r="K25" s="62">
        <v>9726.5783999999985</v>
      </c>
      <c r="L25" s="57">
        <f t="shared" si="2"/>
        <v>9726.5783999999985</v>
      </c>
      <c r="M25" s="62">
        <v>10155</v>
      </c>
      <c r="N25" s="57">
        <f t="shared" si="3"/>
        <v>10155</v>
      </c>
      <c r="O25" s="62">
        <v>5035</v>
      </c>
      <c r="P25" s="57">
        <f t="shared" si="4"/>
        <v>5035</v>
      </c>
      <c r="Q25" s="176" t="s">
        <v>199</v>
      </c>
    </row>
    <row r="26" spans="1:24" s="1" customFormat="1" ht="29.25" customHeight="1">
      <c r="A26" s="52" t="s">
        <v>128</v>
      </c>
      <c r="B26" s="53" t="s">
        <v>24</v>
      </c>
      <c r="C26" s="54" t="s">
        <v>45</v>
      </c>
      <c r="D26" s="54" t="s">
        <v>90</v>
      </c>
      <c r="E26" s="75" t="s">
        <v>21</v>
      </c>
      <c r="F26" s="55">
        <v>8</v>
      </c>
      <c r="G26" s="56">
        <f t="shared" si="5"/>
        <v>8986.7923999999985</v>
      </c>
      <c r="H26" s="57">
        <f t="shared" si="0"/>
        <v>71894.34</v>
      </c>
      <c r="I26" s="62">
        <v>7220</v>
      </c>
      <c r="J26" s="57">
        <f t="shared" si="1"/>
        <v>57760</v>
      </c>
      <c r="K26" s="62">
        <v>11462.169599999997</v>
      </c>
      <c r="L26" s="57">
        <f t="shared" si="2"/>
        <v>91697.35679999998</v>
      </c>
      <c r="M26" s="62">
        <v>10900</v>
      </c>
      <c r="N26" s="57">
        <f t="shared" si="3"/>
        <v>87200</v>
      </c>
      <c r="O26" s="62">
        <v>6365</v>
      </c>
      <c r="P26" s="57">
        <f t="shared" si="4"/>
        <v>50920</v>
      </c>
      <c r="Q26" s="176" t="s">
        <v>199</v>
      </c>
    </row>
    <row r="27" spans="1:24" s="1" customFormat="1" ht="29.25" customHeight="1">
      <c r="A27" s="52" t="s">
        <v>129</v>
      </c>
      <c r="B27" s="53" t="s">
        <v>24</v>
      </c>
      <c r="C27" s="54" t="s">
        <v>46</v>
      </c>
      <c r="D27" s="54" t="s">
        <v>91</v>
      </c>
      <c r="E27" s="75" t="s">
        <v>21</v>
      </c>
      <c r="F27" s="55">
        <v>8</v>
      </c>
      <c r="G27" s="56">
        <f t="shared" si="5"/>
        <v>12669.867</v>
      </c>
      <c r="H27" s="57">
        <f t="shared" si="0"/>
        <v>101358.94</v>
      </c>
      <c r="I27" s="62">
        <v>12853</v>
      </c>
      <c r="J27" s="57">
        <f t="shared" si="1"/>
        <v>102824</v>
      </c>
      <c r="K27" s="62">
        <v>22140.468000000001</v>
      </c>
      <c r="L27" s="57">
        <f t="shared" si="2"/>
        <v>177123.74400000001</v>
      </c>
      <c r="M27" s="62">
        <v>9055</v>
      </c>
      <c r="N27" s="57">
        <f t="shared" si="3"/>
        <v>72440</v>
      </c>
      <c r="O27" s="62">
        <v>6631</v>
      </c>
      <c r="P27" s="57">
        <f t="shared" si="4"/>
        <v>53048</v>
      </c>
      <c r="Q27" s="176" t="s">
        <v>199</v>
      </c>
    </row>
    <row r="28" spans="1:24" s="1" customFormat="1" ht="29.25" customHeight="1">
      <c r="A28" s="52" t="s">
        <v>130</v>
      </c>
      <c r="B28" s="53" t="s">
        <v>24</v>
      </c>
      <c r="C28" s="54" t="s">
        <v>47</v>
      </c>
      <c r="D28" s="54" t="s">
        <v>92</v>
      </c>
      <c r="E28" s="75" t="s">
        <v>21</v>
      </c>
      <c r="F28" s="55">
        <v>1</v>
      </c>
      <c r="G28" s="56">
        <f t="shared" si="5"/>
        <v>10979.373</v>
      </c>
      <c r="H28" s="57">
        <f t="shared" si="0"/>
        <v>10979.37</v>
      </c>
      <c r="I28" s="62">
        <v>6186</v>
      </c>
      <c r="J28" s="57">
        <f t="shared" si="1"/>
        <v>6186</v>
      </c>
      <c r="K28" s="62">
        <v>10131.491999999998</v>
      </c>
      <c r="L28" s="57">
        <f t="shared" si="2"/>
        <v>10131.491999999998</v>
      </c>
      <c r="M28" s="62">
        <v>14300</v>
      </c>
      <c r="N28" s="57">
        <f t="shared" si="3"/>
        <v>14300</v>
      </c>
      <c r="O28" s="62">
        <v>13300</v>
      </c>
      <c r="P28" s="57">
        <f t="shared" si="4"/>
        <v>13300</v>
      </c>
      <c r="Q28" s="176" t="s">
        <v>199</v>
      </c>
    </row>
    <row r="29" spans="1:24" s="1" customFormat="1" ht="29.25" customHeight="1">
      <c r="A29" s="52" t="s">
        <v>131</v>
      </c>
      <c r="B29" s="53" t="s">
        <v>24</v>
      </c>
      <c r="C29" s="54" t="s">
        <v>48</v>
      </c>
      <c r="D29" s="54" t="s">
        <v>93</v>
      </c>
      <c r="E29" s="75" t="s">
        <v>21</v>
      </c>
      <c r="F29" s="55">
        <v>1</v>
      </c>
      <c r="G29" s="56">
        <f t="shared" si="5"/>
        <v>39746.229999999996</v>
      </c>
      <c r="H29" s="57">
        <f t="shared" si="0"/>
        <v>39746.230000000003</v>
      </c>
      <c r="I29" s="62">
        <v>35713</v>
      </c>
      <c r="J29" s="57">
        <f t="shared" si="1"/>
        <v>35713</v>
      </c>
      <c r="K29" s="62">
        <v>55891.92</v>
      </c>
      <c r="L29" s="57">
        <f t="shared" si="2"/>
        <v>55891.92</v>
      </c>
      <c r="M29" s="62">
        <v>34320</v>
      </c>
      <c r="N29" s="57">
        <f t="shared" si="3"/>
        <v>34320</v>
      </c>
      <c r="O29" s="62">
        <v>33060</v>
      </c>
      <c r="P29" s="57">
        <f t="shared" si="4"/>
        <v>33060</v>
      </c>
      <c r="Q29" s="176" t="s">
        <v>199</v>
      </c>
    </row>
    <row r="30" spans="1:24" s="1" customFormat="1" ht="29.25" customHeight="1">
      <c r="A30" s="52" t="s">
        <v>132</v>
      </c>
      <c r="B30" s="53" t="s">
        <v>24</v>
      </c>
      <c r="C30" s="54" t="s">
        <v>49</v>
      </c>
      <c r="D30" s="54" t="s">
        <v>94</v>
      </c>
      <c r="E30" s="75" t="s">
        <v>21</v>
      </c>
      <c r="F30" s="55">
        <v>5</v>
      </c>
      <c r="G30" s="56">
        <f t="shared" si="5"/>
        <v>6844.6463999999996</v>
      </c>
      <c r="H30" s="57">
        <f t="shared" si="0"/>
        <v>34223.230000000003</v>
      </c>
      <c r="I30" s="62">
        <v>3451</v>
      </c>
      <c r="J30" s="57">
        <f t="shared" si="1"/>
        <v>17255</v>
      </c>
      <c r="K30" s="62">
        <v>5907.5856000000003</v>
      </c>
      <c r="L30" s="57">
        <f t="shared" si="2"/>
        <v>29537.928</v>
      </c>
      <c r="M30" s="62">
        <v>14270</v>
      </c>
      <c r="N30" s="57">
        <f t="shared" si="3"/>
        <v>71350</v>
      </c>
      <c r="O30" s="62">
        <v>3750</v>
      </c>
      <c r="P30" s="57">
        <f t="shared" si="4"/>
        <v>18750</v>
      </c>
      <c r="Q30" s="176" t="s">
        <v>199</v>
      </c>
    </row>
    <row r="31" spans="1:24" s="1" customFormat="1" ht="29.25" customHeight="1">
      <c r="A31" s="52" t="s">
        <v>133</v>
      </c>
      <c r="B31" s="53" t="s">
        <v>24</v>
      </c>
      <c r="C31" s="54" t="s">
        <v>50</v>
      </c>
      <c r="D31" s="54" t="s">
        <v>95</v>
      </c>
      <c r="E31" s="75" t="s">
        <v>21</v>
      </c>
      <c r="F31" s="55">
        <v>8</v>
      </c>
      <c r="G31" s="56">
        <f t="shared" si="5"/>
        <v>8039.8278</v>
      </c>
      <c r="H31" s="57">
        <f t="shared" si="0"/>
        <v>64318.62</v>
      </c>
      <c r="I31" s="62">
        <v>4182</v>
      </c>
      <c r="J31" s="57">
        <f t="shared" si="1"/>
        <v>33456</v>
      </c>
      <c r="K31" s="62">
        <v>7013.3111999999992</v>
      </c>
      <c r="L31" s="57">
        <f t="shared" si="2"/>
        <v>56106.489599999994</v>
      </c>
      <c r="M31" s="62">
        <v>14115</v>
      </c>
      <c r="N31" s="57">
        <f t="shared" si="3"/>
        <v>112920</v>
      </c>
      <c r="O31" s="62">
        <f>2555+4294</f>
        <v>6849</v>
      </c>
      <c r="P31" s="57">
        <f t="shared" si="4"/>
        <v>54792</v>
      </c>
      <c r="Q31" s="176" t="s">
        <v>199</v>
      </c>
    </row>
    <row r="32" spans="1:24" s="1" customFormat="1" ht="29.25" customHeight="1">
      <c r="A32" s="52" t="s">
        <v>134</v>
      </c>
      <c r="B32" s="53" t="s">
        <v>24</v>
      </c>
      <c r="C32" s="54" t="s">
        <v>51</v>
      </c>
      <c r="D32" s="54" t="s">
        <v>96</v>
      </c>
      <c r="E32" s="75" t="s">
        <v>21</v>
      </c>
      <c r="F32" s="55">
        <v>7</v>
      </c>
      <c r="G32" s="56">
        <f t="shared" si="5"/>
        <v>13757.868999999999</v>
      </c>
      <c r="H32" s="57">
        <f t="shared" si="0"/>
        <v>96305.08</v>
      </c>
      <c r="I32" s="62">
        <v>14088</v>
      </c>
      <c r="J32" s="57">
        <f t="shared" si="1"/>
        <v>98616</v>
      </c>
      <c r="K32" s="62">
        <v>23905.475999999999</v>
      </c>
      <c r="L32" s="57">
        <f t="shared" si="2"/>
        <v>167338.33199999999</v>
      </c>
      <c r="M32" s="62">
        <v>10010</v>
      </c>
      <c r="N32" s="57">
        <f t="shared" si="3"/>
        <v>70070</v>
      </c>
      <c r="O32" s="62">
        <f>4121+2907</f>
        <v>7028</v>
      </c>
      <c r="P32" s="57">
        <f t="shared" si="4"/>
        <v>49196</v>
      </c>
      <c r="Q32" s="176" t="s">
        <v>199</v>
      </c>
    </row>
    <row r="33" spans="1:17" s="1" customFormat="1" ht="29.25" customHeight="1">
      <c r="A33" s="52" t="s">
        <v>135</v>
      </c>
      <c r="B33" s="53" t="s">
        <v>24</v>
      </c>
      <c r="C33" s="54" t="s">
        <v>52</v>
      </c>
      <c r="D33" s="54" t="s">
        <v>97</v>
      </c>
      <c r="E33" s="75" t="s">
        <v>21</v>
      </c>
      <c r="F33" s="55">
        <v>2</v>
      </c>
      <c r="G33" s="56">
        <f t="shared" si="5"/>
        <v>4531.0461999999998</v>
      </c>
      <c r="H33" s="57">
        <f t="shared" si="0"/>
        <v>9062.09</v>
      </c>
      <c r="I33" s="62">
        <v>3028</v>
      </c>
      <c r="J33" s="57">
        <f t="shared" si="1"/>
        <v>6056</v>
      </c>
      <c r="K33" s="62">
        <v>5082.1848</v>
      </c>
      <c r="L33" s="57">
        <f t="shared" si="2"/>
        <v>10164.3696</v>
      </c>
      <c r="M33" s="62">
        <v>5720</v>
      </c>
      <c r="N33" s="57">
        <f t="shared" si="3"/>
        <v>11440</v>
      </c>
      <c r="O33" s="62">
        <v>4294</v>
      </c>
      <c r="P33" s="57">
        <f t="shared" si="4"/>
        <v>8588</v>
      </c>
      <c r="Q33" s="176" t="s">
        <v>199</v>
      </c>
    </row>
    <row r="34" spans="1:17" s="1" customFormat="1" ht="29.25" customHeight="1">
      <c r="A34" s="52" t="s">
        <v>136</v>
      </c>
      <c r="B34" s="53" t="s">
        <v>24</v>
      </c>
      <c r="C34" s="54" t="s">
        <v>53</v>
      </c>
      <c r="D34" s="54" t="s">
        <v>98</v>
      </c>
      <c r="E34" s="75" t="s">
        <v>21</v>
      </c>
      <c r="F34" s="55">
        <v>2</v>
      </c>
      <c r="G34" s="56">
        <f t="shared" si="5"/>
        <v>9158.7955999999995</v>
      </c>
      <c r="H34" s="57">
        <f t="shared" si="0"/>
        <v>18317.59</v>
      </c>
      <c r="I34" s="62">
        <v>4707</v>
      </c>
      <c r="J34" s="57">
        <f t="shared" si="1"/>
        <v>9414</v>
      </c>
      <c r="K34" s="62">
        <v>7797.1823999999997</v>
      </c>
      <c r="L34" s="57">
        <f t="shared" si="2"/>
        <v>15594.364799999999</v>
      </c>
      <c r="M34" s="62">
        <v>20000</v>
      </c>
      <c r="N34" s="57">
        <f t="shared" si="3"/>
        <v>40000</v>
      </c>
      <c r="O34" s="62">
        <v>4131</v>
      </c>
      <c r="P34" s="57">
        <f t="shared" si="4"/>
        <v>8262</v>
      </c>
      <c r="Q34" s="176" t="s">
        <v>199</v>
      </c>
    </row>
    <row r="35" spans="1:17" s="1" customFormat="1" ht="29.25" customHeight="1">
      <c r="A35" s="52" t="s">
        <v>137</v>
      </c>
      <c r="B35" s="53" t="s">
        <v>24</v>
      </c>
      <c r="C35" s="54" t="s">
        <v>54</v>
      </c>
      <c r="D35" s="54" t="s">
        <v>99</v>
      </c>
      <c r="E35" s="75" t="s">
        <v>21</v>
      </c>
      <c r="F35" s="55">
        <v>1</v>
      </c>
      <c r="G35" s="56">
        <f t="shared" si="5"/>
        <v>3154.8993999999998</v>
      </c>
      <c r="H35" s="57">
        <f t="shared" si="0"/>
        <v>3154.9</v>
      </c>
      <c r="I35" s="62">
        <v>1872</v>
      </c>
      <c r="J35" s="57">
        <f t="shared" si="1"/>
        <v>1872</v>
      </c>
      <c r="K35" s="62">
        <v>3147.5975999999991</v>
      </c>
      <c r="L35" s="57">
        <f t="shared" si="2"/>
        <v>3147.5975999999991</v>
      </c>
      <c r="M35" s="62">
        <v>3800</v>
      </c>
      <c r="N35" s="57">
        <f t="shared" si="3"/>
        <v>3800</v>
      </c>
      <c r="O35" s="62">
        <v>3800</v>
      </c>
      <c r="P35" s="57">
        <f t="shared" si="4"/>
        <v>3800</v>
      </c>
      <c r="Q35" s="176" t="s">
        <v>199</v>
      </c>
    </row>
    <row r="36" spans="1:17" s="1" customFormat="1" ht="29.25" customHeight="1">
      <c r="A36" s="52" t="s">
        <v>138</v>
      </c>
      <c r="B36" s="53" t="s">
        <v>24</v>
      </c>
      <c r="C36" s="54" t="s">
        <v>55</v>
      </c>
      <c r="D36" s="54" t="s">
        <v>100</v>
      </c>
      <c r="E36" s="75" t="s">
        <v>21</v>
      </c>
      <c r="F36" s="55">
        <v>1</v>
      </c>
      <c r="G36" s="56">
        <f t="shared" si="5"/>
        <v>128960.075</v>
      </c>
      <c r="H36" s="57">
        <f t="shared" si="0"/>
        <v>128960.08</v>
      </c>
      <c r="I36" s="62">
        <v>130808</v>
      </c>
      <c r="J36" s="57">
        <f t="shared" si="1"/>
        <v>130808</v>
      </c>
      <c r="K36" s="62">
        <v>134322.29999999999</v>
      </c>
      <c r="L36" s="57">
        <f t="shared" si="2"/>
        <v>134322.29999999999</v>
      </c>
      <c r="M36" s="62">
        <v>128420</v>
      </c>
      <c r="N36" s="57">
        <f t="shared" si="3"/>
        <v>128420</v>
      </c>
      <c r="O36" s="62">
        <f>(52392+55648+14250)</f>
        <v>122290</v>
      </c>
      <c r="P36" s="57">
        <f t="shared" si="4"/>
        <v>122290</v>
      </c>
      <c r="Q36" s="176" t="s">
        <v>199</v>
      </c>
    </row>
    <row r="37" spans="1:17" s="1" customFormat="1" ht="29.25" customHeight="1">
      <c r="A37" s="52" t="s">
        <v>139</v>
      </c>
      <c r="B37" s="53" t="s">
        <v>24</v>
      </c>
      <c r="C37" s="54" t="s">
        <v>56</v>
      </c>
      <c r="D37" s="54" t="s">
        <v>101</v>
      </c>
      <c r="E37" s="75" t="s">
        <v>21</v>
      </c>
      <c r="F37" s="55">
        <v>16</v>
      </c>
      <c r="G37" s="56">
        <f t="shared" si="5"/>
        <v>11056.3514</v>
      </c>
      <c r="H37" s="57">
        <f t="shared" si="0"/>
        <v>176901.62</v>
      </c>
      <c r="I37" s="62">
        <v>8615</v>
      </c>
      <c r="J37" s="57">
        <f t="shared" si="1"/>
        <v>137840</v>
      </c>
      <c r="K37" s="62">
        <v>14862.405599999998</v>
      </c>
      <c r="L37" s="57">
        <f t="shared" si="2"/>
        <v>237798.48959999997</v>
      </c>
      <c r="M37" s="62">
        <v>11400</v>
      </c>
      <c r="N37" s="57">
        <f t="shared" si="3"/>
        <v>182400</v>
      </c>
      <c r="O37" s="62">
        <v>9348</v>
      </c>
      <c r="P37" s="57">
        <f t="shared" si="4"/>
        <v>149568</v>
      </c>
      <c r="Q37" s="176" t="s">
        <v>199</v>
      </c>
    </row>
    <row r="38" spans="1:17" s="1" customFormat="1" ht="29.25" customHeight="1">
      <c r="A38" s="52" t="s">
        <v>140</v>
      </c>
      <c r="B38" s="53" t="s">
        <v>24</v>
      </c>
      <c r="C38" s="54" t="s">
        <v>57</v>
      </c>
      <c r="D38" s="54" t="s">
        <v>102</v>
      </c>
      <c r="E38" s="75" t="s">
        <v>21</v>
      </c>
      <c r="F38" s="55">
        <v>2</v>
      </c>
      <c r="G38" s="56">
        <f t="shared" si="5"/>
        <v>11918.189200000001</v>
      </c>
      <c r="H38" s="57">
        <f t="shared" si="0"/>
        <v>23836.38</v>
      </c>
      <c r="I38" s="62">
        <v>10907</v>
      </c>
      <c r="J38" s="57">
        <f t="shared" si="1"/>
        <v>21814</v>
      </c>
      <c r="K38" s="62">
        <v>17722.756799999999</v>
      </c>
      <c r="L38" s="57">
        <f t="shared" si="2"/>
        <v>35445.513599999998</v>
      </c>
      <c r="M38" s="62">
        <v>11325</v>
      </c>
      <c r="N38" s="57">
        <f t="shared" si="3"/>
        <v>22650</v>
      </c>
      <c r="O38" s="62">
        <v>7718</v>
      </c>
      <c r="P38" s="57">
        <f t="shared" si="4"/>
        <v>15436</v>
      </c>
      <c r="Q38" s="176" t="s">
        <v>199</v>
      </c>
    </row>
    <row r="39" spans="1:17" s="1" customFormat="1" ht="29.25" customHeight="1">
      <c r="A39" s="52" t="s">
        <v>141</v>
      </c>
      <c r="B39" s="53" t="s">
        <v>24</v>
      </c>
      <c r="C39" s="54" t="s">
        <v>58</v>
      </c>
      <c r="D39" s="54" t="s">
        <v>103</v>
      </c>
      <c r="E39" s="75" t="s">
        <v>21</v>
      </c>
      <c r="F39" s="55">
        <v>3</v>
      </c>
      <c r="G39" s="56">
        <f t="shared" si="5"/>
        <v>16849.688200000001</v>
      </c>
      <c r="H39" s="57">
        <f t="shared" si="0"/>
        <v>50549.06</v>
      </c>
      <c r="I39" s="62">
        <v>9683</v>
      </c>
      <c r="J39" s="57">
        <f t="shared" si="1"/>
        <v>29049</v>
      </c>
      <c r="K39" s="62">
        <v>13595.7528</v>
      </c>
      <c r="L39" s="57">
        <f t="shared" si="2"/>
        <v>40787.258399999999</v>
      </c>
      <c r="M39" s="62">
        <v>27970</v>
      </c>
      <c r="N39" s="57">
        <f t="shared" si="3"/>
        <v>83910</v>
      </c>
      <c r="O39" s="62">
        <v>16150</v>
      </c>
      <c r="P39" s="57">
        <f t="shared" si="4"/>
        <v>48450</v>
      </c>
      <c r="Q39" s="176" t="s">
        <v>199</v>
      </c>
    </row>
    <row r="40" spans="1:17" s="1" customFormat="1" ht="29.25" customHeight="1">
      <c r="A40" s="52" t="s">
        <v>142</v>
      </c>
      <c r="B40" s="53" t="s">
        <v>24</v>
      </c>
      <c r="C40" s="54" t="s">
        <v>59</v>
      </c>
      <c r="D40" s="54" t="s">
        <v>104</v>
      </c>
      <c r="E40" s="75" t="s">
        <v>21</v>
      </c>
      <c r="F40" s="55">
        <v>1</v>
      </c>
      <c r="G40" s="56">
        <f t="shared" si="5"/>
        <v>11984.9274</v>
      </c>
      <c r="H40" s="57">
        <f t="shared" si="0"/>
        <v>11984.93</v>
      </c>
      <c r="I40" s="62">
        <v>9427</v>
      </c>
      <c r="J40" s="57">
        <f t="shared" si="1"/>
        <v>9427</v>
      </c>
      <c r="K40" s="62">
        <v>14879.709599999998</v>
      </c>
      <c r="L40" s="57">
        <f t="shared" si="2"/>
        <v>14879.709599999998</v>
      </c>
      <c r="M40" s="62">
        <v>14990</v>
      </c>
      <c r="N40" s="57">
        <f t="shared" si="3"/>
        <v>14990</v>
      </c>
      <c r="O40" s="62">
        <v>8643</v>
      </c>
      <c r="P40" s="57">
        <f t="shared" si="4"/>
        <v>8643</v>
      </c>
      <c r="Q40" s="176" t="s">
        <v>199</v>
      </c>
    </row>
    <row r="41" spans="1:17" s="1" customFormat="1" ht="29.25" customHeight="1">
      <c r="A41" s="52" t="s">
        <v>143</v>
      </c>
      <c r="B41" s="53" t="s">
        <v>24</v>
      </c>
      <c r="C41" s="54" t="s">
        <v>60</v>
      </c>
      <c r="D41" s="54" t="s">
        <v>105</v>
      </c>
      <c r="E41" s="75" t="s">
        <v>21</v>
      </c>
      <c r="F41" s="55">
        <v>1</v>
      </c>
      <c r="G41" s="56">
        <f t="shared" si="5"/>
        <v>16274.6474</v>
      </c>
      <c r="H41" s="57">
        <f t="shared" si="0"/>
        <v>16274.65</v>
      </c>
      <c r="I41" s="62">
        <v>10912</v>
      </c>
      <c r="J41" s="57">
        <f t="shared" si="1"/>
        <v>10912</v>
      </c>
      <c r="K41" s="62">
        <v>18686.589599999999</v>
      </c>
      <c r="L41" s="57">
        <f t="shared" si="2"/>
        <v>18686.589599999999</v>
      </c>
      <c r="M41" s="62">
        <v>27130</v>
      </c>
      <c r="N41" s="57">
        <f t="shared" si="3"/>
        <v>27130</v>
      </c>
      <c r="O41" s="62">
        <v>8370</v>
      </c>
      <c r="P41" s="57">
        <f t="shared" si="4"/>
        <v>8370</v>
      </c>
      <c r="Q41" s="176" t="s">
        <v>199</v>
      </c>
    </row>
    <row r="42" spans="1:17" s="1" customFormat="1" ht="29.25" customHeight="1">
      <c r="A42" s="52" t="s">
        <v>144</v>
      </c>
      <c r="B42" s="53" t="s">
        <v>24</v>
      </c>
      <c r="C42" s="54" t="s">
        <v>61</v>
      </c>
      <c r="D42" s="54" t="s">
        <v>106</v>
      </c>
      <c r="E42" s="75" t="s">
        <v>21</v>
      </c>
      <c r="F42" s="55">
        <v>1</v>
      </c>
      <c r="G42" s="56">
        <f t="shared" si="5"/>
        <v>14410.5574</v>
      </c>
      <c r="H42" s="57">
        <f t="shared" si="0"/>
        <v>14410.56</v>
      </c>
      <c r="I42" s="62">
        <v>10641</v>
      </c>
      <c r="J42" s="57">
        <f t="shared" si="1"/>
        <v>10641</v>
      </c>
      <c r="K42" s="62">
        <v>17129.229599999999</v>
      </c>
      <c r="L42" s="57">
        <f t="shared" si="2"/>
        <v>17129.229599999999</v>
      </c>
      <c r="M42" s="62">
        <v>19220</v>
      </c>
      <c r="N42" s="57">
        <f t="shared" si="3"/>
        <v>19220</v>
      </c>
      <c r="O42" s="62">
        <v>10652</v>
      </c>
      <c r="P42" s="57">
        <f t="shared" si="4"/>
        <v>10652</v>
      </c>
      <c r="Q42" s="176" t="s">
        <v>199</v>
      </c>
    </row>
    <row r="43" spans="1:17" s="1" customFormat="1" ht="29.25" customHeight="1">
      <c r="A43" s="52" t="s">
        <v>145</v>
      </c>
      <c r="B43" s="53" t="s">
        <v>24</v>
      </c>
      <c r="C43" s="54" t="s">
        <v>62</v>
      </c>
      <c r="D43" s="54" t="s">
        <v>107</v>
      </c>
      <c r="E43" s="75" t="s">
        <v>21</v>
      </c>
      <c r="F43" s="55">
        <v>1</v>
      </c>
      <c r="G43" s="56">
        <f t="shared" si="5"/>
        <v>17305.3374</v>
      </c>
      <c r="H43" s="57">
        <f t="shared" si="0"/>
        <v>17305.34</v>
      </c>
      <c r="I43" s="62">
        <v>16680</v>
      </c>
      <c r="J43" s="57">
        <f t="shared" si="1"/>
        <v>16680</v>
      </c>
      <c r="K43" s="62">
        <v>26300.349599999998</v>
      </c>
      <c r="L43" s="57">
        <f t="shared" si="2"/>
        <v>26300.349599999998</v>
      </c>
      <c r="M43" s="62">
        <v>13415</v>
      </c>
      <c r="N43" s="57">
        <f t="shared" si="3"/>
        <v>13415</v>
      </c>
      <c r="O43" s="62">
        <v>12826</v>
      </c>
      <c r="P43" s="57">
        <f t="shared" si="4"/>
        <v>12826</v>
      </c>
      <c r="Q43" s="176" t="s">
        <v>199</v>
      </c>
    </row>
    <row r="44" spans="1:17" s="1" customFormat="1" ht="29.25" customHeight="1">
      <c r="A44" s="52" t="s">
        <v>146</v>
      </c>
      <c r="B44" s="53" t="s">
        <v>24</v>
      </c>
      <c r="C44" s="54" t="s">
        <v>63</v>
      </c>
      <c r="D44" s="54" t="s">
        <v>108</v>
      </c>
      <c r="E44" s="75" t="s">
        <v>21</v>
      </c>
      <c r="F44" s="55">
        <v>2</v>
      </c>
      <c r="G44" s="56">
        <f t="shared" si="5"/>
        <v>13163.284799999999</v>
      </c>
      <c r="H44" s="57">
        <f t="shared" si="0"/>
        <v>26326.57</v>
      </c>
      <c r="I44" s="62">
        <v>6739</v>
      </c>
      <c r="J44" s="57">
        <f t="shared" si="1"/>
        <v>13478</v>
      </c>
      <c r="K44" s="62">
        <v>11244.139199999998</v>
      </c>
      <c r="L44" s="57">
        <f t="shared" si="2"/>
        <v>22488.278399999996</v>
      </c>
      <c r="M44" s="62">
        <v>10540</v>
      </c>
      <c r="N44" s="57">
        <f t="shared" si="3"/>
        <v>21080</v>
      </c>
      <c r="O44" s="62">
        <v>24130</v>
      </c>
      <c r="P44" s="57">
        <f t="shared" si="4"/>
        <v>48260</v>
      </c>
      <c r="Q44" s="176" t="s">
        <v>199</v>
      </c>
    </row>
    <row r="45" spans="1:17" s="1" customFormat="1" ht="29.25" customHeight="1">
      <c r="A45" s="52" t="s">
        <v>147</v>
      </c>
      <c r="B45" s="53" t="s">
        <v>24</v>
      </c>
      <c r="C45" s="54" t="s">
        <v>64</v>
      </c>
      <c r="D45" s="54" t="s">
        <v>109</v>
      </c>
      <c r="E45" s="75" t="s">
        <v>21</v>
      </c>
      <c r="F45" s="55">
        <v>3</v>
      </c>
      <c r="G45" s="56">
        <f t="shared" si="5"/>
        <v>10089.760200000001</v>
      </c>
      <c r="H45" s="57">
        <f t="shared" si="0"/>
        <v>30269.279999999999</v>
      </c>
      <c r="I45" s="62">
        <v>4823</v>
      </c>
      <c r="J45" s="57">
        <f t="shared" si="1"/>
        <v>14469</v>
      </c>
      <c r="K45" s="62">
        <v>7920.0407999999989</v>
      </c>
      <c r="L45" s="57">
        <f t="shared" si="2"/>
        <v>23760.122399999997</v>
      </c>
      <c r="M45" s="62">
        <v>8050</v>
      </c>
      <c r="N45" s="57">
        <f t="shared" si="3"/>
        <v>24150</v>
      </c>
      <c r="O45" s="62">
        <v>19566</v>
      </c>
      <c r="P45" s="57">
        <f t="shared" si="4"/>
        <v>58698</v>
      </c>
      <c r="Q45" s="176" t="s">
        <v>199</v>
      </c>
    </row>
    <row r="46" spans="1:17" s="1" customFormat="1" ht="39.75" customHeight="1">
      <c r="A46" s="52" t="s">
        <v>148</v>
      </c>
      <c r="B46" s="53" t="s">
        <v>24</v>
      </c>
      <c r="C46" s="54" t="s">
        <v>65</v>
      </c>
      <c r="D46" s="54" t="s">
        <v>110</v>
      </c>
      <c r="E46" s="75" t="s">
        <v>21</v>
      </c>
      <c r="F46" s="55">
        <v>4</v>
      </c>
      <c r="G46" s="56">
        <f t="shared" si="5"/>
        <v>9734.9173999999985</v>
      </c>
      <c r="H46" s="57">
        <f t="shared" si="0"/>
        <v>38939.67</v>
      </c>
      <c r="I46" s="62">
        <v>7341</v>
      </c>
      <c r="J46" s="57">
        <f t="shared" si="1"/>
        <v>29364</v>
      </c>
      <c r="K46" s="62">
        <v>12543.669599999997</v>
      </c>
      <c r="L46" s="57">
        <f t="shared" si="2"/>
        <v>50174.67839999999</v>
      </c>
      <c r="M46" s="62">
        <v>12785</v>
      </c>
      <c r="N46" s="57">
        <f t="shared" si="3"/>
        <v>51140</v>
      </c>
      <c r="O46" s="62">
        <v>6270</v>
      </c>
      <c r="P46" s="57">
        <f t="shared" si="4"/>
        <v>25080</v>
      </c>
      <c r="Q46" s="176" t="s">
        <v>199</v>
      </c>
    </row>
    <row r="47" spans="1:17" s="1" customFormat="1" ht="39.75" customHeight="1">
      <c r="A47" s="52" t="s">
        <v>149</v>
      </c>
      <c r="B47" s="53" t="s">
        <v>24</v>
      </c>
      <c r="C47" s="54" t="s">
        <v>66</v>
      </c>
      <c r="D47" s="54" t="s">
        <v>111</v>
      </c>
      <c r="E47" s="75" t="s">
        <v>21</v>
      </c>
      <c r="F47" s="55">
        <v>2</v>
      </c>
      <c r="G47" s="56">
        <f t="shared" si="5"/>
        <v>9909.7573999999986</v>
      </c>
      <c r="H47" s="57">
        <f t="shared" si="0"/>
        <v>19819.509999999998</v>
      </c>
      <c r="I47" s="62">
        <v>7281</v>
      </c>
      <c r="J47" s="57">
        <f t="shared" si="1"/>
        <v>14562</v>
      </c>
      <c r="K47" s="62">
        <v>11938.029599999998</v>
      </c>
      <c r="L47" s="57">
        <f t="shared" si="2"/>
        <v>23876.059199999996</v>
      </c>
      <c r="M47" s="62">
        <v>14115</v>
      </c>
      <c r="N47" s="57">
        <f t="shared" si="3"/>
        <v>28230</v>
      </c>
      <c r="O47" s="62">
        <v>6305</v>
      </c>
      <c r="P47" s="57">
        <f t="shared" si="4"/>
        <v>12610</v>
      </c>
      <c r="Q47" s="176" t="s">
        <v>199</v>
      </c>
    </row>
    <row r="48" spans="1:17" s="1" customFormat="1" ht="29.25" customHeight="1">
      <c r="A48" s="52" t="s">
        <v>150</v>
      </c>
      <c r="B48" s="53" t="s">
        <v>24</v>
      </c>
      <c r="C48" s="54" t="s">
        <v>67</v>
      </c>
      <c r="D48" s="54" t="s">
        <v>112</v>
      </c>
      <c r="E48" s="75" t="s">
        <v>21</v>
      </c>
      <c r="F48" s="55">
        <v>2</v>
      </c>
      <c r="G48" s="56">
        <f t="shared" si="5"/>
        <v>9333.1873999999989</v>
      </c>
      <c r="H48" s="57">
        <f t="shared" si="0"/>
        <v>18666.37</v>
      </c>
      <c r="I48" s="62">
        <v>6758</v>
      </c>
      <c r="J48" s="57">
        <f t="shared" si="1"/>
        <v>13516</v>
      </c>
      <c r="K48" s="62">
        <v>10726.749599999997</v>
      </c>
      <c r="L48" s="57">
        <f t="shared" si="2"/>
        <v>21453.499199999995</v>
      </c>
      <c r="M48" s="62">
        <v>10500</v>
      </c>
      <c r="N48" s="57">
        <f t="shared" si="3"/>
        <v>21000</v>
      </c>
      <c r="O48" s="62">
        <v>9348</v>
      </c>
      <c r="P48" s="57">
        <f t="shared" si="4"/>
        <v>18696</v>
      </c>
      <c r="Q48" s="176" t="s">
        <v>199</v>
      </c>
    </row>
    <row r="49" spans="1:17" s="1" customFormat="1" ht="39.75" customHeight="1">
      <c r="A49" s="52" t="s">
        <v>151</v>
      </c>
      <c r="B49" s="53" t="s">
        <v>24</v>
      </c>
      <c r="C49" s="54" t="s">
        <v>68</v>
      </c>
      <c r="D49" s="54" t="s">
        <v>113</v>
      </c>
      <c r="E49" s="75" t="s">
        <v>21</v>
      </c>
      <c r="F49" s="55">
        <v>2</v>
      </c>
      <c r="G49" s="56">
        <f t="shared" si="5"/>
        <v>8340.1273999999994</v>
      </c>
      <c r="H49" s="57">
        <f t="shared" si="0"/>
        <v>16680.25</v>
      </c>
      <c r="I49" s="62">
        <v>6114</v>
      </c>
      <c r="J49" s="57">
        <f t="shared" si="1"/>
        <v>12228</v>
      </c>
      <c r="K49" s="62">
        <v>9688.5095999999994</v>
      </c>
      <c r="L49" s="57">
        <f t="shared" si="2"/>
        <v>19377.019199999999</v>
      </c>
      <c r="M49" s="62">
        <v>9840</v>
      </c>
      <c r="N49" s="57">
        <f t="shared" si="3"/>
        <v>19680</v>
      </c>
      <c r="O49" s="62">
        <v>7718</v>
      </c>
      <c r="P49" s="57">
        <f t="shared" si="4"/>
        <v>15436</v>
      </c>
      <c r="Q49" s="176" t="s">
        <v>199</v>
      </c>
    </row>
    <row r="50" spans="1:17" s="1" customFormat="1" ht="29.25" customHeight="1">
      <c r="A50" s="52" t="s">
        <v>152</v>
      </c>
      <c r="B50" s="53" t="s">
        <v>24</v>
      </c>
      <c r="C50" s="54" t="s">
        <v>69</v>
      </c>
      <c r="D50" s="54" t="s">
        <v>114</v>
      </c>
      <c r="E50" s="75" t="s">
        <v>21</v>
      </c>
      <c r="F50" s="55">
        <v>2</v>
      </c>
      <c r="G50" s="56">
        <f t="shared" si="5"/>
        <v>6966.8173999999999</v>
      </c>
      <c r="H50" s="57">
        <f t="shared" si="0"/>
        <v>13933.63</v>
      </c>
      <c r="I50" s="62">
        <v>5598</v>
      </c>
      <c r="J50" s="57">
        <f t="shared" si="1"/>
        <v>11196</v>
      </c>
      <c r="K50" s="62">
        <v>8650.2695999999996</v>
      </c>
      <c r="L50" s="57">
        <f t="shared" si="2"/>
        <v>17300.539199999999</v>
      </c>
      <c r="M50" s="62">
        <v>7640</v>
      </c>
      <c r="N50" s="57">
        <f t="shared" si="3"/>
        <v>15280</v>
      </c>
      <c r="O50" s="62">
        <v>5979</v>
      </c>
      <c r="P50" s="57">
        <f t="shared" si="4"/>
        <v>11958</v>
      </c>
      <c r="Q50" s="176" t="s">
        <v>199</v>
      </c>
    </row>
    <row r="51" spans="1:17" s="1" customFormat="1" ht="29.25" customHeight="1">
      <c r="A51" s="52" t="s">
        <v>153</v>
      </c>
      <c r="B51" s="53" t="s">
        <v>24</v>
      </c>
      <c r="C51" s="54" t="s">
        <v>70</v>
      </c>
      <c r="D51" s="54" t="s">
        <v>115</v>
      </c>
      <c r="E51" s="75" t="s">
        <v>21</v>
      </c>
      <c r="F51" s="55">
        <v>12</v>
      </c>
      <c r="G51" s="56">
        <f t="shared" si="5"/>
        <v>29123.034</v>
      </c>
      <c r="H51" s="57">
        <f t="shared" si="0"/>
        <v>349476.41</v>
      </c>
      <c r="I51" s="62">
        <v>21248</v>
      </c>
      <c r="J51" s="57">
        <f t="shared" si="1"/>
        <v>254976</v>
      </c>
      <c r="K51" s="62">
        <v>36494.135999999999</v>
      </c>
      <c r="L51" s="57">
        <f t="shared" si="2"/>
        <v>437929.63199999998</v>
      </c>
      <c r="M51" s="62">
        <v>35000</v>
      </c>
      <c r="N51" s="57">
        <f t="shared" si="3"/>
        <v>420000</v>
      </c>
      <c r="O51" s="62">
        <v>23750</v>
      </c>
      <c r="P51" s="57">
        <f t="shared" si="4"/>
        <v>285000</v>
      </c>
      <c r="Q51" s="176" t="s">
        <v>199</v>
      </c>
    </row>
    <row r="52" spans="1:17" s="1" customFormat="1" ht="29.25" customHeight="1">
      <c r="A52" s="52" t="s">
        <v>154</v>
      </c>
      <c r="B52" s="53" t="s">
        <v>24</v>
      </c>
      <c r="C52" s="54" t="s">
        <v>71</v>
      </c>
      <c r="D52" s="54" t="s">
        <v>116</v>
      </c>
      <c r="E52" s="75" t="s">
        <v>21</v>
      </c>
      <c r="F52" s="55">
        <v>10</v>
      </c>
      <c r="G52" s="56">
        <f t="shared" si="5"/>
        <v>1656.3675874999999</v>
      </c>
      <c r="H52" s="57">
        <f t="shared" si="0"/>
        <v>16563.68</v>
      </c>
      <c r="I52" s="62">
        <v>1253</v>
      </c>
      <c r="J52" s="57">
        <f t="shared" si="1"/>
        <v>12530</v>
      </c>
      <c r="K52" s="62">
        <v>1772.4703500000001</v>
      </c>
      <c r="L52" s="57">
        <f t="shared" si="2"/>
        <v>17724.7035</v>
      </c>
      <c r="M52" s="62">
        <v>1400</v>
      </c>
      <c r="N52" s="57">
        <f t="shared" si="3"/>
        <v>14000</v>
      </c>
      <c r="O52" s="62">
        <v>2200</v>
      </c>
      <c r="P52" s="57">
        <f t="shared" si="4"/>
        <v>22000</v>
      </c>
      <c r="Q52" s="176" t="s">
        <v>199</v>
      </c>
    </row>
    <row r="53" spans="1:17" s="1" customFormat="1" ht="29.25" customHeight="1">
      <c r="A53" s="52" t="s">
        <v>155</v>
      </c>
      <c r="B53" s="53" t="s">
        <v>24</v>
      </c>
      <c r="C53" s="54" t="s">
        <v>72</v>
      </c>
      <c r="D53" s="54" t="s">
        <v>117</v>
      </c>
      <c r="E53" s="75" t="s">
        <v>21</v>
      </c>
      <c r="F53" s="55">
        <v>2</v>
      </c>
      <c r="G53" s="56">
        <f t="shared" si="5"/>
        <v>1971.7418062500001</v>
      </c>
      <c r="H53" s="57">
        <f t="shared" si="0"/>
        <v>3943.48</v>
      </c>
      <c r="I53" s="62">
        <v>1090</v>
      </c>
      <c r="J53" s="57">
        <f t="shared" si="1"/>
        <v>2180</v>
      </c>
      <c r="K53" s="62">
        <v>1589.9672250000001</v>
      </c>
      <c r="L53" s="57">
        <f t="shared" si="2"/>
        <v>3179.9344500000002</v>
      </c>
      <c r="M53" s="62">
        <v>1400</v>
      </c>
      <c r="N53" s="57">
        <f t="shared" si="3"/>
        <v>2800</v>
      </c>
      <c r="O53" s="62">
        <v>3807</v>
      </c>
      <c r="P53" s="57">
        <f t="shared" si="4"/>
        <v>7614</v>
      </c>
      <c r="Q53" s="176" t="s">
        <v>199</v>
      </c>
    </row>
    <row r="54" spans="1:17" s="1" customFormat="1" ht="29.25" customHeight="1">
      <c r="A54" s="52" t="s">
        <v>156</v>
      </c>
      <c r="B54" s="53" t="s">
        <v>24</v>
      </c>
      <c r="C54" s="54" t="s">
        <v>73</v>
      </c>
      <c r="D54" s="54" t="s">
        <v>118</v>
      </c>
      <c r="E54" s="75" t="s">
        <v>21</v>
      </c>
      <c r="F54" s="55">
        <v>2</v>
      </c>
      <c r="G54" s="56">
        <f t="shared" si="5"/>
        <v>2300.4321562499999</v>
      </c>
      <c r="H54" s="57">
        <f t="shared" si="0"/>
        <v>4600.8599999999997</v>
      </c>
      <c r="I54" s="62">
        <v>1187</v>
      </c>
      <c r="J54" s="57">
        <f t="shared" si="1"/>
        <v>2374</v>
      </c>
      <c r="K54" s="62">
        <v>1671.7286250000002</v>
      </c>
      <c r="L54" s="57">
        <f t="shared" si="2"/>
        <v>3343.4572500000004</v>
      </c>
      <c r="M54" s="62">
        <v>1500</v>
      </c>
      <c r="N54" s="57">
        <f t="shared" si="3"/>
        <v>3000</v>
      </c>
      <c r="O54" s="62">
        <v>4843</v>
      </c>
      <c r="P54" s="57">
        <f t="shared" si="4"/>
        <v>9686</v>
      </c>
      <c r="Q54" s="176" t="s">
        <v>199</v>
      </c>
    </row>
    <row r="55" spans="1:17" s="1" customFormat="1" ht="29.25" customHeight="1">
      <c r="A55" s="52" t="s">
        <v>157</v>
      </c>
      <c r="B55" s="53" t="s">
        <v>24</v>
      </c>
      <c r="C55" s="54" t="s">
        <v>74</v>
      </c>
      <c r="D55" s="54" t="s">
        <v>119</v>
      </c>
      <c r="E55" s="75" t="s">
        <v>21</v>
      </c>
      <c r="F55" s="55">
        <v>14</v>
      </c>
      <c r="G55" s="56">
        <f t="shared" si="5"/>
        <v>437.85181249999999</v>
      </c>
      <c r="H55" s="57">
        <f t="shared" si="0"/>
        <v>6129.93</v>
      </c>
      <c r="I55" s="62">
        <v>309</v>
      </c>
      <c r="J55" s="57">
        <f t="shared" si="1"/>
        <v>4326</v>
      </c>
      <c r="K55" s="62">
        <v>423.40725000000003</v>
      </c>
      <c r="L55" s="57">
        <f t="shared" si="2"/>
        <v>5927.7015000000001</v>
      </c>
      <c r="M55" s="62">
        <v>800</v>
      </c>
      <c r="N55" s="57">
        <f t="shared" si="3"/>
        <v>11200</v>
      </c>
      <c r="O55" s="62">
        <v>219</v>
      </c>
      <c r="P55" s="57">
        <f t="shared" si="4"/>
        <v>3066</v>
      </c>
      <c r="Q55" s="176" t="s">
        <v>199</v>
      </c>
    </row>
    <row r="56" spans="1:17" s="1" customFormat="1" ht="29.25" customHeight="1">
      <c r="A56" s="52" t="s">
        <v>158</v>
      </c>
      <c r="B56" s="53" t="s">
        <v>24</v>
      </c>
      <c r="C56" s="54" t="s">
        <v>75</v>
      </c>
      <c r="D56" s="54" t="s">
        <v>120</v>
      </c>
      <c r="E56" s="75" t="s">
        <v>21</v>
      </c>
      <c r="F56" s="55">
        <v>1</v>
      </c>
      <c r="G56" s="56">
        <f t="shared" si="5"/>
        <v>722.24820625000007</v>
      </c>
      <c r="H56" s="57">
        <f t="shared" si="0"/>
        <v>722.25</v>
      </c>
      <c r="I56" s="62">
        <v>570</v>
      </c>
      <c r="J56" s="57">
        <f t="shared" si="1"/>
        <v>570</v>
      </c>
      <c r="K56" s="62">
        <v>748.99282500000004</v>
      </c>
      <c r="L56" s="57">
        <f t="shared" si="2"/>
        <v>748.99282500000004</v>
      </c>
      <c r="M56" s="62">
        <v>715</v>
      </c>
      <c r="N56" s="57">
        <f t="shared" si="3"/>
        <v>715</v>
      </c>
      <c r="O56" s="62">
        <v>855</v>
      </c>
      <c r="P56" s="57">
        <f t="shared" si="4"/>
        <v>855</v>
      </c>
      <c r="Q56" s="176" t="s">
        <v>199</v>
      </c>
    </row>
    <row r="57" spans="1:17" s="1" customFormat="1">
      <c r="A57" s="35"/>
      <c r="B57" s="36"/>
      <c r="C57" s="36"/>
      <c r="D57" s="36" t="s">
        <v>15</v>
      </c>
      <c r="E57" s="76"/>
      <c r="F57" s="37"/>
      <c r="G57" s="84"/>
      <c r="H57" s="46">
        <f>H10</f>
        <v>2364457.4500000007</v>
      </c>
      <c r="I57" s="2"/>
      <c r="J57" s="46">
        <f>J10</f>
        <v>2104548</v>
      </c>
      <c r="K57" s="2"/>
      <c r="L57" s="46">
        <f>L10</f>
        <v>2889631.8211250012</v>
      </c>
      <c r="M57" s="2"/>
      <c r="N57" s="46">
        <f>N10</f>
        <v>2385641</v>
      </c>
      <c r="O57" s="46"/>
      <c r="P57" s="46">
        <f>P10</f>
        <v>2078009</v>
      </c>
      <c r="Q57" s="46"/>
    </row>
    <row r="58" spans="1:17">
      <c r="A58" s="38"/>
      <c r="B58" s="39"/>
      <c r="C58" s="39"/>
      <c r="D58" s="39"/>
      <c r="E58" s="77"/>
      <c r="F58" s="40"/>
      <c r="H58" s="47"/>
      <c r="J58" s="91"/>
      <c r="Q58" s="47"/>
    </row>
    <row r="59" spans="1:17">
      <c r="A59" s="197" t="s">
        <v>16</v>
      </c>
      <c r="B59" s="198"/>
      <c r="C59" s="199"/>
      <c r="D59" s="41" t="s">
        <v>159</v>
      </c>
      <c r="E59" s="42"/>
      <c r="F59" s="43"/>
      <c r="G59" s="4"/>
      <c r="H59" s="48">
        <f>H57</f>
        <v>2364457.4500000007</v>
      </c>
      <c r="I59" s="63"/>
      <c r="J59" s="92">
        <f>J57</f>
        <v>2104548</v>
      </c>
      <c r="K59" s="63"/>
      <c r="L59" s="4"/>
      <c r="M59" s="63"/>
      <c r="N59" s="4"/>
      <c r="O59" s="63"/>
      <c r="P59" s="4"/>
      <c r="Q59" s="48"/>
    </row>
    <row r="61" spans="1:17">
      <c r="A61" s="20" t="s">
        <v>17</v>
      </c>
      <c r="B61" s="21"/>
      <c r="C61" s="20"/>
      <c r="D61" s="20"/>
      <c r="E61" s="79"/>
      <c r="F61" s="20"/>
      <c r="G61" s="18"/>
      <c r="H61" s="18"/>
      <c r="I61" s="64"/>
      <c r="J61" s="18"/>
      <c r="K61" s="64"/>
      <c r="L61" s="18"/>
      <c r="M61" s="64"/>
      <c r="N61" s="18"/>
      <c r="O61" s="64"/>
      <c r="P61" s="18"/>
      <c r="Q61" s="18"/>
    </row>
    <row r="62" spans="1:17" ht="30.75" customHeight="1">
      <c r="A62" s="200" t="s">
        <v>20</v>
      </c>
      <c r="B62" s="201"/>
      <c r="C62" s="201"/>
      <c r="D62" s="201"/>
      <c r="E62" s="201"/>
      <c r="F62" s="201"/>
      <c r="G62" s="85"/>
      <c r="H62" s="18"/>
      <c r="I62" s="65"/>
      <c r="J62" s="18"/>
      <c r="K62" s="65"/>
      <c r="L62" s="85"/>
      <c r="M62" s="65"/>
      <c r="N62" s="85"/>
      <c r="O62" s="65"/>
      <c r="P62" s="85"/>
      <c r="Q62" s="18"/>
    </row>
    <row r="63" spans="1:17" ht="112.5" customHeight="1">
      <c r="A63" s="193" t="s">
        <v>23</v>
      </c>
      <c r="B63" s="202"/>
      <c r="C63" s="202"/>
      <c r="D63" s="202"/>
      <c r="E63" s="202"/>
      <c r="F63" s="202"/>
      <c r="G63" s="86"/>
      <c r="H63" s="18"/>
      <c r="I63" s="66"/>
      <c r="J63" s="18"/>
      <c r="K63" s="66"/>
      <c r="L63" s="86"/>
      <c r="M63" s="66"/>
      <c r="N63" s="86"/>
      <c r="O63" s="66"/>
      <c r="P63" s="86"/>
      <c r="Q63" s="18"/>
    </row>
    <row r="64" spans="1:17" ht="18.75" customHeight="1">
      <c r="A64" s="193" t="s">
        <v>18</v>
      </c>
      <c r="B64" s="194"/>
      <c r="C64" s="194"/>
      <c r="D64" s="194"/>
      <c r="E64" s="194"/>
      <c r="F64" s="194"/>
      <c r="G64" s="8"/>
      <c r="H64" s="19"/>
      <c r="I64" s="67"/>
      <c r="J64" s="19"/>
      <c r="K64" s="67"/>
      <c r="L64" s="8"/>
      <c r="M64" s="67"/>
      <c r="N64" s="8"/>
      <c r="O64" s="67"/>
      <c r="P64" s="8"/>
      <c r="Q64" s="19"/>
    </row>
    <row r="65" spans="1:17" ht="29.25" customHeight="1">
      <c r="A65" s="193" t="s">
        <v>19</v>
      </c>
      <c r="B65" s="194"/>
      <c r="C65" s="194"/>
      <c r="D65" s="194"/>
      <c r="E65" s="194"/>
      <c r="F65" s="194"/>
      <c r="G65" s="8"/>
      <c r="H65" s="19"/>
      <c r="I65" s="67"/>
      <c r="J65" s="19"/>
      <c r="K65" s="67"/>
      <c r="L65" s="8"/>
      <c r="M65" s="67"/>
      <c r="N65" s="8"/>
      <c r="O65" s="67"/>
      <c r="P65" s="8"/>
      <c r="Q65" s="19"/>
    </row>
    <row r="66" spans="1:17" ht="29.25" customHeight="1">
      <c r="A66" s="195" t="s">
        <v>35</v>
      </c>
      <c r="B66" s="195"/>
      <c r="C66" s="195"/>
      <c r="D66" s="195"/>
      <c r="E66" s="195"/>
      <c r="F66" s="195"/>
      <c r="G66" s="8"/>
      <c r="H66" s="19"/>
      <c r="I66" s="67"/>
      <c r="J66" s="19"/>
      <c r="K66" s="67"/>
      <c r="L66" s="8"/>
      <c r="M66" s="67"/>
      <c r="N66" s="8"/>
      <c r="O66" s="67"/>
      <c r="P66" s="8"/>
      <c r="Q66" s="19"/>
    </row>
    <row r="67" spans="1:17" ht="49.5" customHeight="1">
      <c r="A67" s="195" t="s">
        <v>28</v>
      </c>
      <c r="B67" s="195"/>
      <c r="C67" s="195"/>
      <c r="D67" s="195"/>
      <c r="E67" s="195"/>
      <c r="F67" s="195"/>
      <c r="G67" s="87"/>
      <c r="H67" s="15"/>
      <c r="I67" s="68"/>
      <c r="J67" s="87"/>
      <c r="K67" s="68"/>
      <c r="L67" s="87"/>
      <c r="M67" s="68"/>
      <c r="N67" s="87"/>
      <c r="O67" s="68"/>
      <c r="P67" s="87"/>
      <c r="Q67" s="15"/>
    </row>
  </sheetData>
  <sheetProtection formatCells="0" formatColumns="0" formatRows="0" autoFilter="0"/>
  <mergeCells count="9">
    <mergeCell ref="A3:B3"/>
    <mergeCell ref="A64:F64"/>
    <mergeCell ref="A65:F65"/>
    <mergeCell ref="A66:F66"/>
    <mergeCell ref="A67:F67"/>
    <mergeCell ref="A5:D5"/>
    <mergeCell ref="A59:C59"/>
    <mergeCell ref="A62:F62"/>
    <mergeCell ref="A63:F63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9" fitToHeight="4" orientation="landscape" r:id="rId1"/>
  <headerFooter>
    <oddHeader>&amp;C&amp;F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14</vt:i4>
      </vt:variant>
    </vt:vector>
  </HeadingPairs>
  <TitlesOfParts>
    <vt:vector size="16" baseType="lpstr">
      <vt:lpstr>KL</vt:lpstr>
      <vt:lpstr>D.1.4.9. VNITŘNÍ VYBAVENÍ</vt:lpstr>
      <vt:lpstr>KL!CelkemObjekty</vt:lpstr>
      <vt:lpstr>KL!dadresa</vt:lpstr>
      <vt:lpstr>KL!NazevObjektu</vt:lpstr>
      <vt:lpstr>KL!NazevStavby</vt:lpstr>
      <vt:lpstr>KL!Objednatel</vt:lpstr>
      <vt:lpstr>KL!Objekt</vt:lpstr>
      <vt:lpstr>'D.1.4.9. VNITŘNÍ VYBAVENÍ'!Oblast_tisku</vt:lpstr>
      <vt:lpstr>KL!Oblast_tisku</vt:lpstr>
      <vt:lpstr>KL!onazev</vt:lpstr>
      <vt:lpstr>KL!Print_Area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2023-07-12T15:03:06Z</dcterms:modified>
</cp:coreProperties>
</file>