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<sst xmlns="http://schemas.openxmlformats.org/spreadsheetml/2006/main" count="139" uniqueCount="84">
  <si>
    <t>Četnost úklidu</t>
  </si>
  <si>
    <t>Typ úklidu</t>
  </si>
  <si>
    <t>Plocha v jednotkách</t>
  </si>
  <si>
    <t>jednotka</t>
  </si>
  <si>
    <t>1 x  měšíčně</t>
  </si>
  <si>
    <t>m2</t>
  </si>
  <si>
    <t>1 x týdně</t>
  </si>
  <si>
    <t>sklady prádla a materiálu apod.</t>
  </si>
  <si>
    <t>1 x denně (pondělí až pátek)</t>
  </si>
  <si>
    <t>2 x denně (pondělí až neděle)</t>
  </si>
  <si>
    <t>ambulance, toalety, vyšetřovny</t>
  </si>
  <si>
    <t>2 x denně (pondělí až pátek)</t>
  </si>
  <si>
    <t>2 x týdně (úterý a čtvrtek)</t>
  </si>
  <si>
    <t>kancelářské prostory administrativy</t>
  </si>
  <si>
    <t>stálá služba (dle potřeby)</t>
  </si>
  <si>
    <t>hod.</t>
  </si>
  <si>
    <t>bez úklidu</t>
  </si>
  <si>
    <t>plochy bez pravidelného úklidu</t>
  </si>
  <si>
    <t>X</t>
  </si>
  <si>
    <t>Mimořádný strojový úklid</t>
  </si>
  <si>
    <t>Plocha v jenotkách</t>
  </si>
  <si>
    <t>strojový úklid podlah</t>
  </si>
  <si>
    <t>voskování podlah dvouvrstvé</t>
  </si>
  <si>
    <t xml:space="preserve">voskování podlah třívrstvé </t>
  </si>
  <si>
    <t>Manuální úklid</t>
  </si>
  <si>
    <t>vynesení odpadkových košů bez provedení úklidu</t>
  </si>
  <si>
    <t>Mytí oken (včetně rámu), žaluzií a omyvatelných ploch</t>
  </si>
  <si>
    <t xml:space="preserve">mytí okenních horizontálních lamelových žaluzií </t>
  </si>
  <si>
    <t>Čištění koberců  a čalounění</t>
  </si>
  <si>
    <t>Nabídková cena v Kč bez DPH za jednotku úklidu</t>
  </si>
  <si>
    <t>V____________________dne______________</t>
  </si>
  <si>
    <t>______________________________________________</t>
  </si>
  <si>
    <t>podpis osoby oprávněné jednat jménem účastníka</t>
  </si>
  <si>
    <t>Nabídková cena v Kč bez DPH za celkovou plochu úklidu za 1 měsíc</t>
  </si>
  <si>
    <t>mytí a dezinfekce stěn nad rámec běžného úklidu</t>
  </si>
  <si>
    <r>
      <t xml:space="preserve">čištění okenních vertikálních žaluzií ultrazvukem - </t>
    </r>
    <r>
      <rPr>
        <sz val="10"/>
        <rFont val="Times New Roman"/>
        <family val="1"/>
      </rPr>
      <t>včetně demontáže a následné montáže</t>
    </r>
  </si>
  <si>
    <r>
      <t xml:space="preserve">strojové čištění koberců - </t>
    </r>
    <r>
      <rPr>
        <sz val="10"/>
        <rFont val="Times New Roman"/>
        <family val="1"/>
      </rPr>
      <t>pouze strojní čištění koberců mokrou cestou</t>
    </r>
  </si>
  <si>
    <r>
      <t xml:space="preserve">čištění čalouněného nábytku </t>
    </r>
    <r>
      <rPr>
        <sz val="10"/>
        <rFont val="Times New Roman"/>
        <family val="1"/>
      </rPr>
      <t>(obsahuje manipulci nábytku v rámci daného prostoru)</t>
    </r>
  </si>
  <si>
    <r>
      <t xml:space="preserve">Nabídková cena v Kč bez DPH za celkovou plochu úklidu </t>
    </r>
    <r>
      <rPr>
        <b/>
        <i/>
        <sz val="8"/>
        <rFont val="Times New Roman"/>
        <family val="1"/>
      </rPr>
      <t>(násobek sloupce C x sloupce E)</t>
    </r>
  </si>
  <si>
    <t>Úklid prostor nemocnice v lokalitách ONN a.s.“</t>
  </si>
  <si>
    <r>
      <t xml:space="preserve">manuální úklid - </t>
    </r>
    <r>
      <rPr>
        <sz val="10"/>
        <rFont val="Times New Roman"/>
        <family val="1"/>
      </rPr>
      <t>generální úklid, po stěhování, po malování a stavebních pracích (v ceně zahrnuto mytí oken včetně rámu, mytí parapetů, mytí vnitřních a vnějších žaluzií, mytí dveří v místnosti, ruční mytí podlah včetně ručního dočištění, mytí veškerých omyvatelných stěn, mytí povrchu vybavení daného prostoru. Není zahrnuto mytí kapet od emailu na podlahách, hrubý úklid po malířích a řemeslnících, demontáž a montáž osvětlení)</t>
    </r>
    <r>
      <rPr>
        <b/>
        <sz val="10"/>
        <rFont val="Times New Roman"/>
        <family val="1"/>
      </rPr>
      <t xml:space="preserve">, v případě provozních havárií. </t>
    </r>
  </si>
  <si>
    <t>2 x měsíčně</t>
  </si>
  <si>
    <t>1 x denně (pondělí až sobota)</t>
  </si>
  <si>
    <t>1 x denně (pondělí až čtvrtek)</t>
  </si>
  <si>
    <t>1 x denně (pondělí až neděle)</t>
  </si>
  <si>
    <t>3 x denně (pondělí - neděle)</t>
  </si>
  <si>
    <t>3 x týdně (pondělí - pátek)</t>
  </si>
  <si>
    <t>chodby, spisovny, technické místnosti</t>
  </si>
  <si>
    <t>chodby, schodiště</t>
  </si>
  <si>
    <t>administrativní, lůžkové a ambulantní prostory</t>
  </si>
  <si>
    <t>ambulantní prostory (transfúzní oddělení)</t>
  </si>
  <si>
    <t>lůžkové protory (Psychiatrie NMNM)</t>
  </si>
  <si>
    <t>lůžkové prostory (RHB)</t>
  </si>
  <si>
    <t>lůžkové a ambulantní protory</t>
  </si>
  <si>
    <t xml:space="preserve">ambulantní prostory </t>
  </si>
  <si>
    <t>lůžkové a ambulantní protory (spec. ARO, JIP)</t>
  </si>
  <si>
    <t>operační sály, umývárny, mytí oper.desek</t>
  </si>
  <si>
    <t>Příloha č. 12 zadávací dokumentace</t>
  </si>
  <si>
    <t>4 x týdně (pondělí - pátek)</t>
  </si>
  <si>
    <t>3 x denně (pondělí - pátek)</t>
  </si>
  <si>
    <t>zákrokový sálek</t>
  </si>
  <si>
    <r>
      <t xml:space="preserve">mytí venkovních oken ve výškách - </t>
    </r>
    <r>
      <rPr>
        <sz val="10"/>
        <rFont val="Times New Roman"/>
        <family val="1"/>
      </rPr>
      <t>horolezeckou cestou (na plášti budov), mytí pouze venkovní strany oken vč. rámu a parapetu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 venkovních elektrických žaluzií</t>
    </r>
  </si>
  <si>
    <r>
      <t>mytí vnitřních oken bez rozebírání</t>
    </r>
    <r>
      <rPr>
        <sz val="10"/>
        <rFont val="Times New Roman"/>
        <family val="1"/>
      </rPr>
      <t xml:space="preserve"> (plocha skla včetně skleněných neprůhledných spojovacích dílů a rámu - ne mytí oken ve výškách a mytí parapetu)</t>
    </r>
  </si>
  <si>
    <t>společ.místnosti, sprchy, zasedačky, ambul. prostory</t>
  </si>
  <si>
    <t>sazba za úklid po malířích a řemeslnících</t>
  </si>
  <si>
    <t>1 vynesení</t>
  </si>
  <si>
    <t>ANO/NE</t>
  </si>
  <si>
    <t xml:space="preserve">A- pravidelný úklid </t>
  </si>
  <si>
    <r>
      <t xml:space="preserve">Interní auditor kvality - </t>
    </r>
    <r>
      <rPr>
        <sz val="10"/>
        <rFont val="Times New Roman"/>
        <family val="1"/>
      </rPr>
      <t>certifikát vydaný příslušným evropským certifikačním orgánem (Český institut interních auditorů (ČIIA)</t>
    </r>
    <r>
      <rPr>
        <b/>
        <sz val="10"/>
        <rFont val="Times New Roman"/>
        <family val="1"/>
      </rPr>
      <t>)</t>
    </r>
  </si>
  <si>
    <r>
      <t xml:space="preserve">Manažer kvality - </t>
    </r>
    <r>
      <rPr>
        <sz val="10"/>
        <rFont val="Times New Roman"/>
        <family val="1"/>
      </rPr>
      <t>certifikát vydaný příslušným evropským certifikačním orgánem (odpovídající rozsahu kvalifikačního standardu pro povolání "Manažer/manžčerka kvality" dle autorizujícího orgánu Ministerstva průmyslu a obchodu)</t>
    </r>
  </si>
  <si>
    <t>Certifikát vydaný certifikačním orgánem</t>
  </si>
  <si>
    <t xml:space="preserve">*Do celkové nabídkové ceny musejí být započítány veškeré náklady předmětu plnění veřejné zakázky, které zadavatel uvedl v zadávací dokumentaci a jejích přílohách. To znamená, že musí být započítány náklady na stálou službu, dále noční službu, mytí oken 1x ročně a další veškeré požadované výkony pravidelného úklidu. </t>
  </si>
  <si>
    <t xml:space="preserve">** Zadavatel stanovil hodnocení dle modelového příkladu z důvodu, že není schopen předem přesně vymezit rozsah nepravidelného (mimořádného) úklidu. Hodnota modelového příkladu slouží pouze pro účely hodnocení a nemusí přesně odpovídat měsíční fakturaci. Záměrem zadavatele je získat nejvýhodnější cenu za předmět plnění, tak aby byly budoucí náklady na realizaci předmětu VZ vynaloženy, co nejefektivněji a nejhospodárněji. </t>
  </si>
  <si>
    <t>Součet za mytí oken</t>
  </si>
  <si>
    <t>Součet za pravidelný úklid</t>
  </si>
  <si>
    <t>Součet za nepravidelný úklid</t>
  </si>
  <si>
    <r>
      <t>Modelový příklad pro hodnocení (pravidelný a nepravidelný úklid, mytí oken a posouzení certifikátů)</t>
    </r>
    <r>
      <rPr>
        <b/>
        <sz val="14"/>
        <color rgb="FFFFFF00"/>
        <rFont val="Calibri"/>
        <family val="2"/>
      </rPr>
      <t>*</t>
    </r>
  </si>
  <si>
    <t>Celková cena pro účely hodnocení za 
1 měsíc v Kč bez DPH
(tuto částku doplnit do Krycího listu)</t>
  </si>
  <si>
    <t>B - nepravidelný  úklid</t>
  </si>
  <si>
    <t>C - mytí oken</t>
  </si>
  <si>
    <t>D - certifikáty</t>
  </si>
  <si>
    <t>Součet A+B+ C (pravidelný úklid, nepravidelný úklid, mytí oken)</t>
  </si>
  <si>
    <t>Hodnocení (ANO=10 bodů, Ne= 0 bodů)</t>
  </si>
  <si>
    <t>Za každý účastníkem nabídnutý certifikát (účastník vyplní ANO), zadavatel v rámci hodnocení přiřadí účastníkovi deset (10) bodů. 
Celkem je možné v rámci dílčího kritéria č. 2 získat celkem 20 bodů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</si>
</sst>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rgb="FFFFFF0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sz val="10"/>
      <color rgb="FFFF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rgb="FFFFFF00"/>
      <name val="Times New Roman"/>
      <family val="1"/>
    </font>
    <font>
      <b/>
      <sz val="14"/>
      <color rgb="FFFFFF00"/>
      <name val="Calibri"/>
      <family val="2"/>
    </font>
    <font>
      <b/>
      <sz val="14"/>
      <color theme="4" tint="-0.24997000396251678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7" fillId="0" borderId="0" xfId="0" applyFont="1"/>
    <xf numFmtId="4" fontId="9" fillId="2" borderId="1" xfId="22" applyNumberFormat="1" applyFont="1" applyFill="1" applyBorder="1" applyAlignment="1">
      <alignment horizontal="center" vertical="center" wrapText="1"/>
    </xf>
    <xf numFmtId="4" fontId="9" fillId="2" borderId="2" xfId="2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7" fillId="3" borderId="1" xfId="21" applyNumberFormat="1" applyFont="1" applyFill="1" applyBorder="1"/>
    <xf numFmtId="164" fontId="7" fillId="3" borderId="2" xfId="0" applyNumberFormat="1" applyFont="1" applyFill="1" applyBorder="1"/>
    <xf numFmtId="0" fontId="7" fillId="0" borderId="1" xfId="0" applyFont="1" applyBorder="1" applyAlignment="1">
      <alignment horizontal="center"/>
    </xf>
    <xf numFmtId="0" fontId="9" fillId="0" borderId="1" xfId="24" applyFont="1" applyBorder="1" applyAlignment="1" applyProtection="1">
      <alignment horizontal="center" vertical="center" wrapText="1" shrinkToFit="1"/>
      <protection hidden="1"/>
    </xf>
    <xf numFmtId="164" fontId="7" fillId="3" borderId="1" xfId="21" applyNumberFormat="1" applyFont="1" applyFill="1" applyBorder="1" applyProtection="1">
      <protection hidden="1"/>
    </xf>
    <xf numFmtId="164" fontId="7" fillId="3" borderId="1" xfId="21" applyNumberFormat="1" applyFont="1" applyFill="1" applyBorder="1" applyProtection="1">
      <protection/>
    </xf>
    <xf numFmtId="0" fontId="7" fillId="0" borderId="3" xfId="0" applyFont="1" applyBorder="1" applyAlignment="1">
      <alignment horizontal="center"/>
    </xf>
    <xf numFmtId="0" fontId="9" fillId="0" borderId="3" xfId="24" applyFont="1" applyBorder="1" applyAlignment="1" applyProtection="1">
      <alignment horizontal="center" vertical="center" wrapText="1" shrinkToFit="1"/>
      <protection hidden="1"/>
    </xf>
    <xf numFmtId="164" fontId="7" fillId="3" borderId="3" xfId="21" applyNumberFormat="1" applyFont="1" applyFill="1" applyBorder="1" applyProtection="1">
      <protection hidden="1"/>
    </xf>
    <xf numFmtId="164" fontId="7" fillId="0" borderId="0" xfId="0" applyNumberFormat="1" applyFont="1"/>
    <xf numFmtId="0" fontId="5" fillId="0" borderId="4" xfId="0" applyFont="1" applyBorder="1"/>
    <xf numFmtId="0" fontId="5" fillId="0" borderId="1" xfId="0" applyFont="1" applyBorder="1"/>
    <xf numFmtId="2" fontId="7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9" fillId="0" borderId="1" xfId="24" applyFont="1" applyBorder="1" applyAlignment="1" applyProtection="1">
      <alignment horizontal="center" wrapText="1" shrinkToFit="1"/>
      <protection hidden="1"/>
    </xf>
    <xf numFmtId="164" fontId="17" fillId="3" borderId="1" xfId="24" applyNumberFormat="1" applyFont="1" applyFill="1" applyBorder="1" applyAlignment="1" applyProtection="1">
      <alignment vertical="center" wrapText="1" shrinkToFit="1"/>
      <protection hidden="1"/>
    </xf>
    <xf numFmtId="43" fontId="9" fillId="4" borderId="5" xfId="20" applyFont="1" applyFill="1" applyBorder="1" applyAlignment="1" applyProtection="1">
      <alignment horizontal="center" vertical="center" wrapText="1"/>
      <protection/>
    </xf>
    <xf numFmtId="4" fontId="9" fillId="2" borderId="6" xfId="22" applyNumberFormat="1" applyFont="1" applyFill="1" applyBorder="1" applyAlignment="1">
      <alignment horizontal="center" vertical="center" wrapText="1"/>
    </xf>
    <xf numFmtId="43" fontId="9" fillId="2" borderId="6" xfId="20" applyFont="1" applyFill="1" applyBorder="1" applyAlignment="1" applyProtection="1">
      <alignment horizontal="center" vertical="center" wrapText="1"/>
      <protection/>
    </xf>
    <xf numFmtId="0" fontId="10" fillId="5" borderId="6" xfId="23" applyFont="1" applyFill="1" applyBorder="1" applyAlignment="1">
      <alignment horizontal="center" vertical="center"/>
      <protection/>
    </xf>
    <xf numFmtId="4" fontId="9" fillId="2" borderId="7" xfId="22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2" fontId="7" fillId="0" borderId="9" xfId="0" applyNumberFormat="1" applyFont="1" applyBorder="1"/>
    <xf numFmtId="0" fontId="11" fillId="0" borderId="9" xfId="0" applyFont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5" fillId="7" borderId="11" xfId="0" applyFont="1" applyFill="1" applyBorder="1"/>
    <xf numFmtId="0" fontId="7" fillId="6" borderId="12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9" xfId="24" applyFont="1" applyBorder="1" applyAlignment="1" applyProtection="1">
      <alignment horizontal="center" vertical="center" wrapText="1" shrinkToFit="1"/>
      <protection hidden="1"/>
    </xf>
    <xf numFmtId="164" fontId="7" fillId="3" borderId="9" xfId="21" applyNumberFormat="1" applyFont="1" applyFill="1" applyBorder="1" applyProtection="1">
      <protection hidden="1"/>
    </xf>
    <xf numFmtId="0" fontId="16" fillId="7" borderId="13" xfId="0" applyFont="1" applyFill="1" applyBorder="1" applyAlignment="1">
      <alignment vertical="center"/>
    </xf>
    <xf numFmtId="0" fontId="16" fillId="7" borderId="14" xfId="0" applyFont="1" applyFill="1" applyBorder="1" applyAlignment="1">
      <alignment vertical="center"/>
    </xf>
    <xf numFmtId="0" fontId="16" fillId="7" borderId="15" xfId="0" applyFont="1" applyFill="1" applyBorder="1" applyAlignment="1">
      <alignment vertical="center"/>
    </xf>
    <xf numFmtId="0" fontId="16" fillId="7" borderId="16" xfId="0" applyFont="1" applyFill="1" applyBorder="1" applyAlignment="1">
      <alignment vertical="center"/>
    </xf>
    <xf numFmtId="0" fontId="16" fillId="7" borderId="17" xfId="0" applyFont="1" applyFill="1" applyBorder="1" applyAlignment="1">
      <alignment vertical="center"/>
    </xf>
    <xf numFmtId="0" fontId="16" fillId="7" borderId="18" xfId="0" applyFont="1" applyFill="1" applyBorder="1" applyAlignment="1">
      <alignment vertical="center"/>
    </xf>
    <xf numFmtId="164" fontId="17" fillId="3" borderId="1" xfId="21" applyNumberFormat="1" applyFont="1" applyFill="1" applyBorder="1" applyProtection="1">
      <protection hidden="1"/>
    </xf>
    <xf numFmtId="164" fontId="17" fillId="3" borderId="1" xfId="24" applyNumberFormat="1" applyFont="1" applyFill="1" applyBorder="1" applyAlignment="1" applyProtection="1">
      <alignment wrapText="1" shrinkToFit="1"/>
      <protection hidden="1"/>
    </xf>
    <xf numFmtId="164" fontId="7" fillId="7" borderId="19" xfId="0" applyNumberFormat="1" applyFont="1" applyFill="1" applyBorder="1" applyAlignment="1">
      <alignment horizontal="right"/>
    </xf>
    <xf numFmtId="0" fontId="16" fillId="7" borderId="20" xfId="0" applyFont="1" applyFill="1" applyBorder="1"/>
    <xf numFmtId="0" fontId="21" fillId="5" borderId="1" xfId="0" applyFont="1" applyFill="1" applyBorder="1" applyAlignment="1">
      <alignment horizontal="center" vertical="center" wrapText="1"/>
    </xf>
    <xf numFmtId="0" fontId="9" fillId="5" borderId="1" xfId="23" applyFont="1" applyFill="1" applyBorder="1" applyAlignment="1">
      <alignment horizontal="center" vertical="center"/>
      <protection/>
    </xf>
    <xf numFmtId="0" fontId="22" fillId="0" borderId="0" xfId="0" applyFont="1"/>
    <xf numFmtId="0" fontId="7" fillId="7" borderId="11" xfId="0" applyFont="1" applyFill="1" applyBorder="1"/>
    <xf numFmtId="0" fontId="16" fillId="7" borderId="21" xfId="0" applyFont="1" applyFill="1" applyBorder="1" applyAlignment="1">
      <alignment horizontal="left" vertical="center"/>
    </xf>
    <xf numFmtId="0" fontId="16" fillId="7" borderId="22" xfId="0" applyFont="1" applyFill="1" applyBorder="1" applyAlignment="1">
      <alignment horizontal="left" vertical="center"/>
    </xf>
    <xf numFmtId="164" fontId="7" fillId="7" borderId="23" xfId="0" applyNumberFormat="1" applyFont="1" applyFill="1" applyBorder="1"/>
    <xf numFmtId="164" fontId="7" fillId="3" borderId="10" xfId="0" applyNumberFormat="1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49" fontId="7" fillId="3" borderId="3" xfId="0" applyNumberFormat="1" applyFont="1" applyFill="1" applyBorder="1" applyAlignment="1">
      <alignment horizontal="center" wrapText="1"/>
    </xf>
    <xf numFmtId="164" fontId="7" fillId="8" borderId="2" xfId="0" applyNumberFormat="1" applyFont="1" applyFill="1" applyBorder="1" applyAlignment="1">
      <alignment horizontal="center"/>
    </xf>
    <xf numFmtId="164" fontId="7" fillId="8" borderId="24" xfId="0" applyNumberFormat="1" applyFont="1" applyFill="1" applyBorder="1" applyAlignment="1">
      <alignment horizontal="center"/>
    </xf>
    <xf numFmtId="1" fontId="10" fillId="3" borderId="25" xfId="25" applyNumberFormat="1" applyFont="1" applyFill="1" applyBorder="1" applyAlignment="1" applyProtection="1">
      <alignment horizontal="center" vertical="center" wrapText="1" shrinkToFit="1"/>
      <protection hidden="1"/>
    </xf>
    <xf numFmtId="1" fontId="10" fillId="3" borderId="26" xfId="25" applyNumberFormat="1" applyFont="1" applyFill="1" applyBorder="1" applyAlignment="1" applyProtection="1">
      <alignment horizontal="center" vertical="center" wrapText="1" shrinkToFit="1"/>
      <protection hidden="1"/>
    </xf>
    <xf numFmtId="164" fontId="10" fillId="7" borderId="0" xfId="0" applyNumberFormat="1" applyFont="1" applyFill="1" applyAlignment="1">
      <alignment horizontal="center" vertical="center"/>
    </xf>
    <xf numFmtId="0" fontId="14" fillId="9" borderId="0" xfId="0" applyFont="1" applyFill="1" applyAlignment="1">
      <alignment horizontal="left" vertical="center" wrapText="1"/>
    </xf>
    <xf numFmtId="0" fontId="9" fillId="5" borderId="27" xfId="23" applyFont="1" applyFill="1" applyBorder="1" applyAlignment="1">
      <alignment horizontal="center" vertical="center" wrapText="1"/>
      <protection/>
    </xf>
    <xf numFmtId="0" fontId="9" fillId="5" borderId="28" xfId="23" applyFont="1" applyFill="1" applyBorder="1" applyAlignment="1">
      <alignment horizontal="center" vertical="center" wrapText="1"/>
      <protection/>
    </xf>
    <xf numFmtId="0" fontId="6" fillId="0" borderId="29" xfId="23" applyFont="1" applyBorder="1" applyAlignment="1">
      <alignment horizontal="left" vertical="center" wrapText="1" shrinkToFit="1"/>
      <protection/>
    </xf>
    <xf numFmtId="0" fontId="6" fillId="0" borderId="3" xfId="23" applyFont="1" applyBorder="1" applyAlignment="1">
      <alignment horizontal="left" vertical="center" wrapText="1" shrinkToFit="1"/>
      <protection/>
    </xf>
    <xf numFmtId="0" fontId="6" fillId="0" borderId="4" xfId="23" applyFont="1" applyBorder="1" applyAlignment="1">
      <alignment horizontal="left" vertical="center" wrapText="1" shrinkToFit="1"/>
      <protection/>
    </xf>
    <xf numFmtId="0" fontId="6" fillId="0" borderId="1" xfId="23" applyFont="1" applyBorder="1" applyAlignment="1">
      <alignment horizontal="left" vertical="center" wrapText="1" shrinkToFit="1"/>
      <protection/>
    </xf>
    <xf numFmtId="0" fontId="7" fillId="0" borderId="0" xfId="0" applyFont="1" applyAlignment="1">
      <alignment horizontal="center"/>
    </xf>
    <xf numFmtId="0" fontId="16" fillId="7" borderId="30" xfId="0" applyFont="1" applyFill="1" applyBorder="1" applyAlignment="1">
      <alignment horizontal="left" vertical="center"/>
    </xf>
    <xf numFmtId="0" fontId="16" fillId="7" borderId="31" xfId="0" applyFont="1" applyFill="1" applyBorder="1" applyAlignment="1">
      <alignment horizontal="left" vertical="center"/>
    </xf>
    <xf numFmtId="0" fontId="16" fillId="7" borderId="32" xfId="0" applyFont="1" applyFill="1" applyBorder="1" applyAlignment="1">
      <alignment horizontal="left" vertical="center"/>
    </xf>
    <xf numFmtId="0" fontId="9" fillId="5" borderId="33" xfId="23" applyFont="1" applyFill="1" applyBorder="1" applyAlignment="1">
      <alignment horizontal="center" vertical="center" wrapText="1"/>
      <protection/>
    </xf>
    <xf numFmtId="1" fontId="10" fillId="3" borderId="33" xfId="25" applyNumberFormat="1" applyFont="1" applyFill="1" applyBorder="1" applyAlignment="1" applyProtection="1">
      <alignment horizontal="center" vertical="center" wrapText="1" shrinkToFit="1"/>
      <protection hidden="1"/>
    </xf>
    <xf numFmtId="1" fontId="10" fillId="3" borderId="28" xfId="25" applyNumberFormat="1" applyFont="1" applyFill="1" applyBorder="1" applyAlignment="1" applyProtection="1">
      <alignment horizontal="center" vertical="center" wrapText="1" shrinkToFit="1"/>
      <protection hidden="1"/>
    </xf>
    <xf numFmtId="0" fontId="9" fillId="5" borderId="27" xfId="23" applyFont="1" applyFill="1" applyBorder="1" applyAlignment="1">
      <alignment horizontal="center" vertical="center"/>
      <protection/>
    </xf>
    <xf numFmtId="0" fontId="9" fillId="5" borderId="28" xfId="23" applyFont="1" applyFill="1" applyBorder="1" applyAlignment="1">
      <alignment horizontal="center" vertical="center"/>
      <protection/>
    </xf>
    <xf numFmtId="0" fontId="6" fillId="0" borderId="27" xfId="23" applyFont="1" applyBorder="1" applyAlignment="1">
      <alignment horizontal="left" vertical="center" wrapText="1" shrinkToFit="1"/>
      <protection/>
    </xf>
    <xf numFmtId="0" fontId="6" fillId="0" borderId="28" xfId="23" applyFont="1" applyBorder="1" applyAlignment="1">
      <alignment horizontal="left" vertical="center" wrapText="1" shrinkToFit="1"/>
      <protection/>
    </xf>
    <xf numFmtId="0" fontId="23" fillId="3" borderId="22" xfId="0" applyFont="1" applyFill="1" applyBorder="1" applyAlignment="1">
      <alignment horizontal="left" wrapText="1"/>
    </xf>
    <xf numFmtId="0" fontId="23" fillId="3" borderId="34" xfId="0" applyFont="1" applyFill="1" applyBorder="1" applyAlignment="1">
      <alignment horizontal="left" wrapText="1"/>
    </xf>
    <xf numFmtId="0" fontId="23" fillId="3" borderId="35" xfId="0" applyFont="1" applyFill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8" xfId="23" applyFont="1" applyBorder="1" applyAlignment="1">
      <alignment horizontal="left" vertical="center" wrapText="1" shrinkToFit="1"/>
      <protection/>
    </xf>
    <xf numFmtId="0" fontId="6" fillId="0" borderId="9" xfId="23" applyFont="1" applyBorder="1" applyAlignment="1">
      <alignment horizontal="left" vertical="center" wrapText="1" shrinkToFit="1"/>
      <protection/>
    </xf>
    <xf numFmtId="0" fontId="18" fillId="10" borderId="30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Vysvětlující text" xfId="22"/>
    <cellStyle name="normální_Ceník jedn. cen. mimosml. úkl. prací" xfId="23"/>
    <cellStyle name="normální_Verze1+ruč_Kalkulace úklidu" xfId="24"/>
    <cellStyle name="Procent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tabSelected="1" zoomScale="115" zoomScaleNormal="115" workbookViewId="0" topLeftCell="A47">
      <selection activeCell="F32" sqref="F32"/>
    </sheetView>
  </sheetViews>
  <sheetFormatPr defaultColWidth="9.140625" defaultRowHeight="15"/>
  <cols>
    <col min="1" max="1" width="29.28125" style="0" customWidth="1"/>
    <col min="2" max="2" width="41.57421875" style="0" customWidth="1"/>
    <col min="3" max="3" width="12.421875" style="0" customWidth="1"/>
    <col min="4" max="4" width="16.7109375" style="0" customWidth="1"/>
    <col min="5" max="5" width="23.140625" style="0" customWidth="1"/>
    <col min="6" max="6" width="24.28125" style="0" customWidth="1"/>
    <col min="7" max="7" width="17.57421875" style="0" customWidth="1"/>
  </cols>
  <sheetData>
    <row r="1" spans="1:6" ht="15">
      <c r="A1" s="20" t="s">
        <v>57</v>
      </c>
      <c r="B1" s="1"/>
      <c r="C1" s="1"/>
      <c r="D1" s="1"/>
      <c r="E1" s="1"/>
      <c r="F1" s="1"/>
    </row>
    <row r="2" spans="1:6" ht="7.8" customHeight="1">
      <c r="A2" s="1"/>
      <c r="B2" s="1"/>
      <c r="C2" s="1"/>
      <c r="D2" s="1"/>
      <c r="E2" s="1"/>
      <c r="F2" s="1"/>
    </row>
    <row r="3" spans="1:6" ht="21.6" customHeight="1">
      <c r="A3" s="87" t="s">
        <v>39</v>
      </c>
      <c r="B3" s="87"/>
      <c r="C3" s="87"/>
      <c r="D3" s="87"/>
      <c r="E3" s="87"/>
      <c r="F3" s="87"/>
    </row>
    <row r="4" spans="1:6" ht="6" customHeight="1" thickBot="1">
      <c r="A4" s="2"/>
      <c r="B4" s="2"/>
      <c r="C4" s="2"/>
      <c r="D4" s="2"/>
      <c r="E4" s="2"/>
      <c r="F4" s="2"/>
    </row>
    <row r="5" spans="1:6" ht="25.8" customHeight="1">
      <c r="A5" s="90" t="s">
        <v>76</v>
      </c>
      <c r="B5" s="91"/>
      <c r="C5" s="91"/>
      <c r="D5" s="91"/>
      <c r="E5" s="91"/>
      <c r="F5" s="92"/>
    </row>
    <row r="6" spans="1:6" ht="21" customHeight="1" thickBot="1">
      <c r="A6" s="39" t="s">
        <v>67</v>
      </c>
      <c r="B6" s="40"/>
      <c r="C6" s="40"/>
      <c r="D6" s="40"/>
      <c r="E6" s="40"/>
      <c r="F6" s="41"/>
    </row>
    <row r="7" spans="1:6" ht="43.8" customHeight="1">
      <c r="A7" s="23" t="s">
        <v>0</v>
      </c>
      <c r="B7" s="24" t="s">
        <v>1</v>
      </c>
      <c r="C7" s="25" t="s">
        <v>2</v>
      </c>
      <c r="D7" s="26" t="s">
        <v>3</v>
      </c>
      <c r="E7" s="24" t="s">
        <v>29</v>
      </c>
      <c r="F7" s="27" t="s">
        <v>33</v>
      </c>
    </row>
    <row r="8" spans="1:6" ht="15">
      <c r="A8" s="16" t="s">
        <v>4</v>
      </c>
      <c r="B8" s="17" t="s">
        <v>47</v>
      </c>
      <c r="C8" s="18">
        <v>835.05</v>
      </c>
      <c r="D8" s="5" t="s">
        <v>5</v>
      </c>
      <c r="E8" s="6"/>
      <c r="F8" s="7">
        <f>SUM(E8*C8)</f>
        <v>0</v>
      </c>
    </row>
    <row r="9" spans="1:6" ht="15">
      <c r="A9" s="16" t="s">
        <v>41</v>
      </c>
      <c r="B9" s="17" t="s">
        <v>48</v>
      </c>
      <c r="C9" s="18">
        <v>86.62</v>
      </c>
      <c r="D9" s="5" t="s">
        <v>5</v>
      </c>
      <c r="E9" s="6"/>
      <c r="F9" s="7">
        <f>SUM(E9*C9)*2</f>
        <v>0</v>
      </c>
    </row>
    <row r="10" spans="1:6" ht="15">
      <c r="A10" s="16" t="s">
        <v>6</v>
      </c>
      <c r="B10" s="17" t="s">
        <v>7</v>
      </c>
      <c r="C10" s="18">
        <v>4184.12</v>
      </c>
      <c r="D10" s="5" t="s">
        <v>5</v>
      </c>
      <c r="E10" s="6"/>
      <c r="F10" s="7">
        <f>SUM(E10*C10)*4</f>
        <v>0</v>
      </c>
    </row>
    <row r="11" spans="1:6" ht="15">
      <c r="A11" s="16" t="s">
        <v>12</v>
      </c>
      <c r="B11" s="17" t="s">
        <v>13</v>
      </c>
      <c r="C11" s="18">
        <v>5604.62</v>
      </c>
      <c r="D11" s="5" t="s">
        <v>5</v>
      </c>
      <c r="E11" s="6"/>
      <c r="F11" s="7">
        <f>SUM(E11*C11)*8</f>
        <v>0</v>
      </c>
    </row>
    <row r="12" spans="1:6" ht="15">
      <c r="A12" s="16" t="s">
        <v>46</v>
      </c>
      <c r="B12" s="17" t="s">
        <v>49</v>
      </c>
      <c r="C12" s="18">
        <v>1032.34</v>
      </c>
      <c r="D12" s="5" t="s">
        <v>5</v>
      </c>
      <c r="E12" s="6"/>
      <c r="F12" s="7">
        <f>SUM(E12*C12)*12</f>
        <v>0</v>
      </c>
    </row>
    <row r="13" spans="1:6" ht="15">
      <c r="A13" s="16" t="s">
        <v>58</v>
      </c>
      <c r="B13" s="17" t="s">
        <v>50</v>
      </c>
      <c r="C13" s="18">
        <v>391.09</v>
      </c>
      <c r="D13" s="5" t="s">
        <v>5</v>
      </c>
      <c r="E13" s="6"/>
      <c r="F13" s="7">
        <f>SUM(E13*C13)*16</f>
        <v>0</v>
      </c>
    </row>
    <row r="14" spans="1:6" ht="15">
      <c r="A14" s="16" t="s">
        <v>43</v>
      </c>
      <c r="B14" s="17" t="s">
        <v>51</v>
      </c>
      <c r="C14" s="18">
        <v>104.65</v>
      </c>
      <c r="D14" s="5" t="s">
        <v>5</v>
      </c>
      <c r="E14" s="6"/>
      <c r="F14" s="7">
        <f>SUM(E14*C14)*16</f>
        <v>0</v>
      </c>
    </row>
    <row r="15" spans="1:6" ht="15">
      <c r="A15" s="16" t="s">
        <v>8</v>
      </c>
      <c r="B15" s="19" t="s">
        <v>63</v>
      </c>
      <c r="C15" s="18">
        <v>8553.41</v>
      </c>
      <c r="D15" s="5" t="s">
        <v>5</v>
      </c>
      <c r="E15" s="6"/>
      <c r="F15" s="7">
        <f>SUM(E15*C15)*20</f>
        <v>0</v>
      </c>
    </row>
    <row r="16" spans="1:6" ht="15">
      <c r="A16" s="16" t="s">
        <v>42</v>
      </c>
      <c r="B16" s="17" t="s">
        <v>52</v>
      </c>
      <c r="C16" s="18">
        <v>82.6</v>
      </c>
      <c r="D16" s="5" t="s">
        <v>5</v>
      </c>
      <c r="E16" s="6"/>
      <c r="F16" s="7">
        <f>SUM(E16*C16)*24</f>
        <v>0</v>
      </c>
    </row>
    <row r="17" spans="1:6" ht="15">
      <c r="A17" s="16" t="s">
        <v>44</v>
      </c>
      <c r="B17" s="17" t="s">
        <v>53</v>
      </c>
      <c r="C17" s="18">
        <v>6868.26</v>
      </c>
      <c r="D17" s="5" t="s">
        <v>5</v>
      </c>
      <c r="E17" s="6"/>
      <c r="F17" s="7">
        <f>SUM(E17*C17)*30</f>
        <v>0</v>
      </c>
    </row>
    <row r="18" spans="1:6" ht="15">
      <c r="A18" s="16" t="s">
        <v>11</v>
      </c>
      <c r="B18" s="17" t="s">
        <v>54</v>
      </c>
      <c r="C18" s="18">
        <v>230.64</v>
      </c>
      <c r="D18" s="5" t="s">
        <v>5</v>
      </c>
      <c r="E18" s="6"/>
      <c r="F18" s="7">
        <f>SUM(E18*C18)*40</f>
        <v>0</v>
      </c>
    </row>
    <row r="19" spans="1:6" ht="15">
      <c r="A19" s="16" t="s">
        <v>9</v>
      </c>
      <c r="B19" s="17" t="s">
        <v>10</v>
      </c>
      <c r="C19" s="18">
        <v>7222.48</v>
      </c>
      <c r="D19" s="5" t="s">
        <v>5</v>
      </c>
      <c r="E19" s="6"/>
      <c r="F19" s="7">
        <f>SUM(E19*C19)*60</f>
        <v>0</v>
      </c>
    </row>
    <row r="20" spans="1:6" ht="15">
      <c r="A20" s="16" t="s">
        <v>59</v>
      </c>
      <c r="B20" s="17" t="s">
        <v>60</v>
      </c>
      <c r="C20" s="18">
        <v>27.72</v>
      </c>
      <c r="D20" s="5" t="s">
        <v>5</v>
      </c>
      <c r="E20" s="6"/>
      <c r="F20" s="7">
        <f>SUM(E20*C20)*60</f>
        <v>0</v>
      </c>
    </row>
    <row r="21" spans="1:6" ht="15">
      <c r="A21" s="16" t="s">
        <v>45</v>
      </c>
      <c r="B21" s="17" t="s">
        <v>55</v>
      </c>
      <c r="C21" s="18">
        <v>2171.6</v>
      </c>
      <c r="D21" s="5" t="s">
        <v>5</v>
      </c>
      <c r="E21" s="6"/>
      <c r="F21" s="7">
        <f>SUM(E21*C21)*90</f>
        <v>0</v>
      </c>
    </row>
    <row r="22" spans="1:6" ht="15">
      <c r="A22" s="16" t="s">
        <v>14</v>
      </c>
      <c r="B22" s="17" t="s">
        <v>56</v>
      </c>
      <c r="C22" s="18">
        <v>3724.96</v>
      </c>
      <c r="D22" s="5" t="s">
        <v>15</v>
      </c>
      <c r="E22" s="6"/>
      <c r="F22" s="7">
        <f>SUM(E22*C22)</f>
        <v>0</v>
      </c>
    </row>
    <row r="23" spans="1:6" ht="15" thickBot="1">
      <c r="A23" s="28" t="s">
        <v>16</v>
      </c>
      <c r="B23" s="29" t="s">
        <v>17</v>
      </c>
      <c r="C23" s="30">
        <v>10728.83</v>
      </c>
      <c r="D23" s="31" t="s">
        <v>5</v>
      </c>
      <c r="E23" s="32" t="s">
        <v>18</v>
      </c>
      <c r="F23" s="33" t="s">
        <v>18</v>
      </c>
    </row>
    <row r="24" spans="1:6" ht="21" customHeight="1" thickBot="1" thickTop="1">
      <c r="A24" s="48" t="s">
        <v>74</v>
      </c>
      <c r="B24" s="34"/>
      <c r="C24" s="35" t="s">
        <v>18</v>
      </c>
      <c r="D24" s="35" t="s">
        <v>18</v>
      </c>
      <c r="E24" s="35" t="s">
        <v>18</v>
      </c>
      <c r="F24" s="47">
        <f>SUM(F8:F22)</f>
        <v>0</v>
      </c>
    </row>
    <row r="25" spans="1:6" ht="20.4" customHeight="1">
      <c r="A25" s="42" t="s">
        <v>78</v>
      </c>
      <c r="B25" s="43"/>
      <c r="C25" s="43"/>
      <c r="D25" s="43"/>
      <c r="E25" s="43"/>
      <c r="F25" s="44"/>
    </row>
    <row r="26" spans="1:6" s="51" customFormat="1" ht="54">
      <c r="A26" s="78" t="s">
        <v>19</v>
      </c>
      <c r="B26" s="79"/>
      <c r="C26" s="49" t="s">
        <v>20</v>
      </c>
      <c r="D26" s="50" t="s">
        <v>3</v>
      </c>
      <c r="E26" s="3" t="s">
        <v>29</v>
      </c>
      <c r="F26" s="4" t="s">
        <v>38</v>
      </c>
    </row>
    <row r="27" spans="1:6" ht="14.4" customHeight="1">
      <c r="A27" s="69" t="s">
        <v>21</v>
      </c>
      <c r="B27" s="70"/>
      <c r="C27" s="8">
        <v>20</v>
      </c>
      <c r="D27" s="9" t="s">
        <v>5</v>
      </c>
      <c r="E27" s="10"/>
      <c r="F27" s="7">
        <f>SUM(C27*E27)</f>
        <v>0</v>
      </c>
    </row>
    <row r="28" spans="1:6" ht="14.4" customHeight="1">
      <c r="A28" s="69" t="s">
        <v>22</v>
      </c>
      <c r="B28" s="70"/>
      <c r="C28" s="8">
        <v>1000</v>
      </c>
      <c r="D28" s="9" t="s">
        <v>5</v>
      </c>
      <c r="E28" s="10"/>
      <c r="F28" s="7">
        <f aca="true" t="shared" si="0" ref="F28:F29">SUM(C28*E28)</f>
        <v>0</v>
      </c>
    </row>
    <row r="29" spans="1:6" ht="14.4" customHeight="1">
      <c r="A29" s="69" t="s">
        <v>23</v>
      </c>
      <c r="B29" s="70"/>
      <c r="C29" s="8">
        <v>800</v>
      </c>
      <c r="D29" s="9" t="s">
        <v>5</v>
      </c>
      <c r="E29" s="45"/>
      <c r="F29" s="7">
        <f t="shared" si="0"/>
        <v>0</v>
      </c>
    </row>
    <row r="30" spans="1:6" s="51" customFormat="1" ht="54">
      <c r="A30" s="65" t="s">
        <v>28</v>
      </c>
      <c r="B30" s="66"/>
      <c r="C30" s="49" t="s">
        <v>20</v>
      </c>
      <c r="D30" s="50" t="s">
        <v>3</v>
      </c>
      <c r="E30" s="3" t="s">
        <v>29</v>
      </c>
      <c r="F30" s="4" t="s">
        <v>38</v>
      </c>
    </row>
    <row r="31" spans="1:6" ht="14.4" customHeight="1">
      <c r="A31" s="69" t="s">
        <v>36</v>
      </c>
      <c r="B31" s="70"/>
      <c r="C31" s="8">
        <v>150</v>
      </c>
      <c r="D31" s="9" t="s">
        <v>5</v>
      </c>
      <c r="E31" s="11"/>
      <c r="F31" s="7">
        <f>SUM(C31*E31)</f>
        <v>0</v>
      </c>
    </row>
    <row r="32" spans="1:6" ht="14.4" customHeight="1" thickBot="1">
      <c r="A32" s="67" t="s">
        <v>37</v>
      </c>
      <c r="B32" s="68"/>
      <c r="C32" s="12">
        <v>150</v>
      </c>
      <c r="D32" s="13" t="s">
        <v>5</v>
      </c>
      <c r="E32" s="14"/>
      <c r="F32" s="7">
        <f>SUM(C32*E32)</f>
        <v>0</v>
      </c>
    </row>
    <row r="33" spans="1:6" s="51" customFormat="1" ht="54">
      <c r="A33" s="65" t="s">
        <v>24</v>
      </c>
      <c r="B33" s="66"/>
      <c r="C33" s="49" t="s">
        <v>20</v>
      </c>
      <c r="D33" s="50" t="s">
        <v>3</v>
      </c>
      <c r="E33" s="3" t="s">
        <v>29</v>
      </c>
      <c r="F33" s="4" t="s">
        <v>38</v>
      </c>
    </row>
    <row r="34" spans="1:6" ht="64.8" customHeight="1">
      <c r="A34" s="69" t="s">
        <v>40</v>
      </c>
      <c r="B34" s="70"/>
      <c r="C34" s="8">
        <v>500</v>
      </c>
      <c r="D34" s="21" t="s">
        <v>15</v>
      </c>
      <c r="E34" s="46"/>
      <c r="F34" s="7">
        <f>SUM(C34*E34)</f>
        <v>0</v>
      </c>
    </row>
    <row r="35" spans="1:6" ht="15" customHeight="1">
      <c r="A35" s="80" t="s">
        <v>64</v>
      </c>
      <c r="B35" s="81"/>
      <c r="C35" s="8">
        <v>100</v>
      </c>
      <c r="D35" s="9" t="s">
        <v>5</v>
      </c>
      <c r="E35" s="22"/>
      <c r="F35" s="7">
        <f aca="true" t="shared" si="1" ref="F35:F37">SUM(C35*E35)</f>
        <v>0</v>
      </c>
    </row>
    <row r="36" spans="1:6" ht="14.4" customHeight="1">
      <c r="A36" s="80" t="s">
        <v>34</v>
      </c>
      <c r="B36" s="81"/>
      <c r="C36" s="8">
        <v>100</v>
      </c>
      <c r="D36" s="9" t="s">
        <v>5</v>
      </c>
      <c r="E36" s="22"/>
      <c r="F36" s="7">
        <f t="shared" si="1"/>
        <v>0</v>
      </c>
    </row>
    <row r="37" spans="1:6" ht="18" customHeight="1" thickBot="1">
      <c r="A37" s="88" t="s">
        <v>25</v>
      </c>
      <c r="B37" s="89"/>
      <c r="C37" s="36">
        <v>10</v>
      </c>
      <c r="D37" s="37" t="s">
        <v>65</v>
      </c>
      <c r="E37" s="38"/>
      <c r="F37" s="56">
        <f t="shared" si="1"/>
        <v>0</v>
      </c>
    </row>
    <row r="38" spans="1:6" ht="21" customHeight="1" thickBot="1" thickTop="1">
      <c r="A38" s="48" t="s">
        <v>75</v>
      </c>
      <c r="B38" s="34"/>
      <c r="C38" s="35" t="s">
        <v>18</v>
      </c>
      <c r="D38" s="35" t="s">
        <v>18</v>
      </c>
      <c r="E38" s="35" t="s">
        <v>18</v>
      </c>
      <c r="F38" s="47">
        <f>SUM(F31:F32,F27:F29,F34:F37)</f>
        <v>0</v>
      </c>
    </row>
    <row r="39" spans="1:6" ht="21" customHeight="1">
      <c r="A39" s="42" t="s">
        <v>79</v>
      </c>
      <c r="B39" s="43"/>
      <c r="C39" s="43"/>
      <c r="D39" s="43"/>
      <c r="E39" s="43"/>
      <c r="F39" s="44"/>
    </row>
    <row r="40" spans="1:6" s="51" customFormat="1" ht="54">
      <c r="A40" s="65" t="s">
        <v>26</v>
      </c>
      <c r="B40" s="66"/>
      <c r="C40" s="49" t="s">
        <v>20</v>
      </c>
      <c r="D40" s="50" t="s">
        <v>3</v>
      </c>
      <c r="E40" s="3" t="s">
        <v>29</v>
      </c>
      <c r="F40" s="4" t="s">
        <v>38</v>
      </c>
    </row>
    <row r="41" spans="1:6" ht="30.6" customHeight="1">
      <c r="A41" s="69" t="s">
        <v>62</v>
      </c>
      <c r="B41" s="70"/>
      <c r="C41" s="8">
        <v>500</v>
      </c>
      <c r="D41" s="9" t="s">
        <v>5</v>
      </c>
      <c r="E41" s="11"/>
      <c r="F41" s="7">
        <f>SUM(C41*E41)</f>
        <v>0</v>
      </c>
    </row>
    <row r="42" spans="1:6" ht="25.8" customHeight="1">
      <c r="A42" s="69" t="s">
        <v>61</v>
      </c>
      <c r="B42" s="70"/>
      <c r="C42" s="8">
        <v>1500</v>
      </c>
      <c r="D42" s="9" t="s">
        <v>5</v>
      </c>
      <c r="E42" s="45"/>
      <c r="F42" s="7">
        <f aca="true" t="shared" si="2" ref="F42:F44">SUM(C42*E42)</f>
        <v>0</v>
      </c>
    </row>
    <row r="43" spans="1:6" ht="13.2" customHeight="1">
      <c r="A43" s="69" t="s">
        <v>27</v>
      </c>
      <c r="B43" s="70"/>
      <c r="C43" s="8">
        <v>100</v>
      </c>
      <c r="D43" s="9" t="s">
        <v>5</v>
      </c>
      <c r="E43" s="10"/>
      <c r="F43" s="7">
        <f t="shared" si="2"/>
        <v>0</v>
      </c>
    </row>
    <row r="44" spans="1:6" ht="25.8" customHeight="1" thickBot="1">
      <c r="A44" s="88" t="s">
        <v>35</v>
      </c>
      <c r="B44" s="89"/>
      <c r="C44" s="36">
        <v>100</v>
      </c>
      <c r="D44" s="37" t="s">
        <v>5</v>
      </c>
      <c r="E44" s="38"/>
      <c r="F44" s="56">
        <f t="shared" si="2"/>
        <v>0</v>
      </c>
    </row>
    <row r="45" spans="1:6" ht="21" customHeight="1" thickBot="1" thickTop="1">
      <c r="A45" s="48" t="s">
        <v>73</v>
      </c>
      <c r="B45" s="52"/>
      <c r="C45" s="35" t="s">
        <v>18</v>
      </c>
      <c r="D45" s="35" t="s">
        <v>18</v>
      </c>
      <c r="E45" s="35" t="s">
        <v>18</v>
      </c>
      <c r="F45" s="47">
        <f>SUM(F41:F44)</f>
        <v>0</v>
      </c>
    </row>
    <row r="46" spans="1:6" ht="21" customHeight="1" thickBot="1">
      <c r="A46" s="54" t="s">
        <v>81</v>
      </c>
      <c r="B46" s="53"/>
      <c r="C46" s="35" t="s">
        <v>18</v>
      </c>
      <c r="D46" s="35" t="s">
        <v>18</v>
      </c>
      <c r="E46" s="35" t="s">
        <v>18</v>
      </c>
      <c r="F46" s="55">
        <f>F45+F38+F24</f>
        <v>0</v>
      </c>
    </row>
    <row r="47" spans="1:6" ht="21" customHeight="1">
      <c r="A47" s="72" t="s">
        <v>80</v>
      </c>
      <c r="B47" s="73"/>
      <c r="C47" s="73"/>
      <c r="D47" s="73"/>
      <c r="E47" s="73"/>
      <c r="F47" s="74"/>
    </row>
    <row r="48" spans="1:6" s="51" customFormat="1" ht="43.2" customHeight="1">
      <c r="A48" s="65" t="s">
        <v>70</v>
      </c>
      <c r="B48" s="66"/>
      <c r="C48" s="49" t="s">
        <v>66</v>
      </c>
      <c r="D48" s="75" t="s">
        <v>82</v>
      </c>
      <c r="E48" s="66"/>
      <c r="F48" s="4"/>
    </row>
    <row r="49" spans="1:6" ht="35.4" customHeight="1">
      <c r="A49" s="69" t="s">
        <v>68</v>
      </c>
      <c r="B49" s="70"/>
      <c r="C49" s="57"/>
      <c r="D49" s="76">
        <v>0</v>
      </c>
      <c r="E49" s="77"/>
      <c r="F49" s="59" t="s">
        <v>18</v>
      </c>
    </row>
    <row r="50" spans="1:6" ht="37.8" customHeight="1" thickBot="1">
      <c r="A50" s="67" t="s">
        <v>69</v>
      </c>
      <c r="B50" s="68"/>
      <c r="C50" s="58"/>
      <c r="D50" s="61">
        <v>0</v>
      </c>
      <c r="E50" s="62"/>
      <c r="F50" s="60" t="s">
        <v>18</v>
      </c>
    </row>
    <row r="51" spans="1:6" ht="21" customHeight="1">
      <c r="A51" s="71"/>
      <c r="B51" s="71"/>
      <c r="C51" s="71"/>
      <c r="D51" s="71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4.4" customHeight="1">
      <c r="A53" s="2"/>
      <c r="B53" s="2"/>
      <c r="C53" s="2"/>
      <c r="D53" s="93" t="s">
        <v>77</v>
      </c>
      <c r="E53" s="93"/>
      <c r="F53" s="63">
        <f>F46</f>
        <v>0</v>
      </c>
    </row>
    <row r="54" spans="1:6" ht="28.2" customHeight="1">
      <c r="A54" s="2"/>
      <c r="B54" s="2"/>
      <c r="C54" s="2"/>
      <c r="D54" s="93"/>
      <c r="E54" s="93"/>
      <c r="F54" s="63"/>
    </row>
    <row r="55" spans="1:6" ht="15">
      <c r="A55" s="2"/>
      <c r="B55" s="2"/>
      <c r="C55" s="2"/>
      <c r="D55" s="2"/>
      <c r="E55" s="2"/>
      <c r="F55" s="15"/>
    </row>
    <row r="56" spans="1:6" ht="15">
      <c r="A56" s="2" t="s">
        <v>30</v>
      </c>
      <c r="B56" s="2"/>
      <c r="C56" s="2"/>
      <c r="D56" s="86" t="s">
        <v>31</v>
      </c>
      <c r="E56" s="86"/>
      <c r="F56" s="15"/>
    </row>
    <row r="57" spans="1:6" ht="15">
      <c r="A57" s="2"/>
      <c r="B57" s="2"/>
      <c r="C57" s="2"/>
      <c r="D57" s="2" t="s">
        <v>32</v>
      </c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30.6" customHeight="1">
      <c r="A59" s="64" t="s">
        <v>71</v>
      </c>
      <c r="B59" s="64"/>
      <c r="C59" s="64"/>
      <c r="D59" s="64"/>
      <c r="E59" s="64"/>
      <c r="F59" s="64"/>
    </row>
    <row r="60" spans="1:6" ht="15">
      <c r="A60" s="2"/>
      <c r="B60" s="2"/>
      <c r="C60" s="2"/>
      <c r="D60" s="2"/>
      <c r="E60" s="2"/>
      <c r="F60" s="2"/>
    </row>
    <row r="61" spans="1:6" ht="15">
      <c r="A61" s="85" t="s">
        <v>72</v>
      </c>
      <c r="B61" s="85"/>
      <c r="C61" s="85"/>
      <c r="D61" s="85"/>
      <c r="E61" s="85"/>
      <c r="F61" s="85"/>
    </row>
    <row r="62" spans="1:6" ht="30" customHeight="1">
      <c r="A62" s="85"/>
      <c r="B62" s="85"/>
      <c r="C62" s="85"/>
      <c r="D62" s="85"/>
      <c r="E62" s="85"/>
      <c r="F62" s="85"/>
    </row>
    <row r="63" spans="1:6" ht="15" thickBot="1">
      <c r="A63" s="1"/>
      <c r="B63" s="1"/>
      <c r="C63" s="1"/>
      <c r="D63" s="1"/>
      <c r="E63" s="1"/>
      <c r="F63" s="1"/>
    </row>
    <row r="64" spans="1:6" ht="38.4" customHeight="1" thickBot="1">
      <c r="A64" s="82" t="s">
        <v>83</v>
      </c>
      <c r="B64" s="83"/>
      <c r="C64" s="83"/>
      <c r="D64" s="83"/>
      <c r="E64" s="83"/>
      <c r="F64" s="84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</sheetData>
  <protectedRanges>
    <protectedRange sqref="E8:E22" name="Oblast1"/>
  </protectedRanges>
  <mergeCells count="33">
    <mergeCell ref="A64:F64"/>
    <mergeCell ref="A61:F62"/>
    <mergeCell ref="D56:E56"/>
    <mergeCell ref="A3:F3"/>
    <mergeCell ref="A41:B41"/>
    <mergeCell ref="A42:B42"/>
    <mergeCell ref="A43:B43"/>
    <mergeCell ref="A44:B44"/>
    <mergeCell ref="A30:B30"/>
    <mergeCell ref="A31:B31"/>
    <mergeCell ref="A34:B34"/>
    <mergeCell ref="A36:B36"/>
    <mergeCell ref="A37:B37"/>
    <mergeCell ref="A40:B40"/>
    <mergeCell ref="A5:F5"/>
    <mergeCell ref="D53:E54"/>
    <mergeCell ref="A26:B26"/>
    <mergeCell ref="A27:B27"/>
    <mergeCell ref="A28:B28"/>
    <mergeCell ref="A29:B29"/>
    <mergeCell ref="A35:B35"/>
    <mergeCell ref="D50:E50"/>
    <mergeCell ref="F53:F54"/>
    <mergeCell ref="A59:F59"/>
    <mergeCell ref="A33:B33"/>
    <mergeCell ref="A32:B32"/>
    <mergeCell ref="A49:B49"/>
    <mergeCell ref="A50:B50"/>
    <mergeCell ref="A48:B48"/>
    <mergeCell ref="A51:D51"/>
    <mergeCell ref="A47:F47"/>
    <mergeCell ref="D48:E48"/>
    <mergeCell ref="D49:E49"/>
  </mergeCells>
  <printOptions/>
  <pageMargins left="0.7" right="0.7" top="0.75" bottom="0.75" header="0.3" footer="0.3"/>
  <pageSetup fitToWidth="0" fitToHeight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Svobodová</dc:creator>
  <cp:keywords/>
  <dc:description/>
  <cp:lastModifiedBy>Veronika Sokolová, DiS.</cp:lastModifiedBy>
  <cp:lastPrinted>2023-06-28T12:21:22Z</cp:lastPrinted>
  <dcterms:created xsi:type="dcterms:W3CDTF">2015-06-05T18:19:34Z</dcterms:created>
  <dcterms:modified xsi:type="dcterms:W3CDTF">2023-07-12T06:27:45Z</dcterms:modified>
  <cp:category/>
  <cp:version/>
  <cp:contentType/>
  <cp:contentStatus/>
</cp:coreProperties>
</file>