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5" yWindow="-105" windowWidth="29040" windowHeight="16440"/>
  </bookViews>
  <sheets>
    <sheet name="střecha" sheetId="3" r:id="rId1"/>
  </sheets>
  <definedNames>
    <definedName name="_xlnm._FilterDatabase" localSheetId="0" hidden="1">střecha!$C$8:$K$149</definedName>
    <definedName name="_xlnm.Print_Area" localSheetId="0">střecha!$B$1:$K$148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5" i="3" l="1"/>
  <c r="K143" i="3"/>
  <c r="K107" i="3"/>
  <c r="K130" i="3" l="1"/>
  <c r="I10" i="3" l="1"/>
  <c r="I11" i="3" s="1"/>
  <c r="K11" i="3" s="1"/>
  <c r="I9" i="3"/>
  <c r="I33" i="3" s="1"/>
  <c r="I34" i="3" s="1"/>
  <c r="K142" i="3"/>
  <c r="K141" i="3"/>
  <c r="K140" i="3"/>
  <c r="K139" i="3"/>
  <c r="K138" i="3"/>
  <c r="K136" i="3"/>
  <c r="K135" i="3"/>
  <c r="K134" i="3"/>
  <c r="K133" i="3"/>
  <c r="I128" i="3"/>
  <c r="I129" i="3" s="1"/>
  <c r="K129" i="3" s="1"/>
  <c r="I127" i="3"/>
  <c r="K127" i="3" s="1"/>
  <c r="I125" i="3"/>
  <c r="I126" i="3" s="1"/>
  <c r="K126" i="3" s="1"/>
  <c r="I124" i="3"/>
  <c r="K124" i="3" s="1"/>
  <c r="I122" i="3"/>
  <c r="I123" i="3" s="1"/>
  <c r="K123" i="3" s="1"/>
  <c r="I120" i="3"/>
  <c r="I121" i="3" s="1"/>
  <c r="K121" i="3" s="1"/>
  <c r="I119" i="3"/>
  <c r="K119" i="3" s="1"/>
  <c r="K117" i="3"/>
  <c r="K114" i="3"/>
  <c r="K113" i="3"/>
  <c r="K112" i="3"/>
  <c r="K109" i="3"/>
  <c r="K105" i="3"/>
  <c r="K104" i="3"/>
  <c r="K103" i="3"/>
  <c r="K102" i="3"/>
  <c r="K101" i="3"/>
  <c r="K100" i="3"/>
  <c r="K99" i="3"/>
  <c r="I97" i="3"/>
  <c r="I96" i="3" s="1"/>
  <c r="K96" i="3" s="1"/>
  <c r="I92" i="3"/>
  <c r="K92" i="3" s="1"/>
  <c r="I90" i="3"/>
  <c r="K90" i="3" s="1"/>
  <c r="I84" i="3"/>
  <c r="K84" i="3" s="1"/>
  <c r="K83" i="3"/>
  <c r="I82" i="3"/>
  <c r="I85" i="3" s="1"/>
  <c r="I87" i="3" s="1"/>
  <c r="K87" i="3" s="1"/>
  <c r="K80" i="3"/>
  <c r="K78" i="3"/>
  <c r="K75" i="3"/>
  <c r="K77" i="3"/>
  <c r="I67" i="3"/>
  <c r="G67" i="3"/>
  <c r="I61" i="3"/>
  <c r="I58" i="3"/>
  <c r="K57" i="3"/>
  <c r="K53" i="3"/>
  <c r="K52" i="3"/>
  <c r="K51" i="3"/>
  <c r="K50" i="3"/>
  <c r="K49" i="3"/>
  <c r="I46" i="3"/>
  <c r="I47" i="3" s="1"/>
  <c r="K47" i="3" s="1"/>
  <c r="K44" i="3"/>
  <c r="K43" i="3"/>
  <c r="K42" i="3"/>
  <c r="K26" i="3"/>
  <c r="K25" i="3"/>
  <c r="K24" i="3"/>
  <c r="K18" i="3"/>
  <c r="K15" i="3"/>
  <c r="K146" i="3" l="1"/>
  <c r="K82" i="3"/>
  <c r="I86" i="3"/>
  <c r="K86" i="3" s="1"/>
  <c r="I94" i="3"/>
  <c r="I93" i="3" s="1"/>
  <c r="K93" i="3" s="1"/>
  <c r="K76" i="3"/>
  <c r="K88" i="3"/>
  <c r="K91" i="3"/>
  <c r="K97" i="3"/>
  <c r="K120" i="3"/>
  <c r="I55" i="3"/>
  <c r="K55" i="3" s="1"/>
  <c r="K85" i="3"/>
  <c r="I98" i="3"/>
  <c r="K98" i="3" s="1"/>
  <c r="K9" i="3"/>
  <c r="I35" i="3"/>
  <c r="K34" i="3"/>
  <c r="I39" i="3"/>
  <c r="I66" i="3"/>
  <c r="K66" i="3" s="1"/>
  <c r="I63" i="3"/>
  <c r="I68" i="3"/>
  <c r="K68" i="3" s="1"/>
  <c r="I62" i="3"/>
  <c r="K62" i="3" s="1"/>
  <c r="K61" i="3"/>
  <c r="K67" i="3"/>
  <c r="K128" i="3"/>
  <c r="K10" i="3"/>
  <c r="K79" i="3"/>
  <c r="K89" i="3"/>
  <c r="I116" i="3"/>
  <c r="K125" i="3"/>
  <c r="K33" i="3"/>
  <c r="K46" i="3"/>
  <c r="I59" i="3"/>
  <c r="K58" i="3"/>
  <c r="K106" i="3"/>
  <c r="K115" i="3"/>
  <c r="I13" i="3"/>
  <c r="I60" i="3"/>
  <c r="K60" i="3" s="1"/>
  <c r="K45" i="3"/>
  <c r="K122" i="3"/>
  <c r="I95" i="3" l="1"/>
  <c r="K95" i="3" s="1"/>
  <c r="K94" i="3"/>
  <c r="I56" i="3"/>
  <c r="K56" i="3" s="1"/>
  <c r="I54" i="3"/>
  <c r="K54" i="3" s="1"/>
  <c r="I12" i="3"/>
  <c r="K12" i="3" s="1"/>
  <c r="I14" i="3"/>
  <c r="K13" i="3"/>
  <c r="I41" i="3"/>
  <c r="K41" i="3" s="1"/>
  <c r="I40" i="3"/>
  <c r="K40" i="3" s="1"/>
  <c r="K39" i="3"/>
  <c r="K116" i="3"/>
  <c r="I118" i="3"/>
  <c r="K118" i="3" s="1"/>
  <c r="K35" i="3"/>
  <c r="I37" i="3"/>
  <c r="I36" i="3"/>
  <c r="K36" i="3" s="1"/>
  <c r="K110" i="3"/>
  <c r="I111" i="3"/>
  <c r="K63" i="3"/>
  <c r="I64" i="3"/>
  <c r="K59" i="3"/>
  <c r="K108" i="3" l="1"/>
  <c r="K69" i="3"/>
  <c r="I65" i="3"/>
  <c r="K65" i="3" s="1"/>
  <c r="K64" i="3"/>
  <c r="I38" i="3"/>
  <c r="K38" i="3" s="1"/>
  <c r="K37" i="3"/>
  <c r="I131" i="3"/>
  <c r="K111" i="3"/>
  <c r="K14" i="3"/>
  <c r="I16" i="3"/>
  <c r="I71" i="3" l="1"/>
  <c r="K71" i="3" s="1"/>
  <c r="K70" i="3"/>
  <c r="I17" i="3"/>
  <c r="K16" i="3"/>
  <c r="I132" i="3"/>
  <c r="K132" i="3" s="1"/>
  <c r="K131" i="3"/>
  <c r="I72" i="3" l="1"/>
  <c r="K72" i="3" s="1"/>
  <c r="K17" i="3"/>
  <c r="K137" i="3"/>
  <c r="I74" i="3" l="1"/>
  <c r="K74" i="3" s="1"/>
  <c r="I73" i="3"/>
  <c r="K73" i="3" s="1"/>
  <c r="K19" i="3"/>
  <c r="K81" i="3" l="1"/>
  <c r="K20" i="3"/>
  <c r="K21" i="3" l="1"/>
  <c r="I27" i="3"/>
  <c r="K27" i="3" s="1"/>
  <c r="K22" i="3"/>
  <c r="I28" i="3" l="1"/>
  <c r="K23" i="3"/>
  <c r="I29" i="3" l="1"/>
  <c r="K28" i="3"/>
  <c r="K29" i="3" l="1"/>
  <c r="I31" i="3"/>
  <c r="I30" i="3"/>
  <c r="K30" i="3" s="1"/>
  <c r="I32" i="3" l="1"/>
  <c r="K32" i="3" s="1"/>
  <c r="K31" i="3"/>
  <c r="K48" i="3" l="1"/>
  <c r="K148" i="3" s="1"/>
</calcChain>
</file>

<file path=xl/sharedStrings.xml><?xml version="1.0" encoding="utf-8"?>
<sst xmlns="http://schemas.openxmlformats.org/spreadsheetml/2006/main" count="696" uniqueCount="124">
  <si>
    <t>m2</t>
  </si>
  <si>
    <t>hřeben</t>
  </si>
  <si>
    <t>ks</t>
  </si>
  <si>
    <t>m</t>
  </si>
  <si>
    <t>M</t>
  </si>
  <si>
    <t>D</t>
  </si>
  <si>
    <t>oplechování hř. desky</t>
  </si>
  <si>
    <t>okap</t>
  </si>
  <si>
    <t>Al UP profil</t>
  </si>
  <si>
    <t xml:space="preserve">mikropryž. těsnění </t>
  </si>
  <si>
    <t>průběžný Al  L profil do UP</t>
  </si>
  <si>
    <t>systémové Al patky k UP</t>
  </si>
  <si>
    <t>montáž  Al  L patky K UP profilu</t>
  </si>
  <si>
    <t>spojovací prostředky okapní část</t>
  </si>
  <si>
    <t>kpl</t>
  </si>
  <si>
    <t>Dem</t>
  </si>
  <si>
    <t>pryžové těsnění 1</t>
  </si>
  <si>
    <t>vrchní krycí Al lišty 1</t>
  </si>
  <si>
    <t>zjednodušená dokumentace</t>
  </si>
  <si>
    <t>oblouk</t>
  </si>
  <si>
    <t>zalepení komůrek</t>
  </si>
  <si>
    <t>vrchní krycí Al lišty 2</t>
  </si>
  <si>
    <t>deska roznášecí, manipulační</t>
  </si>
  <si>
    <t>atyp. montážní pomůcky</t>
  </si>
  <si>
    <t>L</t>
  </si>
  <si>
    <t>lana a ochranné pomůcky</t>
  </si>
  <si>
    <t>OP</t>
  </si>
  <si>
    <t>OST</t>
  </si>
  <si>
    <t>doprava materiálu</t>
  </si>
  <si>
    <t>doprava osob</t>
  </si>
  <si>
    <t>P</t>
  </si>
  <si>
    <t>x</t>
  </si>
  <si>
    <t xml:space="preserve">mezisoučet oblouky </t>
  </si>
  <si>
    <t>mezisoučet hřeben</t>
  </si>
  <si>
    <t>O</t>
  </si>
  <si>
    <t>světlík</t>
  </si>
  <si>
    <t>mezisoučet okap</t>
  </si>
  <si>
    <t>PC desek hřeben</t>
  </si>
  <si>
    <t>atyp. vyřezávání</t>
  </si>
  <si>
    <t>P.Č.</t>
  </si>
  <si>
    <t>KCN</t>
  </si>
  <si>
    <t>Kód položky</t>
  </si>
  <si>
    <t>Popis</t>
  </si>
  <si>
    <t>MJ</t>
  </si>
  <si>
    <t>Množství celkem</t>
  </si>
  <si>
    <t>Cena celkem</t>
  </si>
  <si>
    <t xml:space="preserve">Datum : </t>
  </si>
  <si>
    <t>Zhotovitel :</t>
  </si>
  <si>
    <t xml:space="preserve">Místo realizace: Dvůr Králové nad Labem  </t>
  </si>
  <si>
    <t>pěnovka 2x příčné</t>
  </si>
  <si>
    <t>pěnovka ,2x příčné</t>
  </si>
  <si>
    <t xml:space="preserve">lešení levá strana </t>
  </si>
  <si>
    <t>ochrana střechy půlkruh</t>
  </si>
  <si>
    <t>demontáž degradovaného XPS na vnitřní straně</t>
  </si>
  <si>
    <t>Al  L 20x50 profil  pro odkap kondenzátu</t>
  </si>
  <si>
    <t>Al  L 20x50profil  pro odkap kondenzátu</t>
  </si>
  <si>
    <t xml:space="preserve"> montáž žlabů </t>
  </si>
  <si>
    <t>PC deska hřebenová 25mm atyp délka i šířka</t>
  </si>
  <si>
    <t>U profil , ukončení desek PC</t>
  </si>
  <si>
    <t>šrouby s podložkou cca po 30-40cm</t>
  </si>
  <si>
    <t>ruční přesun desek na lešení, po oblouku ( 6-8osob)</t>
  </si>
  <si>
    <t>montážní pomůcky atpy Al svařované žebříky s možností spojení pod úhlem a vyskládané v oblouku, 14ks</t>
  </si>
  <si>
    <t>čelo 1,2</t>
  </si>
  <si>
    <t xml:space="preserve">lešení čela </t>
  </si>
  <si>
    <t>vnější parapet</t>
  </si>
  <si>
    <t>vnější parapet r.š. do 330mm polak</t>
  </si>
  <si>
    <t>ukončující L  Al lišty, čelo</t>
  </si>
  <si>
    <t>průběžný a závěrečný úklid</t>
  </si>
  <si>
    <t>PC deska čelo 1,2</t>
  </si>
  <si>
    <t xml:space="preserve"> pěnovka č1,2</t>
  </si>
  <si>
    <t>Zpracoval :</t>
  </si>
  <si>
    <t>spodní lišty  Al lišty  - příčné</t>
  </si>
  <si>
    <t>Demontáž</t>
  </si>
  <si>
    <t>Montáž</t>
  </si>
  <si>
    <t>Dodávka</t>
  </si>
  <si>
    <t>Al UP profilu</t>
  </si>
  <si>
    <t>okapní žlaby</t>
  </si>
  <si>
    <t>Okapní kotlíky</t>
  </si>
  <si>
    <t>Al lišty  ky c- obrácená poloha, pod oplechování, pod PC</t>
  </si>
  <si>
    <t>pryžové těsnění EPDM</t>
  </si>
  <si>
    <t>Al, nosných obloků</t>
  </si>
  <si>
    <t>spodní lišty  Al lišty  1</t>
  </si>
  <si>
    <t>Al vyrovnávací profily s tl. 25mm</t>
  </si>
  <si>
    <t>pryžové těsnění  EPDM</t>
  </si>
  <si>
    <t>Ostatní</t>
  </si>
  <si>
    <t>Montáž textilní  záchytné sítě po celém půdorysu, s postupnou montáží a demontáží, nad vodní hladinou doplněnou síťovinou s jemným okem, ztížený přístup, výškové práce</t>
  </si>
  <si>
    <t>lešení pravá strana , 2x Al věž</t>
  </si>
  <si>
    <t>PC deska v oblouku tl. 25mm atyp délka i šířka</t>
  </si>
  <si>
    <t>zařízení pracoviště, st. Buňka, TOI, oplocení</t>
  </si>
  <si>
    <t>pryžové těsnění EPDM, prořez 5%</t>
  </si>
  <si>
    <t>PC deska hřebenová 25mm atyp délka i šířka, prořez 5%</t>
  </si>
  <si>
    <t>Al páska spec., prořez 10%</t>
  </si>
  <si>
    <t>Al vyrovnávací profily s tl. 25mm, prořez 10%</t>
  </si>
  <si>
    <t>pryžové těsnění 1, prořez 10%</t>
  </si>
  <si>
    <t>PC deska v oblouku tl. 25mm atyp délka i šířka, prořez 5%</t>
  </si>
  <si>
    <t xml:space="preserve"> U profil  ukončení desek PC, prořez 10%</t>
  </si>
  <si>
    <t>pryžové těsnění  EPDM, prořez 10%</t>
  </si>
  <si>
    <t>vrchní krycí Al lišty 1, prořez 10%</t>
  </si>
  <si>
    <t>PC deska č1,2, prořez 10%</t>
  </si>
  <si>
    <t xml:space="preserve"> pěnovka č1,2, prořez 5%</t>
  </si>
  <si>
    <t>ukončující L  Al lišty, čelo, prořez 10%</t>
  </si>
  <si>
    <t>doměření</t>
  </si>
  <si>
    <t>Stavba : ZOO DK - pavilon Vodní světy</t>
  </si>
  <si>
    <t xml:space="preserve">Objednavatel :  ZOO Dvůr Králové  a.s. </t>
  </si>
  <si>
    <t xml:space="preserve">kycí plech přes XPS z exteriéru, r.š. 200mm, polak </t>
  </si>
  <si>
    <t xml:space="preserve">kycí plech přes XPS z interiéru, r.š. 500mm, polak </t>
  </si>
  <si>
    <t>XPS tl.50mm, š. 300mm na vnitřní straně,detail okapu, přechod na stěnu</t>
  </si>
  <si>
    <t>XPS tl.50mm, š. 300mm na vnitřní straně, detail okapu, přechod na stěnu</t>
  </si>
  <si>
    <t xml:space="preserve"> žlaby r.š. 400mm  polak, vč. kotlíků</t>
  </si>
  <si>
    <t>oplechování hř. desky r.š. do 250mm polak</t>
  </si>
  <si>
    <t xml:space="preserve">pryžové těsnění 1 </t>
  </si>
  <si>
    <t>přesun pc desek - ruční manipulace v areálu</t>
  </si>
  <si>
    <t>formátování PC č1,2 desky na místě</t>
  </si>
  <si>
    <t>opracování prosupů u VZT</t>
  </si>
  <si>
    <t>likvidace hmot obalů a drobného komunálního odpadu</t>
  </si>
  <si>
    <t>mezisoučet "ostatní"</t>
  </si>
  <si>
    <t>mezisoučet "čelo 1,2"</t>
  </si>
  <si>
    <t>likvidace polykarbonátu  - zajistí zoo !!</t>
  </si>
  <si>
    <t>ROZPOČET:  Pavilon Vodní světy – generální oprava polykarbonátové střechy</t>
  </si>
  <si>
    <t>Celková cena v Kč bez DPH</t>
  </si>
  <si>
    <t>Jednotk. cena</t>
  </si>
  <si>
    <t xml:space="preserve">  Takto podbarvená pole vyplňte, prosím</t>
  </si>
  <si>
    <t>šrouby cca po 30-40cm</t>
  </si>
  <si>
    <t>šrouby cca po 50cm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</si>
</sst>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"/>
    <numFmt numFmtId="165" formatCode="#,##0.000"/>
  </numFmts>
  <fonts count="17" x14ac:knownFonts="1">
    <font>
      <sz val="11"/>
      <color theme="1"/>
      <name val="Calibri"/>
      <family val="2"/>
      <charset val="238"/>
      <scheme val="minor"/>
    </font>
    <font>
      <b/>
      <sz val="14"/>
      <color indexed="10"/>
      <name val="Arial CE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b/>
      <sz val="7"/>
      <color indexed="18"/>
      <name val="Arial CE"/>
      <charset val="238"/>
    </font>
    <font>
      <b/>
      <sz val="8"/>
      <color indexed="18"/>
      <name val="Arial CE"/>
      <charset val="238"/>
    </font>
    <font>
      <b/>
      <sz val="8"/>
      <color rgb="FFFF0000"/>
      <name val="Arial CE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7"/>
      <color rgb="FFFF0000"/>
      <name val="Arial CE"/>
      <charset val="238"/>
    </font>
    <font>
      <b/>
      <sz val="7"/>
      <name val="Arial CE"/>
      <family val="2"/>
      <charset val="238"/>
    </font>
    <font>
      <b/>
      <sz val="8"/>
      <color rgb="FFFF0000"/>
      <name val="Arial CE"/>
      <family val="2"/>
      <charset val="238"/>
    </font>
    <font>
      <b/>
      <sz val="8"/>
      <color indexed="1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 applyProtection="1">
      <alignment horizontal="right"/>
    </xf>
    <xf numFmtId="0" fontId="0" fillId="0" borderId="0" xfId="0" applyProtection="1"/>
    <xf numFmtId="0" fontId="1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right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 indent="1"/>
    </xf>
    <xf numFmtId="0" fontId="2" fillId="0" borderId="2" xfId="0" applyFont="1" applyFill="1" applyBorder="1" applyAlignment="1" applyProtection="1">
      <alignment horizontal="left" vertical="center" wrapText="1"/>
    </xf>
    <xf numFmtId="4" fontId="2" fillId="0" borderId="7" xfId="0" applyNumberFormat="1" applyFont="1" applyFill="1" applyBorder="1" applyAlignment="1" applyProtection="1">
      <alignment horizontal="right" vertical="center" wrapText="1"/>
    </xf>
    <xf numFmtId="4" fontId="2" fillId="0" borderId="3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Protection="1"/>
    <xf numFmtId="0" fontId="0" fillId="0" borderId="0" xfId="0" applyAlignment="1" applyProtection="1">
      <alignment horizontal="center"/>
    </xf>
    <xf numFmtId="0" fontId="0" fillId="0" borderId="0" xfId="0" applyFill="1" applyAlignment="1" applyProtection="1">
      <alignment horizontal="left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left" vertical="center" wrapText="1" indent="1"/>
    </xf>
    <xf numFmtId="4" fontId="2" fillId="0" borderId="5" xfId="0" applyNumberFormat="1" applyFont="1" applyFill="1" applyBorder="1" applyAlignment="1" applyProtection="1">
      <alignment horizontal="right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2" fillId="0" borderId="9" xfId="0" applyFont="1" applyFill="1" applyBorder="1" applyAlignment="1" applyProtection="1">
      <alignment horizontal="right" vertical="center" wrapText="1"/>
    </xf>
    <xf numFmtId="0" fontId="2" fillId="0" borderId="0" xfId="0" applyFont="1" applyFill="1" applyAlignment="1" applyProtection="1">
      <alignment horizontal="center" vertical="center" wrapText="1"/>
    </xf>
    <xf numFmtId="164" fontId="7" fillId="0" borderId="0" xfId="1" applyNumberFormat="1" applyFont="1" applyFill="1" applyAlignment="1" applyProtection="1">
      <alignment horizontal="left" wrapText="1"/>
    </xf>
    <xf numFmtId="164" fontId="6" fillId="0" borderId="0" xfId="1" applyNumberFormat="1" applyFont="1" applyFill="1" applyAlignment="1" applyProtection="1">
      <alignment horizontal="center"/>
    </xf>
    <xf numFmtId="4" fontId="6" fillId="0" borderId="0" xfId="1" applyNumberFormat="1" applyFont="1" applyFill="1" applyAlignment="1" applyProtection="1">
      <alignment horizontal="right"/>
    </xf>
    <xf numFmtId="4" fontId="0" fillId="0" borderId="0" xfId="0" applyNumberFormat="1" applyFill="1" applyProtection="1"/>
    <xf numFmtId="0" fontId="2" fillId="0" borderId="10" xfId="0" applyFont="1" applyFill="1" applyBorder="1" applyAlignment="1" applyProtection="1">
      <alignment horizontal="left" vertical="center" wrapText="1" indent="1"/>
    </xf>
    <xf numFmtId="0" fontId="14" fillId="0" borderId="2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right" vertical="center" wrapText="1"/>
    </xf>
    <xf numFmtId="0" fontId="2" fillId="0" borderId="0" xfId="0" applyFont="1" applyAlignment="1" applyProtection="1">
      <alignment horizontal="center" vertical="center" wrapText="1"/>
    </xf>
    <xf numFmtId="164" fontId="7" fillId="0" borderId="0" xfId="1" applyNumberFormat="1" applyFont="1" applyAlignment="1" applyProtection="1">
      <alignment horizontal="left" wrapText="1"/>
    </xf>
    <xf numFmtId="164" fontId="6" fillId="0" borderId="0" xfId="1" applyNumberFormat="1" applyFont="1" applyAlignment="1" applyProtection="1">
      <alignment horizontal="center"/>
    </xf>
    <xf numFmtId="165" fontId="6" fillId="0" borderId="0" xfId="1" applyNumberFormat="1" applyFont="1" applyAlignment="1" applyProtection="1">
      <alignment horizontal="right"/>
    </xf>
    <xf numFmtId="4" fontId="6" fillId="0" borderId="0" xfId="1" applyNumberFormat="1" applyFont="1" applyAlignment="1" applyProtection="1">
      <alignment horizontal="right"/>
    </xf>
    <xf numFmtId="0" fontId="2" fillId="0" borderId="6" xfId="0" applyFont="1" applyBorder="1" applyAlignment="1" applyProtection="1">
      <alignment horizontal="center" vertical="center" wrapText="1"/>
    </xf>
    <xf numFmtId="164" fontId="4" fillId="0" borderId="0" xfId="1" applyNumberFormat="1" applyFont="1" applyAlignment="1" applyProtection="1">
      <alignment horizontal="left" wrapText="1"/>
    </xf>
    <xf numFmtId="4" fontId="2" fillId="0" borderId="0" xfId="1" applyNumberFormat="1" applyFont="1" applyAlignment="1" applyProtection="1">
      <alignment horizontal="right"/>
    </xf>
    <xf numFmtId="164" fontId="15" fillId="4" borderId="11" xfId="1" applyNumberFormat="1" applyFont="1" applyFill="1" applyBorder="1" applyAlignment="1" applyProtection="1">
      <alignment horizontal="left" vertical="center" wrapText="1"/>
    </xf>
    <xf numFmtId="164" fontId="16" fillId="4" borderId="12" xfId="1" applyNumberFormat="1" applyFont="1" applyFill="1" applyBorder="1" applyAlignment="1" applyProtection="1">
      <alignment horizontal="left" vertical="center"/>
    </xf>
    <xf numFmtId="165" fontId="16" fillId="4" borderId="12" xfId="1" applyNumberFormat="1" applyFont="1" applyFill="1" applyBorder="1" applyAlignment="1" applyProtection="1">
      <alignment horizontal="left" vertical="center"/>
    </xf>
    <xf numFmtId="4" fontId="16" fillId="4" borderId="12" xfId="1" applyNumberFormat="1" applyFont="1" applyFill="1" applyBorder="1" applyAlignment="1" applyProtection="1">
      <alignment horizontal="left" vertical="center"/>
    </xf>
    <xf numFmtId="4" fontId="15" fillId="4" borderId="13" xfId="1" applyNumberFormat="1" applyFont="1" applyFill="1" applyBorder="1" applyAlignment="1" applyProtection="1">
      <alignment horizontal="right" vertical="center"/>
    </xf>
    <xf numFmtId="4" fontId="10" fillId="0" borderId="0" xfId="0" applyNumberFormat="1" applyFont="1" applyProtection="1"/>
    <xf numFmtId="4" fontId="9" fillId="0" borderId="0" xfId="0" applyNumberFormat="1" applyFont="1" applyProtection="1"/>
    <xf numFmtId="164" fontId="8" fillId="0" borderId="0" xfId="1" applyNumberFormat="1" applyFont="1" applyAlignment="1" applyProtection="1">
      <alignment horizontal="left" wrapText="1"/>
    </xf>
    <xf numFmtId="0" fontId="11" fillId="0" borderId="0" xfId="0" applyFont="1" applyProtection="1"/>
    <xf numFmtId="4" fontId="12" fillId="0" borderId="0" xfId="0" applyNumberFormat="1" applyFont="1" applyProtection="1"/>
    <xf numFmtId="4" fontId="13" fillId="0" borderId="0" xfId="1" applyNumberFormat="1" applyFont="1" applyAlignment="1" applyProtection="1">
      <alignment horizontal="right"/>
    </xf>
    <xf numFmtId="4" fontId="2" fillId="5" borderId="7" xfId="0" applyNumberFormat="1" applyFont="1" applyFill="1" applyBorder="1" applyAlignment="1" applyProtection="1">
      <alignment horizontal="right" vertical="center" wrapText="1"/>
      <protection locked="0"/>
    </xf>
    <xf numFmtId="4" fontId="2" fillId="5" borderId="8" xfId="0" applyNumberFormat="1" applyFont="1" applyFill="1" applyBorder="1" applyAlignment="1" applyProtection="1">
      <alignment horizontal="right" vertical="center" wrapText="1"/>
      <protection locked="0"/>
    </xf>
    <xf numFmtId="0" fontId="4" fillId="5" borderId="0" xfId="0" applyFont="1" applyFill="1" applyAlignment="1" applyProtection="1">
      <alignment horizontal="left" vertical="center"/>
      <protection locked="0"/>
    </xf>
    <xf numFmtId="0" fontId="4" fillId="5" borderId="0" xfId="0" applyFont="1" applyFill="1" applyAlignment="1" applyProtection="1">
      <alignment vertical="center"/>
      <protection locked="0"/>
    </xf>
    <xf numFmtId="0" fontId="2" fillId="5" borderId="0" xfId="0" applyFont="1" applyFill="1" applyAlignment="1" applyProtection="1">
      <alignment vertical="center"/>
      <protection locked="0"/>
    </xf>
    <xf numFmtId="0" fontId="0" fillId="5" borderId="14" xfId="0" applyFill="1" applyBorder="1" applyAlignment="1" applyProtection="1">
      <alignment horizontal="right"/>
    </xf>
    <xf numFmtId="4" fontId="2" fillId="0" borderId="2" xfId="0" applyNumberFormat="1" applyFont="1" applyFill="1" applyBorder="1" applyAlignment="1" applyProtection="1">
      <alignment horizontal="right" vertical="center" wrapText="1"/>
      <protection hidden="1"/>
    </xf>
    <xf numFmtId="4" fontId="2" fillId="0" borderId="4" xfId="0" applyNumberFormat="1" applyFont="1" applyFill="1" applyBorder="1" applyAlignment="1" applyProtection="1">
      <alignment horizontal="right" vertical="center" wrapText="1"/>
      <protection hidden="1"/>
    </xf>
    <xf numFmtId="165" fontId="6" fillId="0" borderId="0" xfId="1" applyNumberFormat="1" applyFont="1" applyFill="1" applyAlignment="1" applyProtection="1">
      <alignment horizontal="right"/>
      <protection hidden="1"/>
    </xf>
    <xf numFmtId="0" fontId="4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Alignment="1">
      <alignment horizontal="left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1"/>
  <sheetViews>
    <sheetView tabSelected="1" zoomScale="130" zoomScaleNormal="130" workbookViewId="0">
      <selection activeCell="I15" sqref="I15:J15"/>
    </sheetView>
  </sheetViews>
  <sheetFormatPr defaultRowHeight="15" outlineLevelCol="1" x14ac:dyDescent="0.25"/>
  <cols>
    <col min="1" max="1" width="3.28515625" customWidth="1"/>
    <col min="2" max="2" width="1.28515625" customWidth="1"/>
    <col min="3" max="3" width="7" style="1" customWidth="1"/>
    <col min="4" max="4" width="5.28515625" customWidth="1" outlineLevel="1"/>
    <col min="5" max="5" width="8" bestFit="1" customWidth="1"/>
    <col min="6" max="6" width="8.42578125" customWidth="1"/>
    <col min="7" max="7" width="46" customWidth="1"/>
    <col min="8" max="8" width="6.5703125" customWidth="1"/>
    <col min="9" max="10" width="10.7109375" customWidth="1"/>
    <col min="11" max="11" width="12.28515625" customWidth="1"/>
    <col min="12" max="12" width="22.42578125" customWidth="1"/>
    <col min="13" max="13" width="9.85546875" bestFit="1" customWidth="1"/>
  </cols>
  <sheetData>
    <row r="1" spans="3:15" s="3" customFormat="1" ht="10.9" customHeight="1" x14ac:dyDescent="0.25">
      <c r="C1" s="2"/>
    </row>
    <row r="2" spans="3:15" s="3" customFormat="1" ht="18" x14ac:dyDescent="0.25">
      <c r="C2" s="4" t="s">
        <v>118</v>
      </c>
      <c r="D2" s="5"/>
      <c r="E2" s="5"/>
      <c r="F2" s="5"/>
      <c r="G2" s="5"/>
      <c r="H2" s="5"/>
      <c r="I2" s="5"/>
      <c r="J2" s="5"/>
      <c r="K2" s="5"/>
    </row>
    <row r="3" spans="3:15" s="3" customFormat="1" x14ac:dyDescent="0.25">
      <c r="C3" s="6" t="s">
        <v>102</v>
      </c>
      <c r="D3" s="7"/>
      <c r="E3" s="7"/>
      <c r="F3" s="7"/>
      <c r="G3" s="7"/>
      <c r="H3" s="7"/>
      <c r="I3" s="7"/>
      <c r="J3" s="7"/>
      <c r="K3" s="5"/>
    </row>
    <row r="4" spans="3:15" s="3" customFormat="1" x14ac:dyDescent="0.25">
      <c r="C4" s="6" t="s">
        <v>48</v>
      </c>
      <c r="D4" s="7"/>
      <c r="E4" s="7"/>
      <c r="F4" s="7"/>
      <c r="G4" s="7"/>
      <c r="H4" s="7"/>
      <c r="I4" s="7"/>
      <c r="J4" s="7"/>
      <c r="K4" s="5"/>
    </row>
    <row r="5" spans="3:15" s="3" customFormat="1" x14ac:dyDescent="0.25">
      <c r="C5" s="8" t="s">
        <v>103</v>
      </c>
      <c r="D5" s="7"/>
      <c r="E5" s="7"/>
      <c r="F5" s="7"/>
      <c r="G5" s="7"/>
      <c r="H5" s="7"/>
      <c r="I5" s="57" t="s">
        <v>70</v>
      </c>
      <c r="J5" s="57"/>
      <c r="K5" s="58"/>
    </row>
    <row r="6" spans="3:15" s="3" customFormat="1" x14ac:dyDescent="0.25">
      <c r="C6" s="56" t="s">
        <v>47</v>
      </c>
      <c r="D6" s="57"/>
      <c r="E6" s="57"/>
      <c r="F6" s="57"/>
      <c r="G6" s="57"/>
      <c r="H6" s="7"/>
      <c r="I6" s="57" t="s">
        <v>46</v>
      </c>
      <c r="J6" s="57"/>
      <c r="K6" s="58"/>
    </row>
    <row r="7" spans="3:15" s="3" customFormat="1" x14ac:dyDescent="0.25">
      <c r="C7" s="9"/>
      <c r="D7" s="7"/>
      <c r="E7" s="7"/>
      <c r="F7" s="7"/>
      <c r="G7" s="7"/>
      <c r="H7" s="7"/>
      <c r="I7" s="7"/>
      <c r="J7" s="7"/>
      <c r="K7" s="5"/>
    </row>
    <row r="8" spans="3:15" s="3" customFormat="1" ht="19.5" x14ac:dyDescent="0.25">
      <c r="C8" s="10" t="s">
        <v>39</v>
      </c>
      <c r="D8" s="11" t="s">
        <v>40</v>
      </c>
      <c r="E8" s="11" t="s">
        <v>41</v>
      </c>
      <c r="F8" s="11"/>
      <c r="G8" s="11" t="s">
        <v>42</v>
      </c>
      <c r="H8" s="11" t="s">
        <v>43</v>
      </c>
      <c r="I8" s="11" t="s">
        <v>44</v>
      </c>
      <c r="J8" s="11" t="s">
        <v>120</v>
      </c>
      <c r="K8" s="12" t="s">
        <v>45</v>
      </c>
    </row>
    <row r="9" spans="3:15" s="3" customFormat="1" x14ac:dyDescent="0.25">
      <c r="C9" s="13">
        <v>1</v>
      </c>
      <c r="D9" s="14" t="s">
        <v>15</v>
      </c>
      <c r="E9" s="14" t="s">
        <v>7</v>
      </c>
      <c r="F9" s="15" t="s">
        <v>72</v>
      </c>
      <c r="G9" s="16" t="s">
        <v>104</v>
      </c>
      <c r="H9" s="14" t="s">
        <v>3</v>
      </c>
      <c r="I9" s="60">
        <f>2*39.4</f>
        <v>78.8</v>
      </c>
      <c r="J9" s="54">
        <v>0</v>
      </c>
      <c r="K9" s="18">
        <f t="shared" ref="K9:K47" si="0">J9*I9</f>
        <v>0</v>
      </c>
      <c r="L9" s="19"/>
      <c r="M9" s="19"/>
      <c r="N9" s="19"/>
      <c r="O9" s="19"/>
    </row>
    <row r="10" spans="3:15" s="3" customFormat="1" x14ac:dyDescent="0.25">
      <c r="C10" s="13">
        <v>2</v>
      </c>
      <c r="D10" s="14" t="s">
        <v>4</v>
      </c>
      <c r="E10" s="14" t="s">
        <v>7</v>
      </c>
      <c r="F10" s="15" t="s">
        <v>73</v>
      </c>
      <c r="G10" s="16" t="s">
        <v>104</v>
      </c>
      <c r="H10" s="14" t="s">
        <v>3</v>
      </c>
      <c r="I10" s="60">
        <f>2*39.4</f>
        <v>78.8</v>
      </c>
      <c r="J10" s="54">
        <v>0</v>
      </c>
      <c r="K10" s="18">
        <f t="shared" si="0"/>
        <v>0</v>
      </c>
      <c r="L10" s="19"/>
      <c r="M10" s="19"/>
      <c r="N10" s="19"/>
      <c r="O10" s="19"/>
    </row>
    <row r="11" spans="3:15" s="3" customFormat="1" x14ac:dyDescent="0.25">
      <c r="C11" s="13">
        <v>3</v>
      </c>
      <c r="D11" s="14" t="s">
        <v>5</v>
      </c>
      <c r="E11" s="14" t="s">
        <v>7</v>
      </c>
      <c r="F11" s="15" t="s">
        <v>74</v>
      </c>
      <c r="G11" s="16" t="s">
        <v>104</v>
      </c>
      <c r="H11" s="14" t="s">
        <v>3</v>
      </c>
      <c r="I11" s="60">
        <f t="shared" ref="I11:I17" si="1">I10</f>
        <v>78.8</v>
      </c>
      <c r="J11" s="54">
        <v>0</v>
      </c>
      <c r="K11" s="18">
        <f t="shared" si="0"/>
        <v>0</v>
      </c>
      <c r="L11" s="19"/>
      <c r="M11" s="19"/>
      <c r="N11" s="19"/>
      <c r="O11" s="19"/>
    </row>
    <row r="12" spans="3:15" s="3" customFormat="1" x14ac:dyDescent="0.25">
      <c r="C12" s="13">
        <v>4</v>
      </c>
      <c r="D12" s="14" t="s">
        <v>15</v>
      </c>
      <c r="E12" s="14" t="s">
        <v>7</v>
      </c>
      <c r="F12" s="15" t="s">
        <v>72</v>
      </c>
      <c r="G12" s="16" t="s">
        <v>9</v>
      </c>
      <c r="H12" s="14" t="s">
        <v>3</v>
      </c>
      <c r="I12" s="60">
        <f>I13</f>
        <v>78.8</v>
      </c>
      <c r="J12" s="54">
        <v>0</v>
      </c>
      <c r="K12" s="18">
        <f t="shared" si="0"/>
        <v>0</v>
      </c>
      <c r="L12" s="19"/>
      <c r="M12" s="19"/>
      <c r="N12" s="19"/>
      <c r="O12" s="19"/>
    </row>
    <row r="13" spans="3:15" s="3" customFormat="1" x14ac:dyDescent="0.25">
      <c r="C13" s="13">
        <v>5</v>
      </c>
      <c r="D13" s="14" t="s">
        <v>4</v>
      </c>
      <c r="E13" s="14" t="s">
        <v>7</v>
      </c>
      <c r="F13" s="15" t="s">
        <v>73</v>
      </c>
      <c r="G13" s="16" t="s">
        <v>9</v>
      </c>
      <c r="H13" s="14" t="s">
        <v>3</v>
      </c>
      <c r="I13" s="60">
        <f>I11</f>
        <v>78.8</v>
      </c>
      <c r="J13" s="54">
        <v>0</v>
      </c>
      <c r="K13" s="18">
        <f t="shared" si="0"/>
        <v>0</v>
      </c>
      <c r="L13" s="19"/>
      <c r="M13" s="19"/>
      <c r="N13" s="19"/>
      <c r="O13" s="19"/>
    </row>
    <row r="14" spans="3:15" s="3" customFormat="1" x14ac:dyDescent="0.25">
      <c r="C14" s="13">
        <v>6</v>
      </c>
      <c r="D14" s="14" t="s">
        <v>5</v>
      </c>
      <c r="E14" s="14" t="s">
        <v>7</v>
      </c>
      <c r="F14" s="15" t="s">
        <v>74</v>
      </c>
      <c r="G14" s="16" t="s">
        <v>9</v>
      </c>
      <c r="H14" s="14" t="s">
        <v>3</v>
      </c>
      <c r="I14" s="60">
        <f t="shared" si="1"/>
        <v>78.8</v>
      </c>
      <c r="J14" s="54">
        <v>0</v>
      </c>
      <c r="K14" s="18">
        <f t="shared" si="0"/>
        <v>0</v>
      </c>
      <c r="L14" s="19"/>
      <c r="M14" s="19"/>
      <c r="N14" s="19"/>
      <c r="O14" s="19"/>
    </row>
    <row r="15" spans="3:15" s="3" customFormat="1" x14ac:dyDescent="0.25">
      <c r="C15" s="13">
        <v>7</v>
      </c>
      <c r="D15" s="14" t="s">
        <v>15</v>
      </c>
      <c r="E15" s="14" t="s">
        <v>7</v>
      </c>
      <c r="F15" s="15" t="s">
        <v>72</v>
      </c>
      <c r="G15" s="16" t="s">
        <v>10</v>
      </c>
      <c r="H15" s="14" t="s">
        <v>3</v>
      </c>
      <c r="I15" s="60">
        <v>78.8</v>
      </c>
      <c r="J15" s="54">
        <v>0</v>
      </c>
      <c r="K15" s="18">
        <f t="shared" si="0"/>
        <v>0</v>
      </c>
      <c r="L15" s="19"/>
      <c r="M15" s="19"/>
      <c r="N15" s="19"/>
      <c r="O15" s="19"/>
    </row>
    <row r="16" spans="3:15" s="3" customFormat="1" x14ac:dyDescent="0.25">
      <c r="C16" s="13">
        <v>8</v>
      </c>
      <c r="D16" s="14" t="s">
        <v>4</v>
      </c>
      <c r="E16" s="14" t="s">
        <v>7</v>
      </c>
      <c r="F16" s="15" t="s">
        <v>73</v>
      </c>
      <c r="G16" s="16" t="s">
        <v>10</v>
      </c>
      <c r="H16" s="14" t="s">
        <v>3</v>
      </c>
      <c r="I16" s="60">
        <f>I14</f>
        <v>78.8</v>
      </c>
      <c r="J16" s="54">
        <v>0</v>
      </c>
      <c r="K16" s="18">
        <f t="shared" si="0"/>
        <v>0</v>
      </c>
      <c r="L16" s="19"/>
      <c r="M16" s="19"/>
      <c r="N16" s="19"/>
      <c r="O16" s="19"/>
    </row>
    <row r="17" spans="1:15" s="3" customFormat="1" x14ac:dyDescent="0.25">
      <c r="C17" s="13">
        <v>9</v>
      </c>
      <c r="D17" s="14" t="s">
        <v>5</v>
      </c>
      <c r="E17" s="14" t="s">
        <v>7</v>
      </c>
      <c r="F17" s="15" t="s">
        <v>74</v>
      </c>
      <c r="G17" s="16" t="s">
        <v>10</v>
      </c>
      <c r="H17" s="14" t="s">
        <v>3</v>
      </c>
      <c r="I17" s="60">
        <f t="shared" si="1"/>
        <v>78.8</v>
      </c>
      <c r="J17" s="54">
        <v>0</v>
      </c>
      <c r="K17" s="18">
        <f t="shared" si="0"/>
        <v>0</v>
      </c>
      <c r="L17" s="19"/>
      <c r="M17" s="19"/>
      <c r="N17" s="19"/>
      <c r="O17" s="19"/>
    </row>
    <row r="18" spans="1:15" s="3" customFormat="1" x14ac:dyDescent="0.25">
      <c r="C18" s="13">
        <v>10</v>
      </c>
      <c r="D18" s="14" t="s">
        <v>15</v>
      </c>
      <c r="E18" s="14" t="s">
        <v>7</v>
      </c>
      <c r="F18" s="15" t="s">
        <v>72</v>
      </c>
      <c r="G18" s="16" t="s">
        <v>12</v>
      </c>
      <c r="H18" s="14" t="s">
        <v>2</v>
      </c>
      <c r="I18" s="60">
        <v>79</v>
      </c>
      <c r="J18" s="54">
        <v>0</v>
      </c>
      <c r="K18" s="18">
        <f t="shared" si="0"/>
        <v>0</v>
      </c>
      <c r="L18" s="19"/>
      <c r="M18" s="19"/>
      <c r="N18" s="19"/>
      <c r="O18" s="19"/>
    </row>
    <row r="19" spans="1:15" s="3" customFormat="1" x14ac:dyDescent="0.25">
      <c r="C19" s="13">
        <v>11</v>
      </c>
      <c r="D19" s="14" t="s">
        <v>4</v>
      </c>
      <c r="E19" s="14" t="s">
        <v>7</v>
      </c>
      <c r="F19" s="15" t="s">
        <v>73</v>
      </c>
      <c r="G19" s="16" t="s">
        <v>12</v>
      </c>
      <c r="H19" s="14" t="s">
        <v>2</v>
      </c>
      <c r="I19" s="60">
        <v>79</v>
      </c>
      <c r="J19" s="54">
        <v>0</v>
      </c>
      <c r="K19" s="18">
        <f t="shared" si="0"/>
        <v>0</v>
      </c>
      <c r="L19" s="19"/>
      <c r="M19" s="19"/>
      <c r="N19" s="19"/>
      <c r="O19" s="19"/>
    </row>
    <row r="20" spans="1:15" s="3" customFormat="1" x14ac:dyDescent="0.25">
      <c r="C20" s="13">
        <v>12</v>
      </c>
      <c r="D20" s="14" t="s">
        <v>5</v>
      </c>
      <c r="E20" s="14" t="s">
        <v>7</v>
      </c>
      <c r="F20" s="15" t="s">
        <v>74</v>
      </c>
      <c r="G20" s="16" t="s">
        <v>11</v>
      </c>
      <c r="H20" s="14" t="s">
        <v>2</v>
      </c>
      <c r="I20" s="60">
        <v>79</v>
      </c>
      <c r="J20" s="54">
        <v>0</v>
      </c>
      <c r="K20" s="18">
        <f t="shared" si="0"/>
        <v>0</v>
      </c>
      <c r="L20" s="19"/>
      <c r="M20" s="19"/>
      <c r="N20" s="19"/>
      <c r="O20" s="19"/>
    </row>
    <row r="21" spans="1:15" s="3" customFormat="1" x14ac:dyDescent="0.25">
      <c r="A21" s="20"/>
      <c r="C21" s="13">
        <v>13</v>
      </c>
      <c r="D21" s="14" t="s">
        <v>15</v>
      </c>
      <c r="E21" s="14" t="s">
        <v>7</v>
      </c>
      <c r="F21" s="15" t="s">
        <v>72</v>
      </c>
      <c r="G21" s="16" t="s">
        <v>75</v>
      </c>
      <c r="H21" s="14" t="s">
        <v>3</v>
      </c>
      <c r="I21" s="60">
        <v>78.8</v>
      </c>
      <c r="J21" s="54">
        <v>0</v>
      </c>
      <c r="K21" s="18">
        <f t="shared" si="0"/>
        <v>0</v>
      </c>
      <c r="L21" s="19"/>
      <c r="M21" s="19"/>
      <c r="N21" s="19"/>
      <c r="O21" s="19"/>
    </row>
    <row r="22" spans="1:15" s="3" customFormat="1" x14ac:dyDescent="0.25">
      <c r="C22" s="13">
        <v>14</v>
      </c>
      <c r="D22" s="14" t="s">
        <v>4</v>
      </c>
      <c r="E22" s="14" t="s">
        <v>7</v>
      </c>
      <c r="F22" s="15" t="s">
        <v>73</v>
      </c>
      <c r="G22" s="16" t="s">
        <v>75</v>
      </c>
      <c r="H22" s="14" t="s">
        <v>3</v>
      </c>
      <c r="I22" s="60">
        <v>78.8</v>
      </c>
      <c r="J22" s="54">
        <v>0</v>
      </c>
      <c r="K22" s="18">
        <f t="shared" si="0"/>
        <v>0</v>
      </c>
      <c r="L22" s="19"/>
      <c r="M22" s="19"/>
      <c r="N22" s="19"/>
      <c r="O22" s="19"/>
    </row>
    <row r="23" spans="1:15" s="3" customFormat="1" x14ac:dyDescent="0.25">
      <c r="C23" s="13">
        <v>15</v>
      </c>
      <c r="D23" s="14" t="s">
        <v>5</v>
      </c>
      <c r="E23" s="14" t="s">
        <v>7</v>
      </c>
      <c r="F23" s="15" t="s">
        <v>74</v>
      </c>
      <c r="G23" s="16" t="s">
        <v>8</v>
      </c>
      <c r="H23" s="14" t="s">
        <v>3</v>
      </c>
      <c r="I23" s="60">
        <v>78.8</v>
      </c>
      <c r="J23" s="54">
        <v>0</v>
      </c>
      <c r="K23" s="18">
        <f t="shared" si="0"/>
        <v>0</v>
      </c>
      <c r="L23" s="19"/>
      <c r="M23" s="19"/>
      <c r="N23" s="19"/>
      <c r="O23" s="19"/>
    </row>
    <row r="24" spans="1:15" s="3" customFormat="1" x14ac:dyDescent="0.25">
      <c r="C24" s="13">
        <v>16</v>
      </c>
      <c r="D24" s="14" t="s">
        <v>15</v>
      </c>
      <c r="E24" s="14" t="s">
        <v>7</v>
      </c>
      <c r="F24" s="15" t="s">
        <v>72</v>
      </c>
      <c r="G24" s="16" t="s">
        <v>13</v>
      </c>
      <c r="H24" s="14" t="s">
        <v>2</v>
      </c>
      <c r="I24" s="60">
        <v>600</v>
      </c>
      <c r="J24" s="54">
        <v>0</v>
      </c>
      <c r="K24" s="18">
        <f t="shared" si="0"/>
        <v>0</v>
      </c>
      <c r="L24" s="19"/>
      <c r="M24" s="19"/>
      <c r="N24" s="19"/>
      <c r="O24" s="19"/>
    </row>
    <row r="25" spans="1:15" s="3" customFormat="1" x14ac:dyDescent="0.25">
      <c r="C25" s="13">
        <v>17</v>
      </c>
      <c r="D25" s="14" t="s">
        <v>4</v>
      </c>
      <c r="E25" s="14" t="s">
        <v>7</v>
      </c>
      <c r="F25" s="15" t="s">
        <v>73</v>
      </c>
      <c r="G25" s="16" t="s">
        <v>13</v>
      </c>
      <c r="H25" s="14" t="s">
        <v>2</v>
      </c>
      <c r="I25" s="60">
        <v>600</v>
      </c>
      <c r="J25" s="54">
        <v>0</v>
      </c>
      <c r="K25" s="18">
        <f t="shared" si="0"/>
        <v>0</v>
      </c>
      <c r="L25" s="19"/>
      <c r="M25" s="19"/>
      <c r="N25" s="19"/>
      <c r="O25" s="19"/>
    </row>
    <row r="26" spans="1:15" s="3" customFormat="1" x14ac:dyDescent="0.25">
      <c r="C26" s="13">
        <v>18</v>
      </c>
      <c r="D26" s="14" t="s">
        <v>5</v>
      </c>
      <c r="E26" s="14" t="s">
        <v>7</v>
      </c>
      <c r="F26" s="15" t="s">
        <v>74</v>
      </c>
      <c r="G26" s="16" t="s">
        <v>13</v>
      </c>
      <c r="H26" s="14" t="s">
        <v>2</v>
      </c>
      <c r="I26" s="60">
        <v>600</v>
      </c>
      <c r="J26" s="54">
        <v>0</v>
      </c>
      <c r="K26" s="18">
        <f t="shared" si="0"/>
        <v>0</v>
      </c>
      <c r="L26" s="19"/>
      <c r="M26" s="19"/>
      <c r="N26" s="19"/>
      <c r="O26" s="19"/>
    </row>
    <row r="27" spans="1:15" s="3" customFormat="1" x14ac:dyDescent="0.25">
      <c r="A27" s="20"/>
      <c r="C27" s="13">
        <v>19</v>
      </c>
      <c r="D27" s="14" t="s">
        <v>15</v>
      </c>
      <c r="E27" s="14" t="s">
        <v>7</v>
      </c>
      <c r="F27" s="15" t="s">
        <v>72</v>
      </c>
      <c r="G27" s="16" t="s">
        <v>78</v>
      </c>
      <c r="H27" s="14" t="s">
        <v>3</v>
      </c>
      <c r="I27" s="60">
        <f>I22*1</f>
        <v>78.8</v>
      </c>
      <c r="J27" s="54">
        <v>0</v>
      </c>
      <c r="K27" s="18">
        <f t="shared" si="0"/>
        <v>0</v>
      </c>
      <c r="L27" s="19"/>
      <c r="M27" s="19"/>
      <c r="N27" s="19"/>
      <c r="O27" s="19"/>
    </row>
    <row r="28" spans="1:15" s="3" customFormat="1" x14ac:dyDescent="0.25">
      <c r="A28" s="20"/>
      <c r="C28" s="13">
        <v>20</v>
      </c>
      <c r="D28" s="14" t="s">
        <v>4</v>
      </c>
      <c r="E28" s="14" t="s">
        <v>7</v>
      </c>
      <c r="F28" s="15" t="s">
        <v>73</v>
      </c>
      <c r="G28" s="16" t="s">
        <v>78</v>
      </c>
      <c r="H28" s="14" t="s">
        <v>3</v>
      </c>
      <c r="I28" s="60">
        <f>I23*1</f>
        <v>78.8</v>
      </c>
      <c r="J28" s="54">
        <v>0</v>
      </c>
      <c r="K28" s="18">
        <f t="shared" si="0"/>
        <v>0</v>
      </c>
      <c r="L28" s="19"/>
      <c r="M28" s="19"/>
      <c r="N28" s="19"/>
      <c r="O28" s="19"/>
    </row>
    <row r="29" spans="1:15" s="3" customFormat="1" x14ac:dyDescent="0.25">
      <c r="A29" s="20"/>
      <c r="C29" s="13">
        <v>21</v>
      </c>
      <c r="D29" s="14" t="s">
        <v>5</v>
      </c>
      <c r="E29" s="14" t="s">
        <v>7</v>
      </c>
      <c r="F29" s="15" t="s">
        <v>74</v>
      </c>
      <c r="G29" s="16" t="s">
        <v>78</v>
      </c>
      <c r="H29" s="14" t="s">
        <v>3</v>
      </c>
      <c r="I29" s="60">
        <f>I28</f>
        <v>78.8</v>
      </c>
      <c r="J29" s="54">
        <v>0</v>
      </c>
      <c r="K29" s="18">
        <f t="shared" si="0"/>
        <v>0</v>
      </c>
      <c r="L29" s="19"/>
      <c r="M29" s="19"/>
      <c r="N29" s="19"/>
      <c r="O29" s="19"/>
    </row>
    <row r="30" spans="1:15" s="3" customFormat="1" x14ac:dyDescent="0.25">
      <c r="A30" s="20"/>
      <c r="C30" s="13">
        <v>22</v>
      </c>
      <c r="D30" s="14" t="s">
        <v>15</v>
      </c>
      <c r="E30" s="14" t="s">
        <v>7</v>
      </c>
      <c r="F30" s="15" t="s">
        <v>72</v>
      </c>
      <c r="G30" s="16" t="s">
        <v>79</v>
      </c>
      <c r="H30" s="14" t="s">
        <v>3</v>
      </c>
      <c r="I30" s="60">
        <f>I29*2</f>
        <v>157.6</v>
      </c>
      <c r="J30" s="54">
        <v>0</v>
      </c>
      <c r="K30" s="18">
        <f t="shared" si="0"/>
        <v>0</v>
      </c>
      <c r="L30" s="19"/>
      <c r="M30" s="19"/>
      <c r="N30" s="19"/>
      <c r="O30" s="19"/>
    </row>
    <row r="31" spans="1:15" s="3" customFormat="1" x14ac:dyDescent="0.25">
      <c r="A31" s="20"/>
      <c r="C31" s="13">
        <v>23</v>
      </c>
      <c r="D31" s="14" t="s">
        <v>4</v>
      </c>
      <c r="E31" s="14" t="s">
        <v>7</v>
      </c>
      <c r="F31" s="15" t="s">
        <v>73</v>
      </c>
      <c r="G31" s="16" t="s">
        <v>79</v>
      </c>
      <c r="H31" s="14" t="s">
        <v>3</v>
      </c>
      <c r="I31" s="60">
        <f>I29*2*1</f>
        <v>157.6</v>
      </c>
      <c r="J31" s="54">
        <v>0</v>
      </c>
      <c r="K31" s="18">
        <f t="shared" si="0"/>
        <v>0</v>
      </c>
      <c r="L31" s="19"/>
      <c r="M31" s="19"/>
      <c r="N31" s="19"/>
      <c r="O31" s="19"/>
    </row>
    <row r="32" spans="1:15" s="3" customFormat="1" x14ac:dyDescent="0.25">
      <c r="A32" s="20"/>
      <c r="C32" s="13">
        <v>24</v>
      </c>
      <c r="D32" s="14" t="s">
        <v>5</v>
      </c>
      <c r="E32" s="14" t="s">
        <v>7</v>
      </c>
      <c r="F32" s="15" t="s">
        <v>74</v>
      </c>
      <c r="G32" s="16" t="s">
        <v>89</v>
      </c>
      <c r="H32" s="14" t="s">
        <v>3</v>
      </c>
      <c r="I32" s="60">
        <f>I31*1.05</f>
        <v>165.48</v>
      </c>
      <c r="J32" s="54">
        <v>0</v>
      </c>
      <c r="K32" s="18">
        <f t="shared" si="0"/>
        <v>0</v>
      </c>
      <c r="L32" s="19"/>
      <c r="M32" s="19"/>
      <c r="N32" s="19"/>
      <c r="O32" s="19"/>
    </row>
    <row r="33" spans="3:15" s="3" customFormat="1" x14ac:dyDescent="0.25">
      <c r="C33" s="13">
        <v>25</v>
      </c>
      <c r="D33" s="14" t="s">
        <v>15</v>
      </c>
      <c r="E33" s="14" t="s">
        <v>7</v>
      </c>
      <c r="F33" s="15" t="s">
        <v>72</v>
      </c>
      <c r="G33" s="16" t="s">
        <v>53</v>
      </c>
      <c r="H33" s="14" t="s">
        <v>3</v>
      </c>
      <c r="I33" s="60">
        <f>I9</f>
        <v>78.8</v>
      </c>
      <c r="J33" s="54">
        <v>0</v>
      </c>
      <c r="K33" s="18">
        <f t="shared" si="0"/>
        <v>0</v>
      </c>
      <c r="L33" s="19"/>
      <c r="M33" s="19"/>
      <c r="N33" s="19"/>
      <c r="O33" s="19"/>
    </row>
    <row r="34" spans="3:15" s="3" customFormat="1" ht="15" customHeight="1" x14ac:dyDescent="0.25">
      <c r="C34" s="13">
        <v>26</v>
      </c>
      <c r="D34" s="14" t="s">
        <v>4</v>
      </c>
      <c r="E34" s="14" t="s">
        <v>7</v>
      </c>
      <c r="F34" s="15" t="s">
        <v>73</v>
      </c>
      <c r="G34" s="16" t="s">
        <v>107</v>
      </c>
      <c r="H34" s="14" t="s">
        <v>3</v>
      </c>
      <c r="I34" s="60">
        <f>I33</f>
        <v>78.8</v>
      </c>
      <c r="J34" s="54">
        <v>0</v>
      </c>
      <c r="K34" s="18">
        <f t="shared" si="0"/>
        <v>0</v>
      </c>
      <c r="L34" s="19"/>
      <c r="M34" s="19"/>
      <c r="N34" s="19"/>
      <c r="O34" s="19"/>
    </row>
    <row r="35" spans="3:15" s="3" customFormat="1" ht="15" customHeight="1" x14ac:dyDescent="0.25">
      <c r="C35" s="13">
        <v>27</v>
      </c>
      <c r="D35" s="14" t="s">
        <v>5</v>
      </c>
      <c r="E35" s="14" t="s">
        <v>7</v>
      </c>
      <c r="F35" s="15" t="s">
        <v>74</v>
      </c>
      <c r="G35" s="16" t="s">
        <v>106</v>
      </c>
      <c r="H35" s="14" t="s">
        <v>3</v>
      </c>
      <c r="I35" s="60">
        <f>I34</f>
        <v>78.8</v>
      </c>
      <c r="J35" s="54">
        <v>0</v>
      </c>
      <c r="K35" s="18">
        <f t="shared" si="0"/>
        <v>0</v>
      </c>
      <c r="L35" s="19"/>
      <c r="M35" s="19"/>
      <c r="N35" s="19"/>
      <c r="O35" s="19"/>
    </row>
    <row r="36" spans="3:15" s="3" customFormat="1" x14ac:dyDescent="0.25">
      <c r="C36" s="13">
        <v>28</v>
      </c>
      <c r="D36" s="14" t="s">
        <v>15</v>
      </c>
      <c r="E36" s="14" t="s">
        <v>7</v>
      </c>
      <c r="F36" s="15" t="s">
        <v>72</v>
      </c>
      <c r="G36" s="16" t="s">
        <v>105</v>
      </c>
      <c r="H36" s="14" t="s">
        <v>3</v>
      </c>
      <c r="I36" s="60">
        <f>I35</f>
        <v>78.8</v>
      </c>
      <c r="J36" s="54">
        <v>0</v>
      </c>
      <c r="K36" s="18">
        <f t="shared" si="0"/>
        <v>0</v>
      </c>
      <c r="L36" s="19"/>
      <c r="M36" s="19"/>
      <c r="N36" s="19"/>
      <c r="O36" s="19"/>
    </row>
    <row r="37" spans="3:15" s="3" customFormat="1" x14ac:dyDescent="0.25">
      <c r="C37" s="13">
        <v>29</v>
      </c>
      <c r="D37" s="14" t="s">
        <v>4</v>
      </c>
      <c r="E37" s="14" t="s">
        <v>7</v>
      </c>
      <c r="F37" s="15" t="s">
        <v>73</v>
      </c>
      <c r="G37" s="16" t="s">
        <v>105</v>
      </c>
      <c r="H37" s="14" t="s">
        <v>3</v>
      </c>
      <c r="I37" s="60">
        <f>I35</f>
        <v>78.8</v>
      </c>
      <c r="J37" s="54">
        <v>0</v>
      </c>
      <c r="K37" s="18">
        <f t="shared" si="0"/>
        <v>0</v>
      </c>
      <c r="L37" s="19"/>
      <c r="M37" s="19"/>
      <c r="N37" s="19"/>
      <c r="O37" s="19"/>
    </row>
    <row r="38" spans="3:15" s="3" customFormat="1" x14ac:dyDescent="0.25">
      <c r="C38" s="13">
        <v>30</v>
      </c>
      <c r="D38" s="14" t="s">
        <v>5</v>
      </c>
      <c r="E38" s="14" t="s">
        <v>7</v>
      </c>
      <c r="F38" s="15" t="s">
        <v>74</v>
      </c>
      <c r="G38" s="16" t="s">
        <v>105</v>
      </c>
      <c r="H38" s="14" t="s">
        <v>3</v>
      </c>
      <c r="I38" s="60">
        <f>I37</f>
        <v>78.8</v>
      </c>
      <c r="J38" s="54">
        <v>0</v>
      </c>
      <c r="K38" s="18">
        <f t="shared" si="0"/>
        <v>0</v>
      </c>
      <c r="L38" s="19"/>
      <c r="M38" s="19"/>
      <c r="N38" s="19"/>
      <c r="O38" s="19"/>
    </row>
    <row r="39" spans="3:15" s="3" customFormat="1" x14ac:dyDescent="0.25">
      <c r="C39" s="13">
        <v>31</v>
      </c>
      <c r="D39" s="14" t="s">
        <v>15</v>
      </c>
      <c r="E39" s="14" t="s">
        <v>7</v>
      </c>
      <c r="F39" s="15" t="s">
        <v>72</v>
      </c>
      <c r="G39" s="16" t="s">
        <v>54</v>
      </c>
      <c r="H39" s="14" t="s">
        <v>3</v>
      </c>
      <c r="I39" s="60">
        <f>I34</f>
        <v>78.8</v>
      </c>
      <c r="J39" s="54">
        <v>0</v>
      </c>
      <c r="K39" s="18">
        <f t="shared" si="0"/>
        <v>0</v>
      </c>
      <c r="L39" s="19"/>
      <c r="M39" s="19"/>
      <c r="N39" s="19"/>
      <c r="O39" s="19"/>
    </row>
    <row r="40" spans="3:15" s="3" customFormat="1" x14ac:dyDescent="0.25">
      <c r="C40" s="13">
        <v>32</v>
      </c>
      <c r="D40" s="14" t="s">
        <v>4</v>
      </c>
      <c r="E40" s="14" t="s">
        <v>7</v>
      </c>
      <c r="F40" s="15" t="s">
        <v>73</v>
      </c>
      <c r="G40" s="16" t="s">
        <v>54</v>
      </c>
      <c r="H40" s="14" t="s">
        <v>3</v>
      </c>
      <c r="I40" s="60">
        <f>I39</f>
        <v>78.8</v>
      </c>
      <c r="J40" s="54">
        <v>0</v>
      </c>
      <c r="K40" s="18">
        <f t="shared" si="0"/>
        <v>0</v>
      </c>
      <c r="L40" s="19"/>
      <c r="M40" s="19"/>
      <c r="N40" s="19"/>
      <c r="O40" s="19"/>
    </row>
    <row r="41" spans="3:15" s="3" customFormat="1" x14ac:dyDescent="0.25">
      <c r="C41" s="13">
        <v>33</v>
      </c>
      <c r="D41" s="14" t="s">
        <v>5</v>
      </c>
      <c r="E41" s="14" t="s">
        <v>7</v>
      </c>
      <c r="F41" s="15" t="s">
        <v>74</v>
      </c>
      <c r="G41" s="16" t="s">
        <v>55</v>
      </c>
      <c r="H41" s="14" t="s">
        <v>3</v>
      </c>
      <c r="I41" s="60">
        <f>I39</f>
        <v>78.8</v>
      </c>
      <c r="J41" s="54">
        <v>0</v>
      </c>
      <c r="K41" s="18">
        <f t="shared" si="0"/>
        <v>0</v>
      </c>
      <c r="L41" s="19"/>
      <c r="M41" s="19"/>
      <c r="N41" s="19"/>
      <c r="O41" s="19"/>
    </row>
    <row r="42" spans="3:15" s="3" customFormat="1" x14ac:dyDescent="0.25">
      <c r="C42" s="13">
        <v>34</v>
      </c>
      <c r="D42" s="14" t="s">
        <v>15</v>
      </c>
      <c r="E42" s="14" t="s">
        <v>7</v>
      </c>
      <c r="F42" s="15" t="s">
        <v>72</v>
      </c>
      <c r="G42" s="16" t="s">
        <v>77</v>
      </c>
      <c r="H42" s="14" t="s">
        <v>2</v>
      </c>
      <c r="I42" s="60">
        <v>8</v>
      </c>
      <c r="J42" s="54">
        <v>0</v>
      </c>
      <c r="K42" s="18">
        <f t="shared" si="0"/>
        <v>0</v>
      </c>
      <c r="L42" s="21"/>
      <c r="M42" s="19"/>
      <c r="N42" s="19"/>
      <c r="O42" s="19"/>
    </row>
    <row r="43" spans="3:15" s="3" customFormat="1" x14ac:dyDescent="0.25">
      <c r="C43" s="13">
        <v>35</v>
      </c>
      <c r="D43" s="14" t="s">
        <v>4</v>
      </c>
      <c r="E43" s="22" t="s">
        <v>7</v>
      </c>
      <c r="F43" s="15" t="s">
        <v>73</v>
      </c>
      <c r="G43" s="16" t="s">
        <v>77</v>
      </c>
      <c r="H43" s="22" t="s">
        <v>2</v>
      </c>
      <c r="I43" s="60">
        <v>8</v>
      </c>
      <c r="J43" s="54">
        <v>0</v>
      </c>
      <c r="K43" s="18">
        <f t="shared" si="0"/>
        <v>0</v>
      </c>
      <c r="L43" s="21"/>
      <c r="M43" s="19"/>
      <c r="N43" s="19"/>
      <c r="O43" s="19"/>
    </row>
    <row r="44" spans="3:15" s="3" customFormat="1" x14ac:dyDescent="0.25">
      <c r="C44" s="13">
        <v>36</v>
      </c>
      <c r="D44" s="14" t="s">
        <v>5</v>
      </c>
      <c r="E44" s="22" t="s">
        <v>7</v>
      </c>
      <c r="F44" s="23" t="s">
        <v>74</v>
      </c>
      <c r="G44" s="16" t="s">
        <v>77</v>
      </c>
      <c r="H44" s="22" t="s">
        <v>2</v>
      </c>
      <c r="I44" s="60">
        <v>8</v>
      </c>
      <c r="J44" s="55">
        <v>0</v>
      </c>
      <c r="K44" s="24">
        <f t="shared" si="0"/>
        <v>0</v>
      </c>
      <c r="L44" s="21"/>
      <c r="M44" s="19"/>
      <c r="N44" s="19"/>
      <c r="O44" s="19"/>
    </row>
    <row r="45" spans="3:15" s="3" customFormat="1" x14ac:dyDescent="0.25">
      <c r="C45" s="13">
        <v>37</v>
      </c>
      <c r="D45" s="14" t="s">
        <v>15</v>
      </c>
      <c r="E45" s="14" t="s">
        <v>7</v>
      </c>
      <c r="F45" s="15" t="s">
        <v>72</v>
      </c>
      <c r="G45" s="16" t="s">
        <v>76</v>
      </c>
      <c r="H45" s="14" t="s">
        <v>3</v>
      </c>
      <c r="I45" s="60">
        <v>78.8</v>
      </c>
      <c r="J45" s="54">
        <v>0</v>
      </c>
      <c r="K45" s="18">
        <f t="shared" si="0"/>
        <v>0</v>
      </c>
      <c r="L45" s="19"/>
      <c r="M45" s="19"/>
      <c r="N45" s="19"/>
      <c r="O45" s="19"/>
    </row>
    <row r="46" spans="3:15" s="3" customFormat="1" x14ac:dyDescent="0.25">
      <c r="C46" s="13">
        <v>38</v>
      </c>
      <c r="D46" s="14" t="s">
        <v>4</v>
      </c>
      <c r="E46" s="22" t="s">
        <v>7</v>
      </c>
      <c r="F46" s="15" t="s">
        <v>73</v>
      </c>
      <c r="G46" s="25" t="s">
        <v>56</v>
      </c>
      <c r="H46" s="22" t="s">
        <v>3</v>
      </c>
      <c r="I46" s="61">
        <f>I45</f>
        <v>78.8</v>
      </c>
      <c r="J46" s="54">
        <v>0</v>
      </c>
      <c r="K46" s="18">
        <f t="shared" si="0"/>
        <v>0</v>
      </c>
      <c r="L46" s="19"/>
      <c r="M46" s="19"/>
      <c r="N46" s="19"/>
      <c r="O46" s="19"/>
    </row>
    <row r="47" spans="3:15" s="3" customFormat="1" x14ac:dyDescent="0.25">
      <c r="C47" s="13">
        <v>39</v>
      </c>
      <c r="D47" s="22" t="s">
        <v>5</v>
      </c>
      <c r="E47" s="22" t="s">
        <v>7</v>
      </c>
      <c r="F47" s="23" t="s">
        <v>74</v>
      </c>
      <c r="G47" s="25" t="s">
        <v>108</v>
      </c>
      <c r="H47" s="22" t="s">
        <v>3</v>
      </c>
      <c r="I47" s="61">
        <f>I46</f>
        <v>78.8</v>
      </c>
      <c r="J47" s="55">
        <v>0</v>
      </c>
      <c r="K47" s="24">
        <f t="shared" si="0"/>
        <v>0</v>
      </c>
      <c r="L47" s="19"/>
      <c r="M47" s="19"/>
      <c r="N47" s="19"/>
      <c r="O47" s="19"/>
    </row>
    <row r="48" spans="3:15" s="3" customFormat="1" x14ac:dyDescent="0.25">
      <c r="C48" s="13">
        <v>40</v>
      </c>
      <c r="D48" s="27" t="s">
        <v>31</v>
      </c>
      <c r="E48" s="27" t="s">
        <v>31</v>
      </c>
      <c r="F48" s="27"/>
      <c r="G48" s="28" t="s">
        <v>36</v>
      </c>
      <c r="H48" s="29"/>
      <c r="I48" s="62"/>
      <c r="J48" s="30"/>
      <c r="K48" s="30">
        <f>SUM(K9:K47)</f>
        <v>0</v>
      </c>
      <c r="L48" s="19"/>
      <c r="M48" s="19"/>
      <c r="N48" s="19"/>
      <c r="O48" s="19"/>
    </row>
    <row r="49" spans="3:15" s="3" customFormat="1" x14ac:dyDescent="0.25">
      <c r="C49" s="13">
        <v>41</v>
      </c>
      <c r="D49" s="14" t="s">
        <v>15</v>
      </c>
      <c r="E49" s="14" t="s">
        <v>1</v>
      </c>
      <c r="F49" s="15" t="s">
        <v>72</v>
      </c>
      <c r="G49" s="16" t="s">
        <v>37</v>
      </c>
      <c r="H49" s="14" t="s">
        <v>0</v>
      </c>
      <c r="I49" s="60">
        <v>466.65</v>
      </c>
      <c r="J49" s="54">
        <v>0</v>
      </c>
      <c r="K49" s="18">
        <f t="shared" ref="K49:K80" si="2">J49*I49</f>
        <v>0</v>
      </c>
      <c r="L49" s="19"/>
      <c r="M49" s="19"/>
      <c r="N49" s="19"/>
      <c r="O49" s="19"/>
    </row>
    <row r="50" spans="3:15" s="3" customFormat="1" x14ac:dyDescent="0.25">
      <c r="C50" s="13">
        <v>42</v>
      </c>
      <c r="D50" s="14" t="s">
        <v>4</v>
      </c>
      <c r="E50" s="14" t="s">
        <v>1</v>
      </c>
      <c r="F50" s="15" t="s">
        <v>73</v>
      </c>
      <c r="G50" s="16" t="s">
        <v>57</v>
      </c>
      <c r="H50" s="14" t="s">
        <v>0</v>
      </c>
      <c r="I50" s="60">
        <v>466.65</v>
      </c>
      <c r="J50" s="54">
        <v>0</v>
      </c>
      <c r="K50" s="18">
        <f t="shared" ref="K50:K62" si="3">J50*I50</f>
        <v>0</v>
      </c>
      <c r="L50" s="19"/>
      <c r="M50" s="31"/>
      <c r="N50" s="31"/>
      <c r="O50" s="19"/>
    </row>
    <row r="51" spans="3:15" s="3" customFormat="1" x14ac:dyDescent="0.25">
      <c r="C51" s="13">
        <v>43</v>
      </c>
      <c r="D51" s="14" t="s">
        <v>5</v>
      </c>
      <c r="E51" s="14" t="s">
        <v>1</v>
      </c>
      <c r="F51" s="23" t="s">
        <v>74</v>
      </c>
      <c r="G51" s="16" t="s">
        <v>90</v>
      </c>
      <c r="H51" s="14" t="s">
        <v>0</v>
      </c>
      <c r="I51" s="60">
        <v>490</v>
      </c>
      <c r="J51" s="54">
        <v>0</v>
      </c>
      <c r="K51" s="18">
        <f t="shared" si="3"/>
        <v>0</v>
      </c>
      <c r="L51" s="19"/>
      <c r="M51" s="19"/>
      <c r="N51" s="19"/>
      <c r="O51" s="19"/>
    </row>
    <row r="52" spans="3:15" s="3" customFormat="1" x14ac:dyDescent="0.25">
      <c r="C52" s="13">
        <v>44</v>
      </c>
      <c r="D52" s="14" t="s">
        <v>4</v>
      </c>
      <c r="E52" s="14" t="s">
        <v>1</v>
      </c>
      <c r="F52" s="15" t="s">
        <v>73</v>
      </c>
      <c r="G52" s="16" t="s">
        <v>20</v>
      </c>
      <c r="H52" s="14" t="s">
        <v>3</v>
      </c>
      <c r="I52" s="60">
        <v>85</v>
      </c>
      <c r="J52" s="54">
        <v>0</v>
      </c>
      <c r="K52" s="18">
        <f t="shared" si="3"/>
        <v>0</v>
      </c>
      <c r="L52" s="19"/>
      <c r="M52" s="19"/>
      <c r="N52" s="19"/>
      <c r="O52" s="19"/>
    </row>
    <row r="53" spans="3:15" s="3" customFormat="1" x14ac:dyDescent="0.25">
      <c r="C53" s="13">
        <v>45</v>
      </c>
      <c r="D53" s="14" t="s">
        <v>5</v>
      </c>
      <c r="E53" s="14" t="s">
        <v>1</v>
      </c>
      <c r="F53" s="23" t="s">
        <v>74</v>
      </c>
      <c r="G53" s="16" t="s">
        <v>91</v>
      </c>
      <c r="H53" s="14" t="s">
        <v>3</v>
      </c>
      <c r="I53" s="60">
        <v>93.5</v>
      </c>
      <c r="J53" s="54">
        <v>0</v>
      </c>
      <c r="K53" s="18">
        <f t="shared" si="3"/>
        <v>0</v>
      </c>
      <c r="L53" s="19"/>
      <c r="M53" s="19"/>
      <c r="N53" s="19"/>
      <c r="O53" s="19"/>
    </row>
    <row r="54" spans="3:15" s="3" customFormat="1" x14ac:dyDescent="0.25">
      <c r="C54" s="13">
        <v>46</v>
      </c>
      <c r="D54" s="14" t="s">
        <v>15</v>
      </c>
      <c r="E54" s="14" t="s">
        <v>1</v>
      </c>
      <c r="F54" s="15" t="s">
        <v>72</v>
      </c>
      <c r="G54" s="16" t="s">
        <v>6</v>
      </c>
      <c r="H54" s="14" t="s">
        <v>3</v>
      </c>
      <c r="I54" s="60">
        <f>I55</f>
        <v>85</v>
      </c>
      <c r="J54" s="54">
        <v>0</v>
      </c>
      <c r="K54" s="18">
        <f t="shared" si="3"/>
        <v>0</v>
      </c>
      <c r="L54" s="19"/>
      <c r="M54" s="19"/>
      <c r="N54" s="19"/>
      <c r="O54" s="19"/>
    </row>
    <row r="55" spans="3:15" s="3" customFormat="1" x14ac:dyDescent="0.25">
      <c r="C55" s="13">
        <v>47</v>
      </c>
      <c r="D55" s="14" t="s">
        <v>4</v>
      </c>
      <c r="E55" s="14" t="s">
        <v>1</v>
      </c>
      <c r="F55" s="15" t="s">
        <v>73</v>
      </c>
      <c r="G55" s="16" t="s">
        <v>6</v>
      </c>
      <c r="H55" s="14" t="s">
        <v>3</v>
      </c>
      <c r="I55" s="60">
        <f>I52</f>
        <v>85</v>
      </c>
      <c r="J55" s="54">
        <v>0</v>
      </c>
      <c r="K55" s="18">
        <f t="shared" si="3"/>
        <v>0</v>
      </c>
      <c r="L55" s="19"/>
      <c r="M55" s="19"/>
      <c r="N55" s="19"/>
      <c r="O55" s="19"/>
    </row>
    <row r="56" spans="3:15" s="3" customFormat="1" x14ac:dyDescent="0.25">
      <c r="C56" s="13">
        <v>48</v>
      </c>
      <c r="D56" s="14" t="s">
        <v>5</v>
      </c>
      <c r="E56" s="14" t="s">
        <v>1</v>
      </c>
      <c r="F56" s="23" t="s">
        <v>74</v>
      </c>
      <c r="G56" s="16" t="s">
        <v>109</v>
      </c>
      <c r="H56" s="14" t="s">
        <v>3</v>
      </c>
      <c r="I56" s="60">
        <f>I55</f>
        <v>85</v>
      </c>
      <c r="J56" s="54">
        <v>0</v>
      </c>
      <c r="K56" s="18">
        <f t="shared" si="3"/>
        <v>0</v>
      </c>
      <c r="L56" s="19"/>
      <c r="M56" s="19"/>
      <c r="N56" s="19"/>
      <c r="O56" s="19"/>
    </row>
    <row r="57" spans="3:15" s="3" customFormat="1" x14ac:dyDescent="0.25">
      <c r="C57" s="13">
        <v>49</v>
      </c>
      <c r="D57" s="14" t="s">
        <v>15</v>
      </c>
      <c r="E57" s="14" t="s">
        <v>1</v>
      </c>
      <c r="F57" s="15" t="s">
        <v>72</v>
      </c>
      <c r="G57" s="16" t="s">
        <v>17</v>
      </c>
      <c r="H57" s="14" t="s">
        <v>3</v>
      </c>
      <c r="I57" s="60">
        <v>580.1</v>
      </c>
      <c r="J57" s="54">
        <v>0</v>
      </c>
      <c r="K57" s="18">
        <f t="shared" si="3"/>
        <v>0</v>
      </c>
      <c r="L57" s="19"/>
      <c r="M57" s="19"/>
      <c r="N57" s="19"/>
      <c r="O57" s="19"/>
    </row>
    <row r="58" spans="3:15" s="3" customFormat="1" x14ac:dyDescent="0.25">
      <c r="C58" s="13">
        <v>50</v>
      </c>
      <c r="D58" s="14" t="s">
        <v>4</v>
      </c>
      <c r="E58" s="14" t="s">
        <v>1</v>
      </c>
      <c r="F58" s="15" t="s">
        <v>73</v>
      </c>
      <c r="G58" s="16" t="s">
        <v>17</v>
      </c>
      <c r="H58" s="14" t="s">
        <v>3</v>
      </c>
      <c r="I58" s="60">
        <f>10.98*45+86</f>
        <v>580.1</v>
      </c>
      <c r="J58" s="54">
        <v>0</v>
      </c>
      <c r="K58" s="18">
        <f t="shared" si="3"/>
        <v>0</v>
      </c>
      <c r="L58" s="19"/>
      <c r="M58" s="19"/>
      <c r="N58" s="19"/>
      <c r="O58" s="19"/>
    </row>
    <row r="59" spans="3:15" s="3" customFormat="1" x14ac:dyDescent="0.25">
      <c r="C59" s="13">
        <v>51</v>
      </c>
      <c r="D59" s="14" t="s">
        <v>5</v>
      </c>
      <c r="E59" s="14" t="s">
        <v>1</v>
      </c>
      <c r="F59" s="23" t="s">
        <v>74</v>
      </c>
      <c r="G59" s="16" t="s">
        <v>17</v>
      </c>
      <c r="H59" s="14" t="s">
        <v>3</v>
      </c>
      <c r="I59" s="60">
        <f>I58</f>
        <v>580.1</v>
      </c>
      <c r="J59" s="54">
        <v>0</v>
      </c>
      <c r="K59" s="18">
        <f t="shared" si="3"/>
        <v>0</v>
      </c>
      <c r="L59" s="19"/>
      <c r="M59" s="19"/>
      <c r="N59" s="19"/>
      <c r="O59" s="19"/>
    </row>
    <row r="60" spans="3:15" s="3" customFormat="1" x14ac:dyDescent="0.25">
      <c r="C60" s="13">
        <v>52</v>
      </c>
      <c r="D60" s="14" t="s">
        <v>5</v>
      </c>
      <c r="E60" s="14" t="s">
        <v>1</v>
      </c>
      <c r="F60" s="15" t="s">
        <v>72</v>
      </c>
      <c r="G60" s="16" t="s">
        <v>81</v>
      </c>
      <c r="H60" s="14" t="s">
        <v>3</v>
      </c>
      <c r="I60" s="60">
        <f>I61</f>
        <v>580.1</v>
      </c>
      <c r="J60" s="54">
        <v>0</v>
      </c>
      <c r="K60" s="18">
        <f t="shared" si="3"/>
        <v>0</v>
      </c>
      <c r="L60" s="19"/>
      <c r="M60" s="19"/>
      <c r="N60" s="19"/>
      <c r="O60" s="19"/>
    </row>
    <row r="61" spans="3:15" s="3" customFormat="1" x14ac:dyDescent="0.25">
      <c r="C61" s="13">
        <v>53</v>
      </c>
      <c r="D61" s="14" t="s">
        <v>4</v>
      </c>
      <c r="E61" s="14" t="s">
        <v>1</v>
      </c>
      <c r="F61" s="15" t="s">
        <v>73</v>
      </c>
      <c r="G61" s="16" t="s">
        <v>81</v>
      </c>
      <c r="H61" s="14" t="s">
        <v>3</v>
      </c>
      <c r="I61" s="60">
        <f>10.98*45+86</f>
        <v>580.1</v>
      </c>
      <c r="J61" s="54">
        <v>0</v>
      </c>
      <c r="K61" s="18">
        <f t="shared" si="3"/>
        <v>0</v>
      </c>
      <c r="L61" s="19"/>
      <c r="M61" s="19"/>
      <c r="N61" s="19"/>
      <c r="O61" s="19"/>
    </row>
    <row r="62" spans="3:15" s="3" customFormat="1" x14ac:dyDescent="0.25">
      <c r="C62" s="13">
        <v>54</v>
      </c>
      <c r="D62" s="14" t="s">
        <v>5</v>
      </c>
      <c r="E62" s="14" t="s">
        <v>1</v>
      </c>
      <c r="F62" s="23" t="s">
        <v>74</v>
      </c>
      <c r="G62" s="16" t="s">
        <v>81</v>
      </c>
      <c r="H62" s="14" t="s">
        <v>3</v>
      </c>
      <c r="I62" s="60">
        <f>I61</f>
        <v>580.1</v>
      </c>
      <c r="J62" s="54">
        <v>0</v>
      </c>
      <c r="K62" s="18">
        <f t="shared" si="3"/>
        <v>0</v>
      </c>
      <c r="L62" s="19"/>
      <c r="M62" s="19"/>
      <c r="N62" s="19"/>
      <c r="O62" s="19"/>
    </row>
    <row r="63" spans="3:15" s="3" customFormat="1" x14ac:dyDescent="0.25">
      <c r="C63" s="13">
        <v>55</v>
      </c>
      <c r="D63" s="14" t="s">
        <v>15</v>
      </c>
      <c r="E63" s="14" t="s">
        <v>1</v>
      </c>
      <c r="F63" s="15" t="s">
        <v>72</v>
      </c>
      <c r="G63" s="16" t="s">
        <v>80</v>
      </c>
      <c r="H63" s="14" t="s">
        <v>3</v>
      </c>
      <c r="I63" s="60">
        <f>I67</f>
        <v>472.14000000000004</v>
      </c>
      <c r="J63" s="54">
        <v>0</v>
      </c>
      <c r="K63" s="18">
        <f t="shared" si="2"/>
        <v>0</v>
      </c>
      <c r="L63" s="19"/>
      <c r="M63" s="19"/>
      <c r="N63" s="19"/>
      <c r="O63" s="19"/>
    </row>
    <row r="64" spans="3:15" s="3" customFormat="1" x14ac:dyDescent="0.25">
      <c r="C64" s="13">
        <v>56</v>
      </c>
      <c r="D64" s="14" t="s">
        <v>4</v>
      </c>
      <c r="E64" s="14" t="s">
        <v>1</v>
      </c>
      <c r="F64" s="15" t="s">
        <v>73</v>
      </c>
      <c r="G64" s="16" t="s">
        <v>80</v>
      </c>
      <c r="H64" s="14" t="s">
        <v>3</v>
      </c>
      <c r="I64" s="60">
        <f>I63</f>
        <v>472.14000000000004</v>
      </c>
      <c r="J64" s="54">
        <v>0</v>
      </c>
      <c r="K64" s="18">
        <f>J64*I64</f>
        <v>0</v>
      </c>
      <c r="L64" s="19"/>
      <c r="M64" s="19"/>
      <c r="N64" s="19"/>
      <c r="O64" s="19"/>
    </row>
    <row r="65" spans="3:15" s="3" customFormat="1" x14ac:dyDescent="0.25">
      <c r="C65" s="13">
        <v>57</v>
      </c>
      <c r="D65" s="14" t="s">
        <v>5</v>
      </c>
      <c r="E65" s="14" t="s">
        <v>1</v>
      </c>
      <c r="F65" s="23" t="s">
        <v>74</v>
      </c>
      <c r="G65" s="16" t="s">
        <v>80</v>
      </c>
      <c r="H65" s="14" t="s">
        <v>3</v>
      </c>
      <c r="I65" s="60">
        <f>I64</f>
        <v>472.14000000000004</v>
      </c>
      <c r="J65" s="54">
        <v>0</v>
      </c>
      <c r="K65" s="18">
        <f>J65*I65</f>
        <v>0</v>
      </c>
      <c r="L65" s="19"/>
      <c r="M65" s="19"/>
      <c r="N65" s="19"/>
      <c r="O65" s="19"/>
    </row>
    <row r="66" spans="3:15" s="3" customFormat="1" x14ac:dyDescent="0.25">
      <c r="C66" s="13">
        <v>58</v>
      </c>
      <c r="D66" s="14" t="s">
        <v>15</v>
      </c>
      <c r="E66" s="14" t="s">
        <v>1</v>
      </c>
      <c r="F66" s="15" t="s">
        <v>72</v>
      </c>
      <c r="G66" s="16" t="s">
        <v>82</v>
      </c>
      <c r="H66" s="14" t="s">
        <v>3</v>
      </c>
      <c r="I66" s="60">
        <f>I67</f>
        <v>472.14000000000004</v>
      </c>
      <c r="J66" s="54">
        <v>0</v>
      </c>
      <c r="K66" s="18">
        <f>J66*I66</f>
        <v>0</v>
      </c>
      <c r="L66" s="19"/>
      <c r="M66" s="19"/>
      <c r="N66" s="19"/>
      <c r="O66" s="19"/>
    </row>
    <row r="67" spans="3:15" s="3" customFormat="1" x14ac:dyDescent="0.25">
      <c r="C67" s="13">
        <v>59</v>
      </c>
      <c r="D67" s="14" t="s">
        <v>4</v>
      </c>
      <c r="E67" s="14" t="s">
        <v>1</v>
      </c>
      <c r="F67" s="15" t="s">
        <v>73</v>
      </c>
      <c r="G67" s="16" t="str">
        <f>G66</f>
        <v>Al vyrovnávací profily s tl. 25mm</v>
      </c>
      <c r="H67" s="14" t="s">
        <v>3</v>
      </c>
      <c r="I67" s="60">
        <f>10.98*43</f>
        <v>472.14000000000004</v>
      </c>
      <c r="J67" s="54">
        <v>0</v>
      </c>
      <c r="K67" s="18">
        <f>J67*I67</f>
        <v>0</v>
      </c>
      <c r="L67" s="19"/>
      <c r="M67" s="19"/>
      <c r="N67" s="19"/>
      <c r="O67" s="19"/>
    </row>
    <row r="68" spans="3:15" s="3" customFormat="1" x14ac:dyDescent="0.25">
      <c r="C68" s="13">
        <v>60</v>
      </c>
      <c r="D68" s="14" t="s">
        <v>5</v>
      </c>
      <c r="E68" s="14" t="s">
        <v>1</v>
      </c>
      <c r="F68" s="15" t="s">
        <v>74</v>
      </c>
      <c r="G68" s="16" t="s">
        <v>92</v>
      </c>
      <c r="H68" s="14" t="s">
        <v>3</v>
      </c>
      <c r="I68" s="60">
        <f>I67*1.1</f>
        <v>519.35400000000004</v>
      </c>
      <c r="J68" s="54">
        <v>0</v>
      </c>
      <c r="K68" s="18">
        <f>J68*I68</f>
        <v>0</v>
      </c>
      <c r="L68" s="19"/>
      <c r="M68" s="19"/>
      <c r="N68" s="19"/>
      <c r="O68" s="19"/>
    </row>
    <row r="69" spans="3:15" s="3" customFormat="1" x14ac:dyDescent="0.25">
      <c r="C69" s="13">
        <v>61</v>
      </c>
      <c r="D69" s="14" t="s">
        <v>15</v>
      </c>
      <c r="E69" s="14" t="s">
        <v>1</v>
      </c>
      <c r="F69" s="15" t="s">
        <v>72</v>
      </c>
      <c r="G69" s="16" t="s">
        <v>110</v>
      </c>
      <c r="H69" s="14" t="s">
        <v>3</v>
      </c>
      <c r="I69" s="60">
        <v>2146.2800000000002</v>
      </c>
      <c r="J69" s="54">
        <v>0</v>
      </c>
      <c r="K69" s="18">
        <f t="shared" si="2"/>
        <v>0</v>
      </c>
      <c r="L69" s="19"/>
      <c r="M69" s="19"/>
      <c r="N69" s="19"/>
      <c r="O69" s="19"/>
    </row>
    <row r="70" spans="3:15" s="3" customFormat="1" x14ac:dyDescent="0.25">
      <c r="C70" s="13">
        <v>62</v>
      </c>
      <c r="D70" s="14" t="s">
        <v>4</v>
      </c>
      <c r="E70" s="14" t="s">
        <v>1</v>
      </c>
      <c r="F70" s="15" t="s">
        <v>73</v>
      </c>
      <c r="G70" s="16" t="s">
        <v>16</v>
      </c>
      <c r="H70" s="14" t="s">
        <v>3</v>
      </c>
      <c r="I70" s="60">
        <v>2146.2800000000002</v>
      </c>
      <c r="J70" s="54">
        <v>0</v>
      </c>
      <c r="K70" s="18">
        <f t="shared" si="2"/>
        <v>0</v>
      </c>
      <c r="L70" s="19"/>
      <c r="M70" s="19"/>
      <c r="N70" s="19"/>
      <c r="O70" s="19"/>
    </row>
    <row r="71" spans="3:15" s="3" customFormat="1" x14ac:dyDescent="0.25">
      <c r="C71" s="13">
        <v>63</v>
      </c>
      <c r="D71" s="14" t="s">
        <v>5</v>
      </c>
      <c r="E71" s="14" t="s">
        <v>1</v>
      </c>
      <c r="F71" s="15" t="s">
        <v>74</v>
      </c>
      <c r="G71" s="16" t="s">
        <v>93</v>
      </c>
      <c r="H71" s="14" t="s">
        <v>3</v>
      </c>
      <c r="I71" s="60">
        <f>I70*1.1</f>
        <v>2360.9080000000004</v>
      </c>
      <c r="J71" s="54">
        <v>0</v>
      </c>
      <c r="K71" s="18">
        <f t="shared" si="2"/>
        <v>0</v>
      </c>
      <c r="L71" s="19"/>
      <c r="M71" s="19"/>
      <c r="N71" s="19"/>
      <c r="O71" s="19"/>
    </row>
    <row r="72" spans="3:15" s="3" customFormat="1" x14ac:dyDescent="0.25">
      <c r="C72" s="13">
        <v>64</v>
      </c>
      <c r="D72" s="14" t="s">
        <v>15</v>
      </c>
      <c r="E72" s="14" t="s">
        <v>1</v>
      </c>
      <c r="F72" s="15" t="s">
        <v>72</v>
      </c>
      <c r="G72" s="16" t="s">
        <v>59</v>
      </c>
      <c r="H72" s="14" t="s">
        <v>2</v>
      </c>
      <c r="I72" s="60">
        <f>I71*3.3/2</f>
        <v>3895.4982000000005</v>
      </c>
      <c r="J72" s="54">
        <v>0</v>
      </c>
      <c r="K72" s="18">
        <f t="shared" si="2"/>
        <v>0</v>
      </c>
      <c r="L72" s="19"/>
      <c r="M72" s="19"/>
      <c r="N72" s="19"/>
      <c r="O72" s="19"/>
    </row>
    <row r="73" spans="3:15" s="3" customFormat="1" x14ac:dyDescent="0.25">
      <c r="C73" s="13">
        <v>65</v>
      </c>
      <c r="D73" s="14" t="s">
        <v>4</v>
      </c>
      <c r="E73" s="14" t="s">
        <v>1</v>
      </c>
      <c r="F73" s="15" t="s">
        <v>73</v>
      </c>
      <c r="G73" s="16" t="s">
        <v>59</v>
      </c>
      <c r="H73" s="14" t="s">
        <v>2</v>
      </c>
      <c r="I73" s="60">
        <f>I72</f>
        <v>3895.4982000000005</v>
      </c>
      <c r="J73" s="54">
        <v>0</v>
      </c>
      <c r="K73" s="18">
        <f t="shared" si="2"/>
        <v>0</v>
      </c>
      <c r="L73" s="19"/>
      <c r="M73" s="19"/>
      <c r="N73" s="19"/>
      <c r="O73" s="19"/>
    </row>
    <row r="74" spans="3:15" s="3" customFormat="1" x14ac:dyDescent="0.25">
      <c r="C74" s="13">
        <v>66</v>
      </c>
      <c r="D74" s="14" t="s">
        <v>5</v>
      </c>
      <c r="E74" s="14" t="s">
        <v>1</v>
      </c>
      <c r="F74" s="15" t="s">
        <v>74</v>
      </c>
      <c r="G74" s="16" t="s">
        <v>59</v>
      </c>
      <c r="H74" s="14" t="s">
        <v>2</v>
      </c>
      <c r="I74" s="60">
        <f>I72</f>
        <v>3895.4982000000005</v>
      </c>
      <c r="J74" s="54">
        <v>0</v>
      </c>
      <c r="K74" s="18">
        <f t="shared" si="2"/>
        <v>0</v>
      </c>
      <c r="L74" s="19"/>
      <c r="M74" s="19"/>
      <c r="N74" s="19"/>
      <c r="O74" s="19"/>
    </row>
    <row r="75" spans="3:15" s="3" customFormat="1" x14ac:dyDescent="0.25">
      <c r="C75" s="13">
        <v>67</v>
      </c>
      <c r="D75" s="14" t="s">
        <v>15</v>
      </c>
      <c r="E75" s="14" t="s">
        <v>1</v>
      </c>
      <c r="F75" s="15" t="s">
        <v>72</v>
      </c>
      <c r="G75" s="16" t="s">
        <v>71</v>
      </c>
      <c r="H75" s="14" t="s">
        <v>3</v>
      </c>
      <c r="I75" s="60">
        <v>85</v>
      </c>
      <c r="J75" s="54">
        <v>0</v>
      </c>
      <c r="K75" s="18">
        <f>J75*I75</f>
        <v>0</v>
      </c>
      <c r="L75" s="19"/>
      <c r="M75" s="19"/>
      <c r="N75" s="19"/>
      <c r="O75" s="19"/>
    </row>
    <row r="76" spans="3:15" s="3" customFormat="1" x14ac:dyDescent="0.25">
      <c r="C76" s="13">
        <v>68</v>
      </c>
      <c r="D76" s="14" t="s">
        <v>4</v>
      </c>
      <c r="E76" s="14" t="s">
        <v>1</v>
      </c>
      <c r="F76" s="15" t="s">
        <v>73</v>
      </c>
      <c r="G76" s="16" t="s">
        <v>71</v>
      </c>
      <c r="H76" s="14" t="s">
        <v>3</v>
      </c>
      <c r="I76" s="60">
        <v>85</v>
      </c>
      <c r="J76" s="54">
        <v>0</v>
      </c>
      <c r="K76" s="18">
        <f>J76*I76</f>
        <v>0</v>
      </c>
      <c r="L76" s="19"/>
      <c r="M76" s="19"/>
      <c r="N76" s="19"/>
      <c r="O76" s="19"/>
    </row>
    <row r="77" spans="3:15" s="3" customFormat="1" x14ac:dyDescent="0.25">
      <c r="C77" s="13">
        <v>69</v>
      </c>
      <c r="D77" s="14" t="s">
        <v>5</v>
      </c>
      <c r="E77" s="14" t="s">
        <v>1</v>
      </c>
      <c r="F77" s="23" t="s">
        <v>74</v>
      </c>
      <c r="G77" s="16" t="s">
        <v>71</v>
      </c>
      <c r="H77" s="14" t="s">
        <v>3</v>
      </c>
      <c r="I77" s="60">
        <v>85</v>
      </c>
      <c r="J77" s="54">
        <v>0</v>
      </c>
      <c r="K77" s="18">
        <f>J77*I77</f>
        <v>0</v>
      </c>
      <c r="L77" s="19"/>
      <c r="M77" s="19"/>
      <c r="N77" s="19"/>
      <c r="O77" s="19"/>
    </row>
    <row r="78" spans="3:15" s="3" customFormat="1" x14ac:dyDescent="0.25">
      <c r="C78" s="13">
        <v>70</v>
      </c>
      <c r="D78" s="14" t="s">
        <v>15</v>
      </c>
      <c r="E78" s="14" t="s">
        <v>1</v>
      </c>
      <c r="F78" s="15" t="s">
        <v>72</v>
      </c>
      <c r="G78" s="16" t="s">
        <v>49</v>
      </c>
      <c r="H78" s="14" t="s">
        <v>3</v>
      </c>
      <c r="I78" s="60">
        <v>170</v>
      </c>
      <c r="J78" s="54">
        <v>0</v>
      </c>
      <c r="K78" s="18">
        <f>J78*I78</f>
        <v>0</v>
      </c>
      <c r="L78" s="19"/>
      <c r="M78" s="19"/>
      <c r="N78" s="19"/>
      <c r="O78" s="19"/>
    </row>
    <row r="79" spans="3:15" s="3" customFormat="1" x14ac:dyDescent="0.25">
      <c r="C79" s="13">
        <v>71</v>
      </c>
      <c r="D79" s="14" t="s">
        <v>4</v>
      </c>
      <c r="E79" s="14" t="s">
        <v>1</v>
      </c>
      <c r="F79" s="15" t="s">
        <v>73</v>
      </c>
      <c r="G79" s="16" t="s">
        <v>49</v>
      </c>
      <c r="H79" s="14" t="s">
        <v>3</v>
      </c>
      <c r="I79" s="60">
        <v>170</v>
      </c>
      <c r="J79" s="54">
        <v>0</v>
      </c>
      <c r="K79" s="18">
        <f t="shared" si="2"/>
        <v>0</v>
      </c>
      <c r="L79" s="19"/>
      <c r="M79" s="19"/>
      <c r="N79" s="19"/>
      <c r="O79" s="19"/>
    </row>
    <row r="80" spans="3:15" s="3" customFormat="1" x14ac:dyDescent="0.25">
      <c r="C80" s="13">
        <v>72</v>
      </c>
      <c r="D80" s="22" t="s">
        <v>5</v>
      </c>
      <c r="E80" s="22" t="s">
        <v>1</v>
      </c>
      <c r="F80" s="23" t="s">
        <v>74</v>
      </c>
      <c r="G80" s="25" t="s">
        <v>50</v>
      </c>
      <c r="H80" s="22" t="s">
        <v>3</v>
      </c>
      <c r="I80" s="61">
        <v>170</v>
      </c>
      <c r="J80" s="55">
        <v>0</v>
      </c>
      <c r="K80" s="24">
        <f t="shared" si="2"/>
        <v>0</v>
      </c>
      <c r="L80" s="19"/>
      <c r="M80" s="19"/>
      <c r="N80" s="19"/>
      <c r="O80" s="19"/>
    </row>
    <row r="81" spans="3:15" s="3" customFormat="1" x14ac:dyDescent="0.25">
      <c r="C81" s="13">
        <v>73</v>
      </c>
      <c r="D81" s="27" t="s">
        <v>31</v>
      </c>
      <c r="E81" s="27" t="s">
        <v>1</v>
      </c>
      <c r="F81" s="27"/>
      <c r="G81" s="28" t="s">
        <v>33</v>
      </c>
      <c r="H81" s="29"/>
      <c r="I81" s="62"/>
      <c r="J81" s="30"/>
      <c r="K81" s="30">
        <f>SUM(K49:K80)</f>
        <v>0</v>
      </c>
      <c r="L81" s="19"/>
      <c r="M81" s="19"/>
      <c r="N81" s="19"/>
      <c r="O81" s="19"/>
    </row>
    <row r="82" spans="3:15" s="3" customFormat="1" x14ac:dyDescent="0.25">
      <c r="C82" s="13">
        <v>74</v>
      </c>
      <c r="D82" s="14" t="s">
        <v>15</v>
      </c>
      <c r="E82" s="14" t="s">
        <v>19</v>
      </c>
      <c r="F82" s="15" t="s">
        <v>72</v>
      </c>
      <c r="G82" s="16" t="s">
        <v>21</v>
      </c>
      <c r="H82" s="14" t="s">
        <v>3</v>
      </c>
      <c r="I82" s="60">
        <f>8.36*43*2</f>
        <v>718.95999999999992</v>
      </c>
      <c r="J82" s="54">
        <v>0</v>
      </c>
      <c r="K82" s="18">
        <f t="shared" ref="K82:K106" si="4">J82*I82</f>
        <v>0</v>
      </c>
      <c r="L82" s="19"/>
      <c r="M82" s="19"/>
      <c r="N82" s="19"/>
      <c r="O82" s="19"/>
    </row>
    <row r="83" spans="3:15" s="3" customFormat="1" x14ac:dyDescent="0.25">
      <c r="C83" s="13">
        <v>75</v>
      </c>
      <c r="D83" s="14" t="s">
        <v>4</v>
      </c>
      <c r="E83" s="14" t="s">
        <v>19</v>
      </c>
      <c r="F83" s="15" t="s">
        <v>73</v>
      </c>
      <c r="G83" s="16" t="s">
        <v>21</v>
      </c>
      <c r="H83" s="14" t="s">
        <v>3</v>
      </c>
      <c r="I83" s="60">
        <v>718.96</v>
      </c>
      <c r="J83" s="54">
        <v>0</v>
      </c>
      <c r="K83" s="18">
        <f>J83*I83</f>
        <v>0</v>
      </c>
      <c r="L83" s="19"/>
      <c r="M83" s="19"/>
      <c r="N83" s="19"/>
      <c r="O83" s="19"/>
    </row>
    <row r="84" spans="3:15" s="3" customFormat="1" x14ac:dyDescent="0.25">
      <c r="C84" s="13">
        <v>76</v>
      </c>
      <c r="D84" s="14" t="s">
        <v>5</v>
      </c>
      <c r="E84" s="14" t="s">
        <v>19</v>
      </c>
      <c r="F84" s="23" t="s">
        <v>74</v>
      </c>
      <c r="G84" s="16" t="s">
        <v>21</v>
      </c>
      <c r="H84" s="14" t="s">
        <v>3</v>
      </c>
      <c r="I84" s="60">
        <f>I83</f>
        <v>718.96</v>
      </c>
      <c r="J84" s="54">
        <v>0</v>
      </c>
      <c r="K84" s="18">
        <f>J84*I84</f>
        <v>0</v>
      </c>
      <c r="L84" s="19"/>
      <c r="M84" s="19"/>
      <c r="N84" s="19"/>
      <c r="O84" s="19"/>
    </row>
    <row r="85" spans="3:15" s="3" customFormat="1" x14ac:dyDescent="0.25">
      <c r="C85" s="13">
        <v>77</v>
      </c>
      <c r="D85" s="14" t="s">
        <v>15</v>
      </c>
      <c r="E85" s="14" t="s">
        <v>19</v>
      </c>
      <c r="F85" s="15" t="s">
        <v>72</v>
      </c>
      <c r="G85" s="16" t="s">
        <v>122</v>
      </c>
      <c r="H85" s="14" t="s">
        <v>2</v>
      </c>
      <c r="I85" s="60">
        <f>I82*3.3+86*4</f>
        <v>2716.5679999999998</v>
      </c>
      <c r="J85" s="54">
        <v>0</v>
      </c>
      <c r="K85" s="18">
        <f t="shared" si="4"/>
        <v>0</v>
      </c>
      <c r="L85" s="19"/>
      <c r="M85" s="19"/>
      <c r="N85" s="19"/>
      <c r="O85" s="19"/>
    </row>
    <row r="86" spans="3:15" s="3" customFormat="1" x14ac:dyDescent="0.25">
      <c r="C86" s="13">
        <v>78</v>
      </c>
      <c r="D86" s="14" t="s">
        <v>4</v>
      </c>
      <c r="E86" s="14" t="s">
        <v>19</v>
      </c>
      <c r="F86" s="15" t="s">
        <v>73</v>
      </c>
      <c r="G86" s="16" t="s">
        <v>122</v>
      </c>
      <c r="H86" s="14" t="s">
        <v>2</v>
      </c>
      <c r="I86" s="60">
        <f>I85</f>
        <v>2716.5679999999998</v>
      </c>
      <c r="J86" s="54">
        <v>0</v>
      </c>
      <c r="K86" s="18">
        <f t="shared" si="4"/>
        <v>0</v>
      </c>
      <c r="L86" s="19"/>
      <c r="M86" s="19"/>
      <c r="N86" s="19"/>
      <c r="O86" s="19"/>
    </row>
    <row r="87" spans="3:15" s="3" customFormat="1" x14ac:dyDescent="0.25">
      <c r="C87" s="13">
        <v>79</v>
      </c>
      <c r="D87" s="14" t="s">
        <v>5</v>
      </c>
      <c r="E87" s="14" t="s">
        <v>19</v>
      </c>
      <c r="F87" s="23" t="s">
        <v>74</v>
      </c>
      <c r="G87" s="16" t="s">
        <v>122</v>
      </c>
      <c r="H87" s="14" t="s">
        <v>2</v>
      </c>
      <c r="I87" s="60">
        <f>I85</f>
        <v>2716.5679999999998</v>
      </c>
      <c r="J87" s="54">
        <v>0</v>
      </c>
      <c r="K87" s="18">
        <f>J87*I87</f>
        <v>0</v>
      </c>
      <c r="L87" s="19"/>
      <c r="M87" s="19"/>
      <c r="N87" s="19"/>
      <c r="O87" s="19"/>
    </row>
    <row r="88" spans="3:15" s="3" customFormat="1" x14ac:dyDescent="0.25">
      <c r="C88" s="13">
        <v>80</v>
      </c>
      <c r="D88" s="14" t="s">
        <v>15</v>
      </c>
      <c r="E88" s="14" t="s">
        <v>19</v>
      </c>
      <c r="F88" s="15" t="s">
        <v>72</v>
      </c>
      <c r="G88" s="16" t="s">
        <v>87</v>
      </c>
      <c r="H88" s="14" t="s">
        <v>0</v>
      </c>
      <c r="I88" s="60">
        <v>761.96</v>
      </c>
      <c r="J88" s="54">
        <v>0</v>
      </c>
      <c r="K88" s="18">
        <f t="shared" si="4"/>
        <v>0</v>
      </c>
      <c r="L88" s="19"/>
      <c r="M88" s="19"/>
      <c r="N88" s="19"/>
      <c r="O88" s="19"/>
    </row>
    <row r="89" spans="3:15" s="3" customFormat="1" x14ac:dyDescent="0.25">
      <c r="C89" s="13">
        <v>81</v>
      </c>
      <c r="D89" s="14" t="s">
        <v>4</v>
      </c>
      <c r="E89" s="14" t="s">
        <v>19</v>
      </c>
      <c r="F89" s="15" t="s">
        <v>73</v>
      </c>
      <c r="G89" s="16" t="s">
        <v>87</v>
      </c>
      <c r="H89" s="14" t="s">
        <v>0</v>
      </c>
      <c r="I89" s="60">
        <v>761.96</v>
      </c>
      <c r="J89" s="54">
        <v>0</v>
      </c>
      <c r="K89" s="18">
        <f t="shared" si="4"/>
        <v>0</v>
      </c>
      <c r="L89" s="19"/>
      <c r="M89" s="31"/>
      <c r="N89" s="19"/>
      <c r="O89" s="19"/>
    </row>
    <row r="90" spans="3:15" s="3" customFormat="1" x14ac:dyDescent="0.25">
      <c r="C90" s="13">
        <v>82</v>
      </c>
      <c r="D90" s="14" t="s">
        <v>5</v>
      </c>
      <c r="E90" s="14" t="s">
        <v>19</v>
      </c>
      <c r="F90" s="23" t="s">
        <v>74</v>
      </c>
      <c r="G90" s="16" t="s">
        <v>94</v>
      </c>
      <c r="H90" s="14" t="s">
        <v>0</v>
      </c>
      <c r="I90" s="60">
        <f>I89*1.05</f>
        <v>800.05800000000011</v>
      </c>
      <c r="J90" s="54">
        <v>0</v>
      </c>
      <c r="K90" s="18">
        <f t="shared" si="4"/>
        <v>0</v>
      </c>
      <c r="L90" s="19"/>
      <c r="M90" s="19"/>
      <c r="N90" s="19"/>
      <c r="O90" s="19"/>
    </row>
    <row r="91" spans="3:15" s="3" customFormat="1" x14ac:dyDescent="0.25">
      <c r="C91" s="13">
        <v>83</v>
      </c>
      <c r="D91" s="14" t="s">
        <v>4</v>
      </c>
      <c r="E91" s="14" t="s">
        <v>19</v>
      </c>
      <c r="F91" s="15" t="s">
        <v>73</v>
      </c>
      <c r="G91" s="16" t="s">
        <v>20</v>
      </c>
      <c r="H91" s="14" t="s">
        <v>3</v>
      </c>
      <c r="I91" s="60">
        <v>181.69</v>
      </c>
      <c r="J91" s="54">
        <v>0</v>
      </c>
      <c r="K91" s="18">
        <f t="shared" si="4"/>
        <v>0</v>
      </c>
      <c r="L91" s="19"/>
      <c r="M91" s="19"/>
      <c r="N91" s="19"/>
      <c r="O91" s="19"/>
    </row>
    <row r="92" spans="3:15" s="3" customFormat="1" x14ac:dyDescent="0.25">
      <c r="C92" s="13">
        <v>84</v>
      </c>
      <c r="D92" s="14" t="s">
        <v>5</v>
      </c>
      <c r="E92" s="14" t="s">
        <v>19</v>
      </c>
      <c r="F92" s="23" t="s">
        <v>74</v>
      </c>
      <c r="G92" s="16" t="s">
        <v>91</v>
      </c>
      <c r="H92" s="14" t="s">
        <v>3</v>
      </c>
      <c r="I92" s="60">
        <f>I91*1.1</f>
        <v>199.85900000000001</v>
      </c>
      <c r="J92" s="54">
        <v>0</v>
      </c>
      <c r="K92" s="18">
        <f t="shared" si="4"/>
        <v>0</v>
      </c>
      <c r="L92" s="19"/>
      <c r="M92" s="19"/>
      <c r="N92" s="19"/>
      <c r="O92" s="19"/>
    </row>
    <row r="93" spans="3:15" s="3" customFormat="1" x14ac:dyDescent="0.25">
      <c r="C93" s="13">
        <v>85</v>
      </c>
      <c r="D93" s="14" t="s">
        <v>15</v>
      </c>
      <c r="E93" s="14" t="s">
        <v>19</v>
      </c>
      <c r="F93" s="15" t="s">
        <v>72</v>
      </c>
      <c r="G93" s="16" t="s">
        <v>58</v>
      </c>
      <c r="H93" s="14" t="s">
        <v>3</v>
      </c>
      <c r="I93" s="60">
        <f>I94</f>
        <v>181.69</v>
      </c>
      <c r="J93" s="54">
        <v>0</v>
      </c>
      <c r="K93" s="18">
        <f t="shared" si="4"/>
        <v>0</v>
      </c>
      <c r="L93" s="19"/>
      <c r="M93" s="19"/>
      <c r="N93" s="19"/>
      <c r="O93" s="19"/>
    </row>
    <row r="94" spans="3:15" s="3" customFormat="1" x14ac:dyDescent="0.25">
      <c r="C94" s="13">
        <v>86</v>
      </c>
      <c r="D94" s="14" t="s">
        <v>4</v>
      </c>
      <c r="E94" s="14" t="s">
        <v>19</v>
      </c>
      <c r="F94" s="15" t="s">
        <v>73</v>
      </c>
      <c r="G94" s="16" t="s">
        <v>58</v>
      </c>
      <c r="H94" s="14" t="s">
        <v>3</v>
      </c>
      <c r="I94" s="60">
        <f>I91</f>
        <v>181.69</v>
      </c>
      <c r="J94" s="54">
        <v>0</v>
      </c>
      <c r="K94" s="18">
        <f t="shared" si="4"/>
        <v>0</v>
      </c>
      <c r="L94" s="19"/>
      <c r="M94" s="19"/>
      <c r="N94" s="19"/>
      <c r="O94" s="19"/>
    </row>
    <row r="95" spans="3:15" s="3" customFormat="1" x14ac:dyDescent="0.25">
      <c r="C95" s="13">
        <v>87</v>
      </c>
      <c r="D95" s="14" t="s">
        <v>5</v>
      </c>
      <c r="E95" s="14" t="s">
        <v>19</v>
      </c>
      <c r="F95" s="23" t="s">
        <v>74</v>
      </c>
      <c r="G95" s="16" t="s">
        <v>95</v>
      </c>
      <c r="H95" s="14" t="s">
        <v>3</v>
      </c>
      <c r="I95" s="60">
        <f>I94*1.1</f>
        <v>199.85900000000001</v>
      </c>
      <c r="J95" s="54">
        <v>0</v>
      </c>
      <c r="K95" s="18">
        <f t="shared" si="4"/>
        <v>0</v>
      </c>
      <c r="L95" s="19"/>
      <c r="M95" s="19"/>
      <c r="N95" s="19"/>
      <c r="O95" s="19"/>
    </row>
    <row r="96" spans="3:15" s="3" customFormat="1" x14ac:dyDescent="0.25">
      <c r="C96" s="13">
        <v>88</v>
      </c>
      <c r="D96" s="14" t="s">
        <v>15</v>
      </c>
      <c r="E96" s="14" t="s">
        <v>19</v>
      </c>
      <c r="F96" s="15" t="s">
        <v>72</v>
      </c>
      <c r="G96" s="16" t="s">
        <v>83</v>
      </c>
      <c r="H96" s="14" t="s">
        <v>3</v>
      </c>
      <c r="I96" s="60">
        <f>I97</f>
        <v>1437.92</v>
      </c>
      <c r="J96" s="54">
        <v>0</v>
      </c>
      <c r="K96" s="18">
        <f t="shared" si="4"/>
        <v>0</v>
      </c>
      <c r="L96" s="19"/>
      <c r="M96" s="19"/>
      <c r="N96" s="19"/>
      <c r="O96" s="19"/>
    </row>
    <row r="97" spans="3:15" s="3" customFormat="1" x14ac:dyDescent="0.25">
      <c r="C97" s="13">
        <v>89</v>
      </c>
      <c r="D97" s="14" t="s">
        <v>4</v>
      </c>
      <c r="E97" s="14" t="s">
        <v>19</v>
      </c>
      <c r="F97" s="15" t="s">
        <v>73</v>
      </c>
      <c r="G97" s="16" t="s">
        <v>83</v>
      </c>
      <c r="H97" s="14" t="s">
        <v>3</v>
      </c>
      <c r="I97" s="60">
        <f>I83*2</f>
        <v>1437.92</v>
      </c>
      <c r="J97" s="54">
        <v>0</v>
      </c>
      <c r="K97" s="18">
        <f t="shared" si="4"/>
        <v>0</v>
      </c>
      <c r="L97" s="19"/>
      <c r="M97" s="19"/>
      <c r="N97" s="19"/>
      <c r="O97" s="19"/>
    </row>
    <row r="98" spans="3:15" s="3" customFormat="1" x14ac:dyDescent="0.25">
      <c r="C98" s="13">
        <v>90</v>
      </c>
      <c r="D98" s="14" t="s">
        <v>5</v>
      </c>
      <c r="E98" s="14" t="s">
        <v>19</v>
      </c>
      <c r="F98" s="15" t="s">
        <v>74</v>
      </c>
      <c r="G98" s="16" t="s">
        <v>96</v>
      </c>
      <c r="H98" s="14" t="s">
        <v>3</v>
      </c>
      <c r="I98" s="60">
        <f>I97*1.1</f>
        <v>1581.7120000000002</v>
      </c>
      <c r="J98" s="54">
        <v>0</v>
      </c>
      <c r="K98" s="18">
        <f t="shared" si="4"/>
        <v>0</v>
      </c>
      <c r="L98" s="19"/>
      <c r="M98" s="19"/>
      <c r="N98" s="19"/>
      <c r="O98" s="19"/>
    </row>
    <row r="99" spans="3:15" s="3" customFormat="1" x14ac:dyDescent="0.25">
      <c r="C99" s="13">
        <v>91</v>
      </c>
      <c r="D99" s="14" t="s">
        <v>26</v>
      </c>
      <c r="E99" s="14" t="s">
        <v>19</v>
      </c>
      <c r="F99" s="14" t="s">
        <v>84</v>
      </c>
      <c r="G99" s="16" t="s">
        <v>22</v>
      </c>
      <c r="H99" s="14" t="s">
        <v>2</v>
      </c>
      <c r="I99" s="60">
        <v>2</v>
      </c>
      <c r="J99" s="54">
        <v>0</v>
      </c>
      <c r="K99" s="18">
        <f t="shared" si="4"/>
        <v>0</v>
      </c>
      <c r="L99" s="19"/>
      <c r="M99" s="19"/>
      <c r="N99" s="19"/>
      <c r="O99" s="19"/>
    </row>
    <row r="100" spans="3:15" s="3" customFormat="1" ht="19.5" x14ac:dyDescent="0.25">
      <c r="C100" s="13">
        <v>92</v>
      </c>
      <c r="D100" s="14" t="s">
        <v>26</v>
      </c>
      <c r="E100" s="14" t="s">
        <v>19</v>
      </c>
      <c r="F100" s="14" t="s">
        <v>84</v>
      </c>
      <c r="G100" s="16" t="s">
        <v>61</v>
      </c>
      <c r="H100" s="14" t="s">
        <v>14</v>
      </c>
      <c r="I100" s="60">
        <v>1</v>
      </c>
      <c r="J100" s="54">
        <v>0</v>
      </c>
      <c r="K100" s="18">
        <f t="shared" si="4"/>
        <v>0</v>
      </c>
      <c r="L100" s="19"/>
      <c r="M100" s="19"/>
      <c r="N100" s="19"/>
      <c r="O100" s="19"/>
    </row>
    <row r="101" spans="3:15" s="3" customFormat="1" ht="29.25" x14ac:dyDescent="0.25">
      <c r="C101" s="13">
        <v>93</v>
      </c>
      <c r="D101" s="14" t="s">
        <v>26</v>
      </c>
      <c r="E101" s="14" t="s">
        <v>19</v>
      </c>
      <c r="F101" s="14" t="s">
        <v>84</v>
      </c>
      <c r="G101" s="16" t="s">
        <v>85</v>
      </c>
      <c r="H101" s="14" t="s">
        <v>0</v>
      </c>
      <c r="I101" s="60">
        <v>989</v>
      </c>
      <c r="J101" s="54">
        <v>0</v>
      </c>
      <c r="K101" s="18">
        <f t="shared" si="4"/>
        <v>0</v>
      </c>
      <c r="L101" s="19"/>
      <c r="M101" s="19"/>
      <c r="N101" s="19"/>
      <c r="O101" s="19"/>
    </row>
    <row r="102" spans="3:15" s="3" customFormat="1" x14ac:dyDescent="0.25">
      <c r="C102" s="13">
        <v>94</v>
      </c>
      <c r="D102" s="14" t="s">
        <v>26</v>
      </c>
      <c r="E102" s="14" t="s">
        <v>19</v>
      </c>
      <c r="F102" s="14" t="s">
        <v>84</v>
      </c>
      <c r="G102" s="16" t="s">
        <v>25</v>
      </c>
      <c r="H102" s="14" t="s">
        <v>14</v>
      </c>
      <c r="I102" s="60">
        <v>1</v>
      </c>
      <c r="J102" s="54">
        <v>0</v>
      </c>
      <c r="K102" s="18">
        <f t="shared" si="4"/>
        <v>0</v>
      </c>
      <c r="L102" s="19"/>
      <c r="M102" s="19"/>
      <c r="N102" s="19"/>
      <c r="O102" s="19"/>
    </row>
    <row r="103" spans="3:15" s="3" customFormat="1" x14ac:dyDescent="0.25">
      <c r="C103" s="13">
        <v>95</v>
      </c>
      <c r="D103" s="14" t="s">
        <v>24</v>
      </c>
      <c r="E103" s="14" t="s">
        <v>19</v>
      </c>
      <c r="F103" s="14" t="s">
        <v>84</v>
      </c>
      <c r="G103" s="16" t="s">
        <v>51</v>
      </c>
      <c r="H103" s="14" t="s">
        <v>14</v>
      </c>
      <c r="I103" s="60">
        <v>1</v>
      </c>
      <c r="J103" s="54">
        <v>0</v>
      </c>
      <c r="K103" s="18">
        <f t="shared" si="4"/>
        <v>0</v>
      </c>
      <c r="L103" s="19"/>
      <c r="M103" s="19"/>
      <c r="N103" s="19"/>
      <c r="O103" s="19"/>
    </row>
    <row r="104" spans="3:15" s="3" customFormat="1" x14ac:dyDescent="0.25">
      <c r="C104" s="13">
        <v>96</v>
      </c>
      <c r="D104" s="14" t="s">
        <v>24</v>
      </c>
      <c r="E104" s="14" t="s">
        <v>19</v>
      </c>
      <c r="F104" s="14" t="s">
        <v>84</v>
      </c>
      <c r="G104" s="16" t="s">
        <v>86</v>
      </c>
      <c r="H104" s="14" t="s">
        <v>14</v>
      </c>
      <c r="I104" s="60">
        <v>1</v>
      </c>
      <c r="J104" s="54">
        <v>0</v>
      </c>
      <c r="K104" s="18">
        <f t="shared" si="4"/>
        <v>0</v>
      </c>
      <c r="L104" s="19"/>
      <c r="M104" s="19"/>
      <c r="N104" s="19"/>
      <c r="O104" s="19"/>
    </row>
    <row r="105" spans="3:15" s="3" customFormat="1" x14ac:dyDescent="0.25">
      <c r="C105" s="13">
        <v>97</v>
      </c>
      <c r="D105" s="14" t="s">
        <v>27</v>
      </c>
      <c r="E105" s="14" t="s">
        <v>19</v>
      </c>
      <c r="F105" s="14" t="s">
        <v>84</v>
      </c>
      <c r="G105" s="16" t="s">
        <v>52</v>
      </c>
      <c r="H105" s="14" t="s">
        <v>14</v>
      </c>
      <c r="I105" s="60">
        <v>1</v>
      </c>
      <c r="J105" s="54">
        <v>0</v>
      </c>
      <c r="K105" s="18">
        <f t="shared" si="4"/>
        <v>0</v>
      </c>
      <c r="L105" s="19"/>
      <c r="M105" s="19"/>
      <c r="N105" s="19"/>
      <c r="O105" s="19"/>
    </row>
    <row r="106" spans="3:15" s="3" customFormat="1" x14ac:dyDescent="0.25">
      <c r="C106" s="13">
        <v>98</v>
      </c>
      <c r="D106" s="14" t="s">
        <v>30</v>
      </c>
      <c r="E106" s="14" t="s">
        <v>19</v>
      </c>
      <c r="F106" s="14" t="s">
        <v>84</v>
      </c>
      <c r="G106" s="16" t="s">
        <v>60</v>
      </c>
      <c r="H106" s="14" t="s">
        <v>0</v>
      </c>
      <c r="I106" s="60">
        <v>1419.3</v>
      </c>
      <c r="J106" s="54">
        <v>0</v>
      </c>
      <c r="K106" s="18">
        <f t="shared" si="4"/>
        <v>0</v>
      </c>
      <c r="L106" s="19"/>
      <c r="M106" s="19"/>
      <c r="N106" s="19"/>
      <c r="O106" s="19"/>
    </row>
    <row r="107" spans="3:15" s="3" customFormat="1" x14ac:dyDescent="0.25">
      <c r="C107" s="13">
        <v>99</v>
      </c>
      <c r="D107" s="22" t="s">
        <v>30</v>
      </c>
      <c r="E107" s="22" t="s">
        <v>19</v>
      </c>
      <c r="F107" s="22" t="s">
        <v>84</v>
      </c>
      <c r="G107" s="25" t="s">
        <v>111</v>
      </c>
      <c r="H107" s="22" t="s">
        <v>0</v>
      </c>
      <c r="I107" s="61">
        <v>1419.3</v>
      </c>
      <c r="J107" s="55">
        <v>0</v>
      </c>
      <c r="K107" s="24">
        <f t="shared" ref="K107" si="5">J107*I107</f>
        <v>0</v>
      </c>
      <c r="L107" s="19"/>
      <c r="M107" s="19"/>
      <c r="N107" s="19"/>
      <c r="O107" s="19"/>
    </row>
    <row r="108" spans="3:15" s="3" customFormat="1" x14ac:dyDescent="0.25">
      <c r="C108" s="13">
        <v>100</v>
      </c>
      <c r="D108" s="27" t="s">
        <v>31</v>
      </c>
      <c r="E108" s="27"/>
      <c r="F108" s="32"/>
      <c r="G108" s="28" t="s">
        <v>32</v>
      </c>
      <c r="H108" s="29"/>
      <c r="I108" s="62"/>
      <c r="J108" s="30"/>
      <c r="K108" s="30">
        <f>SUM(K82:K107)</f>
        <v>0</v>
      </c>
      <c r="L108" s="19"/>
      <c r="M108" s="19"/>
      <c r="N108" s="19"/>
      <c r="O108" s="19"/>
    </row>
    <row r="109" spans="3:15" s="3" customFormat="1" x14ac:dyDescent="0.25">
      <c r="C109" s="13">
        <v>101</v>
      </c>
      <c r="D109" s="14" t="s">
        <v>15</v>
      </c>
      <c r="E109" s="14" t="s">
        <v>62</v>
      </c>
      <c r="F109" s="15" t="s">
        <v>72</v>
      </c>
      <c r="G109" s="16" t="s">
        <v>17</v>
      </c>
      <c r="H109" s="14" t="s">
        <v>3</v>
      </c>
      <c r="I109" s="60">
        <v>109.13</v>
      </c>
      <c r="J109" s="54">
        <v>0</v>
      </c>
      <c r="K109" s="18">
        <f t="shared" ref="K109:K136" si="6">J109*I109</f>
        <v>0</v>
      </c>
      <c r="L109" s="19"/>
      <c r="M109" s="19"/>
      <c r="N109" s="19"/>
      <c r="O109" s="19"/>
    </row>
    <row r="110" spans="3:15" s="3" customFormat="1" x14ac:dyDescent="0.25">
      <c r="C110" s="13">
        <v>102</v>
      </c>
      <c r="D110" s="14" t="s">
        <v>4</v>
      </c>
      <c r="E110" s="14" t="s">
        <v>62</v>
      </c>
      <c r="F110" s="15" t="s">
        <v>73</v>
      </c>
      <c r="G110" s="16" t="s">
        <v>17</v>
      </c>
      <c r="H110" s="14" t="s">
        <v>3</v>
      </c>
      <c r="I110" s="60">
        <v>109.13</v>
      </c>
      <c r="J110" s="54">
        <v>0</v>
      </c>
      <c r="K110" s="18">
        <f>J110*I110</f>
        <v>0</v>
      </c>
      <c r="L110" s="19"/>
      <c r="M110" s="19"/>
      <c r="N110" s="19"/>
      <c r="O110" s="19"/>
    </row>
    <row r="111" spans="3:15" s="3" customFormat="1" x14ac:dyDescent="0.25">
      <c r="C111" s="13">
        <v>103</v>
      </c>
      <c r="D111" s="14" t="s">
        <v>5</v>
      </c>
      <c r="E111" s="14" t="s">
        <v>62</v>
      </c>
      <c r="F111" s="15" t="s">
        <v>74</v>
      </c>
      <c r="G111" s="16" t="s">
        <v>97</v>
      </c>
      <c r="H111" s="14" t="s">
        <v>3</v>
      </c>
      <c r="I111" s="60">
        <f>I110*1.1</f>
        <v>120.04300000000001</v>
      </c>
      <c r="J111" s="54">
        <v>0</v>
      </c>
      <c r="K111" s="18">
        <f>J111*I111</f>
        <v>0</v>
      </c>
      <c r="L111" s="19"/>
      <c r="M111" s="19"/>
      <c r="N111" s="19"/>
      <c r="O111" s="19"/>
    </row>
    <row r="112" spans="3:15" s="3" customFormat="1" x14ac:dyDescent="0.25">
      <c r="C112" s="13">
        <v>104</v>
      </c>
      <c r="D112" s="14" t="s">
        <v>15</v>
      </c>
      <c r="E112" s="14" t="s">
        <v>62</v>
      </c>
      <c r="F112" s="15" t="s">
        <v>72</v>
      </c>
      <c r="G112" s="16" t="s">
        <v>123</v>
      </c>
      <c r="H112" s="14" t="s">
        <v>2</v>
      </c>
      <c r="I112" s="60">
        <v>546</v>
      </c>
      <c r="J112" s="54">
        <v>0</v>
      </c>
      <c r="K112" s="18">
        <f t="shared" si="6"/>
        <v>0</v>
      </c>
      <c r="L112" s="19"/>
      <c r="M112" s="19"/>
      <c r="N112" s="19"/>
      <c r="O112" s="19"/>
    </row>
    <row r="113" spans="3:15" s="3" customFormat="1" x14ac:dyDescent="0.25">
      <c r="C113" s="13">
        <v>105</v>
      </c>
      <c r="D113" s="14" t="s">
        <v>4</v>
      </c>
      <c r="E113" s="14" t="s">
        <v>62</v>
      </c>
      <c r="F113" s="15" t="s">
        <v>73</v>
      </c>
      <c r="G113" s="16" t="s">
        <v>123</v>
      </c>
      <c r="H113" s="14" t="s">
        <v>2</v>
      </c>
      <c r="I113" s="60">
        <v>546</v>
      </c>
      <c r="J113" s="54">
        <v>0</v>
      </c>
      <c r="K113" s="18">
        <f>J113*I113</f>
        <v>0</v>
      </c>
      <c r="L113" s="19"/>
      <c r="M113" s="19"/>
      <c r="N113" s="19"/>
      <c r="O113" s="19"/>
    </row>
    <row r="114" spans="3:15" s="3" customFormat="1" x14ac:dyDescent="0.25">
      <c r="C114" s="13">
        <v>106</v>
      </c>
      <c r="D114" s="14" t="s">
        <v>5</v>
      </c>
      <c r="E114" s="14" t="s">
        <v>62</v>
      </c>
      <c r="F114" s="15" t="s">
        <v>74</v>
      </c>
      <c r="G114" s="16" t="s">
        <v>123</v>
      </c>
      <c r="H114" s="14" t="s">
        <v>2</v>
      </c>
      <c r="I114" s="60">
        <v>546</v>
      </c>
      <c r="J114" s="54">
        <v>0</v>
      </c>
      <c r="K114" s="18">
        <f>J114*I114</f>
        <v>0</v>
      </c>
      <c r="L114" s="19"/>
      <c r="M114" s="19"/>
      <c r="N114" s="19"/>
      <c r="O114" s="19"/>
    </row>
    <row r="115" spans="3:15" s="3" customFormat="1" x14ac:dyDescent="0.25">
      <c r="C115" s="13">
        <v>107</v>
      </c>
      <c r="D115" s="14" t="s">
        <v>15</v>
      </c>
      <c r="E115" s="14" t="s">
        <v>62</v>
      </c>
      <c r="F115" s="15" t="s">
        <v>72</v>
      </c>
      <c r="G115" s="16" t="s">
        <v>68</v>
      </c>
      <c r="H115" s="14" t="s">
        <v>0</v>
      </c>
      <c r="I115" s="60">
        <v>117.49</v>
      </c>
      <c r="J115" s="54">
        <v>0</v>
      </c>
      <c r="K115" s="18">
        <f t="shared" si="6"/>
        <v>0</v>
      </c>
      <c r="L115" s="19"/>
      <c r="M115" s="19"/>
      <c r="N115" s="19"/>
      <c r="O115" s="19"/>
    </row>
    <row r="116" spans="3:15" s="3" customFormat="1" x14ac:dyDescent="0.25">
      <c r="C116" s="13">
        <v>108</v>
      </c>
      <c r="D116" s="14" t="s">
        <v>4</v>
      </c>
      <c r="E116" s="14" t="s">
        <v>62</v>
      </c>
      <c r="F116" s="15" t="s">
        <v>73</v>
      </c>
      <c r="G116" s="16" t="s">
        <v>68</v>
      </c>
      <c r="H116" s="14" t="s">
        <v>0</v>
      </c>
      <c r="I116" s="60">
        <f>I115</f>
        <v>117.49</v>
      </c>
      <c r="J116" s="54">
        <v>0</v>
      </c>
      <c r="K116" s="18">
        <f>J116*I116</f>
        <v>0</v>
      </c>
      <c r="L116" s="19"/>
      <c r="M116" s="19"/>
      <c r="N116" s="19"/>
      <c r="O116" s="19"/>
    </row>
    <row r="117" spans="3:15" s="3" customFormat="1" x14ac:dyDescent="0.25">
      <c r="C117" s="13">
        <v>109</v>
      </c>
      <c r="D117" s="14" t="s">
        <v>4</v>
      </c>
      <c r="E117" s="14" t="s">
        <v>62</v>
      </c>
      <c r="F117" s="15" t="s">
        <v>73</v>
      </c>
      <c r="G117" s="16" t="s">
        <v>112</v>
      </c>
      <c r="H117" s="14" t="s">
        <v>3</v>
      </c>
      <c r="I117" s="60">
        <v>54.56</v>
      </c>
      <c r="J117" s="54">
        <v>0</v>
      </c>
      <c r="K117" s="18">
        <f>J117*I117</f>
        <v>0</v>
      </c>
      <c r="L117" s="19"/>
      <c r="M117" s="19"/>
      <c r="N117" s="19"/>
      <c r="O117" s="19"/>
    </row>
    <row r="118" spans="3:15" s="3" customFormat="1" x14ac:dyDescent="0.25">
      <c r="C118" s="13">
        <v>110</v>
      </c>
      <c r="D118" s="14" t="s">
        <v>5</v>
      </c>
      <c r="E118" s="14" t="s">
        <v>62</v>
      </c>
      <c r="F118" s="15" t="s">
        <v>74</v>
      </c>
      <c r="G118" s="16" t="s">
        <v>98</v>
      </c>
      <c r="H118" s="14" t="s">
        <v>0</v>
      </c>
      <c r="I118" s="60">
        <f>I116*1.1</f>
        <v>129.239</v>
      </c>
      <c r="J118" s="54">
        <v>0</v>
      </c>
      <c r="K118" s="18">
        <f>J118*I118</f>
        <v>0</v>
      </c>
      <c r="L118" s="19"/>
      <c r="M118" s="19"/>
      <c r="N118" s="19"/>
      <c r="O118" s="19"/>
    </row>
    <row r="119" spans="3:15" s="3" customFormat="1" x14ac:dyDescent="0.25">
      <c r="C119" s="13">
        <v>111</v>
      </c>
      <c r="D119" s="14" t="s">
        <v>15</v>
      </c>
      <c r="E119" s="14" t="s">
        <v>62</v>
      </c>
      <c r="F119" s="15" t="s">
        <v>72</v>
      </c>
      <c r="G119" s="16" t="s">
        <v>69</v>
      </c>
      <c r="H119" s="14" t="s">
        <v>3</v>
      </c>
      <c r="I119" s="60">
        <f>26*4</f>
        <v>104</v>
      </c>
      <c r="J119" s="54">
        <v>0</v>
      </c>
      <c r="K119" s="18">
        <f t="shared" ref="K119" si="7">J119*I119</f>
        <v>0</v>
      </c>
      <c r="L119" s="19"/>
      <c r="M119" s="19"/>
      <c r="N119" s="19"/>
      <c r="O119" s="19"/>
    </row>
    <row r="120" spans="3:15" s="3" customFormat="1" x14ac:dyDescent="0.25">
      <c r="C120" s="13">
        <v>112</v>
      </c>
      <c r="D120" s="14" t="s">
        <v>4</v>
      </c>
      <c r="E120" s="14" t="s">
        <v>62</v>
      </c>
      <c r="F120" s="15" t="s">
        <v>73</v>
      </c>
      <c r="G120" s="16" t="s">
        <v>69</v>
      </c>
      <c r="H120" s="14" t="s">
        <v>3</v>
      </c>
      <c r="I120" s="60">
        <f>26*4</f>
        <v>104</v>
      </c>
      <c r="J120" s="54">
        <v>0</v>
      </c>
      <c r="K120" s="18">
        <f t="shared" si="6"/>
        <v>0</v>
      </c>
      <c r="L120" s="19"/>
      <c r="M120" s="19"/>
      <c r="N120" s="19"/>
      <c r="O120" s="19"/>
    </row>
    <row r="121" spans="3:15" s="3" customFormat="1" x14ac:dyDescent="0.25">
      <c r="C121" s="13">
        <v>113</v>
      </c>
      <c r="D121" s="14" t="s">
        <v>5</v>
      </c>
      <c r="E121" s="14" t="s">
        <v>62</v>
      </c>
      <c r="F121" s="15" t="s">
        <v>74</v>
      </c>
      <c r="G121" s="16" t="s">
        <v>99</v>
      </c>
      <c r="H121" s="14" t="s">
        <v>3</v>
      </c>
      <c r="I121" s="60">
        <f>I120*1.05</f>
        <v>109.2</v>
      </c>
      <c r="J121" s="54">
        <v>0</v>
      </c>
      <c r="K121" s="18">
        <f t="shared" si="6"/>
        <v>0</v>
      </c>
      <c r="L121" s="19"/>
      <c r="M121" s="19"/>
      <c r="N121" s="19"/>
      <c r="O121" s="19"/>
    </row>
    <row r="122" spans="3:15" s="3" customFormat="1" x14ac:dyDescent="0.25">
      <c r="C122" s="13">
        <v>114</v>
      </c>
      <c r="D122" s="14" t="s">
        <v>4</v>
      </c>
      <c r="E122" s="14" t="s">
        <v>62</v>
      </c>
      <c r="F122" s="15" t="s">
        <v>73</v>
      </c>
      <c r="G122" s="16" t="s">
        <v>20</v>
      </c>
      <c r="H122" s="14" t="s">
        <v>3</v>
      </c>
      <c r="I122" s="60">
        <f>26*4</f>
        <v>104</v>
      </c>
      <c r="J122" s="54">
        <v>0</v>
      </c>
      <c r="K122" s="18">
        <f t="shared" si="6"/>
        <v>0</v>
      </c>
      <c r="L122" s="19"/>
      <c r="M122" s="19"/>
      <c r="N122" s="19"/>
      <c r="O122" s="19"/>
    </row>
    <row r="123" spans="3:15" s="3" customFormat="1" x14ac:dyDescent="0.25">
      <c r="C123" s="13">
        <v>115</v>
      </c>
      <c r="D123" s="14" t="s">
        <v>5</v>
      </c>
      <c r="E123" s="14" t="s">
        <v>62</v>
      </c>
      <c r="F123" s="15" t="s">
        <v>74</v>
      </c>
      <c r="G123" s="16" t="s">
        <v>91</v>
      </c>
      <c r="H123" s="14" t="s">
        <v>3</v>
      </c>
      <c r="I123" s="60">
        <f>I122*1.1</f>
        <v>114.4</v>
      </c>
      <c r="J123" s="54">
        <v>0</v>
      </c>
      <c r="K123" s="18">
        <f t="shared" si="6"/>
        <v>0</v>
      </c>
      <c r="L123" s="19"/>
      <c r="M123" s="19"/>
      <c r="N123" s="19"/>
      <c r="O123" s="19"/>
    </row>
    <row r="124" spans="3:15" s="3" customFormat="1" x14ac:dyDescent="0.25">
      <c r="C124" s="13">
        <v>116</v>
      </c>
      <c r="D124" s="14" t="s">
        <v>15</v>
      </c>
      <c r="E124" s="14" t="s">
        <v>62</v>
      </c>
      <c r="F124" s="15" t="s">
        <v>72</v>
      </c>
      <c r="G124" s="16" t="s">
        <v>64</v>
      </c>
      <c r="H124" s="14" t="s">
        <v>3</v>
      </c>
      <c r="I124" s="60">
        <f>26*2</f>
        <v>52</v>
      </c>
      <c r="J124" s="54">
        <v>0</v>
      </c>
      <c r="K124" s="18">
        <f>J124*I124</f>
        <v>0</v>
      </c>
      <c r="L124" s="19"/>
      <c r="M124" s="19"/>
      <c r="N124" s="19"/>
      <c r="O124" s="19"/>
    </row>
    <row r="125" spans="3:15" s="3" customFormat="1" x14ac:dyDescent="0.25">
      <c r="C125" s="13">
        <v>117</v>
      </c>
      <c r="D125" s="14" t="s">
        <v>4</v>
      </c>
      <c r="E125" s="14" t="s">
        <v>62</v>
      </c>
      <c r="F125" s="15" t="s">
        <v>73</v>
      </c>
      <c r="G125" s="16" t="s">
        <v>64</v>
      </c>
      <c r="H125" s="14" t="s">
        <v>3</v>
      </c>
      <c r="I125" s="60">
        <f>26*2</f>
        <v>52</v>
      </c>
      <c r="J125" s="54">
        <v>0</v>
      </c>
      <c r="K125" s="18">
        <f t="shared" si="6"/>
        <v>0</v>
      </c>
      <c r="L125" s="19"/>
      <c r="M125" s="19"/>
      <c r="N125" s="19"/>
      <c r="O125" s="19"/>
    </row>
    <row r="126" spans="3:15" s="3" customFormat="1" x14ac:dyDescent="0.25">
      <c r="C126" s="13">
        <v>118</v>
      </c>
      <c r="D126" s="14" t="s">
        <v>5</v>
      </c>
      <c r="E126" s="14" t="s">
        <v>62</v>
      </c>
      <c r="F126" s="15" t="s">
        <v>74</v>
      </c>
      <c r="G126" s="16" t="s">
        <v>65</v>
      </c>
      <c r="H126" s="14" t="s">
        <v>3</v>
      </c>
      <c r="I126" s="60">
        <f>I125</f>
        <v>52</v>
      </c>
      <c r="J126" s="54">
        <v>0</v>
      </c>
      <c r="K126" s="18">
        <f t="shared" si="6"/>
        <v>0</v>
      </c>
      <c r="L126" s="19"/>
      <c r="M126" s="19"/>
      <c r="N126" s="19"/>
      <c r="O126" s="19"/>
    </row>
    <row r="127" spans="3:15" s="3" customFormat="1" x14ac:dyDescent="0.25">
      <c r="C127" s="13">
        <v>119</v>
      </c>
      <c r="D127" s="14" t="s">
        <v>15</v>
      </c>
      <c r="E127" s="14" t="s">
        <v>62</v>
      </c>
      <c r="F127" s="15" t="s">
        <v>72</v>
      </c>
      <c r="G127" s="16" t="s">
        <v>66</v>
      </c>
      <c r="H127" s="14" t="s">
        <v>3</v>
      </c>
      <c r="I127" s="60">
        <f>(8.46*2+11)*2</f>
        <v>55.84</v>
      </c>
      <c r="J127" s="54">
        <v>0</v>
      </c>
      <c r="K127" s="18">
        <f t="shared" si="6"/>
        <v>0</v>
      </c>
      <c r="L127" s="19"/>
      <c r="M127" s="19"/>
      <c r="N127" s="19"/>
      <c r="O127" s="19"/>
    </row>
    <row r="128" spans="3:15" s="3" customFormat="1" x14ac:dyDescent="0.25">
      <c r="C128" s="13">
        <v>120</v>
      </c>
      <c r="D128" s="14" t="s">
        <v>4</v>
      </c>
      <c r="E128" s="14" t="s">
        <v>62</v>
      </c>
      <c r="F128" s="15" t="s">
        <v>73</v>
      </c>
      <c r="G128" s="16" t="s">
        <v>66</v>
      </c>
      <c r="H128" s="14" t="s">
        <v>3</v>
      </c>
      <c r="I128" s="60">
        <f>(8.46*2+11)*2</f>
        <v>55.84</v>
      </c>
      <c r="J128" s="54">
        <v>0</v>
      </c>
      <c r="K128" s="18">
        <f t="shared" si="6"/>
        <v>0</v>
      </c>
      <c r="L128" s="19"/>
      <c r="M128" s="19"/>
      <c r="N128" s="19"/>
      <c r="O128" s="19"/>
    </row>
    <row r="129" spans="3:15" s="3" customFormat="1" x14ac:dyDescent="0.25">
      <c r="C129" s="13">
        <v>121</v>
      </c>
      <c r="D129" s="14" t="s">
        <v>5</v>
      </c>
      <c r="E129" s="14" t="s">
        <v>62</v>
      </c>
      <c r="F129" s="15" t="s">
        <v>74</v>
      </c>
      <c r="G129" s="16" t="s">
        <v>100</v>
      </c>
      <c r="H129" s="14" t="s">
        <v>3</v>
      </c>
      <c r="I129" s="60">
        <f>I128*1.1</f>
        <v>61.424000000000007</v>
      </c>
      <c r="J129" s="54">
        <v>0</v>
      </c>
      <c r="K129" s="18">
        <f t="shared" si="6"/>
        <v>0</v>
      </c>
      <c r="L129" s="19"/>
      <c r="M129" s="19"/>
      <c r="N129" s="19"/>
      <c r="O129" s="19"/>
    </row>
    <row r="130" spans="3:15" s="3" customFormat="1" x14ac:dyDescent="0.25">
      <c r="C130" s="13">
        <v>122</v>
      </c>
      <c r="D130" s="14" t="s">
        <v>15</v>
      </c>
      <c r="E130" s="14" t="s">
        <v>62</v>
      </c>
      <c r="F130" s="15" t="s">
        <v>72</v>
      </c>
      <c r="G130" s="16" t="s">
        <v>16</v>
      </c>
      <c r="H130" s="14" t="s">
        <v>3</v>
      </c>
      <c r="I130" s="60">
        <v>240.09</v>
      </c>
      <c r="J130" s="54">
        <v>0</v>
      </c>
      <c r="K130" s="18">
        <f t="shared" si="6"/>
        <v>0</v>
      </c>
      <c r="L130" s="19"/>
      <c r="M130" s="19"/>
      <c r="N130" s="19"/>
      <c r="O130" s="19"/>
    </row>
    <row r="131" spans="3:15" s="3" customFormat="1" x14ac:dyDescent="0.25">
      <c r="C131" s="13">
        <v>123</v>
      </c>
      <c r="D131" s="14" t="s">
        <v>4</v>
      </c>
      <c r="E131" s="14" t="s">
        <v>62</v>
      </c>
      <c r="F131" s="15" t="s">
        <v>73</v>
      </c>
      <c r="G131" s="16" t="s">
        <v>16</v>
      </c>
      <c r="H131" s="14" t="s">
        <v>3</v>
      </c>
      <c r="I131" s="60">
        <f>I111*2</f>
        <v>240.08600000000001</v>
      </c>
      <c r="J131" s="54">
        <v>0</v>
      </c>
      <c r="K131" s="18">
        <f t="shared" si="6"/>
        <v>0</v>
      </c>
      <c r="L131" s="19"/>
      <c r="M131" s="19"/>
      <c r="N131" s="19"/>
      <c r="O131" s="19"/>
    </row>
    <row r="132" spans="3:15" s="3" customFormat="1" x14ac:dyDescent="0.25">
      <c r="C132" s="13">
        <v>124</v>
      </c>
      <c r="D132" s="14" t="s">
        <v>5</v>
      </c>
      <c r="E132" s="14" t="s">
        <v>62</v>
      </c>
      <c r="F132" s="15" t="s">
        <v>74</v>
      </c>
      <c r="G132" s="16" t="s">
        <v>16</v>
      </c>
      <c r="H132" s="14" t="s">
        <v>3</v>
      </c>
      <c r="I132" s="60">
        <f>I131</f>
        <v>240.08600000000001</v>
      </c>
      <c r="J132" s="54">
        <v>0</v>
      </c>
      <c r="K132" s="18">
        <f t="shared" si="6"/>
        <v>0</v>
      </c>
      <c r="L132" s="19"/>
      <c r="M132" s="19"/>
      <c r="N132" s="19"/>
      <c r="O132" s="19"/>
    </row>
    <row r="133" spans="3:15" s="3" customFormat="1" x14ac:dyDescent="0.25">
      <c r="C133" s="13">
        <v>125</v>
      </c>
      <c r="D133" s="14" t="s">
        <v>4</v>
      </c>
      <c r="E133" s="14" t="s">
        <v>62</v>
      </c>
      <c r="F133" s="14" t="s">
        <v>84</v>
      </c>
      <c r="G133" s="16" t="s">
        <v>113</v>
      </c>
      <c r="H133" s="14" t="s">
        <v>14</v>
      </c>
      <c r="I133" s="60">
        <v>1</v>
      </c>
      <c r="J133" s="54">
        <v>0</v>
      </c>
      <c r="K133" s="18">
        <f t="shared" si="6"/>
        <v>0</v>
      </c>
      <c r="L133" s="19"/>
      <c r="M133" s="19"/>
      <c r="N133" s="19"/>
      <c r="O133" s="19"/>
    </row>
    <row r="134" spans="3:15" s="3" customFormat="1" x14ac:dyDescent="0.25">
      <c r="C134" s="13">
        <v>126</v>
      </c>
      <c r="D134" s="14" t="s">
        <v>4</v>
      </c>
      <c r="E134" s="14" t="s">
        <v>62</v>
      </c>
      <c r="F134" s="14" t="s">
        <v>84</v>
      </c>
      <c r="G134" s="16" t="s">
        <v>38</v>
      </c>
      <c r="H134" s="14" t="s">
        <v>14</v>
      </c>
      <c r="I134" s="60">
        <v>1</v>
      </c>
      <c r="J134" s="54">
        <v>0</v>
      </c>
      <c r="K134" s="18">
        <f t="shared" si="6"/>
        <v>0</v>
      </c>
      <c r="L134" s="19"/>
      <c r="M134" s="19"/>
      <c r="N134" s="19"/>
      <c r="O134" s="19"/>
    </row>
    <row r="135" spans="3:15" s="3" customFormat="1" x14ac:dyDescent="0.25">
      <c r="C135" s="13">
        <v>127</v>
      </c>
      <c r="D135" s="14" t="s">
        <v>24</v>
      </c>
      <c r="E135" s="14" t="s">
        <v>62</v>
      </c>
      <c r="F135" s="14" t="s">
        <v>84</v>
      </c>
      <c r="G135" s="16" t="s">
        <v>63</v>
      </c>
      <c r="H135" s="14" t="s">
        <v>14</v>
      </c>
      <c r="I135" s="60">
        <v>1</v>
      </c>
      <c r="J135" s="54">
        <v>0</v>
      </c>
      <c r="K135" s="18">
        <f t="shared" si="6"/>
        <v>0</v>
      </c>
      <c r="L135" s="19"/>
      <c r="M135" s="19"/>
      <c r="N135" s="19"/>
      <c r="O135" s="19"/>
    </row>
    <row r="136" spans="3:15" s="3" customFormat="1" x14ac:dyDescent="0.25">
      <c r="C136" s="13">
        <v>128</v>
      </c>
      <c r="D136" s="22" t="s">
        <v>27</v>
      </c>
      <c r="E136" s="14" t="s">
        <v>62</v>
      </c>
      <c r="F136" s="14" t="s">
        <v>84</v>
      </c>
      <c r="G136" s="25" t="s">
        <v>23</v>
      </c>
      <c r="H136" s="22" t="s">
        <v>14</v>
      </c>
      <c r="I136" s="61">
        <v>1</v>
      </c>
      <c r="J136" s="55">
        <v>0</v>
      </c>
      <c r="K136" s="24">
        <f t="shared" si="6"/>
        <v>0</v>
      </c>
      <c r="L136" s="19"/>
      <c r="M136" s="19"/>
      <c r="N136" s="19"/>
      <c r="O136" s="19"/>
    </row>
    <row r="137" spans="3:15" s="3" customFormat="1" x14ac:dyDescent="0.25">
      <c r="C137" s="13">
        <v>129</v>
      </c>
      <c r="D137" s="27" t="s">
        <v>31</v>
      </c>
      <c r="E137" s="14" t="s">
        <v>62</v>
      </c>
      <c r="F137" s="14"/>
      <c r="G137" s="28" t="s">
        <v>116</v>
      </c>
      <c r="H137" s="29"/>
      <c r="I137" s="62"/>
      <c r="J137" s="30"/>
      <c r="K137" s="30">
        <f>SUM(K109:K136)</f>
        <v>0</v>
      </c>
      <c r="L137" s="19"/>
      <c r="M137" s="19"/>
      <c r="N137" s="19"/>
      <c r="O137" s="19"/>
    </row>
    <row r="138" spans="3:15" s="3" customFormat="1" x14ac:dyDescent="0.25">
      <c r="C138" s="13">
        <v>130</v>
      </c>
      <c r="D138" s="14" t="s">
        <v>34</v>
      </c>
      <c r="E138" s="14" t="s">
        <v>35</v>
      </c>
      <c r="F138" s="14" t="s">
        <v>84</v>
      </c>
      <c r="G138" s="16" t="s">
        <v>28</v>
      </c>
      <c r="H138" s="14" t="s">
        <v>14</v>
      </c>
      <c r="I138" s="60">
        <v>1</v>
      </c>
      <c r="J138" s="54">
        <v>0</v>
      </c>
      <c r="K138" s="18">
        <f t="shared" ref="K138:K142" si="8">J138*I138</f>
        <v>0</v>
      </c>
      <c r="L138" s="19"/>
      <c r="M138" s="19"/>
      <c r="N138" s="19"/>
      <c r="O138" s="19"/>
    </row>
    <row r="139" spans="3:15" s="3" customFormat="1" x14ac:dyDescent="0.25">
      <c r="C139" s="13">
        <v>131</v>
      </c>
      <c r="D139" s="14" t="s">
        <v>34</v>
      </c>
      <c r="E139" s="14" t="s">
        <v>35</v>
      </c>
      <c r="F139" s="14" t="s">
        <v>84</v>
      </c>
      <c r="G139" s="16" t="s">
        <v>29</v>
      </c>
      <c r="H139" s="14" t="s">
        <v>14</v>
      </c>
      <c r="I139" s="60">
        <v>1</v>
      </c>
      <c r="J139" s="54">
        <v>0</v>
      </c>
      <c r="K139" s="18">
        <f t="shared" si="8"/>
        <v>0</v>
      </c>
      <c r="L139" s="19"/>
      <c r="M139" s="19"/>
      <c r="N139" s="19"/>
      <c r="O139" s="19"/>
    </row>
    <row r="140" spans="3:15" s="3" customFormat="1" x14ac:dyDescent="0.25">
      <c r="C140" s="13">
        <v>132</v>
      </c>
      <c r="D140" s="14" t="s">
        <v>34</v>
      </c>
      <c r="E140" s="14" t="s">
        <v>35</v>
      </c>
      <c r="F140" s="14" t="s">
        <v>84</v>
      </c>
      <c r="G140" s="16" t="s">
        <v>88</v>
      </c>
      <c r="H140" s="14" t="s">
        <v>14</v>
      </c>
      <c r="I140" s="60">
        <v>1</v>
      </c>
      <c r="J140" s="54">
        <v>0</v>
      </c>
      <c r="K140" s="18">
        <f t="shared" si="8"/>
        <v>0</v>
      </c>
      <c r="L140" s="19"/>
      <c r="M140" s="19"/>
      <c r="N140" s="19"/>
      <c r="O140" s="19"/>
    </row>
    <row r="141" spans="3:15" s="3" customFormat="1" x14ac:dyDescent="0.25">
      <c r="C141" s="13">
        <v>133</v>
      </c>
      <c r="D141" s="14" t="s">
        <v>34</v>
      </c>
      <c r="E141" s="14" t="s">
        <v>35</v>
      </c>
      <c r="F141" s="14" t="s">
        <v>84</v>
      </c>
      <c r="G141" s="16" t="s">
        <v>101</v>
      </c>
      <c r="H141" s="14" t="s">
        <v>14</v>
      </c>
      <c r="I141" s="60">
        <v>1</v>
      </c>
      <c r="J141" s="54">
        <v>0</v>
      </c>
      <c r="K141" s="18">
        <f t="shared" si="8"/>
        <v>0</v>
      </c>
      <c r="L141" s="19"/>
      <c r="M141" s="19"/>
      <c r="N141" s="19"/>
      <c r="O141" s="19"/>
    </row>
    <row r="142" spans="3:15" s="3" customFormat="1" x14ac:dyDescent="0.25">
      <c r="C142" s="13">
        <v>134</v>
      </c>
      <c r="D142" s="14" t="s">
        <v>34</v>
      </c>
      <c r="E142" s="14" t="s">
        <v>35</v>
      </c>
      <c r="F142" s="14" t="s">
        <v>84</v>
      </c>
      <c r="G142" s="16" t="s">
        <v>18</v>
      </c>
      <c r="H142" s="14" t="s">
        <v>14</v>
      </c>
      <c r="I142" s="60">
        <v>1</v>
      </c>
      <c r="J142" s="54">
        <v>0</v>
      </c>
      <c r="K142" s="18">
        <f t="shared" si="8"/>
        <v>0</v>
      </c>
      <c r="L142" s="19"/>
      <c r="M142" s="19"/>
      <c r="N142" s="19"/>
      <c r="O142" s="19"/>
    </row>
    <row r="143" spans="3:15" s="3" customFormat="1" x14ac:dyDescent="0.25">
      <c r="C143" s="13">
        <v>135</v>
      </c>
      <c r="D143" s="14" t="s">
        <v>34</v>
      </c>
      <c r="E143" s="14" t="s">
        <v>35</v>
      </c>
      <c r="F143" s="14" t="s">
        <v>84</v>
      </c>
      <c r="G143" s="16" t="s">
        <v>67</v>
      </c>
      <c r="H143" s="14" t="s">
        <v>14</v>
      </c>
      <c r="I143" s="60">
        <v>1</v>
      </c>
      <c r="J143" s="54">
        <v>0</v>
      </c>
      <c r="K143" s="18">
        <f t="shared" ref="K143:K145" si="9">J143*I143</f>
        <v>0</v>
      </c>
      <c r="L143" s="19"/>
      <c r="M143" s="19"/>
      <c r="N143" s="19"/>
      <c r="O143" s="19"/>
    </row>
    <row r="144" spans="3:15" s="3" customFormat="1" x14ac:dyDescent="0.25">
      <c r="C144" s="13">
        <v>136</v>
      </c>
      <c r="D144" s="14" t="s">
        <v>34</v>
      </c>
      <c r="E144" s="14" t="s">
        <v>35</v>
      </c>
      <c r="F144" s="14" t="s">
        <v>84</v>
      </c>
      <c r="G144" s="33" t="s">
        <v>117</v>
      </c>
      <c r="H144" s="14"/>
      <c r="I144" s="60"/>
      <c r="J144" s="17"/>
      <c r="K144" s="18"/>
      <c r="L144" s="19"/>
      <c r="M144" s="19"/>
      <c r="N144" s="19"/>
      <c r="O144" s="19"/>
    </row>
    <row r="145" spans="3:15" s="3" customFormat="1" x14ac:dyDescent="0.25">
      <c r="C145" s="26">
        <v>137</v>
      </c>
      <c r="D145" s="22" t="s">
        <v>34</v>
      </c>
      <c r="E145" s="22" t="s">
        <v>35</v>
      </c>
      <c r="F145" s="22" t="s">
        <v>84</v>
      </c>
      <c r="G145" s="25" t="s">
        <v>114</v>
      </c>
      <c r="H145" s="22" t="s">
        <v>14</v>
      </c>
      <c r="I145" s="61">
        <v>1</v>
      </c>
      <c r="J145" s="55">
        <v>0</v>
      </c>
      <c r="K145" s="24">
        <f t="shared" si="9"/>
        <v>0</v>
      </c>
      <c r="L145" s="19"/>
      <c r="M145" s="19"/>
      <c r="N145" s="19"/>
      <c r="O145" s="19"/>
    </row>
    <row r="146" spans="3:15" s="3" customFormat="1" x14ac:dyDescent="0.25">
      <c r="C146" s="34"/>
      <c r="D146" s="35" t="s">
        <v>31</v>
      </c>
      <c r="E146" s="35" t="s">
        <v>35</v>
      </c>
      <c r="F146" s="35"/>
      <c r="G146" s="36" t="s">
        <v>115</v>
      </c>
      <c r="H146" s="37"/>
      <c r="I146" s="38"/>
      <c r="J146" s="39"/>
      <c r="K146" s="39">
        <f>SUM(K138:K145)</f>
        <v>0</v>
      </c>
    </row>
    <row r="147" spans="3:15" s="3" customFormat="1" ht="15.75" thickBot="1" x14ac:dyDescent="0.3">
      <c r="C147" s="34"/>
      <c r="D147" s="40"/>
      <c r="E147" s="35"/>
      <c r="F147" s="35"/>
      <c r="G147" s="41"/>
      <c r="H147" s="37"/>
      <c r="I147" s="38"/>
      <c r="J147" s="39"/>
      <c r="K147" s="42"/>
    </row>
    <row r="148" spans="3:15" s="3" customFormat="1" ht="15.75" thickBot="1" x14ac:dyDescent="0.3">
      <c r="C148" s="34"/>
      <c r="D148" s="40" t="s">
        <v>31</v>
      </c>
      <c r="E148" s="35" t="s">
        <v>35</v>
      </c>
      <c r="G148" s="43" t="s">
        <v>119</v>
      </c>
      <c r="H148" s="44"/>
      <c r="I148" s="45"/>
      <c r="J148" s="46"/>
      <c r="K148" s="47">
        <f>K146+K137+K108+K81+K48</f>
        <v>0</v>
      </c>
    </row>
    <row r="149" spans="3:15" s="3" customFormat="1" x14ac:dyDescent="0.25">
      <c r="C149" s="2"/>
      <c r="G149" s="19"/>
      <c r="K149" s="48"/>
    </row>
    <row r="150" spans="3:15" s="3" customFormat="1" x14ac:dyDescent="0.25">
      <c r="C150" s="59"/>
      <c r="D150" s="63" t="s">
        <v>121</v>
      </c>
      <c r="E150" s="64"/>
      <c r="F150" s="64"/>
      <c r="G150" s="64"/>
    </row>
    <row r="151" spans="3:15" s="3" customFormat="1" x14ac:dyDescent="0.25">
      <c r="C151" s="2"/>
      <c r="J151" s="49"/>
      <c r="K151" s="42"/>
    </row>
    <row r="152" spans="3:15" s="3" customFormat="1" x14ac:dyDescent="0.25">
      <c r="C152" s="2"/>
      <c r="G152" s="50"/>
      <c r="H152" s="37"/>
      <c r="J152" s="49"/>
      <c r="K152" s="42"/>
    </row>
    <row r="153" spans="3:15" s="3" customFormat="1" x14ac:dyDescent="0.25">
      <c r="C153" s="2"/>
      <c r="G153" s="36"/>
      <c r="H153" s="37"/>
      <c r="J153" s="49"/>
      <c r="K153" s="42"/>
    </row>
    <row r="154" spans="3:15" s="3" customFormat="1" x14ac:dyDescent="0.25">
      <c r="C154" s="2"/>
      <c r="I154" s="51"/>
      <c r="J154" s="52"/>
      <c r="K154" s="53"/>
    </row>
    <row r="155" spans="3:15" s="3" customFormat="1" x14ac:dyDescent="0.25">
      <c r="C155" s="2"/>
      <c r="K155" s="42"/>
    </row>
    <row r="156" spans="3:15" s="3" customFormat="1" x14ac:dyDescent="0.25">
      <c r="C156" s="2"/>
      <c r="I156" s="51"/>
      <c r="J156" s="52"/>
      <c r="K156" s="53"/>
    </row>
    <row r="157" spans="3:15" s="3" customFormat="1" x14ac:dyDescent="0.25">
      <c r="C157" s="2"/>
      <c r="J157" s="48"/>
      <c r="K157" s="42"/>
    </row>
    <row r="158" spans="3:15" s="3" customFormat="1" x14ac:dyDescent="0.25">
      <c r="C158" s="2"/>
      <c r="J158" s="48"/>
      <c r="K158" s="42"/>
    </row>
    <row r="159" spans="3:15" s="3" customFormat="1" x14ac:dyDescent="0.25">
      <c r="C159" s="2"/>
      <c r="J159" s="48"/>
      <c r="K159" s="42"/>
    </row>
    <row r="160" spans="3:15" s="3" customFormat="1" x14ac:dyDescent="0.25">
      <c r="C160" s="2"/>
      <c r="K160" s="42"/>
    </row>
    <row r="161" spans="3:10" s="3" customFormat="1" x14ac:dyDescent="0.25">
      <c r="C161" s="2"/>
      <c r="J161" s="48"/>
    </row>
  </sheetData>
  <sheetProtection password="D62F" sheet="1" objects="1" scenarios="1"/>
  <autoFilter ref="C8:K149"/>
  <mergeCells count="1">
    <mergeCell ref="D150:G150"/>
  </mergeCells>
  <pageMargins left="0.25" right="0.25" top="0.75" bottom="0.75" header="0.3" footer="0.3"/>
  <pageSetup paperSize="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střecha</vt:lpstr>
      <vt:lpstr>střecha!Oblast_tisku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2020-01-23T11:12:21Z</dcterms:created>
  <dcterms:modified xsi:type="dcterms:W3CDTF">2023-06-27T12:29:08Z</dcterms:modified>
</cp:coreProperties>
</file>