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pavla.charvatova" reservationPassword="0"/>
  <workbookPr/>
  <bookViews>
    <workbookView xWindow="240" yWindow="120" windowWidth="14940" windowHeight="9225" activeTab="0"/>
  </bookViews>
  <sheets>
    <sheet name="SO 000" sheetId="1" r:id="rId1"/>
    <sheet name="SO 101.1_ZV_1" sheetId="2" r:id="rId2"/>
    <sheet name="SO 101.1_ZV_2" sheetId="3" r:id="rId3"/>
    <sheet name="SO 101_ZH_1" sheetId="4" r:id="rId4"/>
    <sheet name="SO 101_ZH_2" sheetId="5" r:id="rId5"/>
    <sheet name="SO 185.1" sheetId="6" r:id="rId6"/>
    <sheet name="SO 185.2" sheetId="7" r:id="rId7"/>
    <sheet name="SO 201" sheetId="8" r:id="rId8"/>
  </sheets>
  <definedNames/>
  <calcPr/>
  <webPublishing/>
</workbook>
</file>

<file path=xl/sharedStrings.xml><?xml version="1.0" encoding="utf-8"?>
<sst xmlns="http://schemas.openxmlformats.org/spreadsheetml/2006/main" count="3950" uniqueCount="938">
  <si>
    <t>ASPE10</t>
  </si>
  <si>
    <t>S</t>
  </si>
  <si>
    <t>Firma: ÚDRŽBA SILNIC Královéhradeckého kraje a.s.</t>
  </si>
  <si>
    <t>Soupis prací objektu</t>
  </si>
  <si>
    <t xml:space="preserve">Stavba: </t>
  </si>
  <si>
    <t>34196d</t>
  </si>
  <si>
    <t>III/3036, III/3049 Červený Kostelec - Česká Skalice, IV. etapa_30.05.2023_neoceněný</t>
  </si>
  <si>
    <t>O</t>
  </si>
  <si>
    <t>Rozpočet:</t>
  </si>
  <si>
    <t>0,00</t>
  </si>
  <si>
    <t>15,00</t>
  </si>
  <si>
    <t>21,00</t>
  </si>
  <si>
    <t>3</t>
  </si>
  <si>
    <t>2</t>
  </si>
  <si>
    <t>SO 000</t>
  </si>
  <si>
    <t>Všeobecné a ostatní náklady</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</si>
  <si>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</si>
  <si>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</si>
  <si>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</si>
  <si>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</si>
  <si>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</si>
  <si>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</si>
  <si>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</si>
  <si>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</si>
  <si>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</si>
  <si>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</si>
  <si>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</si>
  <si>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</si>
  <si>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</si>
  <si>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</si>
  <si>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</si>
  <si>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</si>
  <si>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</si>
  <si>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</si>
  <si>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</si>
  <si>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</si>
  <si>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02742</t>
  </si>
  <si>
    <t>PROVIZORNÍ LÁVKY</t>
  </si>
  <si>
    <t>KPL</t>
  </si>
  <si>
    <t>PP</t>
  </si>
  <si>
    <t>SO 201 - Umístění provizorní lávky pro pěší na pravé návodní straně mostu a pěší převést po obslužné komunikaci na koruně náhonu.  
Podrobný návrh lávky pro pěší včetně přístupu bude řešen zhotovitelem stavby dle polohy potřeb zařízení staveniště.   
Provizorní lávka pro pěší a cyklisty bude tvořena mostním ocelovým provizoriem se spodní mostovkou, které bude  
uloženo na vrstvě panelů na obou koncích lávky. Panely se uloží na vrstvu štěrkopísku tl. min. 100 mm, který bude od stávajícího terénu oddělen geotextilií. Nájezdové rampy budou tvořené podlážkou z plechu, nebo prken.  
Lávka je dvoupruhová se světlou šířkou mezi madly zábradlí 2000 mm. Vodorovné madlo pro cyklistickou dopravu je v úrovni +1,300 m nad mostovkou. Trubkové madlo ve výšce +0,900 m nad niveletou usnadňuje pohyb osob se sníženou schopností pohybu dle vyhlášky č. 398/2009 Sb., o obecných technických požadavcích zabezpečujících bezbariérové užívání staveb osobami s omezenou schopností pohybu a orientace. Přirozenou vodící linii tvoří okopná hrana zábradlí (h.h. +0,100 m), která zároveň zamezuje pádu předmětů z lávky, ale umožňuje odtok vody.   
Po dokončení stavebních úprav mostu se provizorní lávka pro pěší demontuje a terén v místě cesty pro pěší se uvede do původního stavu.   
PEVNÁ CENA</t>
  </si>
  <si>
    <t>VV</t>
  </si>
  <si>
    <t/>
  </si>
  <si>
    <t>TS</t>
  </si>
  <si>
    <t>zahrnuje veškeré náklady spojené s objednatelem požadovanými zařízeními</t>
  </si>
  <si>
    <t>02851</t>
  </si>
  <si>
    <t>PRŮZKUMNÉ PRÁCE DIAGNOSTIKY KONSTRUKCÍ NA POVRCHU</t>
  </si>
  <si>
    <t>SO 201 - Diagnostický průzkum kotevních oblastí po odbourání konců nosníků a desky  
PEVNÁ CENA</t>
  </si>
  <si>
    <t>1=1,000 [A]</t>
  </si>
  <si>
    <t>zahrnuje veškeré náklady spojené s objednatelem požadovanými pracemi</t>
  </si>
  <si>
    <t>- injektáže  
- kontrola předpínání   
- specifikace v SO 201  
PEVNÁ CENA</t>
  </si>
  <si>
    <t>02910</t>
  </si>
  <si>
    <t>OSTATNÍ POŽADAVKY - ZEMĚMĚŘIČSKÁ MĚŘENÍ</t>
  </si>
  <si>
    <t>Zaměření skutečného provedení díla ke kolaudaci stavby.   
3x tištěné paré + 1x CD   
PEVNÁ CENA</t>
  </si>
  <si>
    <t>zahrnuje veškeré náklady spojené s objednatelem požadovanými pracemi,   
- pro stanovení orientační investorské ceny určete jednotkovou cenu jako 1% odhadované ceny stavby</t>
  </si>
  <si>
    <t>02911</t>
  </si>
  <si>
    <t>OSTATNÍ POŽADAVKY - GEODETICKÉ ZAMĚŘENÍ</t>
  </si>
  <si>
    <t>Věškerá nutná zaměření k realizaci díla (např. zaměření stavby před výstavbou, vytčení stavby, obvodu staveniště,...) a k uvedení stavby do úžívání a předání dokončeného díla.   
PEVNÁ CENA</t>
  </si>
  <si>
    <t>KPL…</t>
  </si>
  <si>
    <t>Zaměření vrstev pro určení kubatur sanací a pro určení kubatur konstrukčních vrstev a celkových plošných a délkových výměr.   
PEVNÁ CENA</t>
  </si>
  <si>
    <t>7</t>
  </si>
  <si>
    <t>02940</t>
  </si>
  <si>
    <t>OSTATNÍ POŽADAVKY - VYPRACOVÁNÍ DOKUMENTACE</t>
  </si>
  <si>
    <t>SO 201 - Povodňový a havarijní plán - aktualizace včetně zajištění odsouhlasení správce toku.  
PEVNÁ CENA</t>
  </si>
  <si>
    <t>zahrnuje veškeré náklady spojené s objednatelem požadovanými pracemi  
Zadavatel poskytne dokumentaci ve formátu *.pdf a *.dwg.</t>
  </si>
  <si>
    <t>8</t>
  </si>
  <si>
    <t>029412</t>
  </si>
  <si>
    <t>OSTATNÍ POŽADAVKY - VYPRACOVÁNÍ MOSTNÍHO LISTU</t>
  </si>
  <si>
    <t>KUS</t>
  </si>
  <si>
    <t>počet odevzdáv. paré 3× tištěná podoba  
PEVNÁ CENA</t>
  </si>
  <si>
    <t>02943</t>
  </si>
  <si>
    <t>OSTATNÍ POŽADAVKY - VYPRACOVÁNÍ RDS</t>
  </si>
  <si>
    <t>Realizační dokumentace stavby SO 101 (4x tištěné paré + 1x CD). Obsah dle směrnice pro dokumentaci staveb PK, v souladu s PDPS, Řeší podrobnosti pro kvalitní a bezpečné zhotovení stavby. Mimo jiné zahrnuje vypracování souřadnicového a výškového pokrytí komunikace, zahuštění příčných řezů pro plynulé řešení, detaily oprav poruch dle TP 82 - Katalog poruch netuhých vozovek, aktualizace dopracování dopravního značení. Vypracuje autorizovaná osoba.   
Zadavatel poskytne otevřený formát *.dwg.  
PEVNÁ CENA</t>
  </si>
  <si>
    <t>SOUBOR</t>
  </si>
  <si>
    <t>dokumentace bude požadovaná (počet výtisků, 4xparé a 1xCD v el. podobě) objednatelem  
cena za vypracování - RDS (realizační dokumentace stavby). Realizační dokumentace bude zpracována na stavební objekt SO 201 a to minimálně v tomto rozsahu:  
TePř demolice mostu  
vytyčení, tvar a výztuž základů, stojin, rámové příčle, křídel, izolace a odvodnění, tvar a výztuž říms, přechodové oblasti, zábradlí, zpevnění pod mostem a kolem křídel, pokrytí vozovky)  
vypracování VTD mostní zábradlí  
Zadavatel poskytne dokumentaci ve formátu *.pdf a *.dwg.  
PEVNÁ CENA</t>
  </si>
  <si>
    <t>11</t>
  </si>
  <si>
    <t>02944.a</t>
  </si>
  <si>
    <t>OSTAT POŽADAVKY - DOKUMENTACE SKUTEČ PROVEDENÍ</t>
  </si>
  <si>
    <t>Dokumentace skutečného provedení stavby. Výkresy a související písemnosti zhotovené stavby potřebné pro evidenci pozemní komunikace. Výkresy odchylek a změn stavby oproti DSP+PDPS. Ověření podpisem odpovědného zástupce zhotovitele a správce stavby.   
Zadavatel poskytne dokumentaci v otevřeném formátu *.dwg.  
4x tištěné paré + 1x CD   
PEVNÁ CENA</t>
  </si>
  <si>
    <t>12</t>
  </si>
  <si>
    <t>02945</t>
  </si>
  <si>
    <t>OSTAT POŽADAVKY - GEOMETRICKÝ PLÁN</t>
  </si>
  <si>
    <t>Geometrický plán pro majetkové vypořádání vlastnických vztahů, potvrzený katastrálním úřadem.   
12x tiskem   
PEVNÁ CENA</t>
  </si>
  <si>
    <t>položka zahrnuje:         
- přípravu podkladů, vyhotovení žádosti pro vklad na katastrální úřad  
- polní práce spojené s vyhotovením geometrického plánu  
- výpočetní a grafické kancelářské práce  
- úřední ověření výsledného elaborátu  
- schválení návrhu vkladu do katastru nemovitostí příslušným katastrálním úřadem</t>
  </si>
  <si>
    <t>13</t>
  </si>
  <si>
    <t>02946</t>
  </si>
  <si>
    <t>OSTAT POŽADAVKY - FOTODOKUMENTACE</t>
  </si>
  <si>
    <t>1x měsíčně sada barevných fotografií v tištěné i elektronické formě   
3x závěrečná fotodokumentace v albu s popisem v tištěné i elektronické podobě   
PEVNÁ CENA</t>
  </si>
  <si>
    <t>položka zahrnuje:  
- fotodokumentaci zadavatelem požadovaného děje a konstrukcí v požadovaných časových intervalech  
- zadavatelem specifikované výstupy (fotografie v papírovém a digitálním formátu) v požadovaném počtu</t>
  </si>
  <si>
    <t>14</t>
  </si>
  <si>
    <t>02950</t>
  </si>
  <si>
    <t>OSTATNÍ POŽADAVKY - POSUDKY, KONTROLY, REVIZNÍ ZPRÁVY</t>
  </si>
  <si>
    <t>Zajištění a zdokumentování stávajícího stavu zástavby a objektů, které mohou být dotčeny stavbou před započetím, v průběhu a na konci stavebních prací.    
PEVNÁ CENA</t>
  </si>
  <si>
    <t>15</t>
  </si>
  <si>
    <t>02953</t>
  </si>
  <si>
    <t>OSTATNÍ POŽADAVKY - HLAVNÍ MOSTNÍ PROHLÍDKA</t>
  </si>
  <si>
    <t>1.HMP vč. vložení do BMS/CEV, počet odevzdáv. paré 3× tištěná podoba  
vč. výpočtu zatížitelnosti  
PEVNÁ CENA</t>
  </si>
  <si>
    <t>položka zahrnuje :  
- úkony dle ČSN 73 6221  
- provedení hlavní mostní prohlídky oprávněnou fyzickou nebo právnickou osobou  
- vyhotovení záznamu (protokolu), který jednoznačně definuje stav mostu</t>
  </si>
  <si>
    <t>16</t>
  </si>
  <si>
    <t>02990</t>
  </si>
  <si>
    <t>OSTATNÍ POŽADAVKY - INFORMAČNÍ TABULE</t>
  </si>
  <si>
    <t>KS</t>
  </si>
  <si>
    <t>Náklady na zřízení informačních tabulí (2ks na celou stavbu) s údaji o stavbě s textem dle vzoru objednatele, včetně kotvení. Po ukončení stavby odstranění.   
PEVNÁ CENA</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</si>
  <si>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</si>
  <si>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17</t>
  </si>
  <si>
    <t>03720</t>
  </si>
  <si>
    <t>POMOC PRÁCE ZAJIŠŤ NEBO ZŘÍZ REGULACI A OCHRANU DOPRAVY</t>
  </si>
  <si>
    <t>Úhrnná částka musí obsahovat veškeré náklady na dočasné úpravy a regulaci dopravy (i pěší) na staveništi a nezbytné značení a opatření vyplývající z požadavků BOZP na staveništi vč. provizorních lávek, nájezdů,...   
Trasy pro pěší v souladu s vyhl. č. 398/2009 Sb., o obecných technických požadavcích zabezpečujících bezbariérové užívání staveb.   
Po dobu realizace stavby zajištěn přístup k objektům pro požární techniku, policii, záchranné služby.   
PEVNÁ CENA</t>
  </si>
  <si>
    <t>zahrnuje objednatelem povolené náklady na požadovaná zařízení zhotovitele</t>
  </si>
  <si>
    <t>18</t>
  </si>
  <si>
    <t>03730</t>
  </si>
  <si>
    <t>POMOC PRÁCE ZAJIŠŤ NEBO ZŘÍZ OCHRANU INŽENÝRSKÝCH SÍTÍ</t>
  </si>
  <si>
    <t>Ochrana všech podzemních i nadzemních vedení v místě stavby, vč. vytýčení a vyznačení; Předpokládá se rozsah dotčených inženýrských sítí dle průvodní a technické zprávy, vč. domovních přípojek, aj. vč. případné provizorní podpěrné konstrukce; vč. příp. přesunu na provizorní konstrukci a následného přesunu na původní pozice, vč. chrániček, vytýčení trasy, projednání se správcem.  
V místě povrchových znaků IS nutné odhrabaní.  
PEVNÁ CENA</t>
  </si>
  <si>
    <t>19</t>
  </si>
  <si>
    <t>SO 201- položka zahrnuje veškeré práce spojené s dočasným vyvěšením, ochráněním  zpětným osazením na nové konzoly stávajících vedení vodovodu a sděl. vedení osazeného vně římsy mostu.  
 - provedení dočasné přeložky vody - přerušení, vymístění, přepojení, čištění, zpětné zapojení   
 - kabelová lávka - dočasná podpůrná kce   
PEVNÁ CENA</t>
  </si>
  <si>
    <t>SO 101.1_ZV_1</t>
  </si>
  <si>
    <t>Komunikace a zpevněné plochy - Sjezdy_1; km 0,18000 - 0,42000</t>
  </si>
  <si>
    <t>014132</t>
  </si>
  <si>
    <t>POPLATKY ZA SKLÁDKU TYP S-NO (NEBEZPEČNÝ ODPAD)</t>
  </si>
  <si>
    <t>T</t>
  </si>
  <si>
    <t>dle pol. 11372, ložná vrstva 
9,6*2,2=21,120 [A] 
Celkem: A=21,120 [B]</t>
  </si>
  <si>
    <t>zahrnuje veškeré poplatky provozovateli skládky související s uložením odpadu na skládce.</t>
  </si>
  <si>
    <t>Zemní práce</t>
  </si>
  <si>
    <t>11372</t>
  </si>
  <si>
    <t>FRÉZOVÁNÍ ZPEVNĚNÝCH PLOCH ASFALTOVÝCH, obrusná vrstva</t>
  </si>
  <si>
    <t>M3</t>
  </si>
  <si>
    <t>Vybouraný materiál zůstává zhotoviteli.</t>
  </si>
  <si>
    <t>plocha sjezdů ze situace*tl. frézování 
185,9*0,05=9,295 [A]</t>
  </si>
  <si>
    <t>Položka zahrnuje veškerou manipulaci s vybouranou sutí a s vybouranými hmotami vč. uložení na skládku.</t>
  </si>
  <si>
    <t>FRÉZOVÁNÍ ZPEVNĚNÝCH PLOCH ASFALTOVÝCH, ložná vrstva</t>
  </si>
  <si>
    <t>plocha sjezdů ze situace*tl. frézování 
192*0,05=9,600 [A]</t>
  </si>
  <si>
    <t>113765</t>
  </si>
  <si>
    <t>FRÉZOVÁNÍ DRÁŽKY PRŮŘEZU DO 600MM2 V ASFALTOVÉ VOZOVCE</t>
  </si>
  <si>
    <t>M</t>
  </si>
  <si>
    <t>profrézování drážky pro těsnění pracovních spar</t>
  </si>
  <si>
    <t>70=70,000 [A]</t>
  </si>
  <si>
    <t>Komunikace</t>
  </si>
  <si>
    <t>572123</t>
  </si>
  <si>
    <t>INFILTRAČNÍ POSTŘIK Z EMULZE DO 1,0KG/M2</t>
  </si>
  <si>
    <t>M2</t>
  </si>
  <si>
    <t>viz pol. 574C56 
192=192,000 [A]</t>
  </si>
  <si>
    <t>- dodání všech předepsaných materiálů pro postřiky v předepsaném množství  
- provedení dle předepsaného technologického předpisu  
- zřízení vrstvy bez rozlišení šířky, pokládání vrstvy po etapách  
- úpravu napojení, ukončení</t>
  </si>
  <si>
    <t>572213</t>
  </si>
  <si>
    <t>SPOJOVACÍ POSTŘIK Z EMULZE DO 0,5KG/M2</t>
  </si>
  <si>
    <t>plocha zpevněných sjezdů vč. přesahů viz pol. 574C56 
192=192,000 [A]</t>
  </si>
  <si>
    <t>574A34</t>
  </si>
  <si>
    <t>ASFALTOVÝ BETON PRO OBRUSNÉ VRSTVY ACO 11+, 11S TL. 40MM</t>
  </si>
  <si>
    <t>celková plocha sjezdů 186=186,000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</si>
  <si>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</si>
  <si>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574C56</t>
  </si>
  <si>
    <t>ASFALTOVÝ BETON PRO LOŽNÍ VRSTVY ACL 16+, 16S TL. 60MM</t>
  </si>
  <si>
    <t>plocha zpevněných sjezdů vč. přesahů 
192=192,000 [A]</t>
  </si>
  <si>
    <t>931325</t>
  </si>
  <si>
    <t>TĚSNĚNÍ DILATAČ SPAR ASF ZÁLIVKOU MODIFIK PRŮŘ DO 600MM2</t>
  </si>
  <si>
    <t>viz pol. 113765 - 70=70,000 [A]</t>
  </si>
  <si>
    <t>položka zahrnuje dodávku a osazení předepsaného materiálu, očištění ploch spáry před úpravou, očištění okolí spáry po úpravě  
nezahrnuje těsnící profil</t>
  </si>
  <si>
    <t>SO 101.1_ZV_2</t>
  </si>
  <si>
    <t>Komunikace a zpevněné plochy - Sjezdy_2</t>
  </si>
  <si>
    <t>014102</t>
  </si>
  <si>
    <t>POPLATKY ZA SKLÁDKU</t>
  </si>
  <si>
    <t>viz pol. 11332.1 
45,3*2=90,600 [A]</t>
  </si>
  <si>
    <t>11332</t>
  </si>
  <si>
    <t>ODSTRANĚNÍ PLOCH Z KAMENIVA NESTMELENÉHO</t>
  </si>
  <si>
    <t>odstranění stávajících nezpevněných sjezdů 
plocha sjezdů*tl. 
302*0,15=45,300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</si>
  <si>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</si>
  <si>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Zhotovitel v ceně zohlední možnost zpětného využití vyfrézovaného materiálu na stavbě   
Vybouraný materiál zůstane zhotoviteli.</t>
  </si>
  <si>
    <t>plocha sjezdů ze situace*tl. frézování 
378*0,05=18,900 [A]</t>
  </si>
  <si>
    <t>Možnost zpětného využití vyfrézovaného materiálu na stavbě.</t>
  </si>
  <si>
    <t>plocha sjezdů ze situace*tl. frézování 
396*0,05=19,800 [A]</t>
  </si>
  <si>
    <t>107=107,000 [A]</t>
  </si>
  <si>
    <t>56360</t>
  </si>
  <si>
    <t>VOZOVKOVÉ VRSTVY Z RECYKLOVANÉHO MATERIÁLU</t>
  </si>
  <si>
    <t>plocha nezpevněných sjezdů*tloušťka 
302*0,15=45,300 [A]</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</si>
  <si>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</si>
  <si>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plocha zpevněných sjezdů vč. přesahů, viz pol 574C56 
396=396,000 [A]</t>
  </si>
  <si>
    <t>viz pol. 574C56 
396=396,000 [A]</t>
  </si>
  <si>
    <t>plocha zpevněných sjezdů 
378=378,000 [A]</t>
  </si>
  <si>
    <t>plocha zpevněných sjezdů vč. přesahů 
396=396,000 [A]</t>
  </si>
  <si>
    <t>SO 101_ZH_1</t>
  </si>
  <si>
    <t>Komunikace a zpevněné plochy_1 km; 0,18000 - 0,42000</t>
  </si>
  <si>
    <t>odkop viz pol. 12373 -  pro aktivní zónu (čerpání na přímý příkaz TDI) 
885,5*1,9=1 682,450 [A] 
hloubení jam pro UV dle pol. 13173 
10,5*1,9=19,950 [E] 
hloubení rýh pro přípojky UV  
viz pol 13273 
3,5*1,9=6,650 [D] 
odkop ze zřízení trativodů, viz pol. 212645 
dl.*š.*h 
407*0,5*0,5*1,9=193,325 [C] 
čištění krajnic viz pol. 12922 
19,125*0,1*1,9=3,634 [G] 
Celkem: A+E+D+C+G=1 906,009 [H]</t>
  </si>
  <si>
    <t>014112</t>
  </si>
  <si>
    <t>POPLATKY ZA SKLÁDKU TYP S-IO (INERTNÍ ODPAD)</t>
  </si>
  <si>
    <t>Odstranění dlažby dle pol. 11318 
0,7*2,4=1,680 [B] 
Odstranění obrub dle pol. 11352 
41*0,1=4,100 [D] 
Bourání UV dle pol. 96687 
7*0,3=2,100 [E] 
Celkem: B+D+E=7,880 [F]</t>
  </si>
  <si>
    <t>014122</t>
  </si>
  <si>
    <t>POPLATKY ZA SKLÁDKU TYP S-OO (OSTATNÍ ODPAD)</t>
  </si>
  <si>
    <t>Podklad s asfaltovým pojivem</t>
  </si>
  <si>
    <t>viz pol. 11333 
354,2*2,2=779,240 [A]</t>
  </si>
  <si>
    <t>Podklad z kameniva nestmeleného</t>
  </si>
  <si>
    <t>viz pol. 11332 
300,379*2,2=660,834 [B]</t>
  </si>
  <si>
    <t>viz pol. 11372. frézování ložné vrstvy: 
88,55*2,5=221,375 [A]</t>
  </si>
  <si>
    <t>11318</t>
  </si>
  <si>
    <t>ODSTRANĚNÍ KRYTU ZPEVNĚNÝCH PLOCH Z DLAŽDIC</t>
  </si>
  <si>
    <t>- odstranění stávající betonové přídlažby  
- včetně odvozu na skládku určenou zhotovitelem  
- poplatek za skládku uveden v pol. 014112</t>
  </si>
  <si>
    <t>dle diagnostiky: délka*šířka* tl. 
km: 0,18000 - 0,42000 
36*0,8*0,4*0,06=0,691 [A]</t>
  </si>
  <si>
    <t>ODSTRANĚNÍ PODKLADŮ ZPEVNĚNÝCH PLOCH Z KAMENIVA NESTMELENÉHO</t>
  </si>
  <si>
    <t>- včetně odvozu na skládku určenou zhotovitelem  
- poplatek za skládku uveden v pol. 014112</t>
  </si>
  <si>
    <t>plocha stávající vozovky,*tl. z diagnostiky 
km:0,18000 - 0,42000 
1771*0,17 - (pol. 11318) 0,691=300,379 [A]</t>
  </si>
  <si>
    <t>11333</t>
  </si>
  <si>
    <t>ODSTRANĚNÍ PODKLADU ZPEVNĚNÝCH PLOCH S ASFALT POJIVEM</t>
  </si>
  <si>
    <t>- včetně odvozu na skládku určenou zhotovitelem  
- bourání vozovky po frézování   
- poplatek za skládku uveden v pol. 014122</t>
  </si>
  <si>
    <t>plocha stávající vozovky,*tl. z diagnostiky 
km:0,18000 - 0,42000 
1771*0,2=354,200 [A]</t>
  </si>
  <si>
    <t>11352</t>
  </si>
  <si>
    <t>ODSTRANĚNÍ CHODNÍKOVÝCH A SILNIČNÍCH OBRUBNÍKŮ BETONOVÝCH</t>
  </si>
  <si>
    <t>včetně odvozu na skládku v režii objednatele</t>
  </si>
  <si>
    <t>celk. délka 41=41,000 [A]</t>
  </si>
  <si>
    <t>plocha stáv. vozovky * tl. dle diagnostiky: 
km:0,18000 - 0,42000 
1771*0,05=88,550 [A]</t>
  </si>
  <si>
    <t>Včetně odvozu a uložení na skládku.</t>
  </si>
  <si>
    <t>14=14,000 [A]</t>
  </si>
  <si>
    <t>123738</t>
  </si>
  <si>
    <t>ODKOP PRO SPOD STAVBU SILNIC A ŽELEZNIC TŘ. I</t>
  </si>
  <si>
    <t>- poplatek za skládku uveden v pol. 014102  
- aktivní zóna bude realizována na přímý příkaz TDI a investora</t>
  </si>
  <si>
    <t>Odkop zeminy pro aktivní zónu, bude čerpán dle příkazu TDI 
1771*0,50=885,500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</si>
  <si>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</si>
  <si>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12922</t>
  </si>
  <si>
    <t>ČIŠTĚNÍ KRAJNIC OD NÁNOSU TL. DO 100MM</t>
  </si>
  <si>
    <t>čištění/seříznutí stávajících krajnic 
dl. x š. 
25,5*0,75=19,125 [A]</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</si>
  <si>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</si>
  <si>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13173</t>
  </si>
  <si>
    <t>HLOUBENÍ JAM ZAPAŽ I NEPAŽ TŘ. I</t>
  </si>
  <si>
    <t>- výkop pro uliční vpusti  
- poplatky za skládku uvedeny v pol. 014102</t>
  </si>
  <si>
    <t>nové vpusti 
výkop 1*1*1,5* počet 7=10,500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</si>
  <si>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</si>
  <si>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13273</t>
  </si>
  <si>
    <t>HLOUBENÍ RÝH ŠÍŘ DO 2M PAŽ I NEPAŽ TŘ. I</t>
  </si>
  <si>
    <t>hloubení rýh pro přípojky UV: 
délka*š*h 
7*0,5*1=3,500 [A]</t>
  </si>
  <si>
    <t>17120</t>
  </si>
  <si>
    <t>ULOŽENÍ SYPANINY DO NÁSYPŮ A NA SKLÁDKY BEZ ZHUTNĚNÍ</t>
  </si>
  <si>
    <t>viz pol. 123738 
885,5=885,500 [A] 
viz pol 13173 
10,5=10,500 [B] 
viz pol 13273 
3,5=3,500 [D] 
Celkem: A+B+D=899,500 [E]</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</si>
  <si>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</si>
  <si>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17481</t>
  </si>
  <si>
    <t>ZÁSYP JAM A RÝH Z NAKUPOVANÝCH MATERIÁLŮ</t>
  </si>
  <si>
    <t>ŠDa 0/63</t>
  </si>
  <si>
    <t>zásyp uličních vpustí 
(objem výkopu - objem vpusti) * počet vpustí 
(1,5-(0,6*0,6*1,5))*7=6,720 [A] 
zásyp rýh pro přípojky UV 
7*1*0,5-(7*3,14*0,01*0,01)=3,498 [B] 
Celkem: A+B=10,218 [C]</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</si>
  <si>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</si>
  <si>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18110</t>
  </si>
  <si>
    <t>ÚPRAVA PLÁNĚ SE ZHUTNĚNÍM V HORNINĚ TŘ. I</t>
  </si>
  <si>
    <t>plocha 
km:0,18000 - 0,42000 
1771=1 771,000 [A]</t>
  </si>
  <si>
    <t>položka zahrnuje úpravu pláně včetně vyrovnání výškových rozdílů. Míru zhutnění určuje projekt.</t>
  </si>
  <si>
    <t>51</t>
  </si>
  <si>
    <t>R1</t>
  </si>
  <si>
    <t>ULOŽENÍ ŠD DO NÁSYPŮ</t>
  </si>
  <si>
    <t>- zřízení aktivní zóny, dle místních podmínek - na přímý příkaz TDI a investora  
-  ŠDa 0/63</t>
  </si>
  <si>
    <t>aktivní zóna, čerpán na příkaz TDI 
plocha*tl. 
km:0,18000 - 0,42000 
1771*0,5=885,500 [A]</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</si>
  <si>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</si>
  <si>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Základy</t>
  </si>
  <si>
    <t>20</t>
  </si>
  <si>
    <t>212645</t>
  </si>
  <si>
    <t>TRATIVODY KOMPL Z TRUB Z PLAST HM DN DO 200MM, RÝHA TŘ I</t>
  </si>
  <si>
    <t>celková délka  
407=407,000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</si>
  <si>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</si>
  <si>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21</t>
  </si>
  <si>
    <t>21461</t>
  </si>
  <si>
    <t>SEPARAČNÍ GEOTEXTILIE</t>
  </si>
  <si>
    <t>-plošná hmotnost geotextilie - min 200 g/m2  
- CBR min 0,4 kN  
- odolnost proti dynamickému protažení - 8 mm  
- tažnost 33%</t>
  </si>
  <si>
    <t>trativody 
šířka* celková délka trativodů (viz pol. 212045) 
2*407=814,000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</si>
  <si>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</si>
  <si>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22</t>
  </si>
  <si>
    <t>- plošná hmotnost geotextilie - min 300 g/m2  
- CBR min 3kN  
- odolnost proti dynamickému protažení - 10 mm  
- tažnost 50%</t>
  </si>
  <si>
    <t>pláň, viz pol18110 
plocha  
1771=1 771,000 [B]</t>
  </si>
  <si>
    <t>23</t>
  </si>
  <si>
    <t>56214</t>
  </si>
  <si>
    <t>VOZOVKOVÉ VRSTVY Z MATERIÁLŮ STABIL CEMENTEM TL DO 200MM</t>
  </si>
  <si>
    <t>SC 0/32 C 3/4  
tl. 170 mm</t>
  </si>
  <si>
    <t>celková pocha vozovky: 
1771=1 771,000 [A]</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</si>
  <si>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</si>
  <si>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24</t>
  </si>
  <si>
    <t>56333</t>
  </si>
  <si>
    <t>VOZOVKOVÉ VRSTVY ZE ŠTĚRKODRTI TL. 150MM</t>
  </si>
  <si>
    <t>- dodání kameniva předepsané kvality a zrnitosti  
- rozprostření a zhutnění vrstvy v předepsané tloušťce  
- zřízení vrstvy bez rozlišení šířky, pokládání vrstvy po etapách  
- nezahrnuje postřiky, nátěry</t>
  </si>
  <si>
    <t>25</t>
  </si>
  <si>
    <t>567303</t>
  </si>
  <si>
    <t>VRSTVY PRO OBNOVU A OPRAVY ZE ŠTĚRKODRTI</t>
  </si>
  <si>
    <t>- lože pod výškové vyrovnání obrub</t>
  </si>
  <si>
    <t>délka*š.*tl 
63*0,15*0,1=0,945 [A]</t>
  </si>
  <si>
    <t>26</t>
  </si>
  <si>
    <t>56960</t>
  </si>
  <si>
    <t>ZPEVNĚNÍ KRAJNIC Z RECYKLOVANÉHO MATERIÁLU</t>
  </si>
  <si>
    <t>délka*šířka*tl. 
25,5*0,75*0,15=2,869 [A]</t>
  </si>
  <si>
    <t>27</t>
  </si>
  <si>
    <t>28</t>
  </si>
  <si>
    <t>celková plocha  
km 0,18000 - 0,42000 
1771*2=3 542,000 [A]</t>
  </si>
  <si>
    <t>29</t>
  </si>
  <si>
    <t>km 0,18000 - 0,42000 
1771=1 771,000 [A]</t>
  </si>
  <si>
    <t>30</t>
  </si>
  <si>
    <t>31</t>
  </si>
  <si>
    <t>574E46</t>
  </si>
  <si>
    <t>ASFALTOVÝ BETON PRO PODKLADNÍ VRSTVY ACP 16+, 16S TL. 50MM</t>
  </si>
  <si>
    <t>32</t>
  </si>
  <si>
    <t>57621</t>
  </si>
  <si>
    <t>POSYP KAMENIVEM DRCENÝM 5KG/M2</t>
  </si>
  <si>
    <t>posyp infiltračního postřiku, lze využít variantu postřiku vápennou emulzí</t>
  </si>
  <si>
    <t>- dodání kameniva předepsané kvality a zrnitosti  
- posyp předepsaným množstvím</t>
  </si>
  <si>
    <t>33</t>
  </si>
  <si>
    <t>587206</t>
  </si>
  <si>
    <t>PŘEDLÁŽDĚNÍ KRYTU Z BETONOVÝCH DLAŽDIC SE ZÁMKEM</t>
  </si>
  <si>
    <t>délka 315* nezbytné předláždění chodníku - 0,5 m - uvažováno 20% *0,2=31,500 [A]</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</si>
  <si>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eventuelní doplnění plochy s použitím nového materiálu se vykazuje v položce č.582</t>
  </si>
  <si>
    <t>Potrubí</t>
  </si>
  <si>
    <t>34</t>
  </si>
  <si>
    <t>87434</t>
  </si>
  <si>
    <t>POTRUBÍ Z TRUB PLASTOVÝCH ODPADNÍCH DN DO 200MM</t>
  </si>
  <si>
    <t>- přípojky UV, SN 12</t>
  </si>
  <si>
    <t>přípojky 1 m * počet vpustí: 7=7,000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</si>
  <si>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</si>
  <si>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35</t>
  </si>
  <si>
    <t>87727</t>
  </si>
  <si>
    <t>CHRÁNIČKY PŮLENÉ Z TRUB PLAST DN DO 100MM</t>
  </si>
  <si>
    <t>Ochrana IS, položka bude čerpána dle skutečnosti se souhlasem TDI</t>
  </si>
  <si>
    <t>Předpokládaná délka 72=72,000 [A]</t>
  </si>
  <si>
    <t>položky pro zhotovení potrubí platí bez ohledu na sklon  
zahrnuje:  
- výrobní dokumentaci (včetně technologického předpisu)  
- dodání veškerého trubního a pomocného materiálu  (trouby včetně podélného rozpůlení,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</si>
  <si>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36</t>
  </si>
  <si>
    <t>87814</t>
  </si>
  <si>
    <t>NASUNUTÍ PLAST TRUB DN DO 40MM DO CHRÁNIČKY</t>
  </si>
  <si>
    <t>viz pol. 87727 
72=72,000 [A]</t>
  </si>
  <si>
    <t>položka zahrnuje:  
pojízdná sedla (objímky)  
případně předepsané utěsnění konců chráničky  
nezahrnuje dodávku potrubí</t>
  </si>
  <si>
    <t>37</t>
  </si>
  <si>
    <t>89712</t>
  </si>
  <si>
    <t>VPUSŤ KANALIZAČNÍ ULIČNÍ KOMPLETNÍ Z BETONOVÝCH DÍLCŮ</t>
  </si>
  <si>
    <t>obnovené UV - dle skutečnosti, na přímý příkaz TDI</t>
  </si>
  <si>
    <t>celkový počet obnovovaných vpustí: 
7=7,000 [A]</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</si>
  <si>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</si>
  <si>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38</t>
  </si>
  <si>
    <t>89921</t>
  </si>
  <si>
    <t>VÝŠKOVÁ ÚPRAVA POKLOPŮ</t>
  </si>
  <si>
    <t>Položka bude čerpána dle skutečnosti se souhlasem TDI 
1=1,000 [A]</t>
  </si>
  <si>
    <t>- položka výškové úpravy zahrnuje všechny nutné práce a materiály pro zvýšení nebo snížení zařízení (včetně nutné úpravy stávajícího povrchu vozovky nebo chodníku).</t>
  </si>
  <si>
    <t>39</t>
  </si>
  <si>
    <t>89922</t>
  </si>
  <si>
    <t>VÝŠKOVÁ ÚPRAVA MŘÍŽÍ</t>
  </si>
  <si>
    <t>UV</t>
  </si>
  <si>
    <t>viz pol. 89712 
7=7,000 [A]</t>
  </si>
  <si>
    <t>Ostatní konstrukce a práce</t>
  </si>
  <si>
    <t>40</t>
  </si>
  <si>
    <t>912283</t>
  </si>
  <si>
    <t>SMĚROVÉ SLOUPKY Z PLAST HMOT - DEMONTÁŽ A ODVOZ</t>
  </si>
  <si>
    <t>4=4,000 [A]</t>
  </si>
  <si>
    <t>položka zahrnuje demontáž stávajícího sloupku, jeho odvoz do skladu nebo na skládku</t>
  </si>
  <si>
    <t>41</t>
  </si>
  <si>
    <t>914113</t>
  </si>
  <si>
    <t>DOPRAVNÍ ZNAČKY ZÁKLADNÍ VELIKOSTI OCELOVÉ NEREFLEXNÍ - DEMONTÁŽ</t>
  </si>
  <si>
    <t>E3a 1=1,000 [B] 
E2b 2=2,000 [AF] 
P2 2=2,000 [E] 
B13 1=1,000 [G] 
IS3b 2=2,000 [J] 
IS3c 1=1,000 [K] 
IS3a 1=1,000 [L] 
DZ 1=1,000 [M] 
A7a 1=1,000 [N] 
E4 1=1,000 [O] 
B28 1=1,000 [P] 
E7b 1=1,000 [Q] 
Celkem: B+AF+E+G+J+K+L+M+N+O+P+Q=15,000 [AG]</t>
  </si>
  <si>
    <t>Položka zahrnuje odstranění, demontáž a odklizení materiálu s odvozem na předepsané místo</t>
  </si>
  <si>
    <t>42</t>
  </si>
  <si>
    <t>914121</t>
  </si>
  <si>
    <t>DOPRAVNÍ ZNAČKY ZÁKLADNÍ VELIKOSTI OCELOVÉ FÓLIE TŘ 1 - DODÁVKA A MONTÁŽ</t>
  </si>
  <si>
    <t>E3a 1=1,000 [B] 
E2b 2=2,000 [AF] 
P2 2=2,000 [E] 
B13 1=1,000 [G] 
IS3b 2=2,000 [J] 
IS3c 1=1,000 [K] 
IS3a 1=1,000 [L] 
DZ 1=1,000 [M] 
B28 1=1,000 [P] 
E7b 1=1,000 [Q] 
Celkem: B+AF+E+G+J+K+L+M+P+Q=13,000 [AG]</t>
  </si>
  <si>
    <t>položka zahrnuje:  
- dodávku a montáž značek v požadovaném provedení</t>
  </si>
  <si>
    <t>43</t>
  </si>
  <si>
    <t>914923</t>
  </si>
  <si>
    <t>SLOUPKY A STOJKY DZ Z OCEL TRUBEK DO PATKY DEMONTÁŽ</t>
  </si>
  <si>
    <t>8=8,000 [A]</t>
  </si>
  <si>
    <t>44</t>
  </si>
  <si>
    <t>914924</t>
  </si>
  <si>
    <t>SLOUPKY A STOJKY DZ Z OCEL TRUBEK DO PATKY DOD, MONT, DEMON</t>
  </si>
  <si>
    <t>7=7,000 [A]</t>
  </si>
  <si>
    <t>položka zahrnuje:  
- dodávku a montáž sloupků a upevňovacích zařízení včetně jejich osazení (betonová patka, zemní práce)  
- odstranění, demontáž a odklizení materiálu s odvozem na předepsané místo</t>
  </si>
  <si>
    <t>45</t>
  </si>
  <si>
    <t>915111</t>
  </si>
  <si>
    <t>VODOROVNÉ DOPRAVNÍ ZNAČENÍ BARVOU HLADKÉ - DODÁVKA A POKLÁDKA</t>
  </si>
  <si>
    <t>V4 411*0,125=51,375 [B] 
V2b3/1,5/0,125 239*0,125*(2/3)=19,917 [C] 
V2b 1,5/1,5/0,25 89*0,25*0,5=11,125 [D] 
Celkem: B+C+D=82,417 [E]</t>
  </si>
  <si>
    <t>položka zahrnuje:  
- dodání a pokládku nátěrového materiálu (měří se pouze natíraná plocha)  
- předznačení a reflexní úpravu</t>
  </si>
  <si>
    <t>46</t>
  </si>
  <si>
    <t>915221</t>
  </si>
  <si>
    <t>VODOR DOPRAV ZNAČ PLASTEM STRUKTURÁLNÍ NEHLUČNÉ - DOD A POKLÁDKA</t>
  </si>
  <si>
    <t>47</t>
  </si>
  <si>
    <t>917224</t>
  </si>
  <si>
    <t>SILNIČNÍ A CHODNÍKOVÉ OBRUBY Z BETONOVÝCH OBRUBNÍKŮ ŠÍŘ 150MM</t>
  </si>
  <si>
    <t>celková délka 40=40,000 [A]</t>
  </si>
  <si>
    <t>Položka zahrnuje:  
dodání a pokládku betonových obrubníků o rozměrech předepsaných zadávací dokumentací  
betonové lože i boční betonovou opěrku.</t>
  </si>
  <si>
    <t>48</t>
  </si>
  <si>
    <t>91781</t>
  </si>
  <si>
    <t>VÝŠKOVÁ ÚPRAVA OBRUBNÍKŮ BETONOVÝCH</t>
  </si>
  <si>
    <t>uvažováno s 20% z celkové délky obrub - 315*0,2=63,000 [A]</t>
  </si>
  <si>
    <t>Položka výšková úprava obrub zahrnuje jejich vytrhání, očištění, manipulaci, nové betonové lože a osazení. Případné nutné doplnění novými obrubami se uvede v položkách 9172 až 9177.</t>
  </si>
  <si>
    <t>49</t>
  </si>
  <si>
    <t>viz pol. 113765 - 14=14,000 [A]</t>
  </si>
  <si>
    <t>50</t>
  </si>
  <si>
    <t>96687</t>
  </si>
  <si>
    <t>VYBOURÁNÍ ULIČNÍCH VPUSTÍ KOMPLETNÍCH</t>
  </si>
  <si>
    <t>položka zahrnuje:  
- kompletní bourací práce včetně nezbytného rozsahu zemních prací,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</si>
  <si>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SO 101_ZH_2</t>
  </si>
  <si>
    <t>Komunikace a zpevněné plochy_2</t>
  </si>
  <si>
    <t>odkop viz pol. 123738 - pro novou kci vozovky + pro aktivní zónu (čerpání na přímý příkaz TDI) 
8519,956*1,9=16 187,916 [A] 
čištěmí příkopů dle pol. 12931 
(710*0,25)*1,9=337,250 [C] 
hloubení rýh dle pol.13273  
370,95*1,9=704,805 [D] 
hloubení jam pro UV dle pol. 13173 
36*1,9=68,400 [E] 
hloubení rýh pro přípojky UV 
viz pol. 13273 
12*1,9 =121,900 [F] 
čištění krajnic dle pol. 12922 
((1365)*0,1)*1,9=259,350 [G] 
odkop ze zřízení trativodů, viz pol. 212645 
dl.*š.*h 
65*0,5*0,5*1,9=30,875 [H] 
Celkem: A+C+D+E+F+G+H=17 710,496 [I]</t>
  </si>
  <si>
    <t>Odstranění dlažby dle pol. 11318  
1,248*2,4=2,995 [J] 
Odstranění obrub dle pol. 11352 
854*0,1=85,400 [D] 
Bourání UV dle pol. 96687 
24*0,3=7,200 [E] 
Odstranění podkladu s cem. poj. dle pol. 11334 
254,1*2,4=609,840 [G] 
Odstranění podkladu z bet. dle pol. 11335 
12,45*2,4=29,880 [H] 
Celkem: J+D+E+G+H=735,315 [K]</t>
  </si>
  <si>
    <t>11202</t>
  </si>
  <si>
    <t>KÁCENÍ STROMŮ D KMENE DO 0,9M S ODSTRANĚNÍM PAŘEZŮ</t>
  </si>
  <si>
    <t>- vč. odvozu a uložení dřevní hmoty na místo určené zhotovitelem a likvidace pařezů, vč, zásypu jam vhodnou zeminou se zhutněním  
- dle dendrologického průzkumu</t>
  </si>
  <si>
    <t>celkový počet kácených stromů 
11=11,000 [A]</t>
  </si>
  <si>
    <t>Kácení stromů se měří v [ks] poražených stromů (průměr stromů se měří v místě řezu)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</si>
  <si>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dle diagnostiky: 
délka*šířka* tl. 
intravilán Zlíč km 0,00000 - 0,18000 
18*0,4*0,06=0,432 [B] 
intravilán Česká Skalice km 1,07000 - 1,82444 
34*0,4*0,06=0,816 [A] 
Celkem: B+A=1,248 [C]</t>
  </si>
  <si>
    <t>Materiál určen pro provedení recyklace za studena, uložení na mezideponii.</t>
  </si>
  <si>
    <t>plocha stávající vozovky*tl. z diagnostiky  
km 0,00000 - 0,18000: ((1452-120)*0,1)-0,432 (viz pol. 11318)=132,768 [A], 120m2 - plocha mostu  
km 0,42000 - 0,66500: 1643,4*0,1=164,340 [B] 
km 0,66500 - 1,07000 (extravilán): 405*(1,5+1,5+0,3+0,3)*0,11=160,380 [C] 
km 1,07000 - 1,82444 (intravilán Česká Skalice) (5504,40*0,1)-254,1( viz pol 11334)-78,2 (viz pol. 113378) - 0,816 (viz pol.11318)=217,324 [F] 
Celkem: A+B+C+F=674,812 [G]</t>
  </si>
  <si>
    <t>- bourání vozovky po frézování  
Materiál určen pro provedení recyklace za studena, uložení na mezideponii.</t>
  </si>
  <si>
    <t>plocha stávající vozovky*tl. z diagnostiky  
km 0,00000 - 0,18000: (1452-120)*0,07=93,240 [A], 120m2 - plocha mostu  
km 0,42000 - 0,66500: 1643,4*0,08=131,472 [B] 
km 0,66500 - 1,07000 (extravilán): 405*(1,5+1,5+0,3+0,3)*0,08=116,640 [C] 
km 1,07000 - 1,82444 (intravilán Česká Skalice) 5504,40*0,08=440,352 [D] 
Celkem: A+B+C+D=781,704 [E]</t>
  </si>
  <si>
    <t>11334</t>
  </si>
  <si>
    <t>ODSTRANĚNÍ PODKLADU ZPEVNĚNÝCH PLOCH S CEMENT POJIVEM</t>
  </si>
  <si>
    <t>dle diagnostiky  
km 1,35000 - 1,74000 
plocha*tl. 
2541*0,1=254,100 [A]</t>
  </si>
  <si>
    <t>11335</t>
  </si>
  <si>
    <t>ODSTRANĚNÍ PODKLADU ZPEVNĚNÝCH PLOCH Z BETONU</t>
  </si>
  <si>
    <t>betonový základ pod žlabem 
plocha*tl. 
(34+49)*0,15=12,450 [A]</t>
  </si>
  <si>
    <t>113378</t>
  </si>
  <si>
    <t>ODSTRAN PODKLADU ZPEVNĚNÝCH PLOCH Z DLAŽEB KOSTEK</t>
  </si>
  <si>
    <t>Zhotovitel v ceně zohlední možnost zpětného využití vytěženého materiálu na stavbě.  
Vybouraný materiál zůstane zhotoviteli.</t>
  </si>
  <si>
    <t>dle diagnostiky plocha*tl. 
km 1,740000 - 1,82444 
782*0,1=78,200 [A] 
přídlažba Česká Skalice: 
(150*0,35*0,1)+(554*0,1*0,1)=10,790 [B] 
žlab Zlíč: 
(34+49)*0,1=8,300 [C] 
Celkem: A+B+C=97,290 [D]</t>
  </si>
  <si>
    <t>km 0,00000 - 0,18000: 10=10,000 [A] 
km 0,42000 - 0,66500: 18=18,000 [B] 
km 1,07000 - 1,82444 (intravilán Česká Skalice) 826=826,000 [D] 
Celkem: A+B+D=854,000 [E]</t>
  </si>
  <si>
    <t>113534</t>
  </si>
  <si>
    <t>ODSTRANĚNÍ CHODNÍKOVÝCH KAMENNÝCH OBRUBNÍKŮ</t>
  </si>
  <si>
    <t>km 0,00000 - 0,18000: 23=23,000 [F] 
km 1,07000 - 1,82444 (intravilán Česká Skalice) 65=65,000 [G] 
Celkem: F+G=88,000 [H]</t>
  </si>
  <si>
    <t>FRÉZOVÁNÍ ZPEVNĚNÝCH PLOCH ASFALTOVÝCH</t>
  </si>
  <si>
    <t>Zhotovitel v ceně zohlední možnost zpětného využití vyfrézovaného materiálu na stavbě   
Vybouraný materiál zůstane zhotoviteli</t>
  </si>
  <si>
    <t>plocha stáv. vozovky *tl. dle diagnostiky: 
km 0,00000 - 0,18000: (1452-120)*0,05=66,600 [A] 
km 0,42000 - 0,66500: 1643,4*0,05=82,170 [B] 
km 0,66500 - 1,07000 (extravilán): 2679,60*0,05=133,980 [C] 
km 1,07000 - 1,82444 (intravilán Česká Skalice) 5504,40*0,05=275,220 [D] 
Celkem: A+B+C+D=557,970 [E]</t>
  </si>
  <si>
    <t>55,5=55,500 [A]</t>
  </si>
  <si>
    <t>odkop zeminy pro kci vozovky:  
km 0,00000 - 0,18000: (1452-120)*0,25=333,000 [A], 120m2 - plocha mostu  
km 0,42000 - 665000  1643,40*0,32=525,888 [B] 
extravilán km 0,66500 - 1,07000 (délka*šířka*tl) 405*3*0,22=267,300 [C] 
km 1,07000 - 1,82444 (intravilán Česká Skalice) 5504,40*0,32=1 761,408 [L] 
Odkop zeminy pro aktivní zónu, bude čerpáno se souhlasem TDI 
km 0,00000 - 0,18000: (1485-120)*0,5=682,500 [E] 
km 0,42000 - 0,66500: 1924*0,5=962,000 [F] 
km 0,66500 - 1,07000 (extravilán): 405*(1,5+1,5+0,3+0,3)*0,5=729,000 [G] 
km 1,07000 - 1,82444 (intravilán Česká Skalice) 5698*0,5=2 849,000 [D] 
Odkop zeminy - rozšíření komunikace, plocha*tl. 
km 0,00000 - 0,18000 33*0,47=15,510 [M] 
km 0,42000 - 0,66500 280*0,55=154,000 [J] 
km 0,66500 - 1,07000 (extravilán): 243*0,55=133,650 [H] 
km 1,07000 - 1,82444 (intravilán Česká Skalice) 194*0,55=106,700 [I] 
Celkem: A+B+C+L+E+F+G+D+M+J+H+I=8 519,956 [N]</t>
  </si>
  <si>
    <t>12573</t>
  </si>
  <si>
    <t>VYKOPÁVKY ZE ZEMNÍKŮ A SKLÁDEK TŘ. I</t>
  </si>
  <si>
    <t>Materiál z mezideponie</t>
  </si>
  <si>
    <t>viz pol. 17120.1 
1476,316=1 476,316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</si>
  <si>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</si>
  <si>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čištění/seříznutí stávajících krajnic 
dl. x š. 
1821*0,75=1 365,750 [A]</t>
  </si>
  <si>
    <t>12931</t>
  </si>
  <si>
    <t>ČIŠTĚNÍ PŘÍKOPŮ OD NÁNOSU DO 0,25M3/M</t>
  </si>
  <si>
    <t>- vč. odvozu na skládku určenou zhotovitelem  
- poplatek za skládku uveden v pol. 0141102</t>
  </si>
  <si>
    <t>Pročištění stávajících příkopů  
km 0,42000 - 1,13000 
celk. délka 710=710,000 [A]</t>
  </si>
  <si>
    <t>- vodorovná a svislá doprava, přemístění, přeložení, manipulace s výkopkem a uložení na skládku (bez poplatku)</t>
  </si>
  <si>
    <t>nové vpusti 
výkop 1*1*1,5* počet 24=36,000 [A]</t>
  </si>
  <si>
    <t>- poplatek za skládku uveden v pol. 014102</t>
  </si>
  <si>
    <t>Propustky podélné: 
celková délka propustků*hloubka výkopu*šířka58*1,5*0,7=60,900 [A] 
Vsakovací příkop: 
 318*0,65*1,5=310,050 [B] 
Přípojky k UV: 
délka*š.h.: 
24*0,5*1=12,000 [D] 
Celkem: A+B+D=382,950 [E]</t>
  </si>
  <si>
    <t>ULOŽENÍ SYPANINY DO NÁSYPŮ BEZ ZHUTNĚNÍ</t>
  </si>
  <si>
    <t>- uložení materiálu na mezideponii  
- uložení v rámci staveniště</t>
  </si>
  <si>
    <t>viz pol. 11333  - 781,704=781,704 [A] 
viz pol. 11332  - 674,812=674,812 [B] 
viz SO 101_ZV_2, pol. 11372.2 19,8=19,800 [C] 
Celkem: A+B+C=1 476,316 [D]</t>
  </si>
  <si>
    <t>ULOŽENÍ SYPANINY DO NÁSYPŮ  BEZ ZHUTNĚNÍ</t>
  </si>
  <si>
    <t>Rozprostření materiálu pro recyklaci</t>
  </si>
  <si>
    <t>km 0,42000 - 0,66500: 1643,4*0,18=295,812 [B] 
km 0,66500 - 1,07000 (extravilán): 405*(1,5+1,5+0,3+0,3)*0,18=262,440 [C] 
km 1,07000 - 1,82444 (intravilán Česká Skalice) 5504,40*0,18=990,792 [D] 
Celkem: B+C+D=1 549,044 [E]</t>
  </si>
  <si>
    <t>viz pol. 123738 
8519,956=8 519,956 [A] 
viz pol. 13173 
36=36,000 [B] 
viz pol. 13273 
370,95=370,950 [C] 
hloubení rýh pro přípojky UV 
viz pol. 13273 
12 =12,000 [F] 
Celkem: A+B+C+F=8 938,906 [G]</t>
  </si>
  <si>
    <t>zásyp uličních vpustí 
(objem výkopu - objem vpusti) * počet vpustí 
(1,5-(0,6*0,6*1,5))*24=23,040 [A] 
zásyp rýh pro přípojky UV 
24*1*0,5-(24*3,14*0,01*0,01)=11,992 [B] 
Celkem: A+B=35,032 [C]</t>
  </si>
  <si>
    <t>17581</t>
  </si>
  <si>
    <t>OBSYP POTRUBÍ A OBJEKTŮ Z NAKUPOVANÝCH MATERIÁLŮ</t>
  </si>
  <si>
    <t>obsyp zatrubnění DN 300: 
šířka výkopu*tl. obsypu*délka potrubí- plocha DN300*délka potrubí 
1,5*0,7*58-0,07065*58=56,802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</si>
  <si>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</si>
  <si>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km 0,00000 - 0,18000: (1485 -120)=1 365,000 [E] 
km 0,42000 - 0,66500: 1924=1 924,000 [F] 
km 0,66500 - 1,07000 (extravilán): 405*(0,5+0,5+0,3+0,3)=648,000 [G] 
km 1,07000 - 1,82444 (intravilán Česká Skalice) 5698=5 698,000 [D]</t>
  </si>
  <si>
    <t>18222.aR</t>
  </si>
  <si>
    <t>ROZPROSTŘENÍ ORNICE V TL DO 0,15M</t>
  </si>
  <si>
    <t>Rozprostření ornice v rovině a ve svazích. Včetně nákupu a dodávky ornice.</t>
  </si>
  <si>
    <t>celková plocha nové zeleně 
3580=3 580,000 [A]</t>
  </si>
  <si>
    <t>položka zahrnuje:  
nutné přemístění ornice z dočasných skládek vzdálených do 50m  
rozprostření ornice v předepsané tloušťce ve svahu přes 1:5</t>
  </si>
  <si>
    <t>18241</t>
  </si>
  <si>
    <t>ZALOŽENÍ TRÁVNÍKU RUČNÍM VÝSEVEM</t>
  </si>
  <si>
    <t>viz pol. 18241 
3580=3 580,000 [A]</t>
  </si>
  <si>
    <t>Zahrnuje dodání předepsané travní směsi, její výsev na ornici, zalévání, první pokosení, to vše bez ohledu na sklon terénu</t>
  </si>
  <si>
    <t>72</t>
  </si>
  <si>
    <t>aktivní zóna, čerpán na příkaz TDI 
plocha*tl. 
km 0,00000 - 0,18000: (1485-120)*0,5=682,500 [E] 
km 0,42000 - 0,66500: 1924*0,5=962,000 [F] 
km 0,66500 - 1,07000 (extravilán): 405*(0,5+0,5+0,3+0,3)*0,5=324,000 [G] 
km 1,07000 - 1,82444 (intravilán Česká Skalice) 5698*0,5=2 849,000 [D] 
Celkem: E+F+G+D=4 817,500 [H]</t>
  </si>
  <si>
    <t>Celková délka 
65=65,000 [A]</t>
  </si>
  <si>
    <t>trativody 
šířka* celková délka trativodů (viz pol. 212045) 
2*65=130,000 [A]</t>
  </si>
  <si>
    <t>pláň, viz pol18110 
plocha  
5698=5 698,000 [A]</t>
  </si>
  <si>
    <t>Vodorovné konstrukce</t>
  </si>
  <si>
    <t>45157</t>
  </si>
  <si>
    <t>PODKLADNÍ A VÝPLŇOVÉ VRSTVY Z KAMENIVA TĚŽENÉHO</t>
  </si>
  <si>
    <t>FRAKCE 8/16</t>
  </si>
  <si>
    <t>vsakovací příkop: 
1,5*0,65*318=310,050 [D]</t>
  </si>
  <si>
    <t>položka zahrnuje dodávku předepsaného kameniva, mimostaveništní a vnitrostaveništní dopravu a jeho uložení  
není-li v zadávací dokumentaci uvedeno jinak, jedná se o nakupovaný materiál</t>
  </si>
  <si>
    <t>ŠP 0/8</t>
  </si>
  <si>
    <t>štěrkopísek - použit jako podkladní vrstva u propustků podélných 
tl. lože 0,3* šířka 0,7* celková dl. propustků 58=12,180 [A]</t>
  </si>
  <si>
    <t>46321</t>
  </si>
  <si>
    <t>ROVNANINA Z LOMOVÉHO KAMENE</t>
  </si>
  <si>
    <t>hloubkové spárování cementovou maltou M25-XF3  
Přírodní kámen- vyvřelá hornina, min. tl.150 mm, pevnost v tlaku min. 50 MPa, nasákavost &lt;1,5%, součinitel odolnosti proti mrazu 0,75  
Opevnění čel propustků.</t>
  </si>
  <si>
    <t>odláždění vtoku a výtoku 
podélné propustky 
plocha  3*počet čel 10* tl. 0,2=6,000 [A]</t>
  </si>
  <si>
    <t>položka zahrnuje:  
- dodávku a vyrovnání lomového kamene předepsané frakce do předepsaného tvaru včetně mimostaveništní a vnitrostaveništní dopravy  
není-li v zadávací dokumentaci uvedeno jinak, jedná se o nakupovaný materiál</t>
  </si>
  <si>
    <t>celková pocha vozovky včetně přesahů: 
km 0,00000 - 0,18000: 1485-120=1 365,000 [A]</t>
  </si>
  <si>
    <t>56330</t>
  </si>
  <si>
    <t>VOZOVKOVÉ VRSTVY ZE ŠTĚRKODRTI</t>
  </si>
  <si>
    <t>Doplnění materiálu pro recyklaci za studena</t>
  </si>
  <si>
    <t>viz pol. 17120.2 - pol. 17120.1 
1549,044-1476,316=72,728 [A]</t>
  </si>
  <si>
    <t>VOZOVKOVÉ VRSTVY ZE ŠTĚRKODRTI TL. DO 150MM</t>
  </si>
  <si>
    <t>ŠDa 0/32, tl. 150 mm</t>
  </si>
  <si>
    <t>celková pocha vozovky včetně přesahů: 
km 0,00000 - 0,18000: 1485-120 (plocha mostu)=1 365,000 [A]</t>
  </si>
  <si>
    <t>56335</t>
  </si>
  <si>
    <t>VOZOVKOVÉ VRSTVY ZE ŠTĚRKODRTI TL. DO 250MM</t>
  </si>
  <si>
    <t>ŠDa 0/32, tl. 220 mm</t>
  </si>
  <si>
    <t>vrstva štěrkodrti pod recyklací: 
plocha včetně přesahů 
km 0,42000 - 0,66500: 1924=1 924,000 [J] 
km 0,66500 - 1,07000 (extravilán): 405*(1,5+1,5+0,3+0,3)=1 458,000 [H] 
km 1,07000 - 1,82444 (intravilán Česká Skalice)5698 =5 698,000 [I] 
Celkem: J+H+I=9 080,000 [K]</t>
  </si>
  <si>
    <t>délka*š.*tl 
199,2*0,15*0,1=2,988 [A]</t>
  </si>
  <si>
    <t>567544</t>
  </si>
  <si>
    <t>VRST PRO OBNOVU A OPR RECYK ZA STUD CEM A ASF EM TL DO 200MM</t>
  </si>
  <si>
    <t>RS CA 0/32  
Pro směsi stmelené cementem + asfaltovou emulzí / zpěněným asfaltem se dávkování asfaltové emulze / zpěněného asfaltu navrhuje v rozmezí 2,5% až 3,5% v množství zbytkového asfaltu a dávkování cementu 3,0% až 4,0% při splnění TP 208  UPŘESNĚNO DLE PRŮKAZNÍCH ZKOUŠEK ZE VZORKŮ ODEBRANÝCH NA STAVBĚ, VČ.ROZFRÉZOVÁNÍ, REPROFILACE, ZHUTNĚNÍ, PŘEDRCENÍ, PŘESUN HMOT A DOPLNĚNÍ  CHYBĚJÍCÍHO MATERIÁLU  
- tl. 180 mm  
- v intravilánu, v místech povrchových znaků IS - odhrabání, provedení recyklace mimo a přihrnutí recyklátu</t>
  </si>
  <si>
    <t>km 0,42000 - 0,66500: 1841=1 841,000 [G] 
km 0,66500 - 1,07000 (extravilán):2965=2 965,000 [H] 
km 1,07000 - 1,82444 (intravilán Česká Skalice) 5638=5 638,000 [I],  
Celkem: G+H+I=10 444,000 [J]</t>
  </si>
  <si>
    <t>- dodání materiálů předepsaných pro recyklaci za studena  
- provedení recyklace dle předepsaného technologického předpisu, zhutnění vrstvy v předepsané tloušťce  
- zřízení vrstvy bez rozlišení šířky, pokládání vrstvy po etapách  
- úpravu napojení, ukončení  
- nezahrnuje postřiky, nátěry</t>
  </si>
  <si>
    <t>plocha krajnic*tl. 
km 0,00000 - 0,18000: 49,9*0,15=7,485 [F] 
km 0,42000 - 0,66500: 366*0,15=54,900 [G] 
km 0,66500 - 1,07000 (extravilán): 637*0,15=95,550 [H] 
km 1,07000 - 1,82444 (intravilán Česká Skalice) 313*0,15=46,950 [I] 
Celkem: F+G+H+I=204,885 [J]</t>
  </si>
  <si>
    <t>viz pol. 567544. + pol. 56214 
10444 + 1365=11 809,000 [A]</t>
  </si>
  <si>
    <t>viz pol. 574C56  
11435=11 435,000 [A] 
viz pol. 574E46 
11626=11 626,000 [B] 
Celkem: A+B=23 061,000 [C]</t>
  </si>
  <si>
    <t>km 0,00000 - 0,18000:1465=1 465,000 [F] 
km 0,42000 - 0,66500: 1674=1 674,000 [G] 
km 0,66500 - 1,07000 (extravilán): 2768=2 768,000 [H] 
km 1,07000 - 1,82444 (intravilán Česká Skalice) 5504=5 504,000 [I] 
Celkem: F+G+H+I=11 411,000 [J]</t>
  </si>
  <si>
    <t>celková pocha vozovky včetně přesahů: 
km 0,00000 - 0,18000: 1469-120=1 349,000 [F] 
km 0,42000 - 0,66500: 1708=1 708,000 [G] 
km 0,66500 - 1,07000 (extravilán): 2824=2 824,000 [H] 
km 1,07000 - 1,82444 (intravilán Česká Skalice)5554=5 554,000 [I] 
Celkem: F+G+H+I=11 435,000 [J]</t>
  </si>
  <si>
    <t>celková pocha vozovky včetně přesahů: 
km 0,00000 - 0,18000:1477-120=1 357,000 [F] 
km 0,42000 - 0,66500: 1758=1 758,000 [O] 
km 0,66500 - 1,07000 (extravilán): 2907=2 907,000 [H] 
km 1,07000 - 1,82444 (intravilán Česká Skalice)5604=5 604,000 [I] 
Celkem: F+O+H+I=11 626,000 [P]</t>
  </si>
  <si>
    <t>viz pol. 572123 
11809=11 809,000 [A]</t>
  </si>
  <si>
    <t>58222</t>
  </si>
  <si>
    <t>DLÁŽDĚNÉ KRYTY Z DROBNÝCH KOSTEK DO LOŽE Z MC</t>
  </si>
  <si>
    <t>dlážděný žlab, intravilán Zlíč 
plocha: 39=39,000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</si>
  <si>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</si>
  <si>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předláždění chodníků: 
495=495,000 [B] 
předláždění sjezdů: 
56=56,000 [C] 
Celkem: B+C=551,000 [D]</t>
  </si>
  <si>
    <t>- přípojky UV</t>
  </si>
  <si>
    <t>přípojky 1 m * počet vpustí: 24=24,000 [A]</t>
  </si>
  <si>
    <t>Předpokládaná délka 110=110,000 [A]</t>
  </si>
  <si>
    <t>viz pol. 87727 
110=110,000 [A]</t>
  </si>
  <si>
    <t>52</t>
  </si>
  <si>
    <t>celkový počet obnovovaných vpustí: 
24=24,000 [A]</t>
  </si>
  <si>
    <t>53</t>
  </si>
  <si>
    <t>Položka bude čerpána dle skutečnosti se souhlasem TDI 
21=21,000 [A]</t>
  </si>
  <si>
    <t>54</t>
  </si>
  <si>
    <t>viz pol. 89712 
24=24,000 [A]</t>
  </si>
  <si>
    <t>55</t>
  </si>
  <si>
    <t>89923</t>
  </si>
  <si>
    <t>VÝŠKOVÁ ÚPRAVA KRYCÍCH HRNCŮ</t>
  </si>
  <si>
    <t>46=46,000 [A]</t>
  </si>
  <si>
    <t>56</t>
  </si>
  <si>
    <t>9113B1</t>
  </si>
  <si>
    <t>SVODIDLO OCEL SILNIČ JEDNOSTR, ÚROVEŇ ZADRŽ H1 -DODÁVKA A MONTÁŽ</t>
  </si>
  <si>
    <t>Intravilán Zlíč 
44=44,000 [A]</t>
  </si>
  <si>
    <t>položka zahrnuje:  
- kompletní dodávku všech dílů ocelového svodidla s předepsanou povrchovou úpravou včetně spojovacích prvků  
- montáž a osazení svodidla, osazení sloupků zaberaněním nebo osazením do betonových bloků (včetně betonových bloků a nutných zemních prací  
- ukončení zapuštěním do betonových bloků (včetně betonového bloku a nutných zemních prací) nebo koncovkou  
- přechod na jiný typ svodidla nebo přes mostní závěr  
- ochranu proti bludným proudům a vývody pro jejich měření  
nezahrnuje odrazky nebo retroreflexní fólie</t>
  </si>
  <si>
    <t>57</t>
  </si>
  <si>
    <t>91228</t>
  </si>
  <si>
    <t>SMĚROVÉ SLOUPKY Z PLAST HMOT VČETNĚ ODRAZNÉHO PÁSKU</t>
  </si>
  <si>
    <t>extravilán km 1,40000 - 1,07000 
bílé směrové sloupky 28=28,000 [A] 
červené směrové sloupky 2=2,000 [B] 
Celkem: A+B=30,000 [C]</t>
  </si>
  <si>
    <t>položka zahrnuje:  
- dodání a osazení sloupku včetně nutných zemních prací  
- vnitrostaveništní a mimostaveništní doprava  
- odrazky plastové nebo z retroreflexní fólie</t>
  </si>
  <si>
    <t>58</t>
  </si>
  <si>
    <t>20=20,000 [A]</t>
  </si>
  <si>
    <t>59</t>
  </si>
  <si>
    <t>P4 2=2,000 [A] 
E2b 6=6,000 [C] 
P6 2=2,000 [D] 
P2 7=7,000 [E] 
IP10a 1=1,000 [F] 
B13 2=2,000 [G] 
E13 3=3,000 [H] 
B1 1=1,000 [I] 
IS3b 1=1,000 [J] 
IS3c 2=2,000 [K] 
IS3a 1=1,000 [L] 
DZ 1=1,000 [M] 
A7a 2=2,000 [N] 
E4 1=1,000 [O] 
E7b 2=2,000 [Q] 
IZ8b2=2,000 [R] 
IZ8a 2=2,000 [S] 
IZ4a 2=2,000 [T] 
IS15a 2=2,000 [U] 
IZ4b 2=2,000 [V] 
B20a 2=2,000 [W] 
IS21a 1=1,000 [X] 
A19 2=2,000 [Y] 
A12a 2=2,000 [Z] 
C9a 1=1,000 [AA] 
A2b 1=1,000 [AB] 
B24b 1=1,000 [AC] 
B24a 1=1,000 [AD] 
Celkem: A+C+D+E+F+G+H+I+J+K+L+M+N+O+Q+R+S+T+U+V+W+X+Y+Z+AA+AB+AC+AD=55,000 [AE]</t>
  </si>
  <si>
    <t>60</t>
  </si>
  <si>
    <t>P4 1=1,000 [A] 
E3a 1=1,000 [B] 
E2b 3=3,000 [C] 
P6 1=1,000 [D] 
P2 6=6,000 [E] 
IP10a 1=1,000 [F] 
B13 2=2,000 [G] 
E13 3=3,000 [H] 
B1 1=1,000 [I] 
IS3b 1=1,000 [J] 
IS3c 2=2,000 [K] 
IS3a 1=1,000 [L] 
DZ 1=1,000 [M] 
E7b 2=2,000 [Q] 
IZ8b2=2,000 [R] 
IZ8a 2=2,000 [S] 
IZ4a 2=2,000 [T] 
IS15a 2=2,000 [U] 
IZ4b 2=2,000 [V] 
B20a 2=2,000 [W] 
IS21a 1=1,000 [X] 
A19 2=2,000 [Y] 
A12a 2=2,000 [Z] 
C9a 1=1,000 [AA] 
A2b 1=1,000 [AB] 
B24b 1=1,000 [AC] 
B24a 1=1,000 [AD] 
Celkem: A+B+C+D+E+F+G+H+I+J+K+L+M+Q+R+S+T+U+V+W+X+Y+Z+AA+AB+AC+AD=47,000 [AE]</t>
  </si>
  <si>
    <t>61</t>
  </si>
  <si>
    <t>33=33,000 [A]</t>
  </si>
  <si>
    <t>62</t>
  </si>
  <si>
    <t>28=28,000 [A]</t>
  </si>
  <si>
    <t>63</t>
  </si>
  <si>
    <t>V4 3141*0,125=392,625 [B] 
V2b3/1,5/0,125 1555*0,125*(2/3)=129,583 [C] 
V2b 1,5/1,5/0,25 250*0,25*0,5=31,250 [D] 
V1a 112*0,125=14,000 [E] 
V5 15,7*0,5=7,850 [F] 
Celkem: B+C+D+E+F=575,308 [G]</t>
  </si>
  <si>
    <t>64</t>
  </si>
  <si>
    <t>65</t>
  </si>
  <si>
    <t>91552</t>
  </si>
  <si>
    <t>VODOR DOPRAV ZNAČ - PÍSMENA, PLASTEM STRUKTURÁLNÍ NEHLUČNÉ</t>
  </si>
  <si>
    <t>NÁPIS STOP 
4=4,000 [A]</t>
  </si>
  <si>
    <t>položka zahrnuje:  
- dodání a pokládku nátěrového materiálu  
- předznačení a reflexní úpravu</t>
  </si>
  <si>
    <t>66</t>
  </si>
  <si>
    <t>VODOR DOPRAV ZNAČ - PÍSMENA, ZNAČENÍ BARVOU HLADKÉ</t>
  </si>
  <si>
    <t>67</t>
  </si>
  <si>
    <t>celková délka 
Zlíč: 160=160,000 [D] 
Česká Skalice 836=836,000 [J] 
Celkem: D+J=996,000 [K]</t>
  </si>
  <si>
    <t>68</t>
  </si>
  <si>
    <t>9183A3</t>
  </si>
  <si>
    <t>PROPUSTY Z TRUB DN 300MM PLASTOVÝCH</t>
  </si>
  <si>
    <t>POTRUBÍ HDPE NEBO PP, KRUH. PEVNOST SN16</t>
  </si>
  <si>
    <t>celková délka 58=58,000 [A]</t>
  </si>
  <si>
    <t>Položka zahrnuje:  
- dodání a položení potrubí z trub z dokumentací předepsaného materiálu a předepsaného průměru  
- případné úpravy trub (zkrácení, šikmé seříznutí)  
Nezahrnuje podkladní vrstvy a obetonování.</t>
  </si>
  <si>
    <t>69</t>
  </si>
  <si>
    <t>9185A2</t>
  </si>
  <si>
    <t>ČELA KAMENNÁ PROPUSTU Z TRUB DN DO 300MM</t>
  </si>
  <si>
    <t>šikmá čela podélných propustků</t>
  </si>
  <si>
    <t>10=10,000 [A]</t>
  </si>
  <si>
    <t>Položka zahrnuje:  
zdivo z lomového kamen na MC ve tvaru, předepsaným zadávací dokumentací  
vyspárování zdiva MC  
římsu ze železobetonu včetně výztuže, pokud je předepsaná zadávací dokumentací  
Nezahrnuje zábradlí</t>
  </si>
  <si>
    <t>70</t>
  </si>
  <si>
    <t>71</t>
  </si>
  <si>
    <t>SO 185.1</t>
  </si>
  <si>
    <t>Dopravně-inženýrská opatření_1</t>
  </si>
  <si>
    <t>02720</t>
  </si>
  <si>
    <t>POMOC PRÁCE ZŘÍZ NEBO ZAJIŠŤ REGULACI A OCHRANU DOPRAVY</t>
  </si>
  <si>
    <t>projekt DIO během výstavby, vč. projednání a stanovení</t>
  </si>
  <si>
    <t>914132</t>
  </si>
  <si>
    <t>DOPRAVNÍ ZNAČKY ZÁKLADNÍ VELIKOSTI OCELOVÉ FÓLIE TŘ 2 - MONTÁŽ S PŘEMÍSTĚNÍM</t>
  </si>
  <si>
    <t>přenosné značení, včetně přesunu ve fázích výstavby v požadovaném provedení</t>
  </si>
  <si>
    <t>položka zahrnuje:  
- dopravu demontované značky z dočasné skládky  
- osazení a montáž značky na místě určeném projektem  
- nutnou opravu poškozených částí  
nezahrnuje dodávku značky</t>
  </si>
  <si>
    <t>914133</t>
  </si>
  <si>
    <t>DOPRAVNÍ ZNAČKY ZÁKLADNÍ VELIKOSTI OCELOVÉ FÓLIE TŘ 2 - DEMONTÁŽ</t>
  </si>
  <si>
    <t>vč. odvozu na místo určené investorem (předpoklad do 20 km)</t>
  </si>
  <si>
    <t>914139</t>
  </si>
  <si>
    <t>R</t>
  </si>
  <si>
    <t>DOPRAV ZNAČKY ZÁKLAD VEL OCEL FÓLIE TŘ 2 - NÁJEMNÉ</t>
  </si>
  <si>
    <t>nájemné po celou dobu stavby</t>
  </si>
  <si>
    <t>174 značek základní velikosti</t>
  </si>
  <si>
    <t>položka zahrnuje sazbu za pronájem dopravních značek a zařízení, počet jednotek je určen jako součin počtu značek a počtu dní použití</t>
  </si>
  <si>
    <t>914632</t>
  </si>
  <si>
    <t>DOPRAV ZNAČKY 150X150CM OCEL FÓLIE TŘ 2 - MONTÁŽ S PŘESUNEM</t>
  </si>
  <si>
    <t>IP 22 
17=17,000 [A]</t>
  </si>
  <si>
    <t>položka zahrnuje:  
- demontáž stávající dopravní značky s příslušenstvím, její přemístění z původního místa a její osazení a montáž na místě určeném projektem  
- u dočasných (provizorních) značek a zařízení údržbu po celou dobu trvání funkce, náhradu zničených nebo ztracených kusů, nutnou opravu poškozených částí</t>
  </si>
  <si>
    <t>914633</t>
  </si>
  <si>
    <t>DOPRAV ZNAČKY 150X150CM OCEL FÓLIE TŘ 2 - DEMONTÁŽ</t>
  </si>
  <si>
    <t>IP 22  
17=17,000 [A]</t>
  </si>
  <si>
    <t>914639</t>
  </si>
  <si>
    <t>DOPRAV ZNAČ 150X150CM OCEL FÓLIE TŘ 2 - NÁJEMNÉ</t>
  </si>
  <si>
    <t>17 značek</t>
  </si>
  <si>
    <t>916322</t>
  </si>
  <si>
    <t>DOPRAVNÍ ZÁBRANY Z2 S FÓLIÍ TŘ 2 - MONTÁŽ S PŘESUNEM</t>
  </si>
  <si>
    <t>2=2,000 [A]</t>
  </si>
  <si>
    <t>položka zahrnuje:  
- přemístění zařízení z dočasné skládky a jeho osazení a montáž na místě určeném projektem  
- údržbu po celou dobu trvání funkce, náhradu zničených nebo ztracených kusů, nutnou opravu poškozených částí</t>
  </si>
  <si>
    <t>916323</t>
  </si>
  <si>
    <t>DOPRAVNÍ ZÁBRANY Z2 S FÓLIÍ TŘ 2 - DEMONTÁŽ</t>
  </si>
  <si>
    <t>Položka zahrnuje odstranění, demontáž a odklizení zařízení s odvozem na předepsané místo</t>
  </si>
  <si>
    <t>916329</t>
  </si>
  <si>
    <t>DOPRAVNÍ ZÁBRANY Z2 S FÓLIÍ TŘ 2 - NÁJEMNÉ</t>
  </si>
  <si>
    <t>položka zahrnuje sazbu za pronájem zařízení. Počet měrných jednotek se určí jako součin počtu zařízení a počtu dní použití.</t>
  </si>
  <si>
    <t>916719</t>
  </si>
  <si>
    <t>UPEVŇOVACÍ KONSTR - PODKLAD DESKA POD 28KG - NÁJEMNÉ</t>
  </si>
  <si>
    <t>215 ks</t>
  </si>
  <si>
    <t>916722</t>
  </si>
  <si>
    <t>UPEVŇOVACÍ KONSTR - PODKLADNÍ DESKA OD 28KG - MONTÁŽ S PŘESUNEM</t>
  </si>
  <si>
    <t>916723</t>
  </si>
  <si>
    <t>UPEVŇOVACÍ KONSTR - PODKLADNÍ DESKA OD 28KG - DEMONTÁŽ</t>
  </si>
  <si>
    <t>916732</t>
  </si>
  <si>
    <t>UPEVŇOVACÍ KONSTR - OCEL STOJAN - MONTÁŽ S PŘESUNEM</t>
  </si>
  <si>
    <t>916733</t>
  </si>
  <si>
    <t>UPEVŇOVACÍ KONSTR - OCEL STOJAN - DEMONTÁŽ</t>
  </si>
  <si>
    <t>916739</t>
  </si>
  <si>
    <t>UPEVŇOVACÍ KONSTR - OCEL STOJAN - NÁJEMNÉ</t>
  </si>
  <si>
    <t>SO 185.2</t>
  </si>
  <si>
    <t>Dopravně-inženýrská opatření_2</t>
  </si>
  <si>
    <t>IP 22 
15=15,000 [A]</t>
  </si>
  <si>
    <t>IP 22  
15=15,000 [A]</t>
  </si>
  <si>
    <t>15 značek</t>
  </si>
  <si>
    <t>193 ks</t>
  </si>
  <si>
    <t>SO 201</t>
  </si>
  <si>
    <t>Most ev.č. 3049-2</t>
  </si>
  <si>
    <t>014111</t>
  </si>
  <si>
    <t>suť</t>
  </si>
  <si>
    <t>96616 85,861*2,6=223,239 [A] 
11332 6,0*2,1=12,600 [B] 
Celkem: A+B=235,839 [C]</t>
  </si>
  <si>
    <t>014121</t>
  </si>
  <si>
    <t>zemina</t>
  </si>
  <si>
    <t>17120 469,870*2=939,740 [A] 
11313 4,230*2,2=9,306 [B] 
Celkem: A+B=949,046 [C]</t>
  </si>
  <si>
    <t>mostní izolace a asf. kat.č. 17 03 01</t>
  </si>
  <si>
    <t>pol.č. 97817 tl. 30mm 176,0*0,01 kg/m2=1,760 [A]</t>
  </si>
  <si>
    <t>03770</t>
  </si>
  <si>
    <t>POMOC PRÁCE ZAJIŠŤ NEBO ZŘÍZ ČERPÁNÍ VODY</t>
  </si>
  <si>
    <t>komplet práce čerpání vody z pracovního prostoru  
pod mostem při pracech na spodní stavbě a NK</t>
  </si>
  <si>
    <t>11313</t>
  </si>
  <si>
    <t>ODSTRANĚNÍ KRYTU ZPEVNĚNÝCH PLOCH S ASFALTOVÝM POJIVEM</t>
  </si>
  <si>
    <t>stáv. asf. povrch říms a chodníků  
vč. odvozu a uložení na skládku.</t>
  </si>
  <si>
    <t>38,0*1,2*0,05+26,0*1,5*0,05=4,230 [A]</t>
  </si>
  <si>
    <t>podklad pod chodníky  
vč. odvozu na skládku</t>
  </si>
  <si>
    <t>14,0*1,5+3*1,5*2,0=30,000 [A] 
A*0,20=6,000 [B]</t>
  </si>
  <si>
    <t>11353</t>
  </si>
  <si>
    <t>Vybouraný materiál zůstane zhotoviteli.</t>
  </si>
  <si>
    <t>39,0+26,0=65,000 [A]</t>
  </si>
  <si>
    <t>vozovka na mostě a v rozsahu přechodových oblastí  
Zhotovitel v ceně zohlední zpětné využití materiálu na stavbě.  
Vybouraný materiál zůstává zhotoviteli.</t>
  </si>
  <si>
    <t>8,2*24,0*0,15=29,520 [A]</t>
  </si>
  <si>
    <t>12110</t>
  </si>
  <si>
    <t>SEJMUTÍ ORNICE NEBO LESNÍ PŮDY</t>
  </si>
  <si>
    <t>vč. odvozu a uložení na mezideponii zhotovitele  
ornice sejmuta v plochách dotčených plochou staveniště</t>
  </si>
  <si>
    <t>plocha staveniště dle Koordinační situace 
odečteno z ACADu 5,0*10,0*4=200,000 [A] 
tl. skrývky 150 mm A*0,15=30,000 [B]</t>
  </si>
  <si>
    <t>položka zahrnuje sejmutí ornice bez ohledu na tloušťku vrstvy a její vodorovnou dopravu  
nezahrnuje uložení na trvalou skládku</t>
  </si>
  <si>
    <t>122738</t>
  </si>
  <si>
    <t>ODKOPÁVKY A PROKOPÁVKY OBECNÉ TŘ. I</t>
  </si>
  <si>
    <t>včetně odvozu a uložení na skládku určenou zhotovitelem</t>
  </si>
  <si>
    <t>podél křídel 10,0*1,5*0,3*4=18,000 [A] 
prahy 0,5*1,6*1,5*4=4,800 [B] 
hrázky 17750 150,0=150,000 [C] 
Celkem: A+B+C=172,800 [D]</t>
  </si>
  <si>
    <t>natěžení z mezideponie zhotovitele  
ornice</t>
  </si>
  <si>
    <t>pol.č.12110 30,0=30,000 [A]</t>
  </si>
  <si>
    <t>výkop v přechodových oblastí za rubem opěr vč. potřebného čerpání vody  
odvoz na trvalou skládku</t>
  </si>
  <si>
    <t>stavební výkresy SO 201 
za rubem OP1 1,4*5,5*9,1=70,070 [A] 
za rubem OP2 1,4*5,5*10,0=77,000 [B] 
Celkem: A+B=147,070 [C]</t>
  </si>
  <si>
    <t>uložení na skládku</t>
  </si>
  <si>
    <t>pol.č. 13173 147,070=147,070 [A] 
pol.č. 12273 172,800=172,800 [B] 
Celkem: A+B=319,870 [C]</t>
  </si>
  <si>
    <t>17750</t>
  </si>
  <si>
    <t>ZEMNÍ HRÁZKY ZE ZEMIN NEPROPUSTNÝCH</t>
  </si>
  <si>
    <t>hrázky pro provedení prací na spodní stavbě a NK v korytě</t>
  </si>
  <si>
    <t>dle Koordinační situace 
25,0*3,0*2=150,000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</si>
  <si>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</si>
  <si>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18223</t>
  </si>
  <si>
    <t>ROZPROSTŘENÍ ORNICE VE SVAHU V TL DO 0,20M</t>
  </si>
  <si>
    <t>ornice natěžena zpět ze zemníku mezideponie</t>
  </si>
  <si>
    <t>pol.č. 12573 30,0/0,2=150,000 [A]</t>
  </si>
  <si>
    <t>pol.č. 18223 150,0=150,000 [A]</t>
  </si>
  <si>
    <t>21331</t>
  </si>
  <si>
    <t>DRENÁŽNÍ VRSTVY Z BETONU MEZEROVITÉHO (DRENÁŽNÍHO)</t>
  </si>
  <si>
    <t>obetonování drenážního potrubí MCB-8</t>
  </si>
  <si>
    <t>dle stavebních výkresů a dle detailu VL4 204.01a 
0,3*0,3*9,5*2=1,710 [A]</t>
  </si>
  <si>
    <t>Položka zahrnuje:  
- dodávku předepsaného materiálu pro drenážní vrstvu, včetně mimostaveništní a vnitrostaveništní dopravy  
- provedení drenážní vrstvy předepsaných rozměrů a předepsaného tvaru</t>
  </si>
  <si>
    <t>21341</t>
  </si>
  <si>
    <t>DRENÁŽNÍ VRSTVY Z PLASTBETONU (PLASTMALTY)</t>
  </si>
  <si>
    <t>drenážní proužek v úžlabí izolace NK</t>
  </si>
  <si>
    <t>dle detailu VL4 406.12 
š. 150 mm 14,2*0,15*0,04=0,085 [A] 
rozšíření v místě trubičky 0,5*0,5*0,04=0,010 [B] 
Celkem: A+B=0,095 [C]</t>
  </si>
  <si>
    <t>26154</t>
  </si>
  <si>
    <t>VRTY PRO KOTVENÍ, INJEKTÁŽ A MIKROPILOTY NA POVRCHU TŘ. V D DO 200MM</t>
  </si>
  <si>
    <t>v křídlech pro průchod drenáží</t>
  </si>
  <si>
    <t>1,6*4=6,400 [A]</t>
  </si>
  <si>
    <t>položka zahrnuje:  
přemístění, montáž a demontáž vrtných souprav  
svislou dopravu zeminy z vrtu  
vodorovnou dopravu zeminy bez uložení na skládku  
případně nutné pažení dočasné (včetně odpažení) i trvalé</t>
  </si>
  <si>
    <t>261916</t>
  </si>
  <si>
    <t>VRTY PRO KOTV, INJEKT, MIKROPIL NA POVR TŘ V A VI D DO 80MM</t>
  </si>
  <si>
    <t>pro odvodňovací trubičku izolace</t>
  </si>
  <si>
    <t>0,75=0,750 [A]</t>
  </si>
  <si>
    <t>285392</t>
  </si>
  <si>
    <t>DODATEČNÉ KOTVENÍ VLEPENÍM BETONÁŘSKÉ VÝZTUŽE D DO 16MM DO VRTŮ</t>
  </si>
  <si>
    <t>spražení desky do nosníků</t>
  </si>
  <si>
    <t>13,0/0,5+2=28,000 [A] 
2*A*12=672,000 [B] 
křídla 5*3*2*4=120,000 [C] 
Celkem: A+B+C=820,000 [D]</t>
  </si>
  <si>
    <t>Položka zahrnuje:  
dodání výztuže předepsaného profilu a předepsané délky (do 600mm)  
provedení vrtu předepsaného profilu a předepsané délky (do 300mm)  
vsunutí výztuže do vyvrtaného profilu a její zalepení předepsaným pojivem  
případně nutné lešení</t>
  </si>
  <si>
    <t>285393</t>
  </si>
  <si>
    <t>DODATEČNÉ KOTVENÍ VLEPENÍM BETONÁŘSKÉ VÝZTUŽE D DO 20MM DO VRTŮ</t>
  </si>
  <si>
    <t>kotvení prahů do opěry</t>
  </si>
  <si>
    <t>2*5*4=40,000 [A]</t>
  </si>
  <si>
    <t>28999</t>
  </si>
  <si>
    <t>OPLÁŠTĚNÍ (ZPEVNĚNÍ) Z FÓLIE</t>
  </si>
  <si>
    <t>folie v přechodové oblasti - těsnící folie dle 5.2 ČSN 73 6244  
Pevnost min. 20kN/m, tažnost min. 20% o obou směrech</t>
  </si>
  <si>
    <t>za rubem opěr  
5,0*10,0*2=100,000 [A]</t>
  </si>
  <si>
    <t>Položka zahrnuje:  
- dodávku předepsané fólie  
- úpravu, očištění a ochranu podkladu  
- přichycení k podkladu, případně zatížení  
- úpravy spojů a zajištění okrajů  
- úpravy pro odvodnění  
- nutné přesahy  
- mimostaveništní a vnitrostaveništní dopravu</t>
  </si>
  <si>
    <t>Svislé konstrukce</t>
  </si>
  <si>
    <t>31717</t>
  </si>
  <si>
    <t>KOVOVÉ KONSTRUKCE PRO KOTVENÍ ŘÍMSY</t>
  </si>
  <si>
    <t>KG</t>
  </si>
  <si>
    <t>komplet kotva říms M24, dle,VL4 402.02</t>
  </si>
  <si>
    <t>kotva 6kg/ks 
v chodníku u obruby á1m na okraji NK á 2m 6,0*(25+13)*2=456,000 [B]</t>
  </si>
  <si>
    <t>Položka zahrnuje dodávku (výrobu) kotevního prvku předepsaného tvaru a jeho osazení do předepsané polohy včetně nezbytných prací (vrty, zálivky apod.)</t>
  </si>
  <si>
    <t>317325</t>
  </si>
  <si>
    <t>ŘÍMSY ZE ŽELEZOBETONU DO C30/37</t>
  </si>
  <si>
    <t>C30/37 XC4 XF4 XD3</t>
  </si>
  <si>
    <t>dle výkresu tvaru 
pravá chodníková římsa (2,5*0,25+0,3*0,25)*23,5=16,450 [A] 
levá chodníková římsa (2,3*0,25+0,3*0,25)*25,5=16,575 [B] 
Celkem: A+B=33,025 [C]</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</si>
  <si>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</si>
  <si>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317365</t>
  </si>
  <si>
    <t>VÝZTUŽ ŘÍMS Z OCELI 10505, B500B</t>
  </si>
  <si>
    <t>uvažováno 180kg/m3 
pol.č. 317325 33,025*0,18=5,945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</si>
  <si>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</si>
  <si>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333325</t>
  </si>
  <si>
    <t>MOSTNÍ OPĚRY A KŘÍDLA ZE ŽELEZOVÉHO BETONU DO C30/37</t>
  </si>
  <si>
    <t>C30/37 XC4 XF2 XD1</t>
  </si>
  <si>
    <t>nové koruny křídel 
1,5*0,85*5,0*4=25,500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</si>
  <si>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</si>
  <si>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333365</t>
  </si>
  <si>
    <t>VÝZTUŽ MOSTNÍCH OPĚR A KŘÍDEL Z OCELI 10505, B500B</t>
  </si>
  <si>
    <t>uvažováno 200kg/m3 
pol.č. 333325 25,500*0,2=5,100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</si>
  <si>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</si>
  <si>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421325</t>
  </si>
  <si>
    <t>MOSTNÍ NOSNÉ DESKOVÉ KONSTRUKCE ZE ŽELEZOBETONU C30/37</t>
  </si>
  <si>
    <t>spřažená deska NK C30/37 XC4 XF2 XD1</t>
  </si>
  <si>
    <t>dle výkresu tvaru pr. tl. 200 mm 
deska 12,3*14,0*0,2=34,440 [A] 
příčníky 0,8*0,5*12,5*2=10,000 [B] 
Celkem: A+B=44,440 [C]</t>
  </si>
  <si>
    <t>421365</t>
  </si>
  <si>
    <t>VÝZTUŽ MOSTNÍ DESKOVÉ KONSTRUKCE Z OCELI 10505, B500B</t>
  </si>
  <si>
    <t>uvažováno 220 kg/m3 
pol.č. 421325 44,440*0,22=9,777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</si>
  <si>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</si>
  <si>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434125</t>
  </si>
  <si>
    <t>SCHODIŠŤOVÉ STUPNĚ, Z DÍLCŮ ŽELEZOBETON DO C30/37</t>
  </si>
  <si>
    <t>C30/37 XF4</t>
  </si>
  <si>
    <t>50 ks, 500x150x750 mm 
0,5*0,15*0,75*(24+26)=2,813 [A]</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</si>
  <si>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</si>
  <si>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45120</t>
  </si>
  <si>
    <t>PODKL A VÝPLŇ VRSTVY ZDĚNÉ</t>
  </si>
  <si>
    <t>zazdění dutin nosníků v místě příčníků</t>
  </si>
  <si>
    <t>0,7*0,4*0,2*12*2=1,344 [A]</t>
  </si>
  <si>
    <t>položka zahrnuje:  
- dodávku předepsaného zdícího materiálu a materiálů potřebného pro spojení včetně mimostaveništní a vnitrostaveništní dopravy  
- zdění do předepsaného tvaru</t>
  </si>
  <si>
    <t>451312</t>
  </si>
  <si>
    <t>PODKLADNÍ A VÝPLŇOVÉ VRSTVY Z PROSTÉHO BETONU C12/15</t>
  </si>
  <si>
    <t>podkladní betony</t>
  </si>
  <si>
    <t>za rubem pod drenáží 0,2*1,0*9,5*2=3,800 [A]</t>
  </si>
  <si>
    <t>45131A</t>
  </si>
  <si>
    <t>PODKLADNÍ A VÝPLŇOVÉ VRSTVY Z PROSTÉHO BETONU C20/25</t>
  </si>
  <si>
    <t>beton C20/25n XF3</t>
  </si>
  <si>
    <t>lože pod dlažbu a schodiště vč. mezilehlých patek 
návodní strana - schodiště 8,5*1,5*0,2+9,0*1,3*0,2=4,890 [A] 
povodní strana - skluzy 10,2*1,4*0,1+9,0*1,5*0,1=2,778 [B] 
Celkem: A+B=7,668 [C]</t>
  </si>
  <si>
    <t>45152</t>
  </si>
  <si>
    <t>PODKLADNÍ A VÝPLŇOVÉ VRSTVY Z KAMENIVA DRCENÉHO</t>
  </si>
  <si>
    <t>podklad kce chodníku</t>
  </si>
  <si>
    <t>582611 26,0=26,000 [A] 
58261A 3,0=3,000 [B] 
Celkem: A+B=29,000 [C] 
C*0,15=4,350 [D]</t>
  </si>
  <si>
    <t>podsyp ŠP fr. 0-4</t>
  </si>
  <si>
    <t>podsyp bet. lože dlažby tl. 100 mm 
návodní strana - schodiště 8,5*1,5*0,1+9,0*1,3*0,1=2,445 [A] 
povodní strana - skluzy 10,2*1,4*0,1+9,0*1,5*0,1=2,778 [B] 
podkladní a ochranná vrstva geomembrány 2x150 mm 
plocha 100,0*0,15*2=30,000 [C] 
obsyp potrubí odvodnění UV 0,5*0,5*5,0*2=2,500 [D] 
Celkem: A+B+C+D=37,723 [E]</t>
  </si>
  <si>
    <t>45860</t>
  </si>
  <si>
    <t>VÝPLŇ ZA OPĚRAMI A ZDMI Z MEZEROVITÉHO BETONU</t>
  </si>
  <si>
    <t>MCB-8</t>
  </si>
  <si>
    <t>obetonování drenáže MCB-8 0,4*0,4*(9,1+8,6)=2,832 [A] 
přechodová oblast - samostatný klín na rubem opěry 1,4*5,5*9,1+1,4*5,5*9,4=142,450 [B] 
Celkem: A+B=145,282 [C]</t>
  </si>
  <si>
    <t>položka zahrnuje:  
- dodávku mezerovitého betonu předepsané kvality a zásyp se zhutněním včetně mimostaveništní a vnitrostaveništní dopravy</t>
  </si>
  <si>
    <t>465512</t>
  </si>
  <si>
    <t>DLAŽBY Z LOMOVÉHO KAMENE NA MC</t>
  </si>
  <si>
    <t>lomový kámen tl. 200 mm  
tř. jakosti I., min. pevnost v tlaku 110 MPa, max. nasákavost 1,5%, souč. mrazuvzdornosti 0,75</t>
  </si>
  <si>
    <t>dlažba, tl. 200 mm 
návodní strana 8,5*0,5*0,2*2=1,700 [A] 
povodní strana 10,2*1,4*0,2+9,0*1,5*0,2=5,556 [B] 
Celkem: A+B=7,256 [C]</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</si>
  <si>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</si>
  <si>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467315</t>
  </si>
  <si>
    <t>STUPNĚ A PRAHY VODNÍCH KORYT Z PROSTÉHO BETONU C30/37</t>
  </si>
  <si>
    <t>stabilizační prahy C30/37 XF4</t>
  </si>
  <si>
    <t>0,5*1,6*1,5*4=4,800 [A]</t>
  </si>
  <si>
    <t>položka zahrnuje:  
- nutné zemní práce (hloubení rýh apod.)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</si>
  <si>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575C53</t>
  </si>
  <si>
    <t>LITÝ ASFALT MA IV (OCHRANA MOSTNÍ IZOLACE) 11 TL. 40MM</t>
  </si>
  <si>
    <t>vč. těsnění podél obrubníků</t>
  </si>
  <si>
    <t>14,1*8,1=114,210 [A]</t>
  </si>
  <si>
    <t>576413</t>
  </si>
  <si>
    <t>POSYP KAMENIVEM OBALOVANÝM 4KG/M2</t>
  </si>
  <si>
    <t>na litém asfaltu</t>
  </si>
  <si>
    <t>575C53 114,21=114,210 [A]</t>
  </si>
  <si>
    <t>- dodání obalovaného kameniva předepsané kvality a zrnitosti  
- posyp předepsaným množstvím</t>
  </si>
  <si>
    <t>582611</t>
  </si>
  <si>
    <t>KRYTY Z BETON DLAŽDIC SE ZÁMKEM ŠEDÝCH TL 60MM DO LOŽE Z KAM</t>
  </si>
  <si>
    <t>chodníky navazující na most</t>
  </si>
  <si>
    <t>plocha z ACADu 
21,0+2,0+3,0=26,000 [A]</t>
  </si>
  <si>
    <t>58261A</t>
  </si>
  <si>
    <t>KRYTY Z BETON DLAŽDIC SE ZÁMKEM BAREV RELIÉF TL 60MM DO LOŽE Z KAM</t>
  </si>
  <si>
    <t>hmatové pásy na výbězích chodnikových ramp</t>
  </si>
  <si>
    <t>1,5*2=3,000 [A]</t>
  </si>
  <si>
    <t>58920</t>
  </si>
  <si>
    <t>VÝPLŇ SPAR MODIFIKOVANÝM ASFALTEM</t>
  </si>
  <si>
    <t>MZ těsnění řez. spáry na rubu kce  
20x40 mm</t>
  </si>
  <si>
    <t>8,7*2=17,400 [A]</t>
  </si>
  <si>
    <t>položka zahrnuje:  
- dodávku předepsaného materiálu  
- vyčištění a výplň spar tímto materiálem</t>
  </si>
  <si>
    <t>Úpravy povrchů, podlahy, výplně otvorů</t>
  </si>
  <si>
    <t>626112</t>
  </si>
  <si>
    <t>REPROFILACE PODHLEDŮ, SVISLÝCH PLOCH SANAČNÍ MALTOU JEDNOVRST TL 20MM</t>
  </si>
  <si>
    <t>sanace A</t>
  </si>
  <si>
    <t>50% NK (11,8*(0,6+12,05+0,6))*0,5=78,175 [A] 
25% O1 (5,0*12,5+0,5*5,5*3*2)*0,25=19,750 [B] 
25% O2 (5,0*12,5+0,5*5,5*3*2)*0,25=19,750 [C] 
Celkem: A+B+C=117,675 [D]</t>
  </si>
  <si>
    <t>položka zahrnuje:  
dodávku veškerého materiálu potřebného pro předepsanou úpravu v předepsané kvalitě  
nutné vyspravení podkladu, případně zatření spar zdiva  
položení vrstvy v předepsané tloušťce  
potřebná lešení a podpěrné konstrukce</t>
  </si>
  <si>
    <t>626122</t>
  </si>
  <si>
    <t>REPROFILACE PODHLEDŮ, SVISLÝCH PLOCH SANAČNÍ MALTOU DVOUVRST TL 50MM</t>
  </si>
  <si>
    <t>Sanace B</t>
  </si>
  <si>
    <t>10% NK (11,8*(0,6+12,05+0,6))*0,1=15,635 [A] 
75% O1 (5,0*12,5+0,5*5,5*3*2)*0,75=59,250 [B] 
75% O2 (5,0*12,5+0,5*5,5*3*2)*0,75=59,250 [C] 
Celkem: A+B+C=134,135 [D]</t>
  </si>
  <si>
    <t>62641</t>
  </si>
  <si>
    <t>SJEDNOCUJÍCÍ STĚRKA JEMNOU MALTOU TL CCA 2MM</t>
  </si>
  <si>
    <t>Sanace C</t>
  </si>
  <si>
    <t>100% NK (11,8*(0,6+12,05+0,6))*1=156,350 [A] 
100% O1 (5,0*12,5+0,5*5,5*3*2)*1=79,000 [B] 
100% O2 (5,0*12,5+0,5*5,5*3*2)*1=79,000 [C] 
Celkem: A+B+C=314,350 [D]</t>
  </si>
  <si>
    <t>62661</t>
  </si>
  <si>
    <t>INJEKTÁŽ TRHLIN UZAVÍRACÍ</t>
  </si>
  <si>
    <t>Sanace D  
uvažováno je 1m trhliny na 1 m2 v odhadovaném množství na 10% sanované plochy</t>
  </si>
  <si>
    <t>10% NK (11,8*(0,6+12,05+0,6))*0,1=15,635 [A] 
10% O1 (5,0*12,5+0,5*5,5*3*2)*0,1=7,900 [B] 
10% O2 (5,0*12,5+0,5*5,5*3*2)*0,1=7,900 [C] 
Celkem: A+B+C=31,435 [D]</t>
  </si>
  <si>
    <t>položka zahrnuje:  
dodávku veškerého materiálu potřebného pro předepsanou úpravu v předepsané kvalitě  
vyčištění trhliny  
provedení vlastní injektáže  
potřebná lešení a podpěrné konstrukce</t>
  </si>
  <si>
    <t>Přidružená stavební výroba</t>
  </si>
  <si>
    <t>711132</t>
  </si>
  <si>
    <t>IZOLACE BĚŽNÝCH KONSTRUKCÍ PROTI VOLNĚ STÉKAJÍCÍ VODĚ ASFALTOVÝMI PÁSY</t>
  </si>
  <si>
    <t>na rubu opěry a křídel po drenáž</t>
  </si>
  <si>
    <t>za rubem opěry 1,5*(9,5+5,0+5,0)*2=58,500 [A] 
separace nových příčníků na opěře 0,5*12,5*2=12,500 [B] 
Celkem: A+B=71,000 [C]</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</si>
  <si>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</si>
  <si>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711442</t>
  </si>
  <si>
    <t>IZOLACE MOSTOVEK CELOPLOŠNÁ ASFALTOVÝMI PÁSY S PEČETÍCÍ VRSTVOU</t>
  </si>
  <si>
    <t>výměra pouze mostní izolace na NK a na křídlech</t>
  </si>
  <si>
    <t>NK (14,0+2*1,0)*12,3=196,800 [A] 
na křídlech (2,0+1,0)*5,0*4=60,000 [B] 
Celkem: A+B=256,800 [C]</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</si>
  <si>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  
v této položce se vykáže i izolace rámových konstrukcí (mosty, propusty, kolektory)</t>
  </si>
  <si>
    <t>711502</t>
  </si>
  <si>
    <t>OCHRANA IZOLACE NA POVRCHU ASFALTOVÝMI PÁSY</t>
  </si>
  <si>
    <t>ochrana pod římsou s AL vložkou, celoplošně natavena  
jedná o ochranu izolace pod římsami</t>
  </si>
  <si>
    <t>mostovka 2,5*14,0*2=70,000 [A] 
křídla 2,0*5,0*4=40,000 [B] 
Celkem: A+B=110,000 [C]</t>
  </si>
  <si>
    <t>položka zahrnuje:  
- dodání  předepsaného ochranného materiálu  
- zřízení ochrany izolace</t>
  </si>
  <si>
    <t>711509</t>
  </si>
  <si>
    <t>OCHRANA IZOLACE NA POVRCHU TEXTILIÍ</t>
  </si>
  <si>
    <t>ochranná vrstva izolace, min. 600 g/m2, tl.6mm, tažnost min. 20%</t>
  </si>
  <si>
    <t>pol.č. 711132 58,5=58,500 [A] 
28999 100,000*2=200,000 [B] 
Celkem: A+B=258,500 [C]</t>
  </si>
  <si>
    <t>78381</t>
  </si>
  <si>
    <t>NÁTĚRY BETON KONSTR TYP S1 (OS-A)</t>
  </si>
  <si>
    <t>Sanace E</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</si>
  <si>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</si>
  <si>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78382</t>
  </si>
  <si>
    <t>NÁTĚRY BETON KONSTR TYP S2 (OS-B)</t>
  </si>
  <si>
    <t>ochranný nátěr okapu na podhledu NK</t>
  </si>
  <si>
    <t>0,5*14,1*2=14,100 [A]</t>
  </si>
  <si>
    <t>78383</t>
  </si>
  <si>
    <t>NÁTĚRY BETON KONSTR TYP S4 (OS-C)</t>
  </si>
  <si>
    <t>ochranný nátěr římsy obruby římsy</t>
  </si>
  <si>
    <t>0,15+0,15*(24,5+23,5)=7,350 [A]</t>
  </si>
  <si>
    <t>porubí z UV</t>
  </si>
  <si>
    <t>5,0*2=10,000 [A]</t>
  </si>
  <si>
    <t>875332</t>
  </si>
  <si>
    <t>POTRUBÍ DREN Z TRUB PLAST DN DO 150MM DĚROVANÝCH</t>
  </si>
  <si>
    <t>drenáž za rubem celoperforované DN 150, SN8</t>
  </si>
  <si>
    <t>9,5*2=19,000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</si>
  <si>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</si>
  <si>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87627</t>
  </si>
  <si>
    <t>CHRÁNIČKY Z TRUB PLASTOVÝCH DN DO 100MM</t>
  </si>
  <si>
    <t>chráničky v římsách HDPE trubka 75/61 dle VL4</t>
  </si>
  <si>
    <t>délka říms vč. přesahu 1m za římsu 
3*2*(25,5+26,5)=312,000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</si>
  <si>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</si>
  <si>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87634</t>
  </si>
  <si>
    <t>CHRÁNIČKY Z TRUB PLASTOVÝCH DN DO 200MM</t>
  </si>
  <si>
    <t>vyústky drenáže vč. příruby  
dle detailu VL4 204.01</t>
  </si>
  <si>
    <t>1,8*4=7,200 [A]</t>
  </si>
  <si>
    <t>87644</t>
  </si>
  <si>
    <t>CHRÁNIČKY Z TRUB PLASTOVÝCH DN DO 250MM</t>
  </si>
  <si>
    <t>vyústky kanalizace UV ve svahu</t>
  </si>
  <si>
    <t>1,0*2=2,000 [A]</t>
  </si>
  <si>
    <t>89742</t>
  </si>
  <si>
    <t>VPUSŤ CHODNÍKOVÁ Z BETON DÍLCŮ</t>
  </si>
  <si>
    <t>komplet obrubníková uliční vpusť</t>
  </si>
  <si>
    <t>položka zahrnuje:  
dodávku a osazení předepsaného dílce včetně mříže  
předepsané podkladní konstrukce</t>
  </si>
  <si>
    <t>113766</t>
  </si>
  <si>
    <t>FRÉZOVÁNÍ DRÁŽKY PRŮŘEZU DO 800MM2 V ASFALTOVÉ VOZOVCE</t>
  </si>
  <si>
    <t>9112B1</t>
  </si>
  <si>
    <t>ZÁBRADLÍ MOSTNÍ SE SVISLOU VÝPLNÍ - DODÁVKA A MONTÁŽ</t>
  </si>
  <si>
    <t>mostní zábradlí v. 1,1m, svislá výplň  
vč. PKO dle TZ  
délky dilatačních celků v souladu s dilatacemi říms</t>
  </si>
  <si>
    <t>27,0+26,0=53,000 [A]</t>
  </si>
  <si>
    <t>položka zahrnuje:  
dodání zábradlí včetně předepsané povrchové úpravy  
kotvení sloupků, t.j. kotevní desky, šrouby z nerez oceli, vrty a zálivku, pokud zadávací dokumentace nestanoví jinak  
případné nivelační hmoty pod kotevní desky</t>
  </si>
  <si>
    <t>9112B3</t>
  </si>
  <si>
    <t>ZÁBRADLÍ MOSTNÍ SE SVISLOU VÝPLNÍ - DEMONTÁŽ S PŘESUNEM</t>
  </si>
  <si>
    <t>odstranění stávajícího zábradlí na mostě  
hm.30kg/bm, Celková hm. cca 1440kg  
Vybouraný materiál zůstane zhotoviteli</t>
  </si>
  <si>
    <t>2*24,0=48,000 [A]</t>
  </si>
  <si>
    <t>položka zahrnuje:  
- demontáž a odstranění zařízení  
- jeho odvoz na předepsané místo</t>
  </si>
  <si>
    <t>91355</t>
  </si>
  <si>
    <t>EVIDENČNÍ ČÍSLO MOSTU</t>
  </si>
  <si>
    <t>ev.č. 3049-2  
vč. patek a sloupků, výška umístění čísla 1,3 m nad vozovkou</t>
  </si>
  <si>
    <t>položka zahrnuje štítek s evidenčním číslem mostu, sloupek dopravní značky včetně osazení a nutných zemních prací a zabetonování</t>
  </si>
  <si>
    <t>914123</t>
  </si>
  <si>
    <t>DOPRAVNÍ ZNAČKY ZÁKLADNÍ VELIKOSTI OCELOVÉ FÓLIE TŘ 1 - DEMONTÁŽ</t>
  </si>
  <si>
    <t>stávající DZ umístěné na mostě  
komplet, vč. odvozu na cestmistrovství SUS</t>
  </si>
  <si>
    <t>914161</t>
  </si>
  <si>
    <t>DOPRAVNÍ ZNAČKY ZÁKLADNÍ VELIKOSTI HLINÍKOVÉ FÓLIE TŘ 1 - DODÁVKA A MONTÁŽ</t>
  </si>
  <si>
    <t>komplet nové DZ umístěné na mostě</t>
  </si>
  <si>
    <t>91710</t>
  </si>
  <si>
    <t>OBRUBY Z BETONOVÝCH PALISÁD</t>
  </si>
  <si>
    <t>0,2x0,2x2,0m</t>
  </si>
  <si>
    <t>2,0+1,0+2,0+1,0+1,0=7,000 [A] 
A*0,2*0,2*2,0=0,560 [B]</t>
  </si>
  <si>
    <t>Položka zahrnuje:  
dodání a pokládku betonových palisád o rozměrech předepsaných zadávací dokumentací  
betonové lože i boční betonovou opěrku.</t>
  </si>
  <si>
    <t>917223</t>
  </si>
  <si>
    <t>SILNIČNÍ A CHODNÍKOVÉ OBRUBY Z BETONOVÝCH OBRUBNÍKŮ ŠÍŘ 100MM</t>
  </si>
  <si>
    <t>obruby mimo vozovku 
podél křídel 9,0+9,0+9,5+9,5=37,000 [A] 
vně chodníků 5,0+11,0+1,5=17,500 [B] 
Celkem: A+B=54,500 [C]</t>
  </si>
  <si>
    <t>při vozovce 
14,0+5,0+2,5=21,500 [A]</t>
  </si>
  <si>
    <t>931316</t>
  </si>
  <si>
    <t>TĚSNĚNÍ DILATAČ SPAR ASF ZÁLIVKOU PRŮŘ DO 800MM2</t>
  </si>
  <si>
    <t>17,4=17,400 [A]</t>
  </si>
  <si>
    <t>931336</t>
  </si>
  <si>
    <t>TĚSNĚNÍ DILATAČNÍCH SPAR POLYURETANOVÝM TMELEM PRŮŘEZU DO 800MM2</t>
  </si>
  <si>
    <t>ěsnění dil. Spáry mezi křídlem a opěrou na výšku 2,5 m a 14,5 m je spára mezi NK a úložným prahem. Ostatní spáry jsou součástí nových položek konstrukcí</t>
  </si>
  <si>
    <t>křídla 2,5*4=10,000 [A] 
ÚP 14,5*2=29,000 [B] 
Celkem: A+B=39,000 [C]</t>
  </si>
  <si>
    <t>73</t>
  </si>
  <si>
    <t>936541</t>
  </si>
  <si>
    <t>MOSTNÍ ODVODŇOVACÍ TRUBKA (POVRCHŮ IZOLACE) Z NEREZ OCELI</t>
  </si>
  <si>
    <t>DN 50, tl. stěny 2,5 mm, příruba tl. 5 mm, dl. 0,9m</t>
  </si>
  <si>
    <t>položka zahrnuje:  
- výrobní dokumentaci (včetně technologického předpisu)  
- dodání kompletní odvodňovací soupravy z předepsaného materiálu,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t>
  </si>
  <si>
    <t>74</t>
  </si>
  <si>
    <t>938443</t>
  </si>
  <si>
    <t>OČIŠTĚNÍ ZDIVA OTRYSKÁNÍM TLAKOVOU VODOU DO 1000 BARŮ</t>
  </si>
  <si>
    <t>stáv. betonové povrchy</t>
  </si>
  <si>
    <t>povrch nosníků pro betonáž desky 12,0*14,0=168,000 [A] 
rub opěr a křídel 1,0*(5,0+9,5+5,0)*2=39,000 [B] 
sanace 
NK 11,8*(0,6+12,05+0,6)=156,350 [C] 
O1 5,0*12,5+0,5*5,5*3*2=79,000 [D] 
O2 5,0*12,5+0,5*5,5*3*2=79,000 [E] 
Celkem: A+B+C+D+E=521,350 [F]</t>
  </si>
  <si>
    <t>položka zahrnuje očištění předepsaným způsobem včetně odklizení vzniklého odpadu</t>
  </si>
  <si>
    <t>75</t>
  </si>
  <si>
    <t>94590</t>
  </si>
  <si>
    <t>ZAVĚŠENÉ PRACOVNÍ LEŠENÍ</t>
  </si>
  <si>
    <t>komplet  
Z PD je zřejmé, že se jedná o zavěšenou konstrukci pro potřebu sanačních prací</t>
  </si>
  <si>
    <t>12,0*15,0=180,000 [A]</t>
  </si>
  <si>
    <t>Položka zahrnuje dovoz, montáž, údržbu, opotřebení (nájemné), demontáž, konzervaci, odvoz.</t>
  </si>
  <si>
    <t>76</t>
  </si>
  <si>
    <t>96616</t>
  </si>
  <si>
    <t>BOURÁNÍ KONSTRUKCÍ ZE ŽELEZOBETONU</t>
  </si>
  <si>
    <t>dosavadní žb kce  
odvoz na trvalou skládku</t>
  </si>
  <si>
    <t>plocha římsy z ACAD 0,5*24,0*2=24,000 [A] 
vyrovnávací deska NK vč. příčníků 12,1*14,1*0,10+0,5*0,8*12,5*2=27,061 [B] 
púvodní patky u křídel 1,5*1,2*2,0*2=7,200 [C] 
koruny křídel 1,5*0,8*5,0*4=24,000 [D] 
opevnění v místech nových dlažeb u křídel 2,0*0,3*1,5*4=3,600 [E] 
Celkem: A+B+C+D+E=85,861 [F]</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</si>
  <si>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</si>
  <si>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77</t>
  </si>
  <si>
    <t>967851</t>
  </si>
  <si>
    <t>VYBOURÁNÍ MOSTNÍCH DILATAČNÍCH ZÁVĚRŮ PODPOVRCHOVÝCH</t>
  </si>
  <si>
    <t>komplet vč. odovzu a uložení na skládku</t>
  </si>
  <si>
    <t>12,5*2=25,000 [A]</t>
  </si>
  <si>
    <t>položka zahrnuje veškerou manipulaci s vybouranou sutí a hmotami včetně roztřídění na jednotlivé části a včetně uložení na skládku. Nezahrnuje poplatek za skládku, který se vykazuje v položce 0141** (s výjimkou malého množství bouraného materiálu, kde je možné poplatek zahrnout do jednotkové ceny bourání – tento fakt musí být uveden v doplňujícím textu k položce)  
položka zahrnuje veškeré další práce plynoucí z technologického předpisu a z platných předpisů</t>
  </si>
  <si>
    <t>78</t>
  </si>
  <si>
    <t>97817</t>
  </si>
  <si>
    <t>ODSTRANĚNÍ MOSTNÍ IZOLACE</t>
  </si>
  <si>
    <t>vč. odvozu na skládku nebezpečného  
mostní izolace kat.č. 17 03 01  
Zhotovitel provede rozbor těchto materiálů pro ověření přítomnosti dehtu a v případě jeho prokázání bude s materiálem nakládáno jako s nebezpečným odpadem (N) se všemi zákonnými povinnostmi.  
V případě, že lepenka nebude obsahovat dehet bude s materiálem nakládáno jako s odpadem dle kat. č. 17 03 02 Asfalt bez dehtu</t>
  </si>
  <si>
    <t>11,0*16,0=176,000 [A]</t>
  </si>
  <si>
    <t>Položka zahrnuje:  
- položka zahrnuje veškeré práce plynoucí z technologického předpisu a z platných předpisů  
- veškerou manipulaci s vybouranou sutí a hmotami včetně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</si>
</sst>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6"/>
      <color rgb="FF000000"/>
      <name val="Arial"/>
      <family val="0"/>
    </font>
    <font>
      <b/>
      <sz val="11"/>
      <name val="Arial"/>
      <family val="0"/>
    </font>
    <font>
      <sz val="10"/>
      <color rgb="FFFFFFFF"/>
      <name val="Arial"/>
      <family val="0"/>
    </font>
    <font>
      <b/>
      <sz val="10"/>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style="thin"/>
      <top/>
      <bottom/>
    </border>
    <border>
      <left/>
      <right/>
      <top/>
      <bottom style="thin"/>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37">
    <xf numFmtId="0" fontId="0" fillId="0" borderId="0" xfId="0"/>
    <xf numFmtId="0" fontId="0" fillId="2" borderId="0" xfId="0" applyFill="1"/>
    <xf numFmtId="0" fontId="1" fillId="2" borderId="0" xfId="0" applyFont="1" applyFill="1" applyAlignment="1">
      <alignment horizontal="center" vertical="center"/>
    </xf>
    <xf numFmtId="0" fontId="0" fillId="2" borderId="1" xfId="0" applyFill="1" applyBorder="1" applyAlignment="1">
      <alignment horizontal="center"/>
    </xf>
    <xf numFmtId="0" fontId="0" fillId="2" borderId="2" xfId="0" applyFill="1" applyBorder="1"/>
    <xf numFmtId="0" fontId="0" fillId="2" borderId="3" xfId="0" applyFill="1" applyBorder="1"/>
    <xf numFmtId="0" fontId="0" fillId="2" borderId="4" xfId="0" applyFill="1" applyBorder="1"/>
    <xf numFmtId="0" fontId="0" fillId="2" borderId="5" xfId="0" applyFill="1" applyBorder="1"/>
    <xf numFmtId="0" fontId="2" fillId="2" borderId="0" xfId="0" applyFont="1" applyFill="1"/>
    <xf numFmtId="0" fontId="2" fillId="2" borderId="0" xfId="0" applyFont="1" applyFill="1" applyAlignment="1">
      <alignment horizontal="right"/>
    </xf>
    <xf numFmtId="0" fontId="2" fillId="2" borderId="0" xfId="0" applyFont="1" applyFill="1" applyAlignment="1">
      <alignment horizontal="left"/>
    </xf>
    <xf numFmtId="0" fontId="3" fillId="3" borderId="1" xfId="0" applyFont="1" applyFill="1" applyBorder="1" applyAlignment="1">
      <alignment horizontal="center" vertical="center" wrapText="1"/>
    </xf>
    <xf numFmtId="0" fontId="2" fillId="2" borderId="3" xfId="0" applyFont="1" applyFill="1" applyBorder="1"/>
    <xf numFmtId="0" fontId="2" fillId="2" borderId="3" xfId="0" applyFont="1" applyFill="1" applyBorder="1" applyAlignment="1">
      <alignment horizontal="right"/>
    </xf>
    <xf numFmtId="0" fontId="2" fillId="2" borderId="3" xfId="0" applyFont="1" applyFill="1" applyBorder="1" applyAlignment="1">
      <alignment horizontal="left"/>
    </xf>
    <xf numFmtId="0" fontId="0" fillId="2" borderId="6" xfId="0" applyFill="1" applyBorder="1"/>
    <xf numFmtId="0" fontId="4" fillId="2" borderId="5" xfId="0" applyFont="1" applyFill="1" applyBorder="1" applyAlignment="1">
      <alignment horizontal="right"/>
    </xf>
    <xf numFmtId="177" fontId="4" fillId="2" borderId="5" xfId="0" applyNumberFormat="1" applyFont="1" applyFill="1" applyBorder="1" applyAlignment="1">
      <alignment horizontal="center"/>
    </xf>
    <xf numFmtId="0" fontId="4" fillId="2" borderId="5" xfId="0" applyFont="1" applyFill="1" applyBorder="1" applyAlignment="1">
      <alignment wrapText="1"/>
    </xf>
    <xf numFmtId="0" fontId="0" fillId="0" borderId="1" xfId="0" applyBorder="1"/>
    <xf numFmtId="0" fontId="4" fillId="2" borderId="6" xfId="0" applyFont="1" applyFill="1" applyBorder="1" applyAlignment="1">
      <alignment horizontal="right"/>
    </xf>
    <xf numFmtId="0" fontId="4" fillId="2" borderId="6" xfId="0" applyFont="1" applyFill="1" applyBorder="1" applyAlignment="1">
      <alignment wrapText="1"/>
    </xf>
    <xf numFmtId="177" fontId="4"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5" fillId="0" borderId="1" xfId="0" applyFont="1" applyBorder="1" applyAlignment="1">
      <alignment horizontal="left" vertical="center" wrapText="1"/>
    </xf>
    <xf numFmtId="177" fontId="0" fillId="2" borderId="1" xfId="0" applyNumberFormat="1" applyFill="1" applyBorder="1" applyAlignment="1">
      <alignment horizontal="center"/>
    </xf>
    <xf numFmtId="0" fontId="4" fillId="2" borderId="0" xfId="0" applyFont="1" applyFill="1" applyAlignment="1">
      <alignment horizontal="right"/>
    </xf>
    <xf numFmtId="177" fontId="4" fillId="2" borderId="0" xfId="0" applyNumberFormat="1" applyFont="1" applyFill="1" applyAlignment="1">
      <alignment horizontal="center"/>
    </xf>
    <xf numFmtId="0" fontId="4" fillId="2" borderId="3" xfId="0" applyFont="1" applyFill="1" applyBorder="1" applyAlignment="1">
      <alignment horizontal="right"/>
    </xf>
    <xf numFmtId="177" fontId="4" fillId="2" borderId="3" xfId="0" applyNumberFormat="1" applyFon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styles" Target="styles.xml" /><Relationship Id="rId10" Type="http://schemas.openxmlformats.org/officeDocument/2006/relationships/sharedStrings" Target="sharedStrings.xml" /><Relationship Id="rId11"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sheet1.xml><?xml version="1.0" encoding="utf-8"?>
<worksheet xmlns="http://schemas.openxmlformats.org/spreadsheetml/2006/main" xmlns:r="http://schemas.openxmlformats.org/officeDocument/2006/relationships">
  <sheetPr>
    <pageSetUpPr fitToPage="1"/>
  </sheetPr>
  <dimension ref="A1:R84"/>
  <sheetViews>
    <sheetView tabSelected="1"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f>
      </c>
      <c t="s">
        <v>12</v>
      </c>
    </row>
    <row r="3" spans="1:16" ht="15" customHeight="1">
      <c r="A3" t="s">
        <v>1</v>
      </c>
      <c s="8" t="s">
        <v>4</v>
      </c>
      <c s="9" t="s">
        <v>5</v>
      </c>
      <c s="1"/>
      <c s="10" t="s">
        <v>6</v>
      </c>
      <c s="1"/>
      <c s="4"/>
      <c s="3" t="s">
        <v>14</v>
      </c>
      <c s="32">
        <f>0+I8</f>
      </c>
      <c r="O3" t="s">
        <v>9</v>
      </c>
      <c t="s">
        <v>13</v>
      </c>
    </row>
    <row r="4" spans="1:16" ht="15" customHeight="1">
      <c r="A4" t="s">
        <v>7</v>
      </c>
      <c s="12" t="s">
        <v>8</v>
      </c>
      <c s="13" t="s">
        <v>14</v>
      </c>
      <c s="5"/>
      <c s="14" t="s">
        <v>15</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0+I9+I13+I17+I21+I25+I29+I33+I37+I41+I45+I49+I53+I57+I61+I65+I69+I73+I77+I81</f>
      </c>
      <c>
        <f>0+O9+O13+O17+O21+O25+O29+O33+O37+O41+O45+O49+O53+O57+O61+O65+O69+O73+O77+O81</f>
      </c>
    </row>
    <row r="9" spans="1:16" ht="12.75">
      <c r="A9" s="19" t="s">
        <v>35</v>
      </c>
      <c s="23" t="s">
        <v>19</v>
      </c>
      <c s="23" t="s">
        <v>36</v>
      </c>
      <c s="19" t="s">
        <v>19</v>
      </c>
      <c s="24" t="s">
        <v>37</v>
      </c>
      <c s="25" t="s">
        <v>38</v>
      </c>
      <c s="26">
        <v>1</v>
      </c>
      <c s="27">
        <v>0</v>
      </c>
      <c s="27">
        <f>ROUND(ROUND(H9,2)*ROUND(G9,3),2)</f>
      </c>
      <c r="O9">
        <f>(I9*21)/100</f>
      </c>
      <c t="s">
        <v>13</v>
      </c>
    </row>
    <row r="10" spans="1:5" ht="267.75">
      <c r="A10" s="28" t="s">
        <v>39</v>
      </c>
      <c r="E10" s="29" t="s">
        <v>40</v>
      </c>
    </row>
    <row r="11" spans="1:5" ht="12.75">
      <c r="A11" s="30" t="s">
        <v>41</v>
      </c>
      <c r="E11" s="31" t="s">
        <v>42</v>
      </c>
    </row>
    <row r="12" spans="1:5" ht="12.75">
      <c r="A12" t="s">
        <v>43</v>
      </c>
      <c r="E12" s="29" t="s">
        <v>44</v>
      </c>
    </row>
    <row r="13" spans="1:16" ht="12.75">
      <c r="A13" s="19" t="s">
        <v>35</v>
      </c>
      <c s="23" t="s">
        <v>13</v>
      </c>
      <c s="23" t="s">
        <v>45</v>
      </c>
      <c s="19" t="s">
        <v>42</v>
      </c>
      <c s="24" t="s">
        <v>46</v>
      </c>
      <c s="25" t="s">
        <v>38</v>
      </c>
      <c s="26">
        <v>1</v>
      </c>
      <c s="27">
        <v>0</v>
      </c>
      <c s="27">
        <f>ROUND(ROUND(H13,2)*ROUND(G13,3),2)</f>
      </c>
      <c r="O13">
        <f>(I13*21)/100</f>
      </c>
      <c t="s">
        <v>13</v>
      </c>
    </row>
    <row r="14" spans="1:5" ht="63.75">
      <c r="A14" s="28" t="s">
        <v>39</v>
      </c>
      <c r="E14" s="29" t="s">
        <v>47</v>
      </c>
    </row>
    <row r="15" spans="1:5" ht="12.75">
      <c r="A15" s="30" t="s">
        <v>41</v>
      </c>
      <c r="E15" s="31" t="s">
        <v>48</v>
      </c>
    </row>
    <row r="16" spans="1:5" ht="12.75">
      <c r="A16" t="s">
        <v>43</v>
      </c>
      <c r="E16" s="29" t="s">
        <v>49</v>
      </c>
    </row>
    <row r="17" spans="1:16" ht="12.75">
      <c r="A17" s="19" t="s">
        <v>35</v>
      </c>
      <c s="23" t="s">
        <v>12</v>
      </c>
      <c s="23" t="s">
        <v>45</v>
      </c>
      <c s="19" t="s">
        <v>19</v>
      </c>
      <c s="24" t="s">
        <v>46</v>
      </c>
      <c s="25" t="s">
        <v>38</v>
      </c>
      <c s="26">
        <v>1</v>
      </c>
      <c s="27">
        <v>0</v>
      </c>
      <c s="27">
        <f>ROUND(ROUND(H17,2)*ROUND(G17,3),2)</f>
      </c>
      <c r="O17">
        <f>(I17*21)/100</f>
      </c>
      <c t="s">
        <v>13</v>
      </c>
    </row>
    <row r="18" spans="1:5" ht="63.75">
      <c r="A18" s="28" t="s">
        <v>39</v>
      </c>
      <c r="E18" s="29" t="s">
        <v>50</v>
      </c>
    </row>
    <row r="19" spans="1:5" ht="12.75">
      <c r="A19" s="30" t="s">
        <v>41</v>
      </c>
      <c r="E19" s="31" t="s">
        <v>42</v>
      </c>
    </row>
    <row r="20" spans="1:5" ht="12.75">
      <c r="A20" t="s">
        <v>43</v>
      </c>
      <c r="E20" s="29" t="s">
        <v>49</v>
      </c>
    </row>
    <row r="21" spans="1:16" ht="12.75">
      <c r="A21" s="19" t="s">
        <v>35</v>
      </c>
      <c s="23" t="s">
        <v>23</v>
      </c>
      <c s="23" t="s">
        <v>51</v>
      </c>
      <c s="19" t="s">
        <v>42</v>
      </c>
      <c s="24" t="s">
        <v>52</v>
      </c>
      <c s="25" t="s">
        <v>38</v>
      </c>
      <c s="26">
        <v>1</v>
      </c>
      <c s="27">
        <v>0</v>
      </c>
      <c s="27">
        <f>ROUND(ROUND(H21,2)*ROUND(G21,3),2)</f>
      </c>
      <c r="O21">
        <f>(I21*21)/100</f>
      </c>
      <c t="s">
        <v>13</v>
      </c>
    </row>
    <row r="22" spans="1:5" ht="51">
      <c r="A22" s="28" t="s">
        <v>39</v>
      </c>
      <c r="E22" s="29" t="s">
        <v>53</v>
      </c>
    </row>
    <row r="23" spans="1:5" ht="12.75">
      <c r="A23" s="30" t="s">
        <v>41</v>
      </c>
      <c r="E23" s="31" t="s">
        <v>42</v>
      </c>
    </row>
    <row r="24" spans="1:5" ht="38.25">
      <c r="A24" t="s">
        <v>43</v>
      </c>
      <c r="E24" s="29" t="s">
        <v>54</v>
      </c>
    </row>
    <row r="25" spans="1:16" ht="12.75">
      <c r="A25" s="19" t="s">
        <v>35</v>
      </c>
      <c s="23" t="s">
        <v>25</v>
      </c>
      <c s="23" t="s">
        <v>55</v>
      </c>
      <c s="19" t="s">
        <v>19</v>
      </c>
      <c s="24" t="s">
        <v>56</v>
      </c>
      <c s="25" t="s">
        <v>38</v>
      </c>
      <c s="26">
        <v>1</v>
      </c>
      <c s="27">
        <v>0</v>
      </c>
      <c s="27">
        <f>ROUND(ROUND(H25,2)*ROUND(G25,3),2)</f>
      </c>
      <c r="O25">
        <f>(I25*21)/100</f>
      </c>
      <c t="s">
        <v>13</v>
      </c>
    </row>
    <row r="26" spans="1:5" ht="63.75">
      <c r="A26" s="28" t="s">
        <v>39</v>
      </c>
      <c r="E26" s="29" t="s">
        <v>57</v>
      </c>
    </row>
    <row r="27" spans="1:5" ht="12.75">
      <c r="A27" s="30" t="s">
        <v>41</v>
      </c>
      <c r="E27" s="31" t="s">
        <v>42</v>
      </c>
    </row>
    <row r="28" spans="1:5" ht="12.75">
      <c r="A28" t="s">
        <v>43</v>
      </c>
      <c r="E28" s="29" t="s">
        <v>49</v>
      </c>
    </row>
    <row r="29" spans="1:16" ht="12.75">
      <c r="A29" s="19" t="s">
        <v>35</v>
      </c>
      <c s="23" t="s">
        <v>27</v>
      </c>
      <c s="23" t="s">
        <v>55</v>
      </c>
      <c s="19" t="s">
        <v>13</v>
      </c>
      <c s="24" t="s">
        <v>56</v>
      </c>
      <c s="25" t="s">
        <v>58</v>
      </c>
      <c s="26">
        <v>1</v>
      </c>
      <c s="27">
        <v>0</v>
      </c>
      <c s="27">
        <f>ROUND(ROUND(H29,2)*ROUND(G29,3),2)</f>
      </c>
      <c r="O29">
        <f>(I29*21)/100</f>
      </c>
      <c t="s">
        <v>13</v>
      </c>
    </row>
    <row r="30" spans="1:5" ht="51">
      <c r="A30" s="28" t="s">
        <v>39</v>
      </c>
      <c r="E30" s="29" t="s">
        <v>59</v>
      </c>
    </row>
    <row r="31" spans="1:5" ht="12.75">
      <c r="A31" s="30" t="s">
        <v>41</v>
      </c>
      <c r="E31" s="31" t="s">
        <v>42</v>
      </c>
    </row>
    <row r="32" spans="1:5" ht="12.75">
      <c r="A32" t="s">
        <v>43</v>
      </c>
      <c r="E32" s="29" t="s">
        <v>49</v>
      </c>
    </row>
    <row r="33" spans="1:16" ht="12.75">
      <c r="A33" s="19" t="s">
        <v>35</v>
      </c>
      <c s="23" t="s">
        <v>60</v>
      </c>
      <c s="23" t="s">
        <v>61</v>
      </c>
      <c s="19" t="s">
        <v>42</v>
      </c>
      <c s="24" t="s">
        <v>62</v>
      </c>
      <c s="25" t="s">
        <v>38</v>
      </c>
      <c s="26">
        <v>1</v>
      </c>
      <c s="27">
        <v>0</v>
      </c>
      <c s="27">
        <f>ROUND(ROUND(H33,2)*ROUND(G33,3),2)</f>
      </c>
      <c r="O33">
        <f>(I33*21)/100</f>
      </c>
      <c t="s">
        <v>13</v>
      </c>
    </row>
    <row r="34" spans="1:5" ht="51">
      <c r="A34" s="28" t="s">
        <v>39</v>
      </c>
      <c r="E34" s="29" t="s">
        <v>63</v>
      </c>
    </row>
    <row r="35" spans="1:5" ht="12.75">
      <c r="A35" s="30" t="s">
        <v>41</v>
      </c>
      <c r="E35" s="31" t="s">
        <v>42</v>
      </c>
    </row>
    <row r="36" spans="1:5" ht="25.5">
      <c r="A36" t="s">
        <v>43</v>
      </c>
      <c r="E36" s="29" t="s">
        <v>64</v>
      </c>
    </row>
    <row r="37" spans="1:16" ht="12.75">
      <c r="A37" s="19" t="s">
        <v>35</v>
      </c>
      <c s="23" t="s">
        <v>65</v>
      </c>
      <c s="23" t="s">
        <v>66</v>
      </c>
      <c s="19" t="s">
        <v>42</v>
      </c>
      <c s="24" t="s">
        <v>67</v>
      </c>
      <c s="25" t="s">
        <v>68</v>
      </c>
      <c s="26">
        <v>1</v>
      </c>
      <c s="27">
        <v>0</v>
      </c>
      <c s="27">
        <f>ROUND(ROUND(H37,2)*ROUND(G37,3),2)</f>
      </c>
      <c r="O37">
        <f>(I37*21)/100</f>
      </c>
      <c t="s">
        <v>13</v>
      </c>
    </row>
    <row r="38" spans="1:5" ht="38.25">
      <c r="A38" s="28" t="s">
        <v>39</v>
      </c>
      <c r="E38" s="29" t="s">
        <v>69</v>
      </c>
    </row>
    <row r="39" spans="1:5" ht="12.75">
      <c r="A39" s="30" t="s">
        <v>41</v>
      </c>
      <c r="E39" s="31" t="s">
        <v>42</v>
      </c>
    </row>
    <row r="40" spans="1:5" ht="12.75">
      <c r="A40" t="s">
        <v>43</v>
      </c>
      <c r="E40" s="29" t="s">
        <v>49</v>
      </c>
    </row>
    <row r="41" spans="1:16" ht="12.75">
      <c r="A41" s="19" t="s">
        <v>35</v>
      </c>
      <c s="23" t="s">
        <v>30</v>
      </c>
      <c s="23" t="s">
        <v>70</v>
      </c>
      <c s="19" t="s">
        <v>19</v>
      </c>
      <c s="24" t="s">
        <v>71</v>
      </c>
      <c s="25" t="s">
        <v>38</v>
      </c>
      <c s="26">
        <v>1</v>
      </c>
      <c s="27">
        <v>0</v>
      </c>
      <c s="27">
        <f>ROUND(ROUND(H41,2)*ROUND(G41,3),2)</f>
      </c>
      <c r="O41">
        <f>(I41*21)/100</f>
      </c>
      <c t="s">
        <v>13</v>
      </c>
    </row>
    <row r="42" spans="1:5" ht="114.75">
      <c r="A42" s="28" t="s">
        <v>39</v>
      </c>
      <c r="E42" s="29" t="s">
        <v>72</v>
      </c>
    </row>
    <row r="43" spans="1:5" ht="12.75">
      <c r="A43" s="30" t="s">
        <v>41</v>
      </c>
      <c r="E43" s="31" t="s">
        <v>42</v>
      </c>
    </row>
    <row r="44" spans="1:5" ht="12.75">
      <c r="A44" t="s">
        <v>43</v>
      </c>
      <c r="E44" s="29" t="s">
        <v>49</v>
      </c>
    </row>
    <row r="45" spans="1:16" ht="12.75">
      <c r="A45" s="19" t="s">
        <v>35</v>
      </c>
      <c s="23" t="s">
        <v>32</v>
      </c>
      <c s="23" t="s">
        <v>70</v>
      </c>
      <c s="19" t="s">
        <v>13</v>
      </c>
      <c s="24" t="s">
        <v>71</v>
      </c>
      <c s="25" t="s">
        <v>73</v>
      </c>
      <c s="26">
        <v>1</v>
      </c>
      <c s="27">
        <v>0</v>
      </c>
      <c s="27">
        <f>ROUND(ROUND(H45,2)*ROUND(G45,3),2)</f>
      </c>
      <c r="O45">
        <f>(I45*21)/100</f>
      </c>
      <c t="s">
        <v>13</v>
      </c>
    </row>
    <row r="46" spans="1:5" ht="165.75">
      <c r="A46" s="28" t="s">
        <v>39</v>
      </c>
      <c r="E46" s="29" t="s">
        <v>74</v>
      </c>
    </row>
    <row r="47" spans="1:5" ht="12.75">
      <c r="A47" s="30" t="s">
        <v>41</v>
      </c>
      <c r="E47" s="31" t="s">
        <v>42</v>
      </c>
    </row>
    <row r="48" spans="1:5" ht="12.75">
      <c r="A48" t="s">
        <v>43</v>
      </c>
      <c r="E48" s="29" t="s">
        <v>49</v>
      </c>
    </row>
    <row r="49" spans="1:16" ht="12.75">
      <c r="A49" s="19" t="s">
        <v>35</v>
      </c>
      <c s="23" t="s">
        <v>75</v>
      </c>
      <c s="23" t="s">
        <v>76</v>
      </c>
      <c s="19" t="s">
        <v>42</v>
      </c>
      <c s="24" t="s">
        <v>77</v>
      </c>
      <c s="25" t="s">
        <v>38</v>
      </c>
      <c s="26">
        <v>1</v>
      </c>
      <c s="27">
        <v>0</v>
      </c>
      <c s="27">
        <f>ROUND(ROUND(H49,2)*ROUND(G49,3),2)</f>
      </c>
      <c r="O49">
        <f>(I49*21)/100</f>
      </c>
      <c t="s">
        <v>13</v>
      </c>
    </row>
    <row r="50" spans="1:5" ht="102">
      <c r="A50" s="28" t="s">
        <v>39</v>
      </c>
      <c r="E50" s="29" t="s">
        <v>78</v>
      </c>
    </row>
    <row r="51" spans="1:5" ht="12.75">
      <c r="A51" s="30" t="s">
        <v>41</v>
      </c>
      <c r="E51" s="31" t="s">
        <v>42</v>
      </c>
    </row>
    <row r="52" spans="1:5" ht="12.75">
      <c r="A52" t="s">
        <v>43</v>
      </c>
      <c r="E52" s="29" t="s">
        <v>49</v>
      </c>
    </row>
    <row r="53" spans="1:16" ht="12.75">
      <c r="A53" s="19" t="s">
        <v>35</v>
      </c>
      <c s="23" t="s">
        <v>79</v>
      </c>
      <c s="23" t="s">
        <v>80</v>
      </c>
      <c s="19" t="s">
        <v>42</v>
      </c>
      <c s="24" t="s">
        <v>81</v>
      </c>
      <c s="25" t="s">
        <v>38</v>
      </c>
      <c s="26">
        <v>1</v>
      </c>
      <c s="27">
        <v>0</v>
      </c>
      <c s="27">
        <f>ROUND(ROUND(H53,2)*ROUND(G53,3),2)</f>
      </c>
      <c r="O53">
        <f>(I53*21)/100</f>
      </c>
      <c t="s">
        <v>13</v>
      </c>
    </row>
    <row r="54" spans="1:5" ht="63.75">
      <c r="A54" s="28" t="s">
        <v>39</v>
      </c>
      <c r="E54" s="29" t="s">
        <v>82</v>
      </c>
    </row>
    <row r="55" spans="1:5" ht="12.75">
      <c r="A55" s="30" t="s">
        <v>41</v>
      </c>
      <c r="E55" s="31" t="s">
        <v>42</v>
      </c>
    </row>
    <row r="56" spans="1:5" ht="76.5">
      <c r="A56" t="s">
        <v>43</v>
      </c>
      <c r="E56" s="29" t="s">
        <v>83</v>
      </c>
    </row>
    <row r="57" spans="1:16" ht="12.75">
      <c r="A57" s="19" t="s">
        <v>35</v>
      </c>
      <c s="23" t="s">
        <v>84</v>
      </c>
      <c s="23" t="s">
        <v>85</v>
      </c>
      <c s="19" t="s">
        <v>42</v>
      </c>
      <c s="24" t="s">
        <v>86</v>
      </c>
      <c s="25" t="s">
        <v>38</v>
      </c>
      <c s="26">
        <v>1</v>
      </c>
      <c s="27">
        <v>0</v>
      </c>
      <c s="27">
        <f>ROUND(ROUND(H57,2)*ROUND(G57,3),2)</f>
      </c>
      <c r="O57">
        <f>(I57*21)/100</f>
      </c>
      <c t="s">
        <v>13</v>
      </c>
    </row>
    <row r="58" spans="1:5" ht="51">
      <c r="A58" s="28" t="s">
        <v>39</v>
      </c>
      <c r="E58" s="29" t="s">
        <v>87</v>
      </c>
    </row>
    <row r="59" spans="1:5" ht="12.75">
      <c r="A59" s="30" t="s">
        <v>41</v>
      </c>
      <c r="E59" s="31" t="s">
        <v>42</v>
      </c>
    </row>
    <row r="60" spans="1:5" ht="63.75">
      <c r="A60" t="s">
        <v>43</v>
      </c>
      <c r="E60" s="29" t="s">
        <v>88</v>
      </c>
    </row>
    <row r="61" spans="1:16" ht="12.75">
      <c r="A61" s="19" t="s">
        <v>35</v>
      </c>
      <c s="23" t="s">
        <v>89</v>
      </c>
      <c s="23" t="s">
        <v>90</v>
      </c>
      <c s="19" t="s">
        <v>42</v>
      </c>
      <c s="24" t="s">
        <v>91</v>
      </c>
      <c s="25" t="s">
        <v>38</v>
      </c>
      <c s="26">
        <v>1</v>
      </c>
      <c s="27">
        <v>0</v>
      </c>
      <c s="27">
        <f>ROUND(ROUND(H61,2)*ROUND(G61,3),2)</f>
      </c>
      <c r="O61">
        <f>(I61*21)/100</f>
      </c>
      <c t="s">
        <v>13</v>
      </c>
    </row>
    <row r="62" spans="1:5" ht="51">
      <c r="A62" s="28" t="s">
        <v>39</v>
      </c>
      <c r="E62" s="29" t="s">
        <v>92</v>
      </c>
    </row>
    <row r="63" spans="1:5" ht="12.75">
      <c r="A63" s="30" t="s">
        <v>41</v>
      </c>
      <c r="E63" s="31" t="s">
        <v>42</v>
      </c>
    </row>
    <row r="64" spans="1:5" ht="12.75">
      <c r="A64" t="s">
        <v>43</v>
      </c>
      <c r="E64" s="29" t="s">
        <v>49</v>
      </c>
    </row>
    <row r="65" spans="1:16" ht="12.75">
      <c r="A65" s="19" t="s">
        <v>35</v>
      </c>
      <c s="23" t="s">
        <v>93</v>
      </c>
      <c s="23" t="s">
        <v>94</v>
      </c>
      <c s="19" t="s">
        <v>42</v>
      </c>
      <c s="24" t="s">
        <v>95</v>
      </c>
      <c s="25" t="s">
        <v>68</v>
      </c>
      <c s="26">
        <v>1</v>
      </c>
      <c s="27">
        <v>0</v>
      </c>
      <c s="27">
        <f>ROUND(ROUND(H65,2)*ROUND(G65,3),2)</f>
      </c>
      <c r="O65">
        <f>(I65*21)/100</f>
      </c>
      <c t="s">
        <v>13</v>
      </c>
    </row>
    <row r="66" spans="1:5" ht="51">
      <c r="A66" s="28" t="s">
        <v>39</v>
      </c>
      <c r="E66" s="29" t="s">
        <v>96</v>
      </c>
    </row>
    <row r="67" spans="1:5" ht="12.75">
      <c r="A67" s="30" t="s">
        <v>41</v>
      </c>
      <c r="E67" s="31" t="s">
        <v>42</v>
      </c>
    </row>
    <row r="68" spans="1:5" ht="51">
      <c r="A68" t="s">
        <v>43</v>
      </c>
      <c r="E68" s="29" t="s">
        <v>97</v>
      </c>
    </row>
    <row r="69" spans="1:16" ht="12.75">
      <c r="A69" s="19" t="s">
        <v>35</v>
      </c>
      <c s="23" t="s">
        <v>98</v>
      </c>
      <c s="23" t="s">
        <v>99</v>
      </c>
      <c s="19" t="s">
        <v>42</v>
      </c>
      <c s="24" t="s">
        <v>100</v>
      </c>
      <c s="25" t="s">
        <v>101</v>
      </c>
      <c s="26">
        <v>2</v>
      </c>
      <c s="27">
        <v>0</v>
      </c>
      <c s="27">
        <f>ROUND(ROUND(H69,2)*ROUND(G69,3),2)</f>
      </c>
      <c r="O69">
        <f>(I69*21)/100</f>
      </c>
      <c t="s">
        <v>13</v>
      </c>
    </row>
    <row r="70" spans="1:5" ht="51">
      <c r="A70" s="28" t="s">
        <v>39</v>
      </c>
      <c r="E70" s="29" t="s">
        <v>102</v>
      </c>
    </row>
    <row r="71" spans="1:5" ht="12.75">
      <c r="A71" s="30" t="s">
        <v>41</v>
      </c>
      <c r="E71" s="31" t="s">
        <v>42</v>
      </c>
    </row>
    <row r="72" spans="1:5" ht="89.25">
      <c r="A72" t="s">
        <v>43</v>
      </c>
      <c r="E72" s="29" t="s">
        <v>103</v>
      </c>
    </row>
    <row r="73" spans="1:16" ht="12.75">
      <c r="A73" s="19" t="s">
        <v>35</v>
      </c>
      <c s="23" t="s">
        <v>104</v>
      </c>
      <c s="23" t="s">
        <v>105</v>
      </c>
      <c s="19" t="s">
        <v>42</v>
      </c>
      <c s="24" t="s">
        <v>106</v>
      </c>
      <c s="25" t="s">
        <v>38</v>
      </c>
      <c s="26">
        <v>1</v>
      </c>
      <c s="27">
        <v>0</v>
      </c>
      <c s="27">
        <f>ROUND(ROUND(H73,2)*ROUND(G73,3),2)</f>
      </c>
      <c r="O73">
        <f>(I73*21)/100</f>
      </c>
      <c t="s">
        <v>13</v>
      </c>
    </row>
    <row r="74" spans="1:5" ht="114.75">
      <c r="A74" s="28" t="s">
        <v>39</v>
      </c>
      <c r="E74" s="29" t="s">
        <v>107</v>
      </c>
    </row>
    <row r="75" spans="1:5" ht="12.75">
      <c r="A75" s="30" t="s">
        <v>41</v>
      </c>
      <c r="E75" s="31" t="s">
        <v>42</v>
      </c>
    </row>
    <row r="76" spans="1:5" ht="12.75">
      <c r="A76" t="s">
        <v>43</v>
      </c>
      <c r="E76" s="29" t="s">
        <v>108</v>
      </c>
    </row>
    <row r="77" spans="1:16" ht="12.75">
      <c r="A77" s="19" t="s">
        <v>35</v>
      </c>
      <c s="23" t="s">
        <v>109</v>
      </c>
      <c s="23" t="s">
        <v>110</v>
      </c>
      <c s="19" t="s">
        <v>19</v>
      </c>
      <c s="24" t="s">
        <v>111</v>
      </c>
      <c s="25" t="s">
        <v>38</v>
      </c>
      <c s="26">
        <v>1</v>
      </c>
      <c s="27">
        <v>0</v>
      </c>
      <c s="27">
        <f>ROUND(ROUND(H77,2)*ROUND(G77,3),2)</f>
      </c>
      <c r="O77">
        <f>(I77*21)/100</f>
      </c>
      <c t="s">
        <v>13</v>
      </c>
    </row>
    <row r="78" spans="1:5" ht="114.75">
      <c r="A78" s="28" t="s">
        <v>39</v>
      </c>
      <c r="E78" s="29" t="s">
        <v>112</v>
      </c>
    </row>
    <row r="79" spans="1:5" ht="12.75">
      <c r="A79" s="30" t="s">
        <v>41</v>
      </c>
      <c r="E79" s="31" t="s">
        <v>42</v>
      </c>
    </row>
    <row r="80" spans="1:5" ht="12.75">
      <c r="A80" t="s">
        <v>43</v>
      </c>
      <c r="E80" s="29" t="s">
        <v>108</v>
      </c>
    </row>
    <row r="81" spans="1:16" ht="12.75">
      <c r="A81" s="19" t="s">
        <v>35</v>
      </c>
      <c s="23" t="s">
        <v>113</v>
      </c>
      <c s="23" t="s">
        <v>110</v>
      </c>
      <c s="19" t="s">
        <v>13</v>
      </c>
      <c s="24" t="s">
        <v>111</v>
      </c>
      <c s="25" t="s">
        <v>38</v>
      </c>
      <c s="26">
        <v>1</v>
      </c>
      <c s="27">
        <v>0</v>
      </c>
      <c s="27">
        <f>ROUND(ROUND(H81,2)*ROUND(G81,3),2)</f>
      </c>
      <c r="O81">
        <f>(I81*21)/100</f>
      </c>
      <c t="s">
        <v>13</v>
      </c>
    </row>
    <row r="82" spans="1:5" ht="102">
      <c r="A82" s="28" t="s">
        <v>39</v>
      </c>
      <c r="E82" s="29" t="s">
        <v>114</v>
      </c>
    </row>
    <row r="83" spans="1:5" ht="12.75">
      <c r="A83" s="30" t="s">
        <v>41</v>
      </c>
      <c r="E83" s="31" t="s">
        <v>42</v>
      </c>
    </row>
    <row r="84" spans="1:5" ht="12.75">
      <c r="A84" t="s">
        <v>43</v>
      </c>
      <c r="E84" s="29" t="s">
        <v>108</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4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0+O8+O13+O26</f>
      </c>
      <c t="s">
        <v>12</v>
      </c>
    </row>
    <row r="3" spans="1:16" ht="15" customHeight="1">
      <c r="A3" t="s">
        <v>1</v>
      </c>
      <c s="8" t="s">
        <v>4</v>
      </c>
      <c s="9" t="s">
        <v>5</v>
      </c>
      <c s="1"/>
      <c s="10" t="s">
        <v>6</v>
      </c>
      <c s="1"/>
      <c s="4"/>
      <c s="3" t="s">
        <v>115</v>
      </c>
      <c s="32">
        <f>0+I8+I13+I26</f>
      </c>
      <c r="O3" t="s">
        <v>9</v>
      </c>
      <c t="s">
        <v>13</v>
      </c>
    </row>
    <row r="4" spans="1:16" ht="15" customHeight="1">
      <c r="A4" t="s">
        <v>7</v>
      </c>
      <c s="12" t="s">
        <v>8</v>
      </c>
      <c s="13" t="s">
        <v>115</v>
      </c>
      <c s="5"/>
      <c s="14" t="s">
        <v>116</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f>
      </c>
      <c>
        <f>0+O9</f>
      </c>
    </row>
    <row r="9" spans="1:16" ht="12.75">
      <c r="A9" s="19" t="s">
        <v>35</v>
      </c>
      <c s="23" t="s">
        <v>19</v>
      </c>
      <c s="23" t="s">
        <v>117</v>
      </c>
      <c s="19" t="s">
        <v>42</v>
      </c>
      <c s="24" t="s">
        <v>118</v>
      </c>
      <c s="25" t="s">
        <v>119</v>
      </c>
      <c s="26">
        <v>21.12</v>
      </c>
      <c s="27">
        <v>0</v>
      </c>
      <c s="27">
        <f>ROUND(ROUND(H9,2)*ROUND(G9,3),2)</f>
      </c>
      <c r="O9">
        <f>(I9*21)/100</f>
      </c>
      <c t="s">
        <v>13</v>
      </c>
    </row>
    <row r="10" spans="1:5" ht="12.75">
      <c r="A10" s="28" t="s">
        <v>39</v>
      </c>
      <c r="E10" s="29" t="s">
        <v>42</v>
      </c>
    </row>
    <row r="11" spans="1:5" ht="51">
      <c r="A11" s="30" t="s">
        <v>41</v>
      </c>
      <c r="E11" s="31" t="s">
        <v>120</v>
      </c>
    </row>
    <row r="12" spans="1:5" ht="25.5">
      <c r="A12" t="s">
        <v>43</v>
      </c>
      <c r="E12" s="29" t="s">
        <v>121</v>
      </c>
    </row>
    <row r="13" spans="1:18" ht="12.75" customHeight="1">
      <c r="A13" s="5" t="s">
        <v>33</v>
      </c>
      <c s="5"/>
      <c s="35" t="s">
        <v>19</v>
      </c>
      <c s="5"/>
      <c s="21" t="s">
        <v>122</v>
      </c>
      <c s="5"/>
      <c s="5"/>
      <c s="5"/>
      <c s="36">
        <f>0+Q13</f>
      </c>
      <c r="O13">
        <f>0+R13</f>
      </c>
      <c r="Q13">
        <f>0+I14+I18+I22</f>
      </c>
      <c>
        <f>0+O14+O18+O22</f>
      </c>
    </row>
    <row r="14" spans="1:16" ht="12.75">
      <c r="A14" s="19" t="s">
        <v>35</v>
      </c>
      <c s="23" t="s">
        <v>13</v>
      </c>
      <c s="23" t="s">
        <v>123</v>
      </c>
      <c s="19" t="s">
        <v>19</v>
      </c>
      <c s="24" t="s">
        <v>124</v>
      </c>
      <c s="25" t="s">
        <v>125</v>
      </c>
      <c s="26">
        <v>9.295</v>
      </c>
      <c s="27">
        <v>0</v>
      </c>
      <c s="27">
        <f>ROUND(ROUND(H14,2)*ROUND(G14,3),2)</f>
      </c>
      <c r="O14">
        <f>(I14*21)/100</f>
      </c>
      <c t="s">
        <v>13</v>
      </c>
    </row>
    <row r="15" spans="1:5" ht="12.75">
      <c r="A15" s="28" t="s">
        <v>39</v>
      </c>
      <c r="E15" s="29" t="s">
        <v>126</v>
      </c>
    </row>
    <row r="16" spans="1:5" ht="25.5">
      <c r="A16" s="30" t="s">
        <v>41</v>
      </c>
      <c r="E16" s="31" t="s">
        <v>127</v>
      </c>
    </row>
    <row r="17" spans="1:5" ht="25.5">
      <c r="A17" t="s">
        <v>43</v>
      </c>
      <c r="E17" s="29" t="s">
        <v>128</v>
      </c>
    </row>
    <row r="18" spans="1:16" ht="12.75">
      <c r="A18" s="19" t="s">
        <v>35</v>
      </c>
      <c s="23" t="s">
        <v>12</v>
      </c>
      <c s="23" t="s">
        <v>123</v>
      </c>
      <c s="19" t="s">
        <v>13</v>
      </c>
      <c s="24" t="s">
        <v>129</v>
      </c>
      <c s="25" t="s">
        <v>125</v>
      </c>
      <c s="26">
        <v>9.6</v>
      </c>
      <c s="27">
        <v>0</v>
      </c>
      <c s="27">
        <f>ROUND(ROUND(H18,2)*ROUND(G18,3),2)</f>
      </c>
      <c r="O18">
        <f>(I18*21)/100</f>
      </c>
      <c t="s">
        <v>13</v>
      </c>
    </row>
    <row r="19" spans="1:5" ht="12.75">
      <c r="A19" s="28" t="s">
        <v>39</v>
      </c>
      <c r="E19" s="29" t="s">
        <v>42</v>
      </c>
    </row>
    <row r="20" spans="1:5" ht="25.5">
      <c r="A20" s="30" t="s">
        <v>41</v>
      </c>
      <c r="E20" s="31" t="s">
        <v>130</v>
      </c>
    </row>
    <row r="21" spans="1:5" ht="25.5">
      <c r="A21" t="s">
        <v>43</v>
      </c>
      <c r="E21" s="29" t="s">
        <v>128</v>
      </c>
    </row>
    <row r="22" spans="1:16" ht="12.75">
      <c r="A22" s="19" t="s">
        <v>35</v>
      </c>
      <c s="23" t="s">
        <v>23</v>
      </c>
      <c s="23" t="s">
        <v>131</v>
      </c>
      <c s="19" t="s">
        <v>42</v>
      </c>
      <c s="24" t="s">
        <v>132</v>
      </c>
      <c s="25" t="s">
        <v>133</v>
      </c>
      <c s="26">
        <v>70</v>
      </c>
      <c s="27">
        <v>0</v>
      </c>
      <c s="27">
        <f>ROUND(ROUND(H22,2)*ROUND(G22,3),2)</f>
      </c>
      <c r="O22">
        <f>(I22*21)/100</f>
      </c>
      <c t="s">
        <v>13</v>
      </c>
    </row>
    <row r="23" spans="1:5" ht="12.75">
      <c r="A23" s="28" t="s">
        <v>39</v>
      </c>
      <c r="E23" s="29" t="s">
        <v>134</v>
      </c>
    </row>
    <row r="24" spans="1:5" ht="12.75">
      <c r="A24" s="30" t="s">
        <v>41</v>
      </c>
      <c r="E24" s="31" t="s">
        <v>135</v>
      </c>
    </row>
    <row r="25" spans="1:5" ht="25.5">
      <c r="A25" t="s">
        <v>43</v>
      </c>
      <c r="E25" s="29" t="s">
        <v>128</v>
      </c>
    </row>
    <row r="26" spans="1:18" ht="12.75" customHeight="1">
      <c r="A26" s="5" t="s">
        <v>33</v>
      </c>
      <c s="5"/>
      <c s="35" t="s">
        <v>25</v>
      </c>
      <c s="5"/>
      <c s="21" t="s">
        <v>136</v>
      </c>
      <c s="5"/>
      <c s="5"/>
      <c s="5"/>
      <c s="36">
        <f>0+Q26</f>
      </c>
      <c r="O26">
        <f>0+R26</f>
      </c>
      <c r="Q26">
        <f>0+I27+I31+I35+I39+I43</f>
      </c>
      <c>
        <f>0+O27+O31+O35+O39+O43</f>
      </c>
    </row>
    <row r="27" spans="1:16" ht="12.75">
      <c r="A27" s="19" t="s">
        <v>35</v>
      </c>
      <c s="23" t="s">
        <v>25</v>
      </c>
      <c s="23" t="s">
        <v>137</v>
      </c>
      <c s="19" t="s">
        <v>42</v>
      </c>
      <c s="24" t="s">
        <v>138</v>
      </c>
      <c s="25" t="s">
        <v>139</v>
      </c>
      <c s="26">
        <v>192</v>
      </c>
      <c s="27">
        <v>0</v>
      </c>
      <c s="27">
        <f>ROUND(ROUND(H27,2)*ROUND(G27,3),2)</f>
      </c>
      <c r="O27">
        <f>(I27*21)/100</f>
      </c>
      <c t="s">
        <v>13</v>
      </c>
    </row>
    <row r="28" spans="1:5" ht="12.75">
      <c r="A28" s="28" t="s">
        <v>39</v>
      </c>
      <c r="E28" s="29" t="s">
        <v>42</v>
      </c>
    </row>
    <row r="29" spans="1:5" ht="25.5">
      <c r="A29" s="30" t="s">
        <v>41</v>
      </c>
      <c r="E29" s="31" t="s">
        <v>140</v>
      </c>
    </row>
    <row r="30" spans="1:5" ht="51">
      <c r="A30" t="s">
        <v>43</v>
      </c>
      <c r="E30" s="29" t="s">
        <v>141</v>
      </c>
    </row>
    <row r="31" spans="1:16" ht="12.75">
      <c r="A31" s="19" t="s">
        <v>35</v>
      </c>
      <c s="23" t="s">
        <v>27</v>
      </c>
      <c s="23" t="s">
        <v>142</v>
      </c>
      <c s="19" t="s">
        <v>42</v>
      </c>
      <c s="24" t="s">
        <v>143</v>
      </c>
      <c s="25" t="s">
        <v>139</v>
      </c>
      <c s="26">
        <v>192</v>
      </c>
      <c s="27">
        <v>0</v>
      </c>
      <c s="27">
        <f>ROUND(ROUND(H31,2)*ROUND(G31,3),2)</f>
      </c>
      <c r="O31">
        <f>(I31*21)/100</f>
      </c>
      <c t="s">
        <v>13</v>
      </c>
    </row>
    <row r="32" spans="1:5" ht="12.75">
      <c r="A32" s="28" t="s">
        <v>39</v>
      </c>
      <c r="E32" s="29" t="s">
        <v>42</v>
      </c>
    </row>
    <row r="33" spans="1:5" ht="25.5">
      <c r="A33" s="30" t="s">
        <v>41</v>
      </c>
      <c r="E33" s="31" t="s">
        <v>144</v>
      </c>
    </row>
    <row r="34" spans="1:5" ht="51">
      <c r="A34" t="s">
        <v>43</v>
      </c>
      <c r="E34" s="29" t="s">
        <v>141</v>
      </c>
    </row>
    <row r="35" spans="1:16" ht="12.75">
      <c r="A35" s="19" t="s">
        <v>35</v>
      </c>
      <c s="23" t="s">
        <v>60</v>
      </c>
      <c s="23" t="s">
        <v>145</v>
      </c>
      <c s="19" t="s">
        <v>42</v>
      </c>
      <c s="24" t="s">
        <v>146</v>
      </c>
      <c s="25" t="s">
        <v>139</v>
      </c>
      <c s="26">
        <v>186</v>
      </c>
      <c s="27">
        <v>0</v>
      </c>
      <c s="27">
        <f>ROUND(ROUND(H35,2)*ROUND(G35,3),2)</f>
      </c>
      <c r="O35">
        <f>(I35*21)/100</f>
      </c>
      <c t="s">
        <v>13</v>
      </c>
    </row>
    <row r="36" spans="1:5" ht="12.75">
      <c r="A36" s="28" t="s">
        <v>39</v>
      </c>
      <c r="E36" s="29" t="s">
        <v>42</v>
      </c>
    </row>
    <row r="37" spans="1:5" ht="12.75">
      <c r="A37" s="30" t="s">
        <v>41</v>
      </c>
      <c r="E37" s="31" t="s">
        <v>147</v>
      </c>
    </row>
    <row r="38" spans="1:5" ht="140.25">
      <c r="A38" t="s">
        <v>43</v>
      </c>
      <c r="E38" s="29" t="s">
        <v>148</v>
      </c>
    </row>
    <row r="39" spans="1:16" ht="12.75">
      <c r="A39" s="19" t="s">
        <v>35</v>
      </c>
      <c s="23" t="s">
        <v>65</v>
      </c>
      <c s="23" t="s">
        <v>149</v>
      </c>
      <c s="19" t="s">
        <v>42</v>
      </c>
      <c s="24" t="s">
        <v>150</v>
      </c>
      <c s="25" t="s">
        <v>139</v>
      </c>
      <c s="26">
        <v>192</v>
      </c>
      <c s="27">
        <v>0</v>
      </c>
      <c s="27">
        <f>ROUND(ROUND(H39,2)*ROUND(G39,3),2)</f>
      </c>
      <c r="O39">
        <f>(I39*21)/100</f>
      </c>
      <c t="s">
        <v>13</v>
      </c>
    </row>
    <row r="40" spans="1:5" ht="12.75">
      <c r="A40" s="28" t="s">
        <v>39</v>
      </c>
      <c r="E40" s="29" t="s">
        <v>42</v>
      </c>
    </row>
    <row r="41" spans="1:5" ht="25.5">
      <c r="A41" s="30" t="s">
        <v>41</v>
      </c>
      <c r="E41" s="31" t="s">
        <v>151</v>
      </c>
    </row>
    <row r="42" spans="1:5" ht="140.25">
      <c r="A42" t="s">
        <v>43</v>
      </c>
      <c r="E42" s="29" t="s">
        <v>148</v>
      </c>
    </row>
    <row r="43" spans="1:16" ht="12.75">
      <c r="A43" s="19" t="s">
        <v>35</v>
      </c>
      <c s="23" t="s">
        <v>30</v>
      </c>
      <c s="23" t="s">
        <v>152</v>
      </c>
      <c s="19" t="s">
        <v>42</v>
      </c>
      <c s="24" t="s">
        <v>153</v>
      </c>
      <c s="25" t="s">
        <v>133</v>
      </c>
      <c s="26">
        <v>70</v>
      </c>
      <c s="27">
        <v>0</v>
      </c>
      <c s="27">
        <f>ROUND(ROUND(H43,2)*ROUND(G43,3),2)</f>
      </c>
      <c r="O43">
        <f>(I43*21)/100</f>
      </c>
      <c t="s">
        <v>13</v>
      </c>
    </row>
    <row r="44" spans="1:5" ht="12.75">
      <c r="A44" s="28" t="s">
        <v>39</v>
      </c>
      <c r="E44" s="29" t="s">
        <v>42</v>
      </c>
    </row>
    <row r="45" spans="1:5" ht="12.75">
      <c r="A45" s="30" t="s">
        <v>41</v>
      </c>
      <c r="E45" s="31" t="s">
        <v>154</v>
      </c>
    </row>
    <row r="46" spans="1:5" ht="38.25">
      <c r="A46" t="s">
        <v>43</v>
      </c>
      <c r="E46" s="29" t="s">
        <v>155</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5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0+O8+O13+O30</f>
      </c>
      <c t="s">
        <v>12</v>
      </c>
    </row>
    <row r="3" spans="1:16" ht="15" customHeight="1">
      <c r="A3" t="s">
        <v>1</v>
      </c>
      <c s="8" t="s">
        <v>4</v>
      </c>
      <c s="9" t="s">
        <v>5</v>
      </c>
      <c s="1"/>
      <c s="10" t="s">
        <v>6</v>
      </c>
      <c s="1"/>
      <c s="4"/>
      <c s="3" t="s">
        <v>156</v>
      </c>
      <c s="32">
        <f>0+I8+I13+I30</f>
      </c>
      <c r="O3" t="s">
        <v>9</v>
      </c>
      <c t="s">
        <v>13</v>
      </c>
    </row>
    <row r="4" spans="1:16" ht="15" customHeight="1">
      <c r="A4" t="s">
        <v>7</v>
      </c>
      <c s="12" t="s">
        <v>8</v>
      </c>
      <c s="13" t="s">
        <v>156</v>
      </c>
      <c s="5"/>
      <c s="14" t="s">
        <v>157</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f>
      </c>
      <c>
        <f>0+O9</f>
      </c>
    </row>
    <row r="9" spans="1:16" ht="12.75">
      <c r="A9" s="19" t="s">
        <v>35</v>
      </c>
      <c s="23" t="s">
        <v>19</v>
      </c>
      <c s="23" t="s">
        <v>158</v>
      </c>
      <c s="19" t="s">
        <v>42</v>
      </c>
      <c s="24" t="s">
        <v>159</v>
      </c>
      <c s="25" t="s">
        <v>119</v>
      </c>
      <c s="26">
        <v>90.6</v>
      </c>
      <c s="27">
        <v>0</v>
      </c>
      <c s="27">
        <f>ROUND(ROUND(H9,2)*ROUND(G9,3),2)</f>
      </c>
      <c r="O9">
        <f>(I9*21)/100</f>
      </c>
      <c t="s">
        <v>13</v>
      </c>
    </row>
    <row r="10" spans="1:5" ht="12.75">
      <c r="A10" s="28" t="s">
        <v>39</v>
      </c>
      <c r="E10" s="29" t="s">
        <v>42</v>
      </c>
    </row>
    <row r="11" spans="1:5" ht="25.5">
      <c r="A11" s="30" t="s">
        <v>41</v>
      </c>
      <c r="E11" s="31" t="s">
        <v>160</v>
      </c>
    </row>
    <row r="12" spans="1:5" ht="25.5">
      <c r="A12" t="s">
        <v>43</v>
      </c>
      <c r="E12" s="29" t="s">
        <v>121</v>
      </c>
    </row>
    <row r="13" spans="1:18" ht="12.75" customHeight="1">
      <c r="A13" s="5" t="s">
        <v>33</v>
      </c>
      <c s="5"/>
      <c s="35" t="s">
        <v>19</v>
      </c>
      <c s="5"/>
      <c s="21" t="s">
        <v>122</v>
      </c>
      <c s="5"/>
      <c s="5"/>
      <c s="5"/>
      <c s="36">
        <f>0+Q13</f>
      </c>
      <c r="O13">
        <f>0+R13</f>
      </c>
      <c r="Q13">
        <f>0+I14+I18+I22+I26</f>
      </c>
      <c>
        <f>0+O14+O18+O22+O26</f>
      </c>
    </row>
    <row r="14" spans="1:16" ht="12.75">
      <c r="A14" s="19" t="s">
        <v>35</v>
      </c>
      <c s="23" t="s">
        <v>13</v>
      </c>
      <c s="23" t="s">
        <v>161</v>
      </c>
      <c s="19" t="s">
        <v>19</v>
      </c>
      <c s="24" t="s">
        <v>162</v>
      </c>
      <c s="25" t="s">
        <v>125</v>
      </c>
      <c s="26">
        <v>45.3</v>
      </c>
      <c s="27">
        <v>0</v>
      </c>
      <c s="27">
        <f>ROUND(ROUND(H14,2)*ROUND(G14,3),2)</f>
      </c>
      <c r="O14">
        <f>(I14*21)/100</f>
      </c>
      <c t="s">
        <v>13</v>
      </c>
    </row>
    <row r="15" spans="1:5" ht="12.75">
      <c r="A15" s="28" t="s">
        <v>39</v>
      </c>
      <c r="E15" s="29" t="s">
        <v>42</v>
      </c>
    </row>
    <row r="16" spans="1:5" ht="38.25">
      <c r="A16" s="30" t="s">
        <v>41</v>
      </c>
      <c r="E16" s="31" t="s">
        <v>163</v>
      </c>
    </row>
    <row r="17" spans="1:5" ht="63.75">
      <c r="A17" t="s">
        <v>43</v>
      </c>
      <c r="E17" s="29" t="s">
        <v>164</v>
      </c>
    </row>
    <row r="18" spans="1:16" ht="12.75">
      <c r="A18" s="19" t="s">
        <v>35</v>
      </c>
      <c s="23" t="s">
        <v>12</v>
      </c>
      <c s="23" t="s">
        <v>123</v>
      </c>
      <c s="19" t="s">
        <v>19</v>
      </c>
      <c s="24" t="s">
        <v>124</v>
      </c>
      <c s="25" t="s">
        <v>125</v>
      </c>
      <c s="26">
        <v>18.9</v>
      </c>
      <c s="27">
        <v>0</v>
      </c>
      <c s="27">
        <f>ROUND(ROUND(H18,2)*ROUND(G18,3),2)</f>
      </c>
      <c r="O18">
        <f>(I18*21)/100</f>
      </c>
      <c t="s">
        <v>13</v>
      </c>
    </row>
    <row r="19" spans="1:5" ht="38.25">
      <c r="A19" s="28" t="s">
        <v>39</v>
      </c>
      <c r="E19" s="29" t="s">
        <v>165</v>
      </c>
    </row>
    <row r="20" spans="1:5" ht="25.5">
      <c r="A20" s="30" t="s">
        <v>41</v>
      </c>
      <c r="E20" s="31" t="s">
        <v>166</v>
      </c>
    </row>
    <row r="21" spans="1:5" ht="25.5">
      <c r="A21" t="s">
        <v>43</v>
      </c>
      <c r="E21" s="29" t="s">
        <v>128</v>
      </c>
    </row>
    <row r="22" spans="1:16" ht="12.75">
      <c r="A22" s="19" t="s">
        <v>35</v>
      </c>
      <c s="23" t="s">
        <v>23</v>
      </c>
      <c s="23" t="s">
        <v>123</v>
      </c>
      <c s="19" t="s">
        <v>13</v>
      </c>
      <c s="24" t="s">
        <v>129</v>
      </c>
      <c s="25" t="s">
        <v>125</v>
      </c>
      <c s="26">
        <v>19.8</v>
      </c>
      <c s="27">
        <v>0</v>
      </c>
      <c s="27">
        <f>ROUND(ROUND(H22,2)*ROUND(G22,3),2)</f>
      </c>
      <c r="O22">
        <f>(I22*21)/100</f>
      </c>
      <c t="s">
        <v>13</v>
      </c>
    </row>
    <row r="23" spans="1:5" ht="12.75">
      <c r="A23" s="28" t="s">
        <v>39</v>
      </c>
      <c r="E23" s="29" t="s">
        <v>167</v>
      </c>
    </row>
    <row r="24" spans="1:5" ht="25.5">
      <c r="A24" s="30" t="s">
        <v>41</v>
      </c>
      <c r="E24" s="31" t="s">
        <v>168</v>
      </c>
    </row>
    <row r="25" spans="1:5" ht="25.5">
      <c r="A25" t="s">
        <v>43</v>
      </c>
      <c r="E25" s="29" t="s">
        <v>128</v>
      </c>
    </row>
    <row r="26" spans="1:16" ht="12.75">
      <c r="A26" s="19" t="s">
        <v>35</v>
      </c>
      <c s="23" t="s">
        <v>25</v>
      </c>
      <c s="23" t="s">
        <v>131</v>
      </c>
      <c s="19" t="s">
        <v>42</v>
      </c>
      <c s="24" t="s">
        <v>132</v>
      </c>
      <c s="25" t="s">
        <v>133</v>
      </c>
      <c s="26">
        <v>107</v>
      </c>
      <c s="27">
        <v>0</v>
      </c>
      <c s="27">
        <f>ROUND(ROUND(H26,2)*ROUND(G26,3),2)</f>
      </c>
      <c r="O26">
        <f>(I26*21)/100</f>
      </c>
      <c t="s">
        <v>13</v>
      </c>
    </row>
    <row r="27" spans="1:5" ht="12.75">
      <c r="A27" s="28" t="s">
        <v>39</v>
      </c>
      <c r="E27" s="29" t="s">
        <v>134</v>
      </c>
    </row>
    <row r="28" spans="1:5" ht="12.75">
      <c r="A28" s="30" t="s">
        <v>41</v>
      </c>
      <c r="E28" s="31" t="s">
        <v>169</v>
      </c>
    </row>
    <row r="29" spans="1:5" ht="25.5">
      <c r="A29" t="s">
        <v>43</v>
      </c>
      <c r="E29" s="29" t="s">
        <v>128</v>
      </c>
    </row>
    <row r="30" spans="1:18" ht="12.75" customHeight="1">
      <c r="A30" s="5" t="s">
        <v>33</v>
      </c>
      <c s="5"/>
      <c s="35" t="s">
        <v>25</v>
      </c>
      <c s="5"/>
      <c s="21" t="s">
        <v>136</v>
      </c>
      <c s="5"/>
      <c s="5"/>
      <c s="5"/>
      <c s="36">
        <f>0+Q30</f>
      </c>
      <c r="O30">
        <f>0+R30</f>
      </c>
      <c r="Q30">
        <f>0+I31+I35+I39+I43+I47+I51</f>
      </c>
      <c>
        <f>0+O31+O35+O39+O43+O47+O51</f>
      </c>
    </row>
    <row r="31" spans="1:16" ht="12.75">
      <c r="A31" s="19" t="s">
        <v>35</v>
      </c>
      <c s="23" t="s">
        <v>27</v>
      </c>
      <c s="23" t="s">
        <v>170</v>
      </c>
      <c s="19" t="s">
        <v>42</v>
      </c>
      <c s="24" t="s">
        <v>171</v>
      </c>
      <c s="25" t="s">
        <v>125</v>
      </c>
      <c s="26">
        <v>45.3</v>
      </c>
      <c s="27">
        <v>0</v>
      </c>
      <c s="27">
        <f>ROUND(ROUND(H31,2)*ROUND(G31,3),2)</f>
      </c>
      <c r="O31">
        <f>(I31*21)/100</f>
      </c>
      <c t="s">
        <v>13</v>
      </c>
    </row>
    <row r="32" spans="1:5" ht="12.75">
      <c r="A32" s="28" t="s">
        <v>39</v>
      </c>
      <c r="E32" s="29" t="s">
        <v>42</v>
      </c>
    </row>
    <row r="33" spans="1:5" ht="25.5">
      <c r="A33" s="30" t="s">
        <v>41</v>
      </c>
      <c r="E33" s="31" t="s">
        <v>172</v>
      </c>
    </row>
    <row r="34" spans="1:5" ht="102">
      <c r="A34" t="s">
        <v>43</v>
      </c>
      <c r="E34" s="29" t="s">
        <v>173</v>
      </c>
    </row>
    <row r="35" spans="1:16" ht="12.75">
      <c r="A35" s="19" t="s">
        <v>35</v>
      </c>
      <c s="23" t="s">
        <v>60</v>
      </c>
      <c s="23" t="s">
        <v>137</v>
      </c>
      <c s="19" t="s">
        <v>42</v>
      </c>
      <c s="24" t="s">
        <v>138</v>
      </c>
      <c s="25" t="s">
        <v>139</v>
      </c>
      <c s="26">
        <v>396</v>
      </c>
      <c s="27">
        <v>0</v>
      </c>
      <c s="27">
        <f>ROUND(ROUND(H35,2)*ROUND(G35,3),2)</f>
      </c>
      <c r="O35">
        <f>(I35*21)/100</f>
      </c>
      <c t="s">
        <v>13</v>
      </c>
    </row>
    <row r="36" spans="1:5" ht="12.75">
      <c r="A36" s="28" t="s">
        <v>39</v>
      </c>
      <c r="E36" s="29" t="s">
        <v>42</v>
      </c>
    </row>
    <row r="37" spans="1:5" ht="25.5">
      <c r="A37" s="30" t="s">
        <v>41</v>
      </c>
      <c r="E37" s="31" t="s">
        <v>174</v>
      </c>
    </row>
    <row r="38" spans="1:5" ht="51">
      <c r="A38" t="s">
        <v>43</v>
      </c>
      <c r="E38" s="29" t="s">
        <v>141</v>
      </c>
    </row>
    <row r="39" spans="1:16" ht="12.75">
      <c r="A39" s="19" t="s">
        <v>35</v>
      </c>
      <c s="23" t="s">
        <v>65</v>
      </c>
      <c s="23" t="s">
        <v>142</v>
      </c>
      <c s="19" t="s">
        <v>42</v>
      </c>
      <c s="24" t="s">
        <v>143</v>
      </c>
      <c s="25" t="s">
        <v>139</v>
      </c>
      <c s="26">
        <v>396</v>
      </c>
      <c s="27">
        <v>0</v>
      </c>
      <c s="27">
        <f>ROUND(ROUND(H39,2)*ROUND(G39,3),2)</f>
      </c>
      <c r="O39">
        <f>(I39*21)/100</f>
      </c>
      <c t="s">
        <v>13</v>
      </c>
    </row>
    <row r="40" spans="1:5" ht="12.75">
      <c r="A40" s="28" t="s">
        <v>39</v>
      </c>
      <c r="E40" s="29" t="s">
        <v>42</v>
      </c>
    </row>
    <row r="41" spans="1:5" ht="25.5">
      <c r="A41" s="30" t="s">
        <v>41</v>
      </c>
      <c r="E41" s="31" t="s">
        <v>175</v>
      </c>
    </row>
    <row r="42" spans="1:5" ht="51">
      <c r="A42" t="s">
        <v>43</v>
      </c>
      <c r="E42" s="29" t="s">
        <v>141</v>
      </c>
    </row>
    <row r="43" spans="1:16" ht="12.75">
      <c r="A43" s="19" t="s">
        <v>35</v>
      </c>
      <c s="23" t="s">
        <v>30</v>
      </c>
      <c s="23" t="s">
        <v>145</v>
      </c>
      <c s="19" t="s">
        <v>42</v>
      </c>
      <c s="24" t="s">
        <v>146</v>
      </c>
      <c s="25" t="s">
        <v>139</v>
      </c>
      <c s="26">
        <v>378</v>
      </c>
      <c s="27">
        <v>0</v>
      </c>
      <c s="27">
        <f>ROUND(ROUND(H43,2)*ROUND(G43,3),2)</f>
      </c>
      <c r="O43">
        <f>(I43*21)/100</f>
      </c>
      <c t="s">
        <v>13</v>
      </c>
    </row>
    <row r="44" spans="1:5" ht="12.75">
      <c r="A44" s="28" t="s">
        <v>39</v>
      </c>
      <c r="E44" s="29" t="s">
        <v>42</v>
      </c>
    </row>
    <row r="45" spans="1:5" ht="25.5">
      <c r="A45" s="30" t="s">
        <v>41</v>
      </c>
      <c r="E45" s="31" t="s">
        <v>176</v>
      </c>
    </row>
    <row r="46" spans="1:5" ht="140.25">
      <c r="A46" t="s">
        <v>43</v>
      </c>
      <c r="E46" s="29" t="s">
        <v>148</v>
      </c>
    </row>
    <row r="47" spans="1:16" ht="12.75">
      <c r="A47" s="19" t="s">
        <v>35</v>
      </c>
      <c s="23" t="s">
        <v>32</v>
      </c>
      <c s="23" t="s">
        <v>149</v>
      </c>
      <c s="19" t="s">
        <v>42</v>
      </c>
      <c s="24" t="s">
        <v>150</v>
      </c>
      <c s="25" t="s">
        <v>139</v>
      </c>
      <c s="26">
        <v>396</v>
      </c>
      <c s="27">
        <v>0</v>
      </c>
      <c s="27">
        <f>ROUND(ROUND(H47,2)*ROUND(G47,3),2)</f>
      </c>
      <c r="O47">
        <f>(I47*21)/100</f>
      </c>
      <c t="s">
        <v>13</v>
      </c>
    </row>
    <row r="48" spans="1:5" ht="12.75">
      <c r="A48" s="28" t="s">
        <v>39</v>
      </c>
      <c r="E48" s="29" t="s">
        <v>42</v>
      </c>
    </row>
    <row r="49" spans="1:5" ht="25.5">
      <c r="A49" s="30" t="s">
        <v>41</v>
      </c>
      <c r="E49" s="31" t="s">
        <v>177</v>
      </c>
    </row>
    <row r="50" spans="1:5" ht="140.25">
      <c r="A50" t="s">
        <v>43</v>
      </c>
      <c r="E50" s="29" t="s">
        <v>148</v>
      </c>
    </row>
    <row r="51" spans="1:16" ht="12.75">
      <c r="A51" s="19" t="s">
        <v>35</v>
      </c>
      <c s="23" t="s">
        <v>75</v>
      </c>
      <c s="23" t="s">
        <v>152</v>
      </c>
      <c s="19" t="s">
        <v>42</v>
      </c>
      <c s="24" t="s">
        <v>153</v>
      </c>
      <c s="25" t="s">
        <v>133</v>
      </c>
      <c s="26">
        <v>107</v>
      </c>
      <c s="27">
        <v>0</v>
      </c>
      <c s="27">
        <f>ROUND(ROUND(H51,2)*ROUND(G51,3),2)</f>
      </c>
      <c r="O51">
        <f>(I51*21)/100</f>
      </c>
      <c t="s">
        <v>13</v>
      </c>
    </row>
    <row r="52" spans="1:5" ht="12.75">
      <c r="A52" s="28" t="s">
        <v>39</v>
      </c>
      <c r="E52" s="29" t="s">
        <v>42</v>
      </c>
    </row>
    <row r="53" spans="1:5" ht="12.75">
      <c r="A53" s="30" t="s">
        <v>41</v>
      </c>
      <c r="E53" s="31" t="s">
        <v>169</v>
      </c>
    </row>
    <row r="54" spans="1:5" ht="38.25">
      <c r="A54" t="s">
        <v>43</v>
      </c>
      <c r="E54" s="29" t="s">
        <v>155</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2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0+O8+O29+O90+O103+O148+O173</f>
      </c>
      <c t="s">
        <v>12</v>
      </c>
    </row>
    <row r="3" spans="1:16" ht="15" customHeight="1">
      <c r="A3" t="s">
        <v>1</v>
      </c>
      <c s="8" t="s">
        <v>4</v>
      </c>
      <c s="9" t="s">
        <v>5</v>
      </c>
      <c s="1"/>
      <c s="10" t="s">
        <v>6</v>
      </c>
      <c s="1"/>
      <c s="4"/>
      <c s="3" t="s">
        <v>178</v>
      </c>
      <c s="32">
        <f>0+I8+I29+I90+I103+I148+I173</f>
      </c>
      <c r="O3" t="s">
        <v>9</v>
      </c>
      <c t="s">
        <v>13</v>
      </c>
    </row>
    <row r="4" spans="1:16" ht="15" customHeight="1">
      <c r="A4" t="s">
        <v>7</v>
      </c>
      <c s="12" t="s">
        <v>8</v>
      </c>
      <c s="13" t="s">
        <v>178</v>
      </c>
      <c s="5"/>
      <c s="14" t="s">
        <v>179</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0+I9+I13+I17+I21+I25</f>
      </c>
      <c>
        <f>0+O9+O13+O17+O21+O25</f>
      </c>
    </row>
    <row r="9" spans="1:16" ht="12.75">
      <c r="A9" s="19" t="s">
        <v>35</v>
      </c>
      <c s="23" t="s">
        <v>19</v>
      </c>
      <c s="23" t="s">
        <v>158</v>
      </c>
      <c s="19" t="s">
        <v>42</v>
      </c>
      <c s="24" t="s">
        <v>159</v>
      </c>
      <c s="25" t="s">
        <v>119</v>
      </c>
      <c s="26">
        <v>1906.009</v>
      </c>
      <c s="27">
        <v>0</v>
      </c>
      <c s="27">
        <f>ROUND(ROUND(H9,2)*ROUND(G9,3),2)</f>
      </c>
      <c r="O9">
        <f>(I9*21)/100</f>
      </c>
      <c t="s">
        <v>13</v>
      </c>
    </row>
    <row r="10" spans="1:5" ht="12.75">
      <c r="A10" s="28" t="s">
        <v>39</v>
      </c>
      <c r="E10" s="29" t="s">
        <v>42</v>
      </c>
    </row>
    <row r="11" spans="1:5" ht="242.25">
      <c r="A11" s="30" t="s">
        <v>41</v>
      </c>
      <c r="E11" s="31" t="s">
        <v>180</v>
      </c>
    </row>
    <row r="12" spans="1:5" ht="25.5">
      <c r="A12" t="s">
        <v>43</v>
      </c>
      <c r="E12" s="29" t="s">
        <v>121</v>
      </c>
    </row>
    <row r="13" spans="1:16" ht="12.75">
      <c r="A13" s="19" t="s">
        <v>35</v>
      </c>
      <c s="23" t="s">
        <v>13</v>
      </c>
      <c s="23" t="s">
        <v>181</v>
      </c>
      <c s="19" t="s">
        <v>42</v>
      </c>
      <c s="24" t="s">
        <v>182</v>
      </c>
      <c s="25" t="s">
        <v>119</v>
      </c>
      <c s="26">
        <v>7.88</v>
      </c>
      <c s="27">
        <v>0</v>
      </c>
      <c s="27">
        <f>ROUND(ROUND(H13,2)*ROUND(G13,3),2)</f>
      </c>
      <c r="O13">
        <f>(I13*21)/100</f>
      </c>
      <c t="s">
        <v>13</v>
      </c>
    </row>
    <row r="14" spans="1:5" ht="12.75">
      <c r="A14" s="28" t="s">
        <v>39</v>
      </c>
      <c r="E14" s="29" t="s">
        <v>42</v>
      </c>
    </row>
    <row r="15" spans="1:5" ht="127.5">
      <c r="A15" s="30" t="s">
        <v>41</v>
      </c>
      <c r="E15" s="31" t="s">
        <v>183</v>
      </c>
    </row>
    <row r="16" spans="1:5" ht="25.5">
      <c r="A16" t="s">
        <v>43</v>
      </c>
      <c r="E16" s="29" t="s">
        <v>121</v>
      </c>
    </row>
    <row r="17" spans="1:16" ht="12.75">
      <c r="A17" s="19" t="s">
        <v>35</v>
      </c>
      <c s="23" t="s">
        <v>12</v>
      </c>
      <c s="23" t="s">
        <v>184</v>
      </c>
      <c s="19" t="s">
        <v>19</v>
      </c>
      <c s="24" t="s">
        <v>185</v>
      </c>
      <c s="25" t="s">
        <v>119</v>
      </c>
      <c s="26">
        <v>779.24</v>
      </c>
      <c s="27">
        <v>0</v>
      </c>
      <c s="27">
        <f>ROUND(ROUND(H17,2)*ROUND(G17,3),2)</f>
      </c>
      <c r="O17">
        <f>(I17*21)/100</f>
      </c>
      <c t="s">
        <v>13</v>
      </c>
    </row>
    <row r="18" spans="1:5" ht="12.75">
      <c r="A18" s="28" t="s">
        <v>39</v>
      </c>
      <c r="E18" s="29" t="s">
        <v>186</v>
      </c>
    </row>
    <row r="19" spans="1:5" ht="25.5">
      <c r="A19" s="30" t="s">
        <v>41</v>
      </c>
      <c r="E19" s="31" t="s">
        <v>187</v>
      </c>
    </row>
    <row r="20" spans="1:5" ht="25.5">
      <c r="A20" t="s">
        <v>43</v>
      </c>
      <c r="E20" s="29" t="s">
        <v>121</v>
      </c>
    </row>
    <row r="21" spans="1:16" ht="12.75">
      <c r="A21" s="19" t="s">
        <v>35</v>
      </c>
      <c s="23" t="s">
        <v>23</v>
      </c>
      <c s="23" t="s">
        <v>184</v>
      </c>
      <c s="19" t="s">
        <v>13</v>
      </c>
      <c s="24" t="s">
        <v>185</v>
      </c>
      <c s="25" t="s">
        <v>119</v>
      </c>
      <c s="26">
        <v>660.834</v>
      </c>
      <c s="27">
        <v>0</v>
      </c>
      <c s="27">
        <f>ROUND(ROUND(H21,2)*ROUND(G21,3),2)</f>
      </c>
      <c r="O21">
        <f>(I21*21)/100</f>
      </c>
      <c t="s">
        <v>13</v>
      </c>
    </row>
    <row r="22" spans="1:5" ht="12.75">
      <c r="A22" s="28" t="s">
        <v>39</v>
      </c>
      <c r="E22" s="29" t="s">
        <v>188</v>
      </c>
    </row>
    <row r="23" spans="1:5" ht="25.5">
      <c r="A23" s="30" t="s">
        <v>41</v>
      </c>
      <c r="E23" s="31" t="s">
        <v>189</v>
      </c>
    </row>
    <row r="24" spans="1:5" ht="25.5">
      <c r="A24" t="s">
        <v>43</v>
      </c>
      <c r="E24" s="29" t="s">
        <v>121</v>
      </c>
    </row>
    <row r="25" spans="1:16" ht="12.75">
      <c r="A25" s="19" t="s">
        <v>35</v>
      </c>
      <c s="23" t="s">
        <v>25</v>
      </c>
      <c s="23" t="s">
        <v>117</v>
      </c>
      <c s="19" t="s">
        <v>42</v>
      </c>
      <c s="24" t="s">
        <v>118</v>
      </c>
      <c s="25" t="s">
        <v>119</v>
      </c>
      <c s="26">
        <v>221.375</v>
      </c>
      <c s="27">
        <v>0</v>
      </c>
      <c s="27">
        <f>ROUND(ROUND(H25,2)*ROUND(G25,3),2)</f>
      </c>
      <c r="O25">
        <f>(I25*21)/100</f>
      </c>
      <c t="s">
        <v>13</v>
      </c>
    </row>
    <row r="26" spans="1:5" ht="12.75">
      <c r="A26" s="28" t="s">
        <v>39</v>
      </c>
      <c r="E26" s="29" t="s">
        <v>42</v>
      </c>
    </row>
    <row r="27" spans="1:5" ht="38.25">
      <c r="A27" s="30" t="s">
        <v>41</v>
      </c>
      <c r="E27" s="31" t="s">
        <v>190</v>
      </c>
    </row>
    <row r="28" spans="1:5" ht="25.5">
      <c r="A28" t="s">
        <v>43</v>
      </c>
      <c r="E28" s="29" t="s">
        <v>121</v>
      </c>
    </row>
    <row r="29" spans="1:18" ht="12.75" customHeight="1">
      <c r="A29" s="5" t="s">
        <v>33</v>
      </c>
      <c s="5"/>
      <c s="35" t="s">
        <v>19</v>
      </c>
      <c s="5"/>
      <c s="21" t="s">
        <v>122</v>
      </c>
      <c s="5"/>
      <c s="5"/>
      <c s="5"/>
      <c s="36">
        <f>0+Q29</f>
      </c>
      <c r="O29">
        <f>0+R29</f>
      </c>
      <c r="Q29">
        <f>0+I30+I34+I38+I42+I46+I50+I54+I58+I62+I66+I70+I74+I78+I82+I86</f>
      </c>
      <c>
        <f>0+O30+O34+O38+O42+O46+O50+O54+O58+O62+O66+O70+O74+O78+O82+O86</f>
      </c>
    </row>
    <row r="30" spans="1:16" ht="12.75">
      <c r="A30" s="19" t="s">
        <v>35</v>
      </c>
      <c s="23" t="s">
        <v>27</v>
      </c>
      <c s="23" t="s">
        <v>191</v>
      </c>
      <c s="19" t="s">
        <v>42</v>
      </c>
      <c s="24" t="s">
        <v>192</v>
      </c>
      <c s="25" t="s">
        <v>125</v>
      </c>
      <c s="26">
        <v>0.691</v>
      </c>
      <c s="27">
        <v>0</v>
      </c>
      <c s="27">
        <f>ROUND(ROUND(H30,2)*ROUND(G30,3),2)</f>
      </c>
      <c r="O30">
        <f>(I30*21)/100</f>
      </c>
      <c t="s">
        <v>13</v>
      </c>
    </row>
    <row r="31" spans="1:5" ht="38.25">
      <c r="A31" s="28" t="s">
        <v>39</v>
      </c>
      <c r="E31" s="29" t="s">
        <v>193</v>
      </c>
    </row>
    <row r="32" spans="1:5" ht="38.25">
      <c r="A32" s="30" t="s">
        <v>41</v>
      </c>
      <c r="E32" s="31" t="s">
        <v>194</v>
      </c>
    </row>
    <row r="33" spans="1:5" ht="63.75">
      <c r="A33" t="s">
        <v>43</v>
      </c>
      <c r="E33" s="29" t="s">
        <v>164</v>
      </c>
    </row>
    <row r="34" spans="1:16" ht="25.5">
      <c r="A34" s="19" t="s">
        <v>35</v>
      </c>
      <c s="23" t="s">
        <v>60</v>
      </c>
      <c s="23" t="s">
        <v>161</v>
      </c>
      <c s="19" t="s">
        <v>42</v>
      </c>
      <c s="24" t="s">
        <v>195</v>
      </c>
      <c s="25" t="s">
        <v>125</v>
      </c>
      <c s="26">
        <v>300.379</v>
      </c>
      <c s="27">
        <v>0</v>
      </c>
      <c s="27">
        <f>ROUND(ROUND(H34,2)*ROUND(G34,3),2)</f>
      </c>
      <c r="O34">
        <f>(I34*21)/100</f>
      </c>
      <c t="s">
        <v>13</v>
      </c>
    </row>
    <row r="35" spans="1:5" ht="25.5">
      <c r="A35" s="28" t="s">
        <v>39</v>
      </c>
      <c r="E35" s="29" t="s">
        <v>196</v>
      </c>
    </row>
    <row r="36" spans="1:5" ht="38.25">
      <c r="A36" s="30" t="s">
        <v>41</v>
      </c>
      <c r="E36" s="31" t="s">
        <v>197</v>
      </c>
    </row>
    <row r="37" spans="1:5" ht="63.75">
      <c r="A37" t="s">
        <v>43</v>
      </c>
      <c r="E37" s="29" t="s">
        <v>164</v>
      </c>
    </row>
    <row r="38" spans="1:16" ht="12.75">
      <c r="A38" s="19" t="s">
        <v>35</v>
      </c>
      <c s="23" t="s">
        <v>65</v>
      </c>
      <c s="23" t="s">
        <v>198</v>
      </c>
      <c s="19" t="s">
        <v>42</v>
      </c>
      <c s="24" t="s">
        <v>199</v>
      </c>
      <c s="25" t="s">
        <v>125</v>
      </c>
      <c s="26">
        <v>354.2</v>
      </c>
      <c s="27">
        <v>0</v>
      </c>
      <c s="27">
        <f>ROUND(ROUND(H38,2)*ROUND(G38,3),2)</f>
      </c>
      <c r="O38">
        <f>(I38*21)/100</f>
      </c>
      <c t="s">
        <v>13</v>
      </c>
    </row>
    <row r="39" spans="1:5" ht="38.25">
      <c r="A39" s="28" t="s">
        <v>39</v>
      </c>
      <c r="E39" s="29" t="s">
        <v>200</v>
      </c>
    </row>
    <row r="40" spans="1:5" ht="38.25">
      <c r="A40" s="30" t="s">
        <v>41</v>
      </c>
      <c r="E40" s="31" t="s">
        <v>201</v>
      </c>
    </row>
    <row r="41" spans="1:5" ht="63.75">
      <c r="A41" t="s">
        <v>43</v>
      </c>
      <c r="E41" s="29" t="s">
        <v>164</v>
      </c>
    </row>
    <row r="42" spans="1:16" ht="12.75">
      <c r="A42" s="19" t="s">
        <v>35</v>
      </c>
      <c s="23" t="s">
        <v>30</v>
      </c>
      <c s="23" t="s">
        <v>202</v>
      </c>
      <c s="19" t="s">
        <v>42</v>
      </c>
      <c s="24" t="s">
        <v>203</v>
      </c>
      <c s="25" t="s">
        <v>133</v>
      </c>
      <c s="26">
        <v>41</v>
      </c>
      <c s="27">
        <v>0</v>
      </c>
      <c s="27">
        <f>ROUND(ROUND(H42,2)*ROUND(G42,3),2)</f>
      </c>
      <c r="O42">
        <f>(I42*21)/100</f>
      </c>
      <c t="s">
        <v>13</v>
      </c>
    </row>
    <row r="43" spans="1:5" ht="12.75">
      <c r="A43" s="28" t="s">
        <v>39</v>
      </c>
      <c r="E43" s="29" t="s">
        <v>204</v>
      </c>
    </row>
    <row r="44" spans="1:5" ht="12.75">
      <c r="A44" s="30" t="s">
        <v>41</v>
      </c>
      <c r="E44" s="31" t="s">
        <v>205</v>
      </c>
    </row>
    <row r="45" spans="1:5" ht="63.75">
      <c r="A45" t="s">
        <v>43</v>
      </c>
      <c r="E45" s="29" t="s">
        <v>164</v>
      </c>
    </row>
    <row r="46" spans="1:16" ht="12.75">
      <c r="A46" s="19" t="s">
        <v>35</v>
      </c>
      <c s="23" t="s">
        <v>32</v>
      </c>
      <c s="23" t="s">
        <v>123</v>
      </c>
      <c s="19" t="s">
        <v>19</v>
      </c>
      <c s="24" t="s">
        <v>124</v>
      </c>
      <c s="25" t="s">
        <v>125</v>
      </c>
      <c s="26">
        <v>88.55</v>
      </c>
      <c s="27">
        <v>0</v>
      </c>
      <c s="27">
        <f>ROUND(ROUND(H46,2)*ROUND(G46,3),2)</f>
      </c>
      <c r="O46">
        <f>(I46*21)/100</f>
      </c>
      <c t="s">
        <v>13</v>
      </c>
    </row>
    <row r="47" spans="1:5" ht="38.25">
      <c r="A47" s="28" t="s">
        <v>39</v>
      </c>
      <c r="E47" s="29" t="s">
        <v>165</v>
      </c>
    </row>
    <row r="48" spans="1:5" ht="38.25">
      <c r="A48" s="30" t="s">
        <v>41</v>
      </c>
      <c r="E48" s="31" t="s">
        <v>206</v>
      </c>
    </row>
    <row r="49" spans="1:5" ht="25.5">
      <c r="A49" t="s">
        <v>43</v>
      </c>
      <c r="E49" s="29" t="s">
        <v>128</v>
      </c>
    </row>
    <row r="50" spans="1:16" ht="12.75">
      <c r="A50" s="19" t="s">
        <v>35</v>
      </c>
      <c s="23" t="s">
        <v>75</v>
      </c>
      <c s="23" t="s">
        <v>123</v>
      </c>
      <c s="19" t="s">
        <v>13</v>
      </c>
      <c s="24" t="s">
        <v>129</v>
      </c>
      <c s="25" t="s">
        <v>125</v>
      </c>
      <c s="26">
        <v>88.55</v>
      </c>
      <c s="27">
        <v>0</v>
      </c>
      <c s="27">
        <f>ROUND(ROUND(H50,2)*ROUND(G50,3),2)</f>
      </c>
      <c r="O50">
        <f>(I50*21)/100</f>
      </c>
      <c t="s">
        <v>13</v>
      </c>
    </row>
    <row r="51" spans="1:5" ht="12.75">
      <c r="A51" s="28" t="s">
        <v>39</v>
      </c>
      <c r="E51" s="29" t="s">
        <v>207</v>
      </c>
    </row>
    <row r="52" spans="1:5" ht="38.25">
      <c r="A52" s="30" t="s">
        <v>41</v>
      </c>
      <c r="E52" s="31" t="s">
        <v>206</v>
      </c>
    </row>
    <row r="53" spans="1:5" ht="25.5">
      <c r="A53" t="s">
        <v>43</v>
      </c>
      <c r="E53" s="29" t="s">
        <v>128</v>
      </c>
    </row>
    <row r="54" spans="1:16" ht="12.75">
      <c r="A54" s="19" t="s">
        <v>35</v>
      </c>
      <c s="23" t="s">
        <v>79</v>
      </c>
      <c s="23" t="s">
        <v>131</v>
      </c>
      <c s="19" t="s">
        <v>42</v>
      </c>
      <c s="24" t="s">
        <v>132</v>
      </c>
      <c s="25" t="s">
        <v>133</v>
      </c>
      <c s="26">
        <v>14</v>
      </c>
      <c s="27">
        <v>0</v>
      </c>
      <c s="27">
        <f>ROUND(ROUND(H54,2)*ROUND(G54,3),2)</f>
      </c>
      <c r="O54">
        <f>(I54*21)/100</f>
      </c>
      <c t="s">
        <v>13</v>
      </c>
    </row>
    <row r="55" spans="1:5" ht="12.75">
      <c r="A55" s="28" t="s">
        <v>39</v>
      </c>
      <c r="E55" s="29" t="s">
        <v>134</v>
      </c>
    </row>
    <row r="56" spans="1:5" ht="12.75">
      <c r="A56" s="30" t="s">
        <v>41</v>
      </c>
      <c r="E56" s="31" t="s">
        <v>208</v>
      </c>
    </row>
    <row r="57" spans="1:5" ht="25.5">
      <c r="A57" t="s">
        <v>43</v>
      </c>
      <c r="E57" s="29" t="s">
        <v>128</v>
      </c>
    </row>
    <row r="58" spans="1:16" ht="12.75">
      <c r="A58" s="19" t="s">
        <v>35</v>
      </c>
      <c s="23" t="s">
        <v>84</v>
      </c>
      <c s="23" t="s">
        <v>209</v>
      </c>
      <c s="19" t="s">
        <v>42</v>
      </c>
      <c s="24" t="s">
        <v>210</v>
      </c>
      <c s="25" t="s">
        <v>125</v>
      </c>
      <c s="26">
        <v>885.5</v>
      </c>
      <c s="27">
        <v>0</v>
      </c>
      <c s="27">
        <f>ROUND(ROUND(H58,2)*ROUND(G58,3),2)</f>
      </c>
      <c r="O58">
        <f>(I58*21)/100</f>
      </c>
      <c t="s">
        <v>13</v>
      </c>
    </row>
    <row r="59" spans="1:5" ht="25.5">
      <c r="A59" s="28" t="s">
        <v>39</v>
      </c>
      <c r="E59" s="29" t="s">
        <v>211</v>
      </c>
    </row>
    <row r="60" spans="1:5" ht="25.5">
      <c r="A60" s="30" t="s">
        <v>41</v>
      </c>
      <c r="E60" s="31" t="s">
        <v>212</v>
      </c>
    </row>
    <row r="61" spans="1:5" ht="369.75">
      <c r="A61" t="s">
        <v>43</v>
      </c>
      <c r="E61" s="29" t="s">
        <v>213</v>
      </c>
    </row>
    <row r="62" spans="1:16" ht="12.75">
      <c r="A62" s="19" t="s">
        <v>35</v>
      </c>
      <c s="23" t="s">
        <v>89</v>
      </c>
      <c s="23" t="s">
        <v>214</v>
      </c>
      <c s="19" t="s">
        <v>42</v>
      </c>
      <c s="24" t="s">
        <v>215</v>
      </c>
      <c s="25" t="s">
        <v>139</v>
      </c>
      <c s="26">
        <v>19.125</v>
      </c>
      <c s="27">
        <v>0</v>
      </c>
      <c s="27">
        <f>ROUND(ROUND(H62,2)*ROUND(G62,3),2)</f>
      </c>
      <c r="O62">
        <f>(I62*21)/100</f>
      </c>
      <c t="s">
        <v>13</v>
      </c>
    </row>
    <row r="63" spans="1:5" ht="12.75">
      <c r="A63" s="28" t="s">
        <v>39</v>
      </c>
      <c r="E63" s="29" t="s">
        <v>42</v>
      </c>
    </row>
    <row r="64" spans="1:5" ht="38.25">
      <c r="A64" s="30" t="s">
        <v>41</v>
      </c>
      <c r="E64" s="31" t="s">
        <v>216</v>
      </c>
    </row>
    <row r="65" spans="1:5" ht="63.75">
      <c r="A65" t="s">
        <v>43</v>
      </c>
      <c r="E65" s="29" t="s">
        <v>217</v>
      </c>
    </row>
    <row r="66" spans="1:16" ht="12.75">
      <c r="A66" s="19" t="s">
        <v>35</v>
      </c>
      <c s="23" t="s">
        <v>93</v>
      </c>
      <c s="23" t="s">
        <v>218</v>
      </c>
      <c s="19" t="s">
        <v>42</v>
      </c>
      <c s="24" t="s">
        <v>219</v>
      </c>
      <c s="25" t="s">
        <v>125</v>
      </c>
      <c s="26">
        <v>10.5</v>
      </c>
      <c s="27">
        <v>0</v>
      </c>
      <c s="27">
        <f>ROUND(ROUND(H66,2)*ROUND(G66,3),2)</f>
      </c>
      <c r="O66">
        <f>(I66*21)/100</f>
      </c>
      <c t="s">
        <v>13</v>
      </c>
    </row>
    <row r="67" spans="1:5" ht="25.5">
      <c r="A67" s="28" t="s">
        <v>39</v>
      </c>
      <c r="E67" s="29" t="s">
        <v>220</v>
      </c>
    </row>
    <row r="68" spans="1:5" ht="25.5">
      <c r="A68" s="30" t="s">
        <v>41</v>
      </c>
      <c r="E68" s="31" t="s">
        <v>221</v>
      </c>
    </row>
    <row r="69" spans="1:5" ht="318.75">
      <c r="A69" t="s">
        <v>43</v>
      </c>
      <c r="E69" s="29" t="s">
        <v>222</v>
      </c>
    </row>
    <row r="70" spans="1:16" ht="12.75">
      <c r="A70" s="19" t="s">
        <v>35</v>
      </c>
      <c s="23" t="s">
        <v>98</v>
      </c>
      <c s="23" t="s">
        <v>223</v>
      </c>
      <c s="19" t="s">
        <v>42</v>
      </c>
      <c s="24" t="s">
        <v>224</v>
      </c>
      <c s="25" t="s">
        <v>125</v>
      </c>
      <c s="26">
        <v>3.5</v>
      </c>
      <c s="27">
        <v>0</v>
      </c>
      <c s="27">
        <f>ROUND(ROUND(H70,2)*ROUND(G70,3),2)</f>
      </c>
      <c r="O70">
        <f>(I70*21)/100</f>
      </c>
      <c t="s">
        <v>13</v>
      </c>
    </row>
    <row r="71" spans="1:5" ht="12.75">
      <c r="A71" s="28" t="s">
        <v>39</v>
      </c>
      <c r="E71" s="29" t="s">
        <v>42</v>
      </c>
    </row>
    <row r="72" spans="1:5" ht="38.25">
      <c r="A72" s="30" t="s">
        <v>41</v>
      </c>
      <c r="E72" s="31" t="s">
        <v>225</v>
      </c>
    </row>
    <row r="73" spans="1:5" ht="318.75">
      <c r="A73" t="s">
        <v>43</v>
      </c>
      <c r="E73" s="29" t="s">
        <v>222</v>
      </c>
    </row>
    <row r="74" spans="1:16" ht="12.75">
      <c r="A74" s="19" t="s">
        <v>35</v>
      </c>
      <c s="23" t="s">
        <v>104</v>
      </c>
      <c s="23" t="s">
        <v>226</v>
      </c>
      <c s="19" t="s">
        <v>42</v>
      </c>
      <c s="24" t="s">
        <v>227</v>
      </c>
      <c s="25" t="s">
        <v>125</v>
      </c>
      <c s="26">
        <v>899.5</v>
      </c>
      <c s="27">
        <v>0</v>
      </c>
      <c s="27">
        <f>ROUND(ROUND(H74,2)*ROUND(G74,3),2)</f>
      </c>
      <c r="O74">
        <f>(I74*21)/100</f>
      </c>
      <c t="s">
        <v>13</v>
      </c>
    </row>
    <row r="75" spans="1:5" ht="12.75">
      <c r="A75" s="28" t="s">
        <v>39</v>
      </c>
      <c r="E75" s="29" t="s">
        <v>42</v>
      </c>
    </row>
    <row r="76" spans="1:5" ht="140.25">
      <c r="A76" s="30" t="s">
        <v>41</v>
      </c>
      <c r="E76" s="31" t="s">
        <v>228</v>
      </c>
    </row>
    <row r="77" spans="1:5" ht="191.25">
      <c r="A77" t="s">
        <v>43</v>
      </c>
      <c r="E77" s="29" t="s">
        <v>229</v>
      </c>
    </row>
    <row r="78" spans="1:16" ht="12.75">
      <c r="A78" s="19" t="s">
        <v>35</v>
      </c>
      <c s="23" t="s">
        <v>109</v>
      </c>
      <c s="23" t="s">
        <v>230</v>
      </c>
      <c s="19" t="s">
        <v>42</v>
      </c>
      <c s="24" t="s">
        <v>231</v>
      </c>
      <c s="25" t="s">
        <v>125</v>
      </c>
      <c s="26">
        <v>10.218</v>
      </c>
      <c s="27">
        <v>0</v>
      </c>
      <c s="27">
        <f>ROUND(ROUND(H78,2)*ROUND(G78,3),2)</f>
      </c>
      <c r="O78">
        <f>(I78*21)/100</f>
      </c>
      <c t="s">
        <v>13</v>
      </c>
    </row>
    <row r="79" spans="1:5" ht="12.75">
      <c r="A79" s="28" t="s">
        <v>39</v>
      </c>
      <c r="E79" s="29" t="s">
        <v>232</v>
      </c>
    </row>
    <row r="80" spans="1:5" ht="102">
      <c r="A80" s="30" t="s">
        <v>41</v>
      </c>
      <c r="E80" s="31" t="s">
        <v>233</v>
      </c>
    </row>
    <row r="81" spans="1:5" ht="229.5">
      <c r="A81" t="s">
        <v>43</v>
      </c>
      <c r="E81" s="29" t="s">
        <v>234</v>
      </c>
    </row>
    <row r="82" spans="1:16" ht="12.75">
      <c r="A82" s="19" t="s">
        <v>35</v>
      </c>
      <c s="23" t="s">
        <v>113</v>
      </c>
      <c s="23" t="s">
        <v>235</v>
      </c>
      <c s="19" t="s">
        <v>42</v>
      </c>
      <c s="24" t="s">
        <v>236</v>
      </c>
      <c s="25" t="s">
        <v>139</v>
      </c>
      <c s="26">
        <v>1771</v>
      </c>
      <c s="27">
        <v>0</v>
      </c>
      <c s="27">
        <f>ROUND(ROUND(H82,2)*ROUND(G82,3),2)</f>
      </c>
      <c r="O82">
        <f>(I82*21)/100</f>
      </c>
      <c t="s">
        <v>13</v>
      </c>
    </row>
    <row r="83" spans="1:5" ht="12.75">
      <c r="A83" s="28" t="s">
        <v>39</v>
      </c>
      <c r="E83" s="29" t="s">
        <v>42</v>
      </c>
    </row>
    <row r="84" spans="1:5" ht="38.25">
      <c r="A84" s="30" t="s">
        <v>41</v>
      </c>
      <c r="E84" s="31" t="s">
        <v>237</v>
      </c>
    </row>
    <row r="85" spans="1:5" ht="25.5">
      <c r="A85" t="s">
        <v>43</v>
      </c>
      <c r="E85" s="29" t="s">
        <v>238</v>
      </c>
    </row>
    <row r="86" spans="1:16" ht="12.75">
      <c r="A86" s="19" t="s">
        <v>35</v>
      </c>
      <c s="23" t="s">
        <v>239</v>
      </c>
      <c s="23" t="s">
        <v>240</v>
      </c>
      <c s="19" t="s">
        <v>42</v>
      </c>
      <c s="24" t="s">
        <v>241</v>
      </c>
      <c s="25" t="s">
        <v>125</v>
      </c>
      <c s="26">
        <v>885.5</v>
      </c>
      <c s="27">
        <v>0</v>
      </c>
      <c s="27">
        <f>ROUND(ROUND(H86,2)*ROUND(G86,3),2)</f>
      </c>
      <c r="O86">
        <f>(I86*21)/100</f>
      </c>
      <c t="s">
        <v>13</v>
      </c>
    </row>
    <row r="87" spans="1:5" ht="25.5">
      <c r="A87" s="28" t="s">
        <v>39</v>
      </c>
      <c r="E87" s="29" t="s">
        <v>242</v>
      </c>
    </row>
    <row r="88" spans="1:5" ht="51">
      <c r="A88" s="30" t="s">
        <v>41</v>
      </c>
      <c r="E88" s="31" t="s">
        <v>243</v>
      </c>
    </row>
    <row r="89" spans="1:5" ht="280.5">
      <c r="A89" t="s">
        <v>43</v>
      </c>
      <c r="E89" s="29" t="s">
        <v>244</v>
      </c>
    </row>
    <row r="90" spans="1:18" ht="12.75" customHeight="1">
      <c r="A90" s="5" t="s">
        <v>33</v>
      </c>
      <c s="5"/>
      <c s="35" t="s">
        <v>13</v>
      </c>
      <c s="5"/>
      <c s="21" t="s">
        <v>245</v>
      </c>
      <c s="5"/>
      <c s="5"/>
      <c s="5"/>
      <c s="36">
        <f>0+Q90</f>
      </c>
      <c r="O90">
        <f>0+R90</f>
      </c>
      <c r="Q90">
        <f>0+I91+I95+I99</f>
      </c>
      <c>
        <f>0+O91+O95+O99</f>
      </c>
    </row>
    <row r="91" spans="1:16" ht="12.75">
      <c r="A91" s="19" t="s">
        <v>35</v>
      </c>
      <c s="23" t="s">
        <v>246</v>
      </c>
      <c s="23" t="s">
        <v>247</v>
      </c>
      <c s="19" t="s">
        <v>42</v>
      </c>
      <c s="24" t="s">
        <v>248</v>
      </c>
      <c s="25" t="s">
        <v>133</v>
      </c>
      <c s="26">
        <v>407</v>
      </c>
      <c s="27">
        <v>0</v>
      </c>
      <c s="27">
        <f>ROUND(ROUND(H91,2)*ROUND(G91,3),2)</f>
      </c>
      <c r="O91">
        <f>(I91*21)/100</f>
      </c>
      <c t="s">
        <v>13</v>
      </c>
    </row>
    <row r="92" spans="1:5" ht="12.75">
      <c r="A92" s="28" t="s">
        <v>39</v>
      </c>
      <c r="E92" s="29" t="s">
        <v>42</v>
      </c>
    </row>
    <row r="93" spans="1:5" ht="25.5">
      <c r="A93" s="30" t="s">
        <v>41</v>
      </c>
      <c r="E93" s="31" t="s">
        <v>249</v>
      </c>
    </row>
    <row r="94" spans="1:5" ht="165.75">
      <c r="A94" t="s">
        <v>43</v>
      </c>
      <c r="E94" s="29" t="s">
        <v>250</v>
      </c>
    </row>
    <row r="95" spans="1:16" ht="12.75">
      <c r="A95" s="19" t="s">
        <v>35</v>
      </c>
      <c s="23" t="s">
        <v>251</v>
      </c>
      <c s="23" t="s">
        <v>252</v>
      </c>
      <c s="19" t="s">
        <v>19</v>
      </c>
      <c s="24" t="s">
        <v>253</v>
      </c>
      <c s="25" t="s">
        <v>139</v>
      </c>
      <c s="26">
        <v>814</v>
      </c>
      <c s="27">
        <v>0</v>
      </c>
      <c s="27">
        <f>ROUND(ROUND(H95,2)*ROUND(G95,3),2)</f>
      </c>
      <c r="O95">
        <f>(I95*21)/100</f>
      </c>
      <c t="s">
        <v>13</v>
      </c>
    </row>
    <row r="96" spans="1:5" ht="51">
      <c r="A96" s="28" t="s">
        <v>39</v>
      </c>
      <c r="E96" s="29" t="s">
        <v>254</v>
      </c>
    </row>
    <row r="97" spans="1:5" ht="38.25">
      <c r="A97" s="30" t="s">
        <v>41</v>
      </c>
      <c r="E97" s="31" t="s">
        <v>255</v>
      </c>
    </row>
    <row r="98" spans="1:5" ht="102">
      <c r="A98" t="s">
        <v>43</v>
      </c>
      <c r="E98" s="29" t="s">
        <v>256</v>
      </c>
    </row>
    <row r="99" spans="1:16" ht="12.75">
      <c r="A99" s="19" t="s">
        <v>35</v>
      </c>
      <c s="23" t="s">
        <v>257</v>
      </c>
      <c s="23" t="s">
        <v>252</v>
      </c>
      <c s="19" t="s">
        <v>13</v>
      </c>
      <c s="24" t="s">
        <v>253</v>
      </c>
      <c s="25" t="s">
        <v>139</v>
      </c>
      <c s="26">
        <v>1771</v>
      </c>
      <c s="27">
        <v>0</v>
      </c>
      <c s="27">
        <f>ROUND(ROUND(H99,2)*ROUND(G99,3),2)</f>
      </c>
      <c r="O99">
        <f>(I99*21)/100</f>
      </c>
      <c t="s">
        <v>13</v>
      </c>
    </row>
    <row r="100" spans="1:5" ht="51">
      <c r="A100" s="28" t="s">
        <v>39</v>
      </c>
      <c r="E100" s="29" t="s">
        <v>258</v>
      </c>
    </row>
    <row r="101" spans="1:5" ht="38.25">
      <c r="A101" s="30" t="s">
        <v>41</v>
      </c>
      <c r="E101" s="31" t="s">
        <v>259</v>
      </c>
    </row>
    <row r="102" spans="1:5" ht="102">
      <c r="A102" t="s">
        <v>43</v>
      </c>
      <c r="E102" s="29" t="s">
        <v>256</v>
      </c>
    </row>
    <row r="103" spans="1:18" ht="12.75" customHeight="1">
      <c r="A103" s="5" t="s">
        <v>33</v>
      </c>
      <c s="5"/>
      <c s="35" t="s">
        <v>25</v>
      </c>
      <c s="5"/>
      <c s="21" t="s">
        <v>136</v>
      </c>
      <c s="5"/>
      <c s="5"/>
      <c s="5"/>
      <c s="36">
        <f>0+Q103</f>
      </c>
      <c r="O103">
        <f>0+R103</f>
      </c>
      <c r="Q103">
        <f>0+I104+I108+I112+I116+I120+I124+I128+I132+I136+I140+I144</f>
      </c>
      <c>
        <f>0+O104+O108+O112+O116+O120+O124+O128+O132+O136+O140+O144</f>
      </c>
    </row>
    <row r="104" spans="1:16" ht="12.75">
      <c r="A104" s="19" t="s">
        <v>35</v>
      </c>
      <c s="23" t="s">
        <v>260</v>
      </c>
      <c s="23" t="s">
        <v>261</v>
      </c>
      <c s="19" t="s">
        <v>42</v>
      </c>
      <c s="24" t="s">
        <v>262</v>
      </c>
      <c s="25" t="s">
        <v>139</v>
      </c>
      <c s="26">
        <v>1771</v>
      </c>
      <c s="27">
        <v>0</v>
      </c>
      <c s="27">
        <f>ROUND(ROUND(H104,2)*ROUND(G104,3),2)</f>
      </c>
      <c r="O104">
        <f>(I104*21)/100</f>
      </c>
      <c t="s">
        <v>13</v>
      </c>
    </row>
    <row r="105" spans="1:5" ht="25.5">
      <c r="A105" s="28" t="s">
        <v>39</v>
      </c>
      <c r="E105" s="29" t="s">
        <v>263</v>
      </c>
    </row>
    <row r="106" spans="1:5" ht="25.5">
      <c r="A106" s="30" t="s">
        <v>41</v>
      </c>
      <c r="E106" s="31" t="s">
        <v>264</v>
      </c>
    </row>
    <row r="107" spans="1:5" ht="127.5">
      <c r="A107" t="s">
        <v>43</v>
      </c>
      <c r="E107" s="29" t="s">
        <v>265</v>
      </c>
    </row>
    <row r="108" spans="1:16" ht="12.75">
      <c r="A108" s="19" t="s">
        <v>35</v>
      </c>
      <c s="23" t="s">
        <v>266</v>
      </c>
      <c s="23" t="s">
        <v>267</v>
      </c>
      <c s="19" t="s">
        <v>42</v>
      </c>
      <c s="24" t="s">
        <v>268</v>
      </c>
      <c s="25" t="s">
        <v>139</v>
      </c>
      <c s="26">
        <v>1771</v>
      </c>
      <c s="27">
        <v>0</v>
      </c>
      <c s="27">
        <f>ROUND(ROUND(H108,2)*ROUND(G108,3),2)</f>
      </c>
      <c r="O108">
        <f>(I108*21)/100</f>
      </c>
      <c t="s">
        <v>13</v>
      </c>
    </row>
    <row r="109" spans="1:5" ht="12.75">
      <c r="A109" s="28" t="s">
        <v>39</v>
      </c>
      <c r="E109" s="29" t="s">
        <v>42</v>
      </c>
    </row>
    <row r="110" spans="1:5" ht="25.5">
      <c r="A110" s="30" t="s">
        <v>41</v>
      </c>
      <c r="E110" s="31" t="s">
        <v>264</v>
      </c>
    </row>
    <row r="111" spans="1:5" ht="51">
      <c r="A111" t="s">
        <v>43</v>
      </c>
      <c r="E111" s="29" t="s">
        <v>269</v>
      </c>
    </row>
    <row r="112" spans="1:16" ht="12.75">
      <c r="A112" s="19" t="s">
        <v>35</v>
      </c>
      <c s="23" t="s">
        <v>270</v>
      </c>
      <c s="23" t="s">
        <v>271</v>
      </c>
      <c s="19" t="s">
        <v>42</v>
      </c>
      <c s="24" t="s">
        <v>272</v>
      </c>
      <c s="25" t="s">
        <v>125</v>
      </c>
      <c s="26">
        <v>0.945</v>
      </c>
      <c s="27">
        <v>0</v>
      </c>
      <c s="27">
        <f>ROUND(ROUND(H112,2)*ROUND(G112,3),2)</f>
      </c>
      <c r="O112">
        <f>(I112*21)/100</f>
      </c>
      <c t="s">
        <v>13</v>
      </c>
    </row>
    <row r="113" spans="1:5" ht="12.75">
      <c r="A113" s="28" t="s">
        <v>39</v>
      </c>
      <c r="E113" s="29" t="s">
        <v>273</v>
      </c>
    </row>
    <row r="114" spans="1:5" ht="25.5">
      <c r="A114" s="30" t="s">
        <v>41</v>
      </c>
      <c r="E114" s="31" t="s">
        <v>274</v>
      </c>
    </row>
    <row r="115" spans="1:5" ht="51">
      <c r="A115" t="s">
        <v>43</v>
      </c>
      <c r="E115" s="29" t="s">
        <v>269</v>
      </c>
    </row>
    <row r="116" spans="1:16" ht="12.75">
      <c r="A116" s="19" t="s">
        <v>35</v>
      </c>
      <c s="23" t="s">
        <v>275</v>
      </c>
      <c s="23" t="s">
        <v>276</v>
      </c>
      <c s="19" t="s">
        <v>42</v>
      </c>
      <c s="24" t="s">
        <v>277</v>
      </c>
      <c s="25" t="s">
        <v>125</v>
      </c>
      <c s="26">
        <v>2.869</v>
      </c>
      <c s="27">
        <v>0</v>
      </c>
      <c s="27">
        <f>ROUND(ROUND(H116,2)*ROUND(G116,3),2)</f>
      </c>
      <c r="O116">
        <f>(I116*21)/100</f>
      </c>
      <c t="s">
        <v>13</v>
      </c>
    </row>
    <row r="117" spans="1:5" ht="12.75">
      <c r="A117" s="28" t="s">
        <v>39</v>
      </c>
      <c r="E117" s="29" t="s">
        <v>42</v>
      </c>
    </row>
    <row r="118" spans="1:5" ht="25.5">
      <c r="A118" s="30" t="s">
        <v>41</v>
      </c>
      <c r="E118" s="31" t="s">
        <v>278</v>
      </c>
    </row>
    <row r="119" spans="1:5" ht="102">
      <c r="A119" t="s">
        <v>43</v>
      </c>
      <c r="E119" s="29" t="s">
        <v>173</v>
      </c>
    </row>
    <row r="120" spans="1:16" ht="12.75">
      <c r="A120" s="19" t="s">
        <v>35</v>
      </c>
      <c s="23" t="s">
        <v>279</v>
      </c>
      <c s="23" t="s">
        <v>137</v>
      </c>
      <c s="19" t="s">
        <v>42</v>
      </c>
      <c s="24" t="s">
        <v>138</v>
      </c>
      <c s="25" t="s">
        <v>139</v>
      </c>
      <c s="26">
        <v>1771</v>
      </c>
      <c s="27">
        <v>0</v>
      </c>
      <c s="27">
        <f>ROUND(ROUND(H120,2)*ROUND(G120,3),2)</f>
      </c>
      <c r="O120">
        <f>(I120*21)/100</f>
      </c>
      <c t="s">
        <v>13</v>
      </c>
    </row>
    <row r="121" spans="1:5" ht="12.75">
      <c r="A121" s="28" t="s">
        <v>39</v>
      </c>
      <c r="E121" s="29" t="s">
        <v>42</v>
      </c>
    </row>
    <row r="122" spans="1:5" ht="25.5">
      <c r="A122" s="30" t="s">
        <v>41</v>
      </c>
      <c r="E122" s="31" t="s">
        <v>264</v>
      </c>
    </row>
    <row r="123" spans="1:5" ht="51">
      <c r="A123" t="s">
        <v>43</v>
      </c>
      <c r="E123" s="29" t="s">
        <v>141</v>
      </c>
    </row>
    <row r="124" spans="1:16" ht="12.75">
      <c r="A124" s="19" t="s">
        <v>35</v>
      </c>
      <c s="23" t="s">
        <v>280</v>
      </c>
      <c s="23" t="s">
        <v>142</v>
      </c>
      <c s="19" t="s">
        <v>42</v>
      </c>
      <c s="24" t="s">
        <v>143</v>
      </c>
      <c s="25" t="s">
        <v>139</v>
      </c>
      <c s="26">
        <v>3542</v>
      </c>
      <c s="27">
        <v>0</v>
      </c>
      <c s="27">
        <f>ROUND(ROUND(H124,2)*ROUND(G124,3),2)</f>
      </c>
      <c r="O124">
        <f>(I124*21)/100</f>
      </c>
      <c t="s">
        <v>13</v>
      </c>
    </row>
    <row r="125" spans="1:5" ht="12.75">
      <c r="A125" s="28" t="s">
        <v>39</v>
      </c>
      <c r="E125" s="29" t="s">
        <v>42</v>
      </c>
    </row>
    <row r="126" spans="1:5" ht="38.25">
      <c r="A126" s="30" t="s">
        <v>41</v>
      </c>
      <c r="E126" s="31" t="s">
        <v>281</v>
      </c>
    </row>
    <row r="127" spans="1:5" ht="51">
      <c r="A127" t="s">
        <v>43</v>
      </c>
      <c r="E127" s="29" t="s">
        <v>141</v>
      </c>
    </row>
    <row r="128" spans="1:16" ht="12.75">
      <c r="A128" s="19" t="s">
        <v>35</v>
      </c>
      <c s="23" t="s">
        <v>282</v>
      </c>
      <c s="23" t="s">
        <v>145</v>
      </c>
      <c s="19" t="s">
        <v>42</v>
      </c>
      <c s="24" t="s">
        <v>146</v>
      </c>
      <c s="25" t="s">
        <v>139</v>
      </c>
      <c s="26">
        <v>1771</v>
      </c>
      <c s="27">
        <v>0</v>
      </c>
      <c s="27">
        <f>ROUND(ROUND(H128,2)*ROUND(G128,3),2)</f>
      </c>
      <c r="O128">
        <f>(I128*21)/100</f>
      </c>
      <c t="s">
        <v>13</v>
      </c>
    </row>
    <row r="129" spans="1:5" ht="12.75">
      <c r="A129" s="28" t="s">
        <v>39</v>
      </c>
      <c r="E129" s="29" t="s">
        <v>42</v>
      </c>
    </row>
    <row r="130" spans="1:5" ht="25.5">
      <c r="A130" s="30" t="s">
        <v>41</v>
      </c>
      <c r="E130" s="31" t="s">
        <v>283</v>
      </c>
    </row>
    <row r="131" spans="1:5" ht="140.25">
      <c r="A131" t="s">
        <v>43</v>
      </c>
      <c r="E131" s="29" t="s">
        <v>148</v>
      </c>
    </row>
    <row r="132" spans="1:16" ht="12.75">
      <c r="A132" s="19" t="s">
        <v>35</v>
      </c>
      <c s="23" t="s">
        <v>284</v>
      </c>
      <c s="23" t="s">
        <v>149</v>
      </c>
      <c s="19" t="s">
        <v>42</v>
      </c>
      <c s="24" t="s">
        <v>150</v>
      </c>
      <c s="25" t="s">
        <v>139</v>
      </c>
      <c s="26">
        <v>1771</v>
      </c>
      <c s="27">
        <v>0</v>
      </c>
      <c s="27">
        <f>ROUND(ROUND(H132,2)*ROUND(G132,3),2)</f>
      </c>
      <c r="O132">
        <f>(I132*21)/100</f>
      </c>
      <c t="s">
        <v>13</v>
      </c>
    </row>
    <row r="133" spans="1:5" ht="12.75">
      <c r="A133" s="28" t="s">
        <v>39</v>
      </c>
      <c r="E133" s="29" t="s">
        <v>42</v>
      </c>
    </row>
    <row r="134" spans="1:5" ht="25.5">
      <c r="A134" s="30" t="s">
        <v>41</v>
      </c>
      <c r="E134" s="31" t="s">
        <v>264</v>
      </c>
    </row>
    <row r="135" spans="1:5" ht="140.25">
      <c r="A135" t="s">
        <v>43</v>
      </c>
      <c r="E135" s="29" t="s">
        <v>148</v>
      </c>
    </row>
    <row r="136" spans="1:16" ht="12.75">
      <c r="A136" s="19" t="s">
        <v>35</v>
      </c>
      <c s="23" t="s">
        <v>285</v>
      </c>
      <c s="23" t="s">
        <v>286</v>
      </c>
      <c s="19" t="s">
        <v>42</v>
      </c>
      <c s="24" t="s">
        <v>287</v>
      </c>
      <c s="25" t="s">
        <v>139</v>
      </c>
      <c s="26">
        <v>1771</v>
      </c>
      <c s="27">
        <v>0</v>
      </c>
      <c s="27">
        <f>ROUND(ROUND(H136,2)*ROUND(G136,3),2)</f>
      </c>
      <c r="O136">
        <f>(I136*21)/100</f>
      </c>
      <c t="s">
        <v>13</v>
      </c>
    </row>
    <row r="137" spans="1:5" ht="12.75">
      <c r="A137" s="28" t="s">
        <v>39</v>
      </c>
      <c r="E137" s="29" t="s">
        <v>42</v>
      </c>
    </row>
    <row r="138" spans="1:5" ht="25.5">
      <c r="A138" s="30" t="s">
        <v>41</v>
      </c>
      <c r="E138" s="31" t="s">
        <v>264</v>
      </c>
    </row>
    <row r="139" spans="1:5" ht="140.25">
      <c r="A139" t="s">
        <v>43</v>
      </c>
      <c r="E139" s="29" t="s">
        <v>148</v>
      </c>
    </row>
    <row r="140" spans="1:16" ht="12.75">
      <c r="A140" s="19" t="s">
        <v>35</v>
      </c>
      <c s="23" t="s">
        <v>288</v>
      </c>
      <c s="23" t="s">
        <v>289</v>
      </c>
      <c s="19" t="s">
        <v>42</v>
      </c>
      <c s="24" t="s">
        <v>290</v>
      </c>
      <c s="25" t="s">
        <v>139</v>
      </c>
      <c s="26">
        <v>1771</v>
      </c>
      <c s="27">
        <v>0</v>
      </c>
      <c s="27">
        <f>ROUND(ROUND(H140,2)*ROUND(G140,3),2)</f>
      </c>
      <c r="O140">
        <f>(I140*21)/100</f>
      </c>
      <c t="s">
        <v>13</v>
      </c>
    </row>
    <row r="141" spans="1:5" ht="12.75">
      <c r="A141" s="28" t="s">
        <v>39</v>
      </c>
      <c r="E141" s="29" t="s">
        <v>291</v>
      </c>
    </row>
    <row r="142" spans="1:5" ht="25.5">
      <c r="A142" s="30" t="s">
        <v>41</v>
      </c>
      <c r="E142" s="31" t="s">
        <v>264</v>
      </c>
    </row>
    <row r="143" spans="1:5" ht="25.5">
      <c r="A143" t="s">
        <v>43</v>
      </c>
      <c r="E143" s="29" t="s">
        <v>292</v>
      </c>
    </row>
    <row r="144" spans="1:16" ht="12.75">
      <c r="A144" s="19" t="s">
        <v>35</v>
      </c>
      <c s="23" t="s">
        <v>293</v>
      </c>
      <c s="23" t="s">
        <v>294</v>
      </c>
      <c s="19" t="s">
        <v>42</v>
      </c>
      <c s="24" t="s">
        <v>295</v>
      </c>
      <c s="25" t="s">
        <v>139</v>
      </c>
      <c s="26">
        <v>31.5</v>
      </c>
      <c s="27">
        <v>0</v>
      </c>
      <c s="27">
        <f>ROUND(ROUND(H144,2)*ROUND(G144,3),2)</f>
      </c>
      <c r="O144">
        <f>(I144*21)/100</f>
      </c>
      <c t="s">
        <v>13</v>
      </c>
    </row>
    <row r="145" spans="1:5" ht="12.75">
      <c r="A145" s="28" t="s">
        <v>39</v>
      </c>
      <c r="E145" s="29" t="s">
        <v>42</v>
      </c>
    </row>
    <row r="146" spans="1:5" ht="12.75">
      <c r="A146" s="30" t="s">
        <v>41</v>
      </c>
      <c r="E146" s="31" t="s">
        <v>296</v>
      </c>
    </row>
    <row r="147" spans="1:5" ht="89.25">
      <c r="A147" t="s">
        <v>43</v>
      </c>
      <c r="E147" s="29" t="s">
        <v>297</v>
      </c>
    </row>
    <row r="148" spans="1:18" ht="12.75" customHeight="1">
      <c r="A148" s="5" t="s">
        <v>33</v>
      </c>
      <c s="5"/>
      <c s="35" t="s">
        <v>65</v>
      </c>
      <c s="5"/>
      <c s="21" t="s">
        <v>298</v>
      </c>
      <c s="5"/>
      <c s="5"/>
      <c s="5"/>
      <c s="36">
        <f>0+Q148</f>
      </c>
      <c r="O148">
        <f>0+R148</f>
      </c>
      <c r="Q148">
        <f>0+I149+I153+I157+I161+I165+I169</f>
      </c>
      <c>
        <f>0+O149+O153+O157+O161+O165+O169</f>
      </c>
    </row>
    <row r="149" spans="1:16" ht="12.75">
      <c r="A149" s="19" t="s">
        <v>35</v>
      </c>
      <c s="23" t="s">
        <v>299</v>
      </c>
      <c s="23" t="s">
        <v>300</v>
      </c>
      <c s="19" t="s">
        <v>42</v>
      </c>
      <c s="24" t="s">
        <v>301</v>
      </c>
      <c s="25" t="s">
        <v>133</v>
      </c>
      <c s="26">
        <v>7</v>
      </c>
      <c s="27">
        <v>0</v>
      </c>
      <c s="27">
        <f>ROUND(ROUND(H149,2)*ROUND(G149,3),2)</f>
      </c>
      <c r="O149">
        <f>(I149*21)/100</f>
      </c>
      <c t="s">
        <v>13</v>
      </c>
    </row>
    <row r="150" spans="1:5" ht="12.75">
      <c r="A150" s="28" t="s">
        <v>39</v>
      </c>
      <c r="E150" s="29" t="s">
        <v>302</v>
      </c>
    </row>
    <row r="151" spans="1:5" ht="12.75">
      <c r="A151" s="30" t="s">
        <v>41</v>
      </c>
      <c r="E151" s="31" t="s">
        <v>303</v>
      </c>
    </row>
    <row r="152" spans="1:5" ht="255">
      <c r="A152" t="s">
        <v>43</v>
      </c>
      <c r="E152" s="29" t="s">
        <v>304</v>
      </c>
    </row>
    <row r="153" spans="1:16" ht="12.75">
      <c r="A153" s="19" t="s">
        <v>35</v>
      </c>
      <c s="23" t="s">
        <v>305</v>
      </c>
      <c s="23" t="s">
        <v>306</v>
      </c>
      <c s="19" t="s">
        <v>42</v>
      </c>
      <c s="24" t="s">
        <v>307</v>
      </c>
      <c s="25" t="s">
        <v>133</v>
      </c>
      <c s="26">
        <v>72</v>
      </c>
      <c s="27">
        <v>0</v>
      </c>
      <c s="27">
        <f>ROUND(ROUND(H153,2)*ROUND(G153,3),2)</f>
      </c>
      <c r="O153">
        <f>(I153*21)/100</f>
      </c>
      <c t="s">
        <v>13</v>
      </c>
    </row>
    <row r="154" spans="1:5" ht="12.75">
      <c r="A154" s="28" t="s">
        <v>39</v>
      </c>
      <c r="E154" s="29" t="s">
        <v>308</v>
      </c>
    </row>
    <row r="155" spans="1:5" ht="12.75">
      <c r="A155" s="30" t="s">
        <v>41</v>
      </c>
      <c r="E155" s="31" t="s">
        <v>309</v>
      </c>
    </row>
    <row r="156" spans="1:5" ht="242.25">
      <c r="A156" t="s">
        <v>43</v>
      </c>
      <c r="E156" s="29" t="s">
        <v>310</v>
      </c>
    </row>
    <row r="157" spans="1:16" ht="12.75">
      <c r="A157" s="19" t="s">
        <v>35</v>
      </c>
      <c s="23" t="s">
        <v>311</v>
      </c>
      <c s="23" t="s">
        <v>312</v>
      </c>
      <c s="19" t="s">
        <v>42</v>
      </c>
      <c s="24" t="s">
        <v>313</v>
      </c>
      <c s="25" t="s">
        <v>133</v>
      </c>
      <c s="26">
        <v>72</v>
      </c>
      <c s="27">
        <v>0</v>
      </c>
      <c s="27">
        <f>ROUND(ROUND(H157,2)*ROUND(G157,3),2)</f>
      </c>
      <c r="O157">
        <f>(I157*21)/100</f>
      </c>
      <c t="s">
        <v>13</v>
      </c>
    </row>
    <row r="158" spans="1:5" ht="12.75">
      <c r="A158" s="28" t="s">
        <v>39</v>
      </c>
      <c r="E158" s="29" t="s">
        <v>42</v>
      </c>
    </row>
    <row r="159" spans="1:5" ht="25.5">
      <c r="A159" s="30" t="s">
        <v>41</v>
      </c>
      <c r="E159" s="31" t="s">
        <v>314</v>
      </c>
    </row>
    <row r="160" spans="1:5" ht="51">
      <c r="A160" t="s">
        <v>43</v>
      </c>
      <c r="E160" s="29" t="s">
        <v>315</v>
      </c>
    </row>
    <row r="161" spans="1:16" ht="12.75">
      <c r="A161" s="19" t="s">
        <v>35</v>
      </c>
      <c s="23" t="s">
        <v>316</v>
      </c>
      <c s="23" t="s">
        <v>317</v>
      </c>
      <c s="19" t="s">
        <v>42</v>
      </c>
      <c s="24" t="s">
        <v>318</v>
      </c>
      <c s="25" t="s">
        <v>68</v>
      </c>
      <c s="26">
        <v>7</v>
      </c>
      <c s="27">
        <v>0</v>
      </c>
      <c s="27">
        <f>ROUND(ROUND(H161,2)*ROUND(G161,3),2)</f>
      </c>
      <c r="O161">
        <f>(I161*21)/100</f>
      </c>
      <c t="s">
        <v>13</v>
      </c>
    </row>
    <row r="162" spans="1:5" ht="12.75">
      <c r="A162" s="28" t="s">
        <v>39</v>
      </c>
      <c r="E162" s="29" t="s">
        <v>319</v>
      </c>
    </row>
    <row r="163" spans="1:5" ht="25.5">
      <c r="A163" s="30" t="s">
        <v>41</v>
      </c>
      <c r="E163" s="31" t="s">
        <v>320</v>
      </c>
    </row>
    <row r="164" spans="1:5" ht="76.5">
      <c r="A164" t="s">
        <v>43</v>
      </c>
      <c r="E164" s="29" t="s">
        <v>321</v>
      </c>
    </row>
    <row r="165" spans="1:16" ht="12.75">
      <c r="A165" s="19" t="s">
        <v>35</v>
      </c>
      <c s="23" t="s">
        <v>322</v>
      </c>
      <c s="23" t="s">
        <v>323</v>
      </c>
      <c s="19" t="s">
        <v>42</v>
      </c>
      <c s="24" t="s">
        <v>324</v>
      </c>
      <c s="25" t="s">
        <v>68</v>
      </c>
      <c s="26">
        <v>1</v>
      </c>
      <c s="27">
        <v>0</v>
      </c>
      <c s="27">
        <f>ROUND(ROUND(H165,2)*ROUND(G165,3),2)</f>
      </c>
      <c r="O165">
        <f>(I165*21)/100</f>
      </c>
      <c t="s">
        <v>13</v>
      </c>
    </row>
    <row r="166" spans="1:5" ht="12.75">
      <c r="A166" s="28" t="s">
        <v>39</v>
      </c>
      <c r="E166" s="29" t="s">
        <v>42</v>
      </c>
    </row>
    <row r="167" spans="1:5" ht="25.5">
      <c r="A167" s="30" t="s">
        <v>41</v>
      </c>
      <c r="E167" s="31" t="s">
        <v>325</v>
      </c>
    </row>
    <row r="168" spans="1:5" ht="25.5">
      <c r="A168" t="s">
        <v>43</v>
      </c>
      <c r="E168" s="29" t="s">
        <v>326</v>
      </c>
    </row>
    <row r="169" spans="1:16" ht="12.75">
      <c r="A169" s="19" t="s">
        <v>35</v>
      </c>
      <c s="23" t="s">
        <v>327</v>
      </c>
      <c s="23" t="s">
        <v>328</v>
      </c>
      <c s="19" t="s">
        <v>42</v>
      </c>
      <c s="24" t="s">
        <v>329</v>
      </c>
      <c s="25" t="s">
        <v>68</v>
      </c>
      <c s="26">
        <v>7</v>
      </c>
      <c s="27">
        <v>0</v>
      </c>
      <c s="27">
        <f>ROUND(ROUND(H169,2)*ROUND(G169,3),2)</f>
      </c>
      <c r="O169">
        <f>(I169*21)/100</f>
      </c>
      <c t="s">
        <v>13</v>
      </c>
    </row>
    <row r="170" spans="1:5" ht="12.75">
      <c r="A170" s="28" t="s">
        <v>39</v>
      </c>
      <c r="E170" s="29" t="s">
        <v>330</v>
      </c>
    </row>
    <row r="171" spans="1:5" ht="25.5">
      <c r="A171" s="30" t="s">
        <v>41</v>
      </c>
      <c r="E171" s="31" t="s">
        <v>331</v>
      </c>
    </row>
    <row r="172" spans="1:5" ht="25.5">
      <c r="A172" t="s">
        <v>43</v>
      </c>
      <c r="E172" s="29" t="s">
        <v>326</v>
      </c>
    </row>
    <row r="173" spans="1:18" ht="12.75" customHeight="1">
      <c r="A173" s="5" t="s">
        <v>33</v>
      </c>
      <c s="5"/>
      <c s="35" t="s">
        <v>30</v>
      </c>
      <c s="5"/>
      <c s="21" t="s">
        <v>332</v>
      </c>
      <c s="5"/>
      <c s="5"/>
      <c s="5"/>
      <c s="36">
        <f>0+Q173</f>
      </c>
      <c r="O173">
        <f>0+R173</f>
      </c>
      <c r="Q173">
        <f>0+I174+I178+I182+I186+I190+I194+I198+I202+I206+I210+I214</f>
      </c>
      <c>
        <f>0+O174+O178+O182+O186+O190+O194+O198+O202+O206+O210+O214</f>
      </c>
    </row>
    <row r="174" spans="1:16" ht="12.75">
      <c r="A174" s="19" t="s">
        <v>35</v>
      </c>
      <c s="23" t="s">
        <v>333</v>
      </c>
      <c s="23" t="s">
        <v>334</v>
      </c>
      <c s="19" t="s">
        <v>42</v>
      </c>
      <c s="24" t="s">
        <v>335</v>
      </c>
      <c s="25" t="s">
        <v>68</v>
      </c>
      <c s="26">
        <v>4</v>
      </c>
      <c s="27">
        <v>0</v>
      </c>
      <c s="27">
        <f>ROUND(ROUND(H174,2)*ROUND(G174,3),2)</f>
      </c>
      <c r="O174">
        <f>(I174*21)/100</f>
      </c>
      <c t="s">
        <v>13</v>
      </c>
    </row>
    <row r="175" spans="1:5" ht="12.75">
      <c r="A175" s="28" t="s">
        <v>39</v>
      </c>
      <c r="E175" s="29" t="s">
        <v>42</v>
      </c>
    </row>
    <row r="176" spans="1:5" ht="12.75">
      <c r="A176" s="30" t="s">
        <v>41</v>
      </c>
      <c r="E176" s="31" t="s">
        <v>336</v>
      </c>
    </row>
    <row r="177" spans="1:5" ht="25.5">
      <c r="A177" t="s">
        <v>43</v>
      </c>
      <c r="E177" s="29" t="s">
        <v>337</v>
      </c>
    </row>
    <row r="178" spans="1:16" ht="25.5">
      <c r="A178" s="19" t="s">
        <v>35</v>
      </c>
      <c s="23" t="s">
        <v>338</v>
      </c>
      <c s="23" t="s">
        <v>339</v>
      </c>
      <c s="19" t="s">
        <v>42</v>
      </c>
      <c s="24" t="s">
        <v>340</v>
      </c>
      <c s="25" t="s">
        <v>68</v>
      </c>
      <c s="26">
        <v>15</v>
      </c>
      <c s="27">
        <v>0</v>
      </c>
      <c s="27">
        <f>ROUND(ROUND(H178,2)*ROUND(G178,3),2)</f>
      </c>
      <c r="O178">
        <f>(I178*21)/100</f>
      </c>
      <c t="s">
        <v>13</v>
      </c>
    </row>
    <row r="179" spans="1:5" ht="12.75">
      <c r="A179" s="28" t="s">
        <v>39</v>
      </c>
      <c r="E179" s="29" t="s">
        <v>42</v>
      </c>
    </row>
    <row r="180" spans="1:5" ht="178.5">
      <c r="A180" s="30" t="s">
        <v>41</v>
      </c>
      <c r="E180" s="31" t="s">
        <v>341</v>
      </c>
    </row>
    <row r="181" spans="1:5" ht="25.5">
      <c r="A181" t="s">
        <v>43</v>
      </c>
      <c r="E181" s="29" t="s">
        <v>342</v>
      </c>
    </row>
    <row r="182" spans="1:16" ht="25.5">
      <c r="A182" s="19" t="s">
        <v>35</v>
      </c>
      <c s="23" t="s">
        <v>343</v>
      </c>
      <c s="23" t="s">
        <v>344</v>
      </c>
      <c s="19" t="s">
        <v>42</v>
      </c>
      <c s="24" t="s">
        <v>345</v>
      </c>
      <c s="25" t="s">
        <v>68</v>
      </c>
      <c s="26">
        <v>13</v>
      </c>
      <c s="27">
        <v>0</v>
      </c>
      <c s="27">
        <f>ROUND(ROUND(H182,2)*ROUND(G182,3),2)</f>
      </c>
      <c r="O182">
        <f>(I182*21)/100</f>
      </c>
      <c t="s">
        <v>13</v>
      </c>
    </row>
    <row r="183" spans="1:5" ht="12.75">
      <c r="A183" s="28" t="s">
        <v>39</v>
      </c>
      <c r="E183" s="29" t="s">
        <v>42</v>
      </c>
    </row>
    <row r="184" spans="1:5" ht="153">
      <c r="A184" s="30" t="s">
        <v>41</v>
      </c>
      <c r="E184" s="31" t="s">
        <v>346</v>
      </c>
    </row>
    <row r="185" spans="1:5" ht="25.5">
      <c r="A185" t="s">
        <v>43</v>
      </c>
      <c r="E185" s="29" t="s">
        <v>347</v>
      </c>
    </row>
    <row r="186" spans="1:16" ht="12.75">
      <c r="A186" s="19" t="s">
        <v>35</v>
      </c>
      <c s="23" t="s">
        <v>348</v>
      </c>
      <c s="23" t="s">
        <v>349</v>
      </c>
      <c s="19" t="s">
        <v>42</v>
      </c>
      <c s="24" t="s">
        <v>350</v>
      </c>
      <c s="25" t="s">
        <v>68</v>
      </c>
      <c s="26">
        <v>8</v>
      </c>
      <c s="27">
        <v>0</v>
      </c>
      <c s="27">
        <f>ROUND(ROUND(H186,2)*ROUND(G186,3),2)</f>
      </c>
      <c r="O186">
        <f>(I186*21)/100</f>
      </c>
      <c t="s">
        <v>13</v>
      </c>
    </row>
    <row r="187" spans="1:5" ht="12.75">
      <c r="A187" s="28" t="s">
        <v>39</v>
      </c>
      <c r="E187" s="29" t="s">
        <v>42</v>
      </c>
    </row>
    <row r="188" spans="1:5" ht="12.75">
      <c r="A188" s="30" t="s">
        <v>41</v>
      </c>
      <c r="E188" s="31" t="s">
        <v>351</v>
      </c>
    </row>
    <row r="189" spans="1:5" ht="25.5">
      <c r="A189" t="s">
        <v>43</v>
      </c>
      <c r="E189" s="29" t="s">
        <v>342</v>
      </c>
    </row>
    <row r="190" spans="1:16" ht="12.75">
      <c r="A190" s="19" t="s">
        <v>35</v>
      </c>
      <c s="23" t="s">
        <v>352</v>
      </c>
      <c s="23" t="s">
        <v>353</v>
      </c>
      <c s="19" t="s">
        <v>42</v>
      </c>
      <c s="24" t="s">
        <v>354</v>
      </c>
      <c s="25" t="s">
        <v>68</v>
      </c>
      <c s="26">
        <v>7</v>
      </c>
      <c s="27">
        <v>0</v>
      </c>
      <c s="27">
        <f>ROUND(ROUND(H190,2)*ROUND(G190,3),2)</f>
      </c>
      <c r="O190">
        <f>(I190*21)/100</f>
      </c>
      <c t="s">
        <v>13</v>
      </c>
    </row>
    <row r="191" spans="1:5" ht="12.75">
      <c r="A191" s="28" t="s">
        <v>39</v>
      </c>
      <c r="E191" s="29" t="s">
        <v>42</v>
      </c>
    </row>
    <row r="192" spans="1:5" ht="12.75">
      <c r="A192" s="30" t="s">
        <v>41</v>
      </c>
      <c r="E192" s="31" t="s">
        <v>355</v>
      </c>
    </row>
    <row r="193" spans="1:5" ht="51">
      <c r="A193" t="s">
        <v>43</v>
      </c>
      <c r="E193" s="29" t="s">
        <v>356</v>
      </c>
    </row>
    <row r="194" spans="1:16" ht="25.5">
      <c r="A194" s="19" t="s">
        <v>35</v>
      </c>
      <c s="23" t="s">
        <v>357</v>
      </c>
      <c s="23" t="s">
        <v>358</v>
      </c>
      <c s="19" t="s">
        <v>42</v>
      </c>
      <c s="24" t="s">
        <v>359</v>
      </c>
      <c s="25" t="s">
        <v>139</v>
      </c>
      <c s="26">
        <v>82.417</v>
      </c>
      <c s="27">
        <v>0</v>
      </c>
      <c s="27">
        <f>ROUND(ROUND(H194,2)*ROUND(G194,3),2)</f>
      </c>
      <c r="O194">
        <f>(I194*21)/100</f>
      </c>
      <c t="s">
        <v>13</v>
      </c>
    </row>
    <row r="195" spans="1:5" ht="12.75">
      <c r="A195" s="28" t="s">
        <v>39</v>
      </c>
      <c r="E195" s="29" t="s">
        <v>42</v>
      </c>
    </row>
    <row r="196" spans="1:5" ht="63.75">
      <c r="A196" s="30" t="s">
        <v>41</v>
      </c>
      <c r="E196" s="31" t="s">
        <v>360</v>
      </c>
    </row>
    <row r="197" spans="1:5" ht="38.25">
      <c r="A197" t="s">
        <v>43</v>
      </c>
      <c r="E197" s="29" t="s">
        <v>361</v>
      </c>
    </row>
    <row r="198" spans="1:16" ht="25.5">
      <c r="A198" s="19" t="s">
        <v>35</v>
      </c>
      <c s="23" t="s">
        <v>362</v>
      </c>
      <c s="23" t="s">
        <v>363</v>
      </c>
      <c s="19" t="s">
        <v>42</v>
      </c>
      <c s="24" t="s">
        <v>364</v>
      </c>
      <c s="25" t="s">
        <v>139</v>
      </c>
      <c s="26">
        <v>82.417</v>
      </c>
      <c s="27">
        <v>0</v>
      </c>
      <c s="27">
        <f>ROUND(ROUND(H198,2)*ROUND(G198,3),2)</f>
      </c>
      <c r="O198">
        <f>(I198*21)/100</f>
      </c>
      <c t="s">
        <v>13</v>
      </c>
    </row>
    <row r="199" spans="1:5" ht="12.75">
      <c r="A199" s="28" t="s">
        <v>39</v>
      </c>
      <c r="E199" s="29" t="s">
        <v>42</v>
      </c>
    </row>
    <row r="200" spans="1:5" ht="63.75">
      <c r="A200" s="30" t="s">
        <v>41</v>
      </c>
      <c r="E200" s="31" t="s">
        <v>360</v>
      </c>
    </row>
    <row r="201" spans="1:5" ht="38.25">
      <c r="A201" t="s">
        <v>43</v>
      </c>
      <c r="E201" s="29" t="s">
        <v>361</v>
      </c>
    </row>
    <row r="202" spans="1:16" ht="12.75">
      <c r="A202" s="19" t="s">
        <v>35</v>
      </c>
      <c s="23" t="s">
        <v>365</v>
      </c>
      <c s="23" t="s">
        <v>366</v>
      </c>
      <c s="19" t="s">
        <v>42</v>
      </c>
      <c s="24" t="s">
        <v>367</v>
      </c>
      <c s="25" t="s">
        <v>133</v>
      </c>
      <c s="26">
        <v>40</v>
      </c>
      <c s="27">
        <v>0</v>
      </c>
      <c s="27">
        <f>ROUND(ROUND(H202,2)*ROUND(G202,3),2)</f>
      </c>
      <c r="O202">
        <f>(I202*21)/100</f>
      </c>
      <c t="s">
        <v>13</v>
      </c>
    </row>
    <row r="203" spans="1:5" ht="12.75">
      <c r="A203" s="28" t="s">
        <v>39</v>
      </c>
      <c r="E203" s="29" t="s">
        <v>42</v>
      </c>
    </row>
    <row r="204" spans="1:5" ht="12.75">
      <c r="A204" s="30" t="s">
        <v>41</v>
      </c>
      <c r="E204" s="31" t="s">
        <v>368</v>
      </c>
    </row>
    <row r="205" spans="1:5" ht="51">
      <c r="A205" t="s">
        <v>43</v>
      </c>
      <c r="E205" s="29" t="s">
        <v>369</v>
      </c>
    </row>
    <row r="206" spans="1:16" ht="12.75">
      <c r="A206" s="19" t="s">
        <v>35</v>
      </c>
      <c s="23" t="s">
        <v>370</v>
      </c>
      <c s="23" t="s">
        <v>371</v>
      </c>
      <c s="19" t="s">
        <v>42</v>
      </c>
      <c s="24" t="s">
        <v>372</v>
      </c>
      <c s="25" t="s">
        <v>133</v>
      </c>
      <c s="26">
        <v>63</v>
      </c>
      <c s="27">
        <v>0</v>
      </c>
      <c s="27">
        <f>ROUND(ROUND(H206,2)*ROUND(G206,3),2)</f>
      </c>
      <c r="O206">
        <f>(I206*21)/100</f>
      </c>
      <c t="s">
        <v>13</v>
      </c>
    </row>
    <row r="207" spans="1:5" ht="12.75">
      <c r="A207" s="28" t="s">
        <v>39</v>
      </c>
      <c r="E207" s="29" t="s">
        <v>42</v>
      </c>
    </row>
    <row r="208" spans="1:5" ht="12.75">
      <c r="A208" s="30" t="s">
        <v>41</v>
      </c>
      <c r="E208" s="31" t="s">
        <v>373</v>
      </c>
    </row>
    <row r="209" spans="1:5" ht="38.25">
      <c r="A209" t="s">
        <v>43</v>
      </c>
      <c r="E209" s="29" t="s">
        <v>374</v>
      </c>
    </row>
    <row r="210" spans="1:16" ht="12.75">
      <c r="A210" s="19" t="s">
        <v>35</v>
      </c>
      <c s="23" t="s">
        <v>375</v>
      </c>
      <c s="23" t="s">
        <v>152</v>
      </c>
      <c s="19" t="s">
        <v>42</v>
      </c>
      <c s="24" t="s">
        <v>153</v>
      </c>
      <c s="25" t="s">
        <v>133</v>
      </c>
      <c s="26">
        <v>14</v>
      </c>
      <c s="27">
        <v>0</v>
      </c>
      <c s="27">
        <f>ROUND(ROUND(H210,2)*ROUND(G210,3),2)</f>
      </c>
      <c r="O210">
        <f>(I210*21)/100</f>
      </c>
      <c t="s">
        <v>13</v>
      </c>
    </row>
    <row r="211" spans="1:5" ht="12.75">
      <c r="A211" s="28" t="s">
        <v>39</v>
      </c>
      <c r="E211" s="29" t="s">
        <v>42</v>
      </c>
    </row>
    <row r="212" spans="1:5" ht="12.75">
      <c r="A212" s="30" t="s">
        <v>41</v>
      </c>
      <c r="E212" s="31" t="s">
        <v>376</v>
      </c>
    </row>
    <row r="213" spans="1:5" ht="38.25">
      <c r="A213" t="s">
        <v>43</v>
      </c>
      <c r="E213" s="29" t="s">
        <v>155</v>
      </c>
    </row>
    <row r="214" spans="1:16" ht="12.75">
      <c r="A214" s="19" t="s">
        <v>35</v>
      </c>
      <c s="23" t="s">
        <v>377</v>
      </c>
      <c s="23" t="s">
        <v>378</v>
      </c>
      <c s="19" t="s">
        <v>42</v>
      </c>
      <c s="24" t="s">
        <v>379</v>
      </c>
      <c s="25" t="s">
        <v>68</v>
      </c>
      <c s="26">
        <v>7</v>
      </c>
      <c s="27">
        <v>0</v>
      </c>
      <c s="27">
        <f>ROUND(ROUND(H214,2)*ROUND(G214,3),2)</f>
      </c>
      <c r="O214">
        <f>(I214*21)/100</f>
      </c>
      <c t="s">
        <v>13</v>
      </c>
    </row>
    <row r="215" spans="1:5" ht="12.75">
      <c r="A215" s="28" t="s">
        <v>39</v>
      </c>
      <c r="E215" s="29" t="s">
        <v>319</v>
      </c>
    </row>
    <row r="216" spans="1:5" ht="25.5">
      <c r="A216" s="30" t="s">
        <v>41</v>
      </c>
      <c r="E216" s="31" t="s">
        <v>320</v>
      </c>
    </row>
    <row r="217" spans="1:5" ht="89.25">
      <c r="A217" t="s">
        <v>43</v>
      </c>
      <c r="E217" s="29" t="s">
        <v>380</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5.xml><?xml version="1.0" encoding="utf-8"?>
<worksheet xmlns="http://schemas.openxmlformats.org/spreadsheetml/2006/main" xmlns:r="http://schemas.openxmlformats.org/officeDocument/2006/relationships">
  <sheetPr>
    <pageSetUpPr fitToPage="1"/>
  </sheetPr>
  <dimension ref="A1:R30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0+O8+O17+O122+O135+O148+O209+O238</f>
      </c>
      <c t="s">
        <v>12</v>
      </c>
    </row>
    <row r="3" spans="1:16" ht="15" customHeight="1">
      <c r="A3" t="s">
        <v>1</v>
      </c>
      <c s="8" t="s">
        <v>4</v>
      </c>
      <c s="9" t="s">
        <v>5</v>
      </c>
      <c s="1"/>
      <c s="10" t="s">
        <v>6</v>
      </c>
      <c s="1"/>
      <c s="4"/>
      <c s="3" t="s">
        <v>381</v>
      </c>
      <c s="32">
        <f>0+I8+I17+I122+I135+I148+I209+I238</f>
      </c>
      <c r="O3" t="s">
        <v>9</v>
      </c>
      <c t="s">
        <v>13</v>
      </c>
    </row>
    <row r="4" spans="1:16" ht="15" customHeight="1">
      <c r="A4" t="s">
        <v>7</v>
      </c>
      <c s="12" t="s">
        <v>8</v>
      </c>
      <c s="13" t="s">
        <v>381</v>
      </c>
      <c s="5"/>
      <c s="14" t="s">
        <v>382</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0+I9+I13</f>
      </c>
      <c>
        <f>0+O9+O13</f>
      </c>
    </row>
    <row r="9" spans="1:16" ht="12.75">
      <c r="A9" s="19" t="s">
        <v>35</v>
      </c>
      <c s="23" t="s">
        <v>19</v>
      </c>
      <c s="23" t="s">
        <v>158</v>
      </c>
      <c s="19" t="s">
        <v>42</v>
      </c>
      <c s="24" t="s">
        <v>159</v>
      </c>
      <c s="25" t="s">
        <v>119</v>
      </c>
      <c s="26">
        <v>17710.496</v>
      </c>
      <c s="27">
        <v>0</v>
      </c>
      <c s="27">
        <f>ROUND(ROUND(H9,2)*ROUND(G9,3),2)</f>
      </c>
      <c r="O9">
        <f>(I9*21)/100</f>
      </c>
      <c t="s">
        <v>13</v>
      </c>
    </row>
    <row r="10" spans="1:5" ht="12.75">
      <c r="A10" s="28" t="s">
        <v>39</v>
      </c>
      <c r="E10" s="29" t="s">
        <v>42</v>
      </c>
    </row>
    <row r="11" spans="1:5" ht="318.75">
      <c r="A11" s="30" t="s">
        <v>41</v>
      </c>
      <c r="E11" s="31" t="s">
        <v>383</v>
      </c>
    </row>
    <row r="12" spans="1:5" ht="25.5">
      <c r="A12" t="s">
        <v>43</v>
      </c>
      <c r="E12" s="29" t="s">
        <v>121</v>
      </c>
    </row>
    <row r="13" spans="1:16" ht="12.75">
      <c r="A13" s="19" t="s">
        <v>35</v>
      </c>
      <c s="23" t="s">
        <v>13</v>
      </c>
      <c s="23" t="s">
        <v>181</v>
      </c>
      <c s="19" t="s">
        <v>42</v>
      </c>
      <c s="24" t="s">
        <v>182</v>
      </c>
      <c s="25" t="s">
        <v>119</v>
      </c>
      <c s="26">
        <v>735.315</v>
      </c>
      <c s="27">
        <v>0</v>
      </c>
      <c s="27">
        <f>ROUND(ROUND(H13,2)*ROUND(G13,3),2)</f>
      </c>
      <c r="O13">
        <f>(I13*21)/100</f>
      </c>
      <c t="s">
        <v>13</v>
      </c>
    </row>
    <row r="14" spans="1:5" ht="12.75">
      <c r="A14" s="28" t="s">
        <v>39</v>
      </c>
      <c r="E14" s="29" t="s">
        <v>42</v>
      </c>
    </row>
    <row r="15" spans="1:5" ht="204">
      <c r="A15" s="30" t="s">
        <v>41</v>
      </c>
      <c r="E15" s="31" t="s">
        <v>384</v>
      </c>
    </row>
    <row r="16" spans="1:5" ht="25.5">
      <c r="A16" t="s">
        <v>43</v>
      </c>
      <c r="E16" s="29" t="s">
        <v>121</v>
      </c>
    </row>
    <row r="17" spans="1:18" ht="12.75" customHeight="1">
      <c r="A17" s="5" t="s">
        <v>33</v>
      </c>
      <c s="5"/>
      <c s="35" t="s">
        <v>19</v>
      </c>
      <c s="5"/>
      <c s="21" t="s">
        <v>122</v>
      </c>
      <c s="5"/>
      <c s="5"/>
      <c s="5"/>
      <c s="36">
        <f>0+Q17</f>
      </c>
      <c r="O17">
        <f>0+R17</f>
      </c>
      <c r="Q17">
        <f>0+I18+I22+I26+I30+I34+I38+I42+I46+I50+I54+I58+I62+I66+I70+I74+I78+I82+I86+I90+I94+I98+I102+I106+I110+I114+I118</f>
      </c>
      <c>
        <f>0+O18+O22+O26+O30+O34+O38+O42+O46+O50+O54+O58+O62+O66+O70+O74+O78+O82+O86+O90+O94+O98+O102+O106+O110+O114+O118</f>
      </c>
    </row>
    <row r="18" spans="1:16" ht="12.75">
      <c r="A18" s="19" t="s">
        <v>35</v>
      </c>
      <c s="23" t="s">
        <v>12</v>
      </c>
      <c s="23" t="s">
        <v>385</v>
      </c>
      <c s="19" t="s">
        <v>42</v>
      </c>
      <c s="24" t="s">
        <v>386</v>
      </c>
      <c s="25" t="s">
        <v>68</v>
      </c>
      <c s="26">
        <v>11</v>
      </c>
      <c s="27">
        <v>0</v>
      </c>
      <c s="27">
        <f>ROUND(ROUND(H18,2)*ROUND(G18,3),2)</f>
      </c>
      <c r="O18">
        <f>(I18*21)/100</f>
      </c>
      <c t="s">
        <v>13</v>
      </c>
    </row>
    <row r="19" spans="1:5" ht="38.25">
      <c r="A19" s="28" t="s">
        <v>39</v>
      </c>
      <c r="E19" s="29" t="s">
        <v>387</v>
      </c>
    </row>
    <row r="20" spans="1:5" ht="25.5">
      <c r="A20" s="30" t="s">
        <v>41</v>
      </c>
      <c r="E20" s="31" t="s">
        <v>388</v>
      </c>
    </row>
    <row r="21" spans="1:5" ht="165.75">
      <c r="A21" t="s">
        <v>43</v>
      </c>
      <c r="E21" s="29" t="s">
        <v>389</v>
      </c>
    </row>
    <row r="22" spans="1:16" ht="12.75">
      <c r="A22" s="19" t="s">
        <v>35</v>
      </c>
      <c s="23" t="s">
        <v>23</v>
      </c>
      <c s="23" t="s">
        <v>191</v>
      </c>
      <c s="19" t="s">
        <v>42</v>
      </c>
      <c s="24" t="s">
        <v>192</v>
      </c>
      <c s="25" t="s">
        <v>125</v>
      </c>
      <c s="26">
        <v>1.248</v>
      </c>
      <c s="27">
        <v>0</v>
      </c>
      <c s="27">
        <f>ROUND(ROUND(H22,2)*ROUND(G22,3),2)</f>
      </c>
      <c r="O22">
        <f>(I22*21)/100</f>
      </c>
      <c t="s">
        <v>13</v>
      </c>
    </row>
    <row r="23" spans="1:5" ht="38.25">
      <c r="A23" s="28" t="s">
        <v>39</v>
      </c>
      <c r="E23" s="29" t="s">
        <v>193</v>
      </c>
    </row>
    <row r="24" spans="1:5" ht="89.25">
      <c r="A24" s="30" t="s">
        <v>41</v>
      </c>
      <c r="E24" s="31" t="s">
        <v>390</v>
      </c>
    </row>
    <row r="25" spans="1:5" ht="63.75">
      <c r="A25" t="s">
        <v>43</v>
      </c>
      <c r="E25" s="29" t="s">
        <v>164</v>
      </c>
    </row>
    <row r="26" spans="1:16" ht="25.5">
      <c r="A26" s="19" t="s">
        <v>35</v>
      </c>
      <c s="23" t="s">
        <v>25</v>
      </c>
      <c s="23" t="s">
        <v>161</v>
      </c>
      <c s="19" t="s">
        <v>42</v>
      </c>
      <c s="24" t="s">
        <v>195</v>
      </c>
      <c s="25" t="s">
        <v>125</v>
      </c>
      <c s="26">
        <v>674.812</v>
      </c>
      <c s="27">
        <v>0</v>
      </c>
      <c s="27">
        <f>ROUND(ROUND(H26,2)*ROUND(G26,3),2)</f>
      </c>
      <c r="O26">
        <f>(I26*21)/100</f>
      </c>
      <c t="s">
        <v>13</v>
      </c>
    </row>
    <row r="27" spans="1:5" ht="12.75">
      <c r="A27" s="28" t="s">
        <v>39</v>
      </c>
      <c r="E27" s="29" t="s">
        <v>391</v>
      </c>
    </row>
    <row r="28" spans="1:5" ht="102">
      <c r="A28" s="30" t="s">
        <v>41</v>
      </c>
      <c r="E28" s="31" t="s">
        <v>392</v>
      </c>
    </row>
    <row r="29" spans="1:5" ht="63.75">
      <c r="A29" t="s">
        <v>43</v>
      </c>
      <c r="E29" s="29" t="s">
        <v>164</v>
      </c>
    </row>
    <row r="30" spans="1:16" ht="12.75">
      <c r="A30" s="19" t="s">
        <v>35</v>
      </c>
      <c s="23" t="s">
        <v>27</v>
      </c>
      <c s="23" t="s">
        <v>198</v>
      </c>
      <c s="19" t="s">
        <v>42</v>
      </c>
      <c s="24" t="s">
        <v>199</v>
      </c>
      <c s="25" t="s">
        <v>125</v>
      </c>
      <c s="26">
        <v>781.704</v>
      </c>
      <c s="27">
        <v>0</v>
      </c>
      <c s="27">
        <f>ROUND(ROUND(H30,2)*ROUND(G30,3),2)</f>
      </c>
      <c r="O30">
        <f>(I30*21)/100</f>
      </c>
      <c t="s">
        <v>13</v>
      </c>
    </row>
    <row r="31" spans="1:5" ht="25.5">
      <c r="A31" s="28" t="s">
        <v>39</v>
      </c>
      <c r="E31" s="29" t="s">
        <v>393</v>
      </c>
    </row>
    <row r="32" spans="1:5" ht="76.5">
      <c r="A32" s="30" t="s">
        <v>41</v>
      </c>
      <c r="E32" s="31" t="s">
        <v>394</v>
      </c>
    </row>
    <row r="33" spans="1:5" ht="63.75">
      <c r="A33" t="s">
        <v>43</v>
      </c>
      <c r="E33" s="29" t="s">
        <v>164</v>
      </c>
    </row>
    <row r="34" spans="1:16" ht="12.75">
      <c r="A34" s="19" t="s">
        <v>35</v>
      </c>
      <c s="23" t="s">
        <v>60</v>
      </c>
      <c s="23" t="s">
        <v>395</v>
      </c>
      <c s="19" t="s">
        <v>42</v>
      </c>
      <c s="24" t="s">
        <v>396</v>
      </c>
      <c s="25" t="s">
        <v>125</v>
      </c>
      <c s="26">
        <v>254.1</v>
      </c>
      <c s="27">
        <v>0</v>
      </c>
      <c s="27">
        <f>ROUND(ROUND(H34,2)*ROUND(G34,3),2)</f>
      </c>
      <c r="O34">
        <f>(I34*21)/100</f>
      </c>
      <c t="s">
        <v>13</v>
      </c>
    </row>
    <row r="35" spans="1:5" ht="12.75">
      <c r="A35" s="28" t="s">
        <v>39</v>
      </c>
      <c r="E35" s="29" t="s">
        <v>42</v>
      </c>
    </row>
    <row r="36" spans="1:5" ht="51">
      <c r="A36" s="30" t="s">
        <v>41</v>
      </c>
      <c r="E36" s="31" t="s">
        <v>397</v>
      </c>
    </row>
    <row r="37" spans="1:5" ht="63.75">
      <c r="A37" t="s">
        <v>43</v>
      </c>
      <c r="E37" s="29" t="s">
        <v>164</v>
      </c>
    </row>
    <row r="38" spans="1:16" ht="12.75">
      <c r="A38" s="19" t="s">
        <v>35</v>
      </c>
      <c s="23" t="s">
        <v>65</v>
      </c>
      <c s="23" t="s">
        <v>398</v>
      </c>
      <c s="19" t="s">
        <v>42</v>
      </c>
      <c s="24" t="s">
        <v>399</v>
      </c>
      <c s="25" t="s">
        <v>125</v>
      </c>
      <c s="26">
        <v>12.45</v>
      </c>
      <c s="27">
        <v>0</v>
      </c>
      <c s="27">
        <f>ROUND(ROUND(H38,2)*ROUND(G38,3),2)</f>
      </c>
      <c r="O38">
        <f>(I38*21)/100</f>
      </c>
      <c t="s">
        <v>13</v>
      </c>
    </row>
    <row r="39" spans="1:5" ht="12.75">
      <c r="A39" s="28" t="s">
        <v>39</v>
      </c>
      <c r="E39" s="29" t="s">
        <v>42</v>
      </c>
    </row>
    <row r="40" spans="1:5" ht="38.25">
      <c r="A40" s="30" t="s">
        <v>41</v>
      </c>
      <c r="E40" s="31" t="s">
        <v>400</v>
      </c>
    </row>
    <row r="41" spans="1:5" ht="63.75">
      <c r="A41" t="s">
        <v>43</v>
      </c>
      <c r="E41" s="29" t="s">
        <v>164</v>
      </c>
    </row>
    <row r="42" spans="1:16" ht="12.75">
      <c r="A42" s="19" t="s">
        <v>35</v>
      </c>
      <c s="23" t="s">
        <v>30</v>
      </c>
      <c s="23" t="s">
        <v>401</v>
      </c>
      <c s="19" t="s">
        <v>42</v>
      </c>
      <c s="24" t="s">
        <v>402</v>
      </c>
      <c s="25" t="s">
        <v>125</v>
      </c>
      <c s="26">
        <v>97.29</v>
      </c>
      <c s="27">
        <v>0</v>
      </c>
      <c s="27">
        <f>ROUND(ROUND(H42,2)*ROUND(G42,3),2)</f>
      </c>
      <c r="O42">
        <f>(I42*21)/100</f>
      </c>
      <c t="s">
        <v>13</v>
      </c>
    </row>
    <row r="43" spans="1:5" ht="38.25">
      <c r="A43" s="28" t="s">
        <v>39</v>
      </c>
      <c r="E43" s="29" t="s">
        <v>403</v>
      </c>
    </row>
    <row r="44" spans="1:5" ht="140.25">
      <c r="A44" s="30" t="s">
        <v>41</v>
      </c>
      <c r="E44" s="31" t="s">
        <v>404</v>
      </c>
    </row>
    <row r="45" spans="1:5" ht="63.75">
      <c r="A45" t="s">
        <v>43</v>
      </c>
      <c r="E45" s="29" t="s">
        <v>164</v>
      </c>
    </row>
    <row r="46" spans="1:16" ht="12.75">
      <c r="A46" s="19" t="s">
        <v>35</v>
      </c>
      <c s="23" t="s">
        <v>32</v>
      </c>
      <c s="23" t="s">
        <v>202</v>
      </c>
      <c s="19" t="s">
        <v>42</v>
      </c>
      <c s="24" t="s">
        <v>203</v>
      </c>
      <c s="25" t="s">
        <v>133</v>
      </c>
      <c s="26">
        <v>854</v>
      </c>
      <c s="27">
        <v>0</v>
      </c>
      <c s="27">
        <f>ROUND(ROUND(H46,2)*ROUND(G46,3),2)</f>
      </c>
      <c r="O46">
        <f>(I46*21)/100</f>
      </c>
      <c t="s">
        <v>13</v>
      </c>
    </row>
    <row r="47" spans="1:5" ht="12.75">
      <c r="A47" s="28" t="s">
        <v>39</v>
      </c>
      <c r="E47" s="29" t="s">
        <v>204</v>
      </c>
    </row>
    <row r="48" spans="1:5" ht="51">
      <c r="A48" s="30" t="s">
        <v>41</v>
      </c>
      <c r="E48" s="31" t="s">
        <v>405</v>
      </c>
    </row>
    <row r="49" spans="1:5" ht="63.75">
      <c r="A49" t="s">
        <v>43</v>
      </c>
      <c r="E49" s="29" t="s">
        <v>164</v>
      </c>
    </row>
    <row r="50" spans="1:16" ht="12.75">
      <c r="A50" s="19" t="s">
        <v>35</v>
      </c>
      <c s="23" t="s">
        <v>75</v>
      </c>
      <c s="23" t="s">
        <v>406</v>
      </c>
      <c s="19" t="s">
        <v>42</v>
      </c>
      <c s="24" t="s">
        <v>407</v>
      </c>
      <c s="25" t="s">
        <v>133</v>
      </c>
      <c s="26">
        <v>88</v>
      </c>
      <c s="27">
        <v>0</v>
      </c>
      <c s="27">
        <f>ROUND(ROUND(H50,2)*ROUND(G50,3),2)</f>
      </c>
      <c r="O50">
        <f>(I50*21)/100</f>
      </c>
      <c t="s">
        <v>13</v>
      </c>
    </row>
    <row r="51" spans="1:5" ht="38.25">
      <c r="A51" s="28" t="s">
        <v>39</v>
      </c>
      <c r="E51" s="29" t="s">
        <v>403</v>
      </c>
    </row>
    <row r="52" spans="1:5" ht="38.25">
      <c r="A52" s="30" t="s">
        <v>41</v>
      </c>
      <c r="E52" s="31" t="s">
        <v>408</v>
      </c>
    </row>
    <row r="53" spans="1:5" ht="63.75">
      <c r="A53" t="s">
        <v>43</v>
      </c>
      <c r="E53" s="29" t="s">
        <v>164</v>
      </c>
    </row>
    <row r="54" spans="1:16" ht="12.75">
      <c r="A54" s="19" t="s">
        <v>35</v>
      </c>
      <c s="23" t="s">
        <v>79</v>
      </c>
      <c s="23" t="s">
        <v>123</v>
      </c>
      <c s="19" t="s">
        <v>42</v>
      </c>
      <c s="24" t="s">
        <v>409</v>
      </c>
      <c s="25" t="s">
        <v>125</v>
      </c>
      <c s="26">
        <v>557.97</v>
      </c>
      <c s="27">
        <v>0</v>
      </c>
      <c s="27">
        <f>ROUND(ROUND(H54,2)*ROUND(G54,3),2)</f>
      </c>
      <c r="O54">
        <f>(I54*21)/100</f>
      </c>
      <c t="s">
        <v>13</v>
      </c>
    </row>
    <row r="55" spans="1:5" ht="38.25">
      <c r="A55" s="28" t="s">
        <v>39</v>
      </c>
      <c r="E55" s="29" t="s">
        <v>410</v>
      </c>
    </row>
    <row r="56" spans="1:5" ht="76.5">
      <c r="A56" s="30" t="s">
        <v>41</v>
      </c>
      <c r="E56" s="31" t="s">
        <v>411</v>
      </c>
    </row>
    <row r="57" spans="1:5" ht="25.5">
      <c r="A57" t="s">
        <v>43</v>
      </c>
      <c r="E57" s="29" t="s">
        <v>128</v>
      </c>
    </row>
    <row r="58" spans="1:16" ht="12.75">
      <c r="A58" s="19" t="s">
        <v>35</v>
      </c>
      <c s="23" t="s">
        <v>84</v>
      </c>
      <c s="23" t="s">
        <v>131</v>
      </c>
      <c s="19" t="s">
        <v>42</v>
      </c>
      <c s="24" t="s">
        <v>132</v>
      </c>
      <c s="25" t="s">
        <v>133</v>
      </c>
      <c s="26">
        <v>55.5</v>
      </c>
      <c s="27">
        <v>0</v>
      </c>
      <c s="27">
        <f>ROUND(ROUND(H58,2)*ROUND(G58,3),2)</f>
      </c>
      <c r="O58">
        <f>(I58*21)/100</f>
      </c>
      <c t="s">
        <v>13</v>
      </c>
    </row>
    <row r="59" spans="1:5" ht="12.75">
      <c r="A59" s="28" t="s">
        <v>39</v>
      </c>
      <c r="E59" s="29" t="s">
        <v>134</v>
      </c>
    </row>
    <row r="60" spans="1:5" ht="12.75">
      <c r="A60" s="30" t="s">
        <v>41</v>
      </c>
      <c r="E60" s="31" t="s">
        <v>412</v>
      </c>
    </row>
    <row r="61" spans="1:5" ht="25.5">
      <c r="A61" t="s">
        <v>43</v>
      </c>
      <c r="E61" s="29" t="s">
        <v>128</v>
      </c>
    </row>
    <row r="62" spans="1:16" ht="12.75">
      <c r="A62" s="19" t="s">
        <v>35</v>
      </c>
      <c s="23" t="s">
        <v>89</v>
      </c>
      <c s="23" t="s">
        <v>209</v>
      </c>
      <c s="19" t="s">
        <v>42</v>
      </c>
      <c s="24" t="s">
        <v>210</v>
      </c>
      <c s="25" t="s">
        <v>125</v>
      </c>
      <c s="26">
        <v>8519.956</v>
      </c>
      <c s="27">
        <v>0</v>
      </c>
      <c s="27">
        <f>ROUND(ROUND(H62,2)*ROUND(G62,3),2)</f>
      </c>
      <c r="O62">
        <f>(I62*21)/100</f>
      </c>
      <c t="s">
        <v>13</v>
      </c>
    </row>
    <row r="63" spans="1:5" ht="25.5">
      <c r="A63" s="28" t="s">
        <v>39</v>
      </c>
      <c r="E63" s="29" t="s">
        <v>211</v>
      </c>
    </row>
    <row r="64" spans="1:5" ht="242.25">
      <c r="A64" s="30" t="s">
        <v>41</v>
      </c>
      <c r="E64" s="31" t="s">
        <v>413</v>
      </c>
    </row>
    <row r="65" spans="1:5" ht="369.75">
      <c r="A65" t="s">
        <v>43</v>
      </c>
      <c r="E65" s="29" t="s">
        <v>213</v>
      </c>
    </row>
    <row r="66" spans="1:16" ht="12.75">
      <c r="A66" s="19" t="s">
        <v>35</v>
      </c>
      <c s="23" t="s">
        <v>93</v>
      </c>
      <c s="23" t="s">
        <v>414</v>
      </c>
      <c s="19" t="s">
        <v>42</v>
      </c>
      <c s="24" t="s">
        <v>415</v>
      </c>
      <c s="25" t="s">
        <v>125</v>
      </c>
      <c s="26">
        <v>1476.316</v>
      </c>
      <c s="27">
        <v>0</v>
      </c>
      <c s="27">
        <f>ROUND(ROUND(H66,2)*ROUND(G66,3),2)</f>
      </c>
      <c r="O66">
        <f>(I66*21)/100</f>
      </c>
      <c t="s">
        <v>13</v>
      </c>
    </row>
    <row r="67" spans="1:5" ht="12.75">
      <c r="A67" s="28" t="s">
        <v>39</v>
      </c>
      <c r="E67" s="29" t="s">
        <v>416</v>
      </c>
    </row>
    <row r="68" spans="1:5" ht="25.5">
      <c r="A68" s="30" t="s">
        <v>41</v>
      </c>
      <c r="E68" s="31" t="s">
        <v>417</v>
      </c>
    </row>
    <row r="69" spans="1:5" ht="306">
      <c r="A69" t="s">
        <v>43</v>
      </c>
      <c r="E69" s="29" t="s">
        <v>418</v>
      </c>
    </row>
    <row r="70" spans="1:16" ht="12.75">
      <c r="A70" s="19" t="s">
        <v>35</v>
      </c>
      <c s="23" t="s">
        <v>98</v>
      </c>
      <c s="23" t="s">
        <v>214</v>
      </c>
      <c s="19" t="s">
        <v>42</v>
      </c>
      <c s="24" t="s">
        <v>215</v>
      </c>
      <c s="25" t="s">
        <v>139</v>
      </c>
      <c s="26">
        <v>1365.75</v>
      </c>
      <c s="27">
        <v>0</v>
      </c>
      <c s="27">
        <f>ROUND(ROUND(H70,2)*ROUND(G70,3),2)</f>
      </c>
      <c r="O70">
        <f>(I70*21)/100</f>
      </c>
      <c t="s">
        <v>13</v>
      </c>
    </row>
    <row r="71" spans="1:5" ht="12.75">
      <c r="A71" s="28" t="s">
        <v>39</v>
      </c>
      <c r="E71" s="29" t="s">
        <v>42</v>
      </c>
    </row>
    <row r="72" spans="1:5" ht="38.25">
      <c r="A72" s="30" t="s">
        <v>41</v>
      </c>
      <c r="E72" s="31" t="s">
        <v>419</v>
      </c>
    </row>
    <row r="73" spans="1:5" ht="63.75">
      <c r="A73" t="s">
        <v>43</v>
      </c>
      <c r="E73" s="29" t="s">
        <v>217</v>
      </c>
    </row>
    <row r="74" spans="1:16" ht="12.75">
      <c r="A74" s="19" t="s">
        <v>35</v>
      </c>
      <c s="23" t="s">
        <v>104</v>
      </c>
      <c s="23" t="s">
        <v>420</v>
      </c>
      <c s="19" t="s">
        <v>42</v>
      </c>
      <c s="24" t="s">
        <v>421</v>
      </c>
      <c s="25" t="s">
        <v>133</v>
      </c>
      <c s="26">
        <v>710</v>
      </c>
      <c s="27">
        <v>0</v>
      </c>
      <c s="27">
        <f>ROUND(ROUND(H74,2)*ROUND(G74,3),2)</f>
      </c>
      <c r="O74">
        <f>(I74*21)/100</f>
      </c>
      <c t="s">
        <v>13</v>
      </c>
    </row>
    <row r="75" spans="1:5" ht="25.5">
      <c r="A75" s="28" t="s">
        <v>39</v>
      </c>
      <c r="E75" s="29" t="s">
        <v>422</v>
      </c>
    </row>
    <row r="76" spans="1:5" ht="38.25">
      <c r="A76" s="30" t="s">
        <v>41</v>
      </c>
      <c r="E76" s="31" t="s">
        <v>423</v>
      </c>
    </row>
    <row r="77" spans="1:5" ht="25.5">
      <c r="A77" t="s">
        <v>43</v>
      </c>
      <c r="E77" s="29" t="s">
        <v>424</v>
      </c>
    </row>
    <row r="78" spans="1:16" ht="12.75">
      <c r="A78" s="19" t="s">
        <v>35</v>
      </c>
      <c s="23" t="s">
        <v>109</v>
      </c>
      <c s="23" t="s">
        <v>218</v>
      </c>
      <c s="19" t="s">
        <v>42</v>
      </c>
      <c s="24" t="s">
        <v>219</v>
      </c>
      <c s="25" t="s">
        <v>125</v>
      </c>
      <c s="26">
        <v>36</v>
      </c>
      <c s="27">
        <v>0</v>
      </c>
      <c s="27">
        <f>ROUND(ROUND(H78,2)*ROUND(G78,3),2)</f>
      </c>
      <c r="O78">
        <f>(I78*21)/100</f>
      </c>
      <c t="s">
        <v>13</v>
      </c>
    </row>
    <row r="79" spans="1:5" ht="25.5">
      <c r="A79" s="28" t="s">
        <v>39</v>
      </c>
      <c r="E79" s="29" t="s">
        <v>220</v>
      </c>
    </row>
    <row r="80" spans="1:5" ht="25.5">
      <c r="A80" s="30" t="s">
        <v>41</v>
      </c>
      <c r="E80" s="31" t="s">
        <v>425</v>
      </c>
    </row>
    <row r="81" spans="1:5" ht="318.75">
      <c r="A81" t="s">
        <v>43</v>
      </c>
      <c r="E81" s="29" t="s">
        <v>222</v>
      </c>
    </row>
    <row r="82" spans="1:16" ht="12.75">
      <c r="A82" s="19" t="s">
        <v>35</v>
      </c>
      <c s="23" t="s">
        <v>113</v>
      </c>
      <c s="23" t="s">
        <v>223</v>
      </c>
      <c s="19" t="s">
        <v>42</v>
      </c>
      <c s="24" t="s">
        <v>224</v>
      </c>
      <c s="25" t="s">
        <v>125</v>
      </c>
      <c s="26">
        <v>382.95</v>
      </c>
      <c s="27">
        <v>0</v>
      </c>
      <c s="27">
        <f>ROUND(ROUND(H82,2)*ROUND(G82,3),2)</f>
      </c>
      <c r="O82">
        <f>(I82*21)/100</f>
      </c>
      <c t="s">
        <v>13</v>
      </c>
    </row>
    <row r="83" spans="1:5" ht="12.75">
      <c r="A83" s="28" t="s">
        <v>39</v>
      </c>
      <c r="E83" s="29" t="s">
        <v>426</v>
      </c>
    </row>
    <row r="84" spans="1:5" ht="140.25">
      <c r="A84" s="30" t="s">
        <v>41</v>
      </c>
      <c r="E84" s="31" t="s">
        <v>427</v>
      </c>
    </row>
    <row r="85" spans="1:5" ht="318.75">
      <c r="A85" t="s">
        <v>43</v>
      </c>
      <c r="E85" s="29" t="s">
        <v>222</v>
      </c>
    </row>
    <row r="86" spans="1:16" ht="12.75">
      <c r="A86" s="19" t="s">
        <v>35</v>
      </c>
      <c s="23" t="s">
        <v>246</v>
      </c>
      <c s="23" t="s">
        <v>226</v>
      </c>
      <c s="19" t="s">
        <v>19</v>
      </c>
      <c s="24" t="s">
        <v>428</v>
      </c>
      <c s="25" t="s">
        <v>125</v>
      </c>
      <c s="26">
        <v>1476.316</v>
      </c>
      <c s="27">
        <v>0</v>
      </c>
      <c s="27">
        <f>ROUND(ROUND(H86,2)*ROUND(G86,3),2)</f>
      </c>
      <c r="O86">
        <f>(I86*21)/100</f>
      </c>
      <c t="s">
        <v>13</v>
      </c>
    </row>
    <row r="87" spans="1:5" ht="25.5">
      <c r="A87" s="28" t="s">
        <v>39</v>
      </c>
      <c r="E87" s="29" t="s">
        <v>429</v>
      </c>
    </row>
    <row r="88" spans="1:5" ht="51">
      <c r="A88" s="30" t="s">
        <v>41</v>
      </c>
      <c r="E88" s="31" t="s">
        <v>430</v>
      </c>
    </row>
    <row r="89" spans="1:5" ht="191.25">
      <c r="A89" t="s">
        <v>43</v>
      </c>
      <c r="E89" s="29" t="s">
        <v>229</v>
      </c>
    </row>
    <row r="90" spans="1:16" ht="12.75">
      <c r="A90" s="19" t="s">
        <v>35</v>
      </c>
      <c s="23" t="s">
        <v>251</v>
      </c>
      <c s="23" t="s">
        <v>226</v>
      </c>
      <c s="19" t="s">
        <v>13</v>
      </c>
      <c s="24" t="s">
        <v>431</v>
      </c>
      <c s="25" t="s">
        <v>125</v>
      </c>
      <c s="26">
        <v>1549.044</v>
      </c>
      <c s="27">
        <v>0</v>
      </c>
      <c s="27">
        <f>ROUND(ROUND(H90,2)*ROUND(G90,3),2)</f>
      </c>
      <c r="O90">
        <f>(I90*21)/100</f>
      </c>
      <c t="s">
        <v>13</v>
      </c>
    </row>
    <row r="91" spans="1:5" ht="12.75">
      <c r="A91" s="28" t="s">
        <v>39</v>
      </c>
      <c r="E91" s="29" t="s">
        <v>432</v>
      </c>
    </row>
    <row r="92" spans="1:5" ht="63.75">
      <c r="A92" s="30" t="s">
        <v>41</v>
      </c>
      <c r="E92" s="31" t="s">
        <v>433</v>
      </c>
    </row>
    <row r="93" spans="1:5" ht="191.25">
      <c r="A93" t="s">
        <v>43</v>
      </c>
      <c r="E93" s="29" t="s">
        <v>229</v>
      </c>
    </row>
    <row r="94" spans="1:16" ht="12.75">
      <c r="A94" s="19" t="s">
        <v>35</v>
      </c>
      <c s="23" t="s">
        <v>257</v>
      </c>
      <c s="23" t="s">
        <v>226</v>
      </c>
      <c s="19" t="s">
        <v>12</v>
      </c>
      <c s="24" t="s">
        <v>227</v>
      </c>
      <c s="25" t="s">
        <v>125</v>
      </c>
      <c s="26">
        <v>8938.906</v>
      </c>
      <c s="27">
        <v>0</v>
      </c>
      <c s="27">
        <f>ROUND(ROUND(H94,2)*ROUND(G94,3),2)</f>
      </c>
      <c r="O94">
        <f>(I94*21)/100</f>
      </c>
      <c t="s">
        <v>13</v>
      </c>
    </row>
    <row r="95" spans="1:5" ht="12.75">
      <c r="A95" s="28" t="s">
        <v>39</v>
      </c>
      <c r="E95" s="29" t="s">
        <v>42</v>
      </c>
    </row>
    <row r="96" spans="1:5" ht="204">
      <c r="A96" s="30" t="s">
        <v>41</v>
      </c>
      <c r="E96" s="31" t="s">
        <v>434</v>
      </c>
    </row>
    <row r="97" spans="1:5" ht="191.25">
      <c r="A97" t="s">
        <v>43</v>
      </c>
      <c r="E97" s="29" t="s">
        <v>229</v>
      </c>
    </row>
    <row r="98" spans="1:16" ht="12.75">
      <c r="A98" s="19" t="s">
        <v>35</v>
      </c>
      <c s="23" t="s">
        <v>260</v>
      </c>
      <c s="23" t="s">
        <v>230</v>
      </c>
      <c s="19" t="s">
        <v>42</v>
      </c>
      <c s="24" t="s">
        <v>231</v>
      </c>
      <c s="25" t="s">
        <v>125</v>
      </c>
      <c s="26">
        <v>35.032</v>
      </c>
      <c s="27">
        <v>0</v>
      </c>
      <c s="27">
        <f>ROUND(ROUND(H98,2)*ROUND(G98,3),2)</f>
      </c>
      <c r="O98">
        <f>(I98*21)/100</f>
      </c>
      <c t="s">
        <v>13</v>
      </c>
    </row>
    <row r="99" spans="1:5" ht="12.75">
      <c r="A99" s="28" t="s">
        <v>39</v>
      </c>
      <c r="E99" s="29" t="s">
        <v>232</v>
      </c>
    </row>
    <row r="100" spans="1:5" ht="102">
      <c r="A100" s="30" t="s">
        <v>41</v>
      </c>
      <c r="E100" s="31" t="s">
        <v>435</v>
      </c>
    </row>
    <row r="101" spans="1:5" ht="229.5">
      <c r="A101" t="s">
        <v>43</v>
      </c>
      <c r="E101" s="29" t="s">
        <v>234</v>
      </c>
    </row>
    <row r="102" spans="1:16" ht="12.75">
      <c r="A102" s="19" t="s">
        <v>35</v>
      </c>
      <c s="23" t="s">
        <v>266</v>
      </c>
      <c s="23" t="s">
        <v>436</v>
      </c>
      <c s="19" t="s">
        <v>42</v>
      </c>
      <c s="24" t="s">
        <v>437</v>
      </c>
      <c s="25" t="s">
        <v>125</v>
      </c>
      <c s="26">
        <v>56.802</v>
      </c>
      <c s="27">
        <v>0</v>
      </c>
      <c s="27">
        <f>ROUND(ROUND(H102,2)*ROUND(G102,3),2)</f>
      </c>
      <c r="O102">
        <f>(I102*21)/100</f>
      </c>
      <c t="s">
        <v>13</v>
      </c>
    </row>
    <row r="103" spans="1:5" ht="12.75">
      <c r="A103" s="28" t="s">
        <v>39</v>
      </c>
      <c r="E103" s="29" t="s">
        <v>232</v>
      </c>
    </row>
    <row r="104" spans="1:5" ht="38.25">
      <c r="A104" s="30" t="s">
        <v>41</v>
      </c>
      <c r="E104" s="31" t="s">
        <v>438</v>
      </c>
    </row>
    <row r="105" spans="1:5" ht="293.25">
      <c r="A105" t="s">
        <v>43</v>
      </c>
      <c r="E105" s="29" t="s">
        <v>439</v>
      </c>
    </row>
    <row r="106" spans="1:16" ht="12.75">
      <c r="A106" s="19" t="s">
        <v>35</v>
      </c>
      <c s="23" t="s">
        <v>270</v>
      </c>
      <c s="23" t="s">
        <v>235</v>
      </c>
      <c s="19" t="s">
        <v>42</v>
      </c>
      <c s="24" t="s">
        <v>236</v>
      </c>
      <c s="25" t="s">
        <v>139</v>
      </c>
      <c s="26">
        <v>5698</v>
      </c>
      <c s="27">
        <v>0</v>
      </c>
      <c s="27">
        <f>ROUND(ROUND(H106,2)*ROUND(G106,3),2)</f>
      </c>
      <c r="O106">
        <f>(I106*21)/100</f>
      </c>
      <c t="s">
        <v>13</v>
      </c>
    </row>
    <row r="107" spans="1:5" ht="12.75">
      <c r="A107" s="28" t="s">
        <v>39</v>
      </c>
      <c r="E107" s="29" t="s">
        <v>42</v>
      </c>
    </row>
    <row r="108" spans="1:5" ht="51">
      <c r="A108" s="30" t="s">
        <v>41</v>
      </c>
      <c r="E108" s="31" t="s">
        <v>440</v>
      </c>
    </row>
    <row r="109" spans="1:5" ht="25.5">
      <c r="A109" t="s">
        <v>43</v>
      </c>
      <c r="E109" s="29" t="s">
        <v>238</v>
      </c>
    </row>
    <row r="110" spans="1:16" ht="12.75">
      <c r="A110" s="19" t="s">
        <v>35</v>
      </c>
      <c s="23" t="s">
        <v>275</v>
      </c>
      <c s="23" t="s">
        <v>441</v>
      </c>
      <c s="19" t="s">
        <v>42</v>
      </c>
      <c s="24" t="s">
        <v>442</v>
      </c>
      <c s="25" t="s">
        <v>139</v>
      </c>
      <c s="26">
        <v>3580</v>
      </c>
      <c s="27">
        <v>0</v>
      </c>
      <c s="27">
        <f>ROUND(ROUND(H110,2)*ROUND(G110,3),2)</f>
      </c>
      <c r="O110">
        <f>(I110*21)/100</f>
      </c>
      <c t="s">
        <v>13</v>
      </c>
    </row>
    <row r="111" spans="1:5" ht="12.75">
      <c r="A111" s="28" t="s">
        <v>39</v>
      </c>
      <c r="E111" s="29" t="s">
        <v>443</v>
      </c>
    </row>
    <row r="112" spans="1:5" ht="25.5">
      <c r="A112" s="30" t="s">
        <v>41</v>
      </c>
      <c r="E112" s="31" t="s">
        <v>444</v>
      </c>
    </row>
    <row r="113" spans="1:5" ht="38.25">
      <c r="A113" t="s">
        <v>43</v>
      </c>
      <c r="E113" s="29" t="s">
        <v>445</v>
      </c>
    </row>
    <row r="114" spans="1:16" ht="12.75">
      <c r="A114" s="19" t="s">
        <v>35</v>
      </c>
      <c s="23" t="s">
        <v>279</v>
      </c>
      <c s="23" t="s">
        <v>446</v>
      </c>
      <c s="19" t="s">
        <v>42</v>
      </c>
      <c s="24" t="s">
        <v>447</v>
      </c>
      <c s="25" t="s">
        <v>139</v>
      </c>
      <c s="26">
        <v>3580</v>
      </c>
      <c s="27">
        <v>0</v>
      </c>
      <c s="27">
        <f>ROUND(ROUND(H114,2)*ROUND(G114,3),2)</f>
      </c>
      <c r="O114">
        <f>(I114*21)/100</f>
      </c>
      <c t="s">
        <v>13</v>
      </c>
    </row>
    <row r="115" spans="1:5" ht="12.75">
      <c r="A115" s="28" t="s">
        <v>39</v>
      </c>
      <c r="E115" s="29" t="s">
        <v>42</v>
      </c>
    </row>
    <row r="116" spans="1:5" ht="25.5">
      <c r="A116" s="30" t="s">
        <v>41</v>
      </c>
      <c r="E116" s="31" t="s">
        <v>448</v>
      </c>
    </row>
    <row r="117" spans="1:5" ht="25.5">
      <c r="A117" t="s">
        <v>43</v>
      </c>
      <c r="E117" s="29" t="s">
        <v>449</v>
      </c>
    </row>
    <row r="118" spans="1:16" ht="12.75">
      <c r="A118" s="19" t="s">
        <v>35</v>
      </c>
      <c s="23" t="s">
        <v>450</v>
      </c>
      <c s="23" t="s">
        <v>240</v>
      </c>
      <c s="19" t="s">
        <v>42</v>
      </c>
      <c s="24" t="s">
        <v>241</v>
      </c>
      <c s="25" t="s">
        <v>125</v>
      </c>
      <c s="26">
        <v>4817.5</v>
      </c>
      <c s="27">
        <v>0</v>
      </c>
      <c s="27">
        <f>ROUND(ROUND(H118,2)*ROUND(G118,3),2)</f>
      </c>
      <c r="O118">
        <f>(I118*21)/100</f>
      </c>
      <c t="s">
        <v>13</v>
      </c>
    </row>
    <row r="119" spans="1:5" ht="25.5">
      <c r="A119" s="28" t="s">
        <v>39</v>
      </c>
      <c r="E119" s="29" t="s">
        <v>242</v>
      </c>
    </row>
    <row r="120" spans="1:5" ht="89.25">
      <c r="A120" s="30" t="s">
        <v>41</v>
      </c>
      <c r="E120" s="31" t="s">
        <v>451</v>
      </c>
    </row>
    <row r="121" spans="1:5" ht="280.5">
      <c r="A121" t="s">
        <v>43</v>
      </c>
      <c r="E121" s="29" t="s">
        <v>244</v>
      </c>
    </row>
    <row r="122" spans="1:18" ht="12.75" customHeight="1">
      <c r="A122" s="5" t="s">
        <v>33</v>
      </c>
      <c s="5"/>
      <c s="35" t="s">
        <v>13</v>
      </c>
      <c s="5"/>
      <c s="21" t="s">
        <v>245</v>
      </c>
      <c s="5"/>
      <c s="5"/>
      <c s="5"/>
      <c s="36">
        <f>0+Q122</f>
      </c>
      <c r="O122">
        <f>0+R122</f>
      </c>
      <c r="Q122">
        <f>0+I123+I127+I131</f>
      </c>
      <c>
        <f>0+O123+O127+O131</f>
      </c>
    </row>
    <row r="123" spans="1:16" ht="12.75">
      <c r="A123" s="19" t="s">
        <v>35</v>
      </c>
      <c s="23" t="s">
        <v>280</v>
      </c>
      <c s="23" t="s">
        <v>247</v>
      </c>
      <c s="19" t="s">
        <v>42</v>
      </c>
      <c s="24" t="s">
        <v>248</v>
      </c>
      <c s="25" t="s">
        <v>133</v>
      </c>
      <c s="26">
        <v>65</v>
      </c>
      <c s="27">
        <v>0</v>
      </c>
      <c s="27">
        <f>ROUND(ROUND(H123,2)*ROUND(G123,3),2)</f>
      </c>
      <c r="O123">
        <f>(I123*21)/100</f>
      </c>
      <c t="s">
        <v>13</v>
      </c>
    </row>
    <row r="124" spans="1:5" ht="12.75">
      <c r="A124" s="28" t="s">
        <v>39</v>
      </c>
      <c r="E124" s="29" t="s">
        <v>42</v>
      </c>
    </row>
    <row r="125" spans="1:5" ht="25.5">
      <c r="A125" s="30" t="s">
        <v>41</v>
      </c>
      <c r="E125" s="31" t="s">
        <v>452</v>
      </c>
    </row>
    <row r="126" spans="1:5" ht="165.75">
      <c r="A126" t="s">
        <v>43</v>
      </c>
      <c r="E126" s="29" t="s">
        <v>250</v>
      </c>
    </row>
    <row r="127" spans="1:16" ht="12.75">
      <c r="A127" s="19" t="s">
        <v>35</v>
      </c>
      <c s="23" t="s">
        <v>282</v>
      </c>
      <c s="23" t="s">
        <v>252</v>
      </c>
      <c s="19" t="s">
        <v>19</v>
      </c>
      <c s="24" t="s">
        <v>253</v>
      </c>
      <c s="25" t="s">
        <v>139</v>
      </c>
      <c s="26">
        <v>130</v>
      </c>
      <c s="27">
        <v>0</v>
      </c>
      <c s="27">
        <f>ROUND(ROUND(H127,2)*ROUND(G127,3),2)</f>
      </c>
      <c r="O127">
        <f>(I127*21)/100</f>
      </c>
      <c t="s">
        <v>13</v>
      </c>
    </row>
    <row r="128" spans="1:5" ht="51">
      <c r="A128" s="28" t="s">
        <v>39</v>
      </c>
      <c r="E128" s="29" t="s">
        <v>254</v>
      </c>
    </row>
    <row r="129" spans="1:5" ht="38.25">
      <c r="A129" s="30" t="s">
        <v>41</v>
      </c>
      <c r="E129" s="31" t="s">
        <v>453</v>
      </c>
    </row>
    <row r="130" spans="1:5" ht="102">
      <c r="A130" t="s">
        <v>43</v>
      </c>
      <c r="E130" s="29" t="s">
        <v>256</v>
      </c>
    </row>
    <row r="131" spans="1:16" ht="12.75">
      <c r="A131" s="19" t="s">
        <v>35</v>
      </c>
      <c s="23" t="s">
        <v>284</v>
      </c>
      <c s="23" t="s">
        <v>252</v>
      </c>
      <c s="19" t="s">
        <v>13</v>
      </c>
      <c s="24" t="s">
        <v>253</v>
      </c>
      <c s="25" t="s">
        <v>139</v>
      </c>
      <c s="26">
        <v>5698</v>
      </c>
      <c s="27">
        <v>0</v>
      </c>
      <c s="27">
        <f>ROUND(ROUND(H131,2)*ROUND(G131,3),2)</f>
      </c>
      <c r="O131">
        <f>(I131*21)/100</f>
      </c>
      <c t="s">
        <v>13</v>
      </c>
    </row>
    <row r="132" spans="1:5" ht="51">
      <c r="A132" s="28" t="s">
        <v>39</v>
      </c>
      <c r="E132" s="29" t="s">
        <v>258</v>
      </c>
    </row>
    <row r="133" spans="1:5" ht="38.25">
      <c r="A133" s="30" t="s">
        <v>41</v>
      </c>
      <c r="E133" s="31" t="s">
        <v>454</v>
      </c>
    </row>
    <row r="134" spans="1:5" ht="102">
      <c r="A134" t="s">
        <v>43</v>
      </c>
      <c r="E134" s="29" t="s">
        <v>256</v>
      </c>
    </row>
    <row r="135" spans="1:18" ht="12.75" customHeight="1">
      <c r="A135" s="5" t="s">
        <v>33</v>
      </c>
      <c s="5"/>
      <c s="35" t="s">
        <v>23</v>
      </c>
      <c s="5"/>
      <c s="21" t="s">
        <v>455</v>
      </c>
      <c s="5"/>
      <c s="5"/>
      <c s="5"/>
      <c s="36">
        <f>0+Q135</f>
      </c>
      <c r="O135">
        <f>0+R135</f>
      </c>
      <c r="Q135">
        <f>0+I136+I140+I144</f>
      </c>
      <c>
        <f>0+O136+O140+O144</f>
      </c>
    </row>
    <row r="136" spans="1:16" ht="12.75">
      <c r="A136" s="19" t="s">
        <v>35</v>
      </c>
      <c s="23" t="s">
        <v>285</v>
      </c>
      <c s="23" t="s">
        <v>456</v>
      </c>
      <c s="19" t="s">
        <v>19</v>
      </c>
      <c s="24" t="s">
        <v>457</v>
      </c>
      <c s="25" t="s">
        <v>125</v>
      </c>
      <c s="26">
        <v>310.05</v>
      </c>
      <c s="27">
        <v>0</v>
      </c>
      <c s="27">
        <f>ROUND(ROUND(H136,2)*ROUND(G136,3),2)</f>
      </c>
      <c r="O136">
        <f>(I136*21)/100</f>
      </c>
      <c t="s">
        <v>13</v>
      </c>
    </row>
    <row r="137" spans="1:5" ht="12.75">
      <c r="A137" s="28" t="s">
        <v>39</v>
      </c>
      <c r="E137" s="29" t="s">
        <v>458</v>
      </c>
    </row>
    <row r="138" spans="1:5" ht="25.5">
      <c r="A138" s="30" t="s">
        <v>41</v>
      </c>
      <c r="E138" s="31" t="s">
        <v>459</v>
      </c>
    </row>
    <row r="139" spans="1:5" ht="38.25">
      <c r="A139" t="s">
        <v>43</v>
      </c>
      <c r="E139" s="29" t="s">
        <v>460</v>
      </c>
    </row>
    <row r="140" spans="1:16" ht="12.75">
      <c r="A140" s="19" t="s">
        <v>35</v>
      </c>
      <c s="23" t="s">
        <v>288</v>
      </c>
      <c s="23" t="s">
        <v>456</v>
      </c>
      <c s="19" t="s">
        <v>13</v>
      </c>
      <c s="24" t="s">
        <v>457</v>
      </c>
      <c s="25" t="s">
        <v>125</v>
      </c>
      <c s="26">
        <v>12.18</v>
      </c>
      <c s="27">
        <v>0</v>
      </c>
      <c s="27">
        <f>ROUND(ROUND(H140,2)*ROUND(G140,3),2)</f>
      </c>
      <c r="O140">
        <f>(I140*21)/100</f>
      </c>
      <c t="s">
        <v>13</v>
      </c>
    </row>
    <row r="141" spans="1:5" ht="12.75">
      <c r="A141" s="28" t="s">
        <v>39</v>
      </c>
      <c r="E141" s="29" t="s">
        <v>461</v>
      </c>
    </row>
    <row r="142" spans="1:5" ht="25.5">
      <c r="A142" s="30" t="s">
        <v>41</v>
      </c>
      <c r="E142" s="31" t="s">
        <v>462</v>
      </c>
    </row>
    <row r="143" spans="1:5" ht="38.25">
      <c r="A143" t="s">
        <v>43</v>
      </c>
      <c r="E143" s="29" t="s">
        <v>460</v>
      </c>
    </row>
    <row r="144" spans="1:16" ht="12.75">
      <c r="A144" s="19" t="s">
        <v>35</v>
      </c>
      <c s="23" t="s">
        <v>293</v>
      </c>
      <c s="23" t="s">
        <v>463</v>
      </c>
      <c s="19" t="s">
        <v>42</v>
      </c>
      <c s="24" t="s">
        <v>464</v>
      </c>
      <c s="25" t="s">
        <v>125</v>
      </c>
      <c s="26">
        <v>6</v>
      </c>
      <c s="27">
        <v>0</v>
      </c>
      <c s="27">
        <f>ROUND(ROUND(H144,2)*ROUND(G144,3),2)</f>
      </c>
      <c r="O144">
        <f>(I144*21)/100</f>
      </c>
      <c t="s">
        <v>13</v>
      </c>
    </row>
    <row r="145" spans="1:5" ht="51">
      <c r="A145" s="28" t="s">
        <v>39</v>
      </c>
      <c r="E145" s="29" t="s">
        <v>465</v>
      </c>
    </row>
    <row r="146" spans="1:5" ht="51">
      <c r="A146" s="30" t="s">
        <v>41</v>
      </c>
      <c r="E146" s="31" t="s">
        <v>466</v>
      </c>
    </row>
    <row r="147" spans="1:5" ht="51">
      <c r="A147" t="s">
        <v>43</v>
      </c>
      <c r="E147" s="29" t="s">
        <v>467</v>
      </c>
    </row>
    <row r="148" spans="1:18" ht="12.75" customHeight="1">
      <c r="A148" s="5" t="s">
        <v>33</v>
      </c>
      <c s="5"/>
      <c s="35" t="s">
        <v>25</v>
      </c>
      <c s="5"/>
      <c s="21" t="s">
        <v>136</v>
      </c>
      <c s="5"/>
      <c s="5"/>
      <c s="5"/>
      <c s="36">
        <f>0+Q148</f>
      </c>
      <c r="O148">
        <f>0+R148</f>
      </c>
      <c r="Q148">
        <f>0+I149+I153+I157+I161+I165+I169+I173+I177+I181+I185+I189+I193+I197+I201+I205</f>
      </c>
      <c>
        <f>0+O149+O153+O157+O161+O165+O169+O173+O177+O181+O185+O189+O193+O197+O201+O205</f>
      </c>
    </row>
    <row r="149" spans="1:16" ht="12.75">
      <c r="A149" s="19" t="s">
        <v>35</v>
      </c>
      <c s="23" t="s">
        <v>299</v>
      </c>
      <c s="23" t="s">
        <v>261</v>
      </c>
      <c s="19" t="s">
        <v>42</v>
      </c>
      <c s="24" t="s">
        <v>262</v>
      </c>
      <c s="25" t="s">
        <v>139</v>
      </c>
      <c s="26">
        <v>1365</v>
      </c>
      <c s="27">
        <v>0</v>
      </c>
      <c s="27">
        <f>ROUND(ROUND(H149,2)*ROUND(G149,3),2)</f>
      </c>
      <c r="O149">
        <f>(I149*21)/100</f>
      </c>
      <c t="s">
        <v>13</v>
      </c>
    </row>
    <row r="150" spans="1:5" ht="25.5">
      <c r="A150" s="28" t="s">
        <v>39</v>
      </c>
      <c r="E150" s="29" t="s">
        <v>263</v>
      </c>
    </row>
    <row r="151" spans="1:5" ht="25.5">
      <c r="A151" s="30" t="s">
        <v>41</v>
      </c>
      <c r="E151" s="31" t="s">
        <v>468</v>
      </c>
    </row>
    <row r="152" spans="1:5" ht="127.5">
      <c r="A152" t="s">
        <v>43</v>
      </c>
      <c r="E152" s="29" t="s">
        <v>265</v>
      </c>
    </row>
    <row r="153" spans="1:16" ht="12.75">
      <c r="A153" s="19" t="s">
        <v>35</v>
      </c>
      <c s="23" t="s">
        <v>305</v>
      </c>
      <c s="23" t="s">
        <v>469</v>
      </c>
      <c s="19" t="s">
        <v>42</v>
      </c>
      <c s="24" t="s">
        <v>470</v>
      </c>
      <c s="25" t="s">
        <v>125</v>
      </c>
      <c s="26">
        <v>72.728</v>
      </c>
      <c s="27">
        <v>0</v>
      </c>
      <c s="27">
        <f>ROUND(ROUND(H153,2)*ROUND(G153,3),2)</f>
      </c>
      <c r="O153">
        <f>(I153*21)/100</f>
      </c>
      <c t="s">
        <v>13</v>
      </c>
    </row>
    <row r="154" spans="1:5" ht="12.75">
      <c r="A154" s="28" t="s">
        <v>39</v>
      </c>
      <c r="E154" s="29" t="s">
        <v>471</v>
      </c>
    </row>
    <row r="155" spans="1:5" ht="25.5">
      <c r="A155" s="30" t="s">
        <v>41</v>
      </c>
      <c r="E155" s="31" t="s">
        <v>472</v>
      </c>
    </row>
    <row r="156" spans="1:5" ht="51">
      <c r="A156" t="s">
        <v>43</v>
      </c>
      <c r="E156" s="29" t="s">
        <v>269</v>
      </c>
    </row>
    <row r="157" spans="1:16" ht="12.75">
      <c r="A157" s="19" t="s">
        <v>35</v>
      </c>
      <c s="23" t="s">
        <v>311</v>
      </c>
      <c s="23" t="s">
        <v>267</v>
      </c>
      <c s="19" t="s">
        <v>42</v>
      </c>
      <c s="24" t="s">
        <v>473</v>
      </c>
      <c s="25" t="s">
        <v>139</v>
      </c>
      <c s="26">
        <v>1365</v>
      </c>
      <c s="27">
        <v>0</v>
      </c>
      <c s="27">
        <f>ROUND(ROUND(H157,2)*ROUND(G157,3),2)</f>
      </c>
      <c r="O157">
        <f>(I157*21)/100</f>
      </c>
      <c t="s">
        <v>13</v>
      </c>
    </row>
    <row r="158" spans="1:5" ht="12.75">
      <c r="A158" s="28" t="s">
        <v>39</v>
      </c>
      <c r="E158" s="29" t="s">
        <v>474</v>
      </c>
    </row>
    <row r="159" spans="1:5" ht="25.5">
      <c r="A159" s="30" t="s">
        <v>41</v>
      </c>
      <c r="E159" s="31" t="s">
        <v>475</v>
      </c>
    </row>
    <row r="160" spans="1:5" ht="51">
      <c r="A160" t="s">
        <v>43</v>
      </c>
      <c r="E160" s="29" t="s">
        <v>269</v>
      </c>
    </row>
    <row r="161" spans="1:16" ht="12.75">
      <c r="A161" s="19" t="s">
        <v>35</v>
      </c>
      <c s="23" t="s">
        <v>316</v>
      </c>
      <c s="23" t="s">
        <v>476</v>
      </c>
      <c s="19" t="s">
        <v>42</v>
      </c>
      <c s="24" t="s">
        <v>477</v>
      </c>
      <c s="25" t="s">
        <v>139</v>
      </c>
      <c s="26">
        <v>9080</v>
      </c>
      <c s="27">
        <v>0</v>
      </c>
      <c s="27">
        <f>ROUND(ROUND(H161,2)*ROUND(G161,3),2)</f>
      </c>
      <c r="O161">
        <f>(I161*21)/100</f>
      </c>
      <c t="s">
        <v>13</v>
      </c>
    </row>
    <row r="162" spans="1:5" ht="12.75">
      <c r="A162" s="28" t="s">
        <v>39</v>
      </c>
      <c r="E162" s="29" t="s">
        <v>478</v>
      </c>
    </row>
    <row r="163" spans="1:5" ht="76.5">
      <c r="A163" s="30" t="s">
        <v>41</v>
      </c>
      <c r="E163" s="31" t="s">
        <v>479</v>
      </c>
    </row>
    <row r="164" spans="1:5" ht="51">
      <c r="A164" t="s">
        <v>43</v>
      </c>
      <c r="E164" s="29" t="s">
        <v>269</v>
      </c>
    </row>
    <row r="165" spans="1:16" ht="12.75">
      <c r="A165" s="19" t="s">
        <v>35</v>
      </c>
      <c s="23" t="s">
        <v>322</v>
      </c>
      <c s="23" t="s">
        <v>271</v>
      </c>
      <c s="19" t="s">
        <v>42</v>
      </c>
      <c s="24" t="s">
        <v>272</v>
      </c>
      <c s="25" t="s">
        <v>125</v>
      </c>
      <c s="26">
        <v>2.988</v>
      </c>
      <c s="27">
        <v>0</v>
      </c>
      <c s="27">
        <f>ROUND(ROUND(H165,2)*ROUND(G165,3),2)</f>
      </c>
      <c r="O165">
        <f>(I165*21)/100</f>
      </c>
      <c t="s">
        <v>13</v>
      </c>
    </row>
    <row r="166" spans="1:5" ht="12.75">
      <c r="A166" s="28" t="s">
        <v>39</v>
      </c>
      <c r="E166" s="29" t="s">
        <v>273</v>
      </c>
    </row>
    <row r="167" spans="1:5" ht="25.5">
      <c r="A167" s="30" t="s">
        <v>41</v>
      </c>
      <c r="E167" s="31" t="s">
        <v>480</v>
      </c>
    </row>
    <row r="168" spans="1:5" ht="51">
      <c r="A168" t="s">
        <v>43</v>
      </c>
      <c r="E168" s="29" t="s">
        <v>269</v>
      </c>
    </row>
    <row r="169" spans="1:16" ht="12.75">
      <c r="A169" s="19" t="s">
        <v>35</v>
      </c>
      <c s="23" t="s">
        <v>327</v>
      </c>
      <c s="23" t="s">
        <v>481</v>
      </c>
      <c s="19" t="s">
        <v>42</v>
      </c>
      <c s="24" t="s">
        <v>482</v>
      </c>
      <c s="25" t="s">
        <v>139</v>
      </c>
      <c s="26">
        <v>10444</v>
      </c>
      <c s="27">
        <v>0</v>
      </c>
      <c s="27">
        <f>ROUND(ROUND(H169,2)*ROUND(G169,3),2)</f>
      </c>
      <c r="O169">
        <f>(I169*21)/100</f>
      </c>
      <c t="s">
        <v>13</v>
      </c>
    </row>
    <row r="170" spans="1:5" ht="127.5">
      <c r="A170" s="28" t="s">
        <v>39</v>
      </c>
      <c r="E170" s="29" t="s">
        <v>483</v>
      </c>
    </row>
    <row r="171" spans="1:5" ht="51">
      <c r="A171" s="30" t="s">
        <v>41</v>
      </c>
      <c r="E171" s="31" t="s">
        <v>484</v>
      </c>
    </row>
    <row r="172" spans="1:5" ht="76.5">
      <c r="A172" t="s">
        <v>43</v>
      </c>
      <c r="E172" s="29" t="s">
        <v>485</v>
      </c>
    </row>
    <row r="173" spans="1:16" ht="12.75">
      <c r="A173" s="19" t="s">
        <v>35</v>
      </c>
      <c s="23" t="s">
        <v>333</v>
      </c>
      <c s="23" t="s">
        <v>276</v>
      </c>
      <c s="19" t="s">
        <v>42</v>
      </c>
      <c s="24" t="s">
        <v>277</v>
      </c>
      <c s="25" t="s">
        <v>125</v>
      </c>
      <c s="26">
        <v>204.885</v>
      </c>
      <c s="27">
        <v>0</v>
      </c>
      <c s="27">
        <f>ROUND(ROUND(H173,2)*ROUND(G173,3),2)</f>
      </c>
      <c r="O173">
        <f>(I173*21)/100</f>
      </c>
      <c t="s">
        <v>13</v>
      </c>
    </row>
    <row r="174" spans="1:5" ht="12.75">
      <c r="A174" s="28" t="s">
        <v>39</v>
      </c>
      <c r="E174" s="29" t="s">
        <v>42</v>
      </c>
    </row>
    <row r="175" spans="1:5" ht="76.5">
      <c r="A175" s="30" t="s">
        <v>41</v>
      </c>
      <c r="E175" s="31" t="s">
        <v>486</v>
      </c>
    </row>
    <row r="176" spans="1:5" ht="102">
      <c r="A176" t="s">
        <v>43</v>
      </c>
      <c r="E176" s="29" t="s">
        <v>173</v>
      </c>
    </row>
    <row r="177" spans="1:16" ht="12.75">
      <c r="A177" s="19" t="s">
        <v>35</v>
      </c>
      <c s="23" t="s">
        <v>338</v>
      </c>
      <c s="23" t="s">
        <v>137</v>
      </c>
      <c s="19" t="s">
        <v>42</v>
      </c>
      <c s="24" t="s">
        <v>138</v>
      </c>
      <c s="25" t="s">
        <v>139</v>
      </c>
      <c s="26">
        <v>11809</v>
      </c>
      <c s="27">
        <v>0</v>
      </c>
      <c s="27">
        <f>ROUND(ROUND(H177,2)*ROUND(G177,3),2)</f>
      </c>
      <c r="O177">
        <f>(I177*21)/100</f>
      </c>
      <c t="s">
        <v>13</v>
      </c>
    </row>
    <row r="178" spans="1:5" ht="12.75">
      <c r="A178" s="28" t="s">
        <v>39</v>
      </c>
      <c r="E178" s="29" t="s">
        <v>42</v>
      </c>
    </row>
    <row r="179" spans="1:5" ht="25.5">
      <c r="A179" s="30" t="s">
        <v>41</v>
      </c>
      <c r="E179" s="31" t="s">
        <v>487</v>
      </c>
    </row>
    <row r="180" spans="1:5" ht="51">
      <c r="A180" t="s">
        <v>43</v>
      </c>
      <c r="E180" s="29" t="s">
        <v>141</v>
      </c>
    </row>
    <row r="181" spans="1:16" ht="12.75">
      <c r="A181" s="19" t="s">
        <v>35</v>
      </c>
      <c s="23" t="s">
        <v>343</v>
      </c>
      <c s="23" t="s">
        <v>142</v>
      </c>
      <c s="19" t="s">
        <v>42</v>
      </c>
      <c s="24" t="s">
        <v>143</v>
      </c>
      <c s="25" t="s">
        <v>139</v>
      </c>
      <c s="26">
        <v>23061</v>
      </c>
      <c s="27">
        <v>0</v>
      </c>
      <c s="27">
        <f>ROUND(ROUND(H181,2)*ROUND(G181,3),2)</f>
      </c>
      <c r="O181">
        <f>(I181*21)/100</f>
      </c>
      <c t="s">
        <v>13</v>
      </c>
    </row>
    <row r="182" spans="1:5" ht="12.75">
      <c r="A182" s="28" t="s">
        <v>39</v>
      </c>
      <c r="E182" s="29" t="s">
        <v>42</v>
      </c>
    </row>
    <row r="183" spans="1:5" ht="89.25">
      <c r="A183" s="30" t="s">
        <v>41</v>
      </c>
      <c r="E183" s="31" t="s">
        <v>488</v>
      </c>
    </row>
    <row r="184" spans="1:5" ht="51">
      <c r="A184" t="s">
        <v>43</v>
      </c>
      <c r="E184" s="29" t="s">
        <v>141</v>
      </c>
    </row>
    <row r="185" spans="1:16" ht="12.75">
      <c r="A185" s="19" t="s">
        <v>35</v>
      </c>
      <c s="23" t="s">
        <v>348</v>
      </c>
      <c s="23" t="s">
        <v>145</v>
      </c>
      <c s="19" t="s">
        <v>42</v>
      </c>
      <c s="24" t="s">
        <v>146</v>
      </c>
      <c s="25" t="s">
        <v>139</v>
      </c>
      <c s="26">
        <v>11411</v>
      </c>
      <c s="27">
        <v>0</v>
      </c>
      <c s="27">
        <f>ROUND(ROUND(H185,2)*ROUND(G185,3),2)</f>
      </c>
      <c r="O185">
        <f>(I185*21)/100</f>
      </c>
      <c t="s">
        <v>13</v>
      </c>
    </row>
    <row r="186" spans="1:5" ht="12.75">
      <c r="A186" s="28" t="s">
        <v>39</v>
      </c>
      <c r="E186" s="29" t="s">
        <v>42</v>
      </c>
    </row>
    <row r="187" spans="1:5" ht="63.75">
      <c r="A187" s="30" t="s">
        <v>41</v>
      </c>
      <c r="E187" s="31" t="s">
        <v>489</v>
      </c>
    </row>
    <row r="188" spans="1:5" ht="140.25">
      <c r="A188" t="s">
        <v>43</v>
      </c>
      <c r="E188" s="29" t="s">
        <v>148</v>
      </c>
    </row>
    <row r="189" spans="1:16" ht="12.75">
      <c r="A189" s="19" t="s">
        <v>35</v>
      </c>
      <c s="23" t="s">
        <v>352</v>
      </c>
      <c s="23" t="s">
        <v>149</v>
      </c>
      <c s="19" t="s">
        <v>42</v>
      </c>
      <c s="24" t="s">
        <v>150</v>
      </c>
      <c s="25" t="s">
        <v>139</v>
      </c>
      <c s="26">
        <v>11435</v>
      </c>
      <c s="27">
        <v>0</v>
      </c>
      <c s="27">
        <f>ROUND(ROUND(H189,2)*ROUND(G189,3),2)</f>
      </c>
      <c r="O189">
        <f>(I189*21)/100</f>
      </c>
      <c t="s">
        <v>13</v>
      </c>
    </row>
    <row r="190" spans="1:5" ht="12.75">
      <c r="A190" s="28" t="s">
        <v>39</v>
      </c>
      <c r="E190" s="29" t="s">
        <v>42</v>
      </c>
    </row>
    <row r="191" spans="1:5" ht="76.5">
      <c r="A191" s="30" t="s">
        <v>41</v>
      </c>
      <c r="E191" s="31" t="s">
        <v>490</v>
      </c>
    </row>
    <row r="192" spans="1:5" ht="140.25">
      <c r="A192" t="s">
        <v>43</v>
      </c>
      <c r="E192" s="29" t="s">
        <v>148</v>
      </c>
    </row>
    <row r="193" spans="1:16" ht="12.75">
      <c r="A193" s="19" t="s">
        <v>35</v>
      </c>
      <c s="23" t="s">
        <v>357</v>
      </c>
      <c s="23" t="s">
        <v>286</v>
      </c>
      <c s="19" t="s">
        <v>42</v>
      </c>
      <c s="24" t="s">
        <v>287</v>
      </c>
      <c s="25" t="s">
        <v>139</v>
      </c>
      <c s="26">
        <v>11626</v>
      </c>
      <c s="27">
        <v>0</v>
      </c>
      <c s="27">
        <f>ROUND(ROUND(H193,2)*ROUND(G193,3),2)</f>
      </c>
      <c r="O193">
        <f>(I193*21)/100</f>
      </c>
      <c t="s">
        <v>13</v>
      </c>
    </row>
    <row r="194" spans="1:5" ht="12.75">
      <c r="A194" s="28" t="s">
        <v>39</v>
      </c>
      <c r="E194" s="29" t="s">
        <v>42</v>
      </c>
    </row>
    <row r="195" spans="1:5" ht="76.5">
      <c r="A195" s="30" t="s">
        <v>41</v>
      </c>
      <c r="E195" s="31" t="s">
        <v>491</v>
      </c>
    </row>
    <row r="196" spans="1:5" ht="140.25">
      <c r="A196" t="s">
        <v>43</v>
      </c>
      <c r="E196" s="29" t="s">
        <v>148</v>
      </c>
    </row>
    <row r="197" spans="1:16" ht="12.75">
      <c r="A197" s="19" t="s">
        <v>35</v>
      </c>
      <c s="23" t="s">
        <v>362</v>
      </c>
      <c s="23" t="s">
        <v>289</v>
      </c>
      <c s="19" t="s">
        <v>42</v>
      </c>
      <c s="24" t="s">
        <v>290</v>
      </c>
      <c s="25" t="s">
        <v>139</v>
      </c>
      <c s="26">
        <v>11809</v>
      </c>
      <c s="27">
        <v>0</v>
      </c>
      <c s="27">
        <f>ROUND(ROUND(H197,2)*ROUND(G197,3),2)</f>
      </c>
      <c r="O197">
        <f>(I197*21)/100</f>
      </c>
      <c t="s">
        <v>13</v>
      </c>
    </row>
    <row r="198" spans="1:5" ht="12.75">
      <c r="A198" s="28" t="s">
        <v>39</v>
      </c>
      <c r="E198" s="29" t="s">
        <v>291</v>
      </c>
    </row>
    <row r="199" spans="1:5" ht="25.5">
      <c r="A199" s="30" t="s">
        <v>41</v>
      </c>
      <c r="E199" s="31" t="s">
        <v>492</v>
      </c>
    </row>
    <row r="200" spans="1:5" ht="25.5">
      <c r="A200" t="s">
        <v>43</v>
      </c>
      <c r="E200" s="29" t="s">
        <v>292</v>
      </c>
    </row>
    <row r="201" spans="1:16" ht="12.75">
      <c r="A201" s="19" t="s">
        <v>35</v>
      </c>
      <c s="23" t="s">
        <v>365</v>
      </c>
      <c s="23" t="s">
        <v>493</v>
      </c>
      <c s="19" t="s">
        <v>42</v>
      </c>
      <c s="24" t="s">
        <v>494</v>
      </c>
      <c s="25" t="s">
        <v>139</v>
      </c>
      <c s="26">
        <v>39</v>
      </c>
      <c s="27">
        <v>0</v>
      </c>
      <c s="27">
        <f>ROUND(ROUND(H201,2)*ROUND(G201,3),2)</f>
      </c>
      <c r="O201">
        <f>(I201*21)/100</f>
      </c>
      <c t="s">
        <v>13</v>
      </c>
    </row>
    <row r="202" spans="1:5" ht="12.75">
      <c r="A202" s="28" t="s">
        <v>39</v>
      </c>
      <c r="E202" s="29" t="s">
        <v>42</v>
      </c>
    </row>
    <row r="203" spans="1:5" ht="25.5">
      <c r="A203" s="30" t="s">
        <v>41</v>
      </c>
      <c r="E203" s="31" t="s">
        <v>495</v>
      </c>
    </row>
    <row r="204" spans="1:5" ht="153">
      <c r="A204" t="s">
        <v>43</v>
      </c>
      <c r="E204" s="29" t="s">
        <v>496</v>
      </c>
    </row>
    <row r="205" spans="1:16" ht="12.75">
      <c r="A205" s="19" t="s">
        <v>35</v>
      </c>
      <c s="23" t="s">
        <v>370</v>
      </c>
      <c s="23" t="s">
        <v>294</v>
      </c>
      <c s="19" t="s">
        <v>42</v>
      </c>
      <c s="24" t="s">
        <v>295</v>
      </c>
      <c s="25" t="s">
        <v>139</v>
      </c>
      <c s="26">
        <v>551</v>
      </c>
      <c s="27">
        <v>0</v>
      </c>
      <c s="27">
        <f>ROUND(ROUND(H205,2)*ROUND(G205,3),2)</f>
      </c>
      <c r="O205">
        <f>(I205*21)/100</f>
      </c>
      <c t="s">
        <v>13</v>
      </c>
    </row>
    <row r="206" spans="1:5" ht="12.75">
      <c r="A206" s="28" t="s">
        <v>39</v>
      </c>
      <c r="E206" s="29" t="s">
        <v>42</v>
      </c>
    </row>
    <row r="207" spans="1:5" ht="89.25">
      <c r="A207" s="30" t="s">
        <v>41</v>
      </c>
      <c r="E207" s="31" t="s">
        <v>497</v>
      </c>
    </row>
    <row r="208" spans="1:5" ht="89.25">
      <c r="A208" t="s">
        <v>43</v>
      </c>
      <c r="E208" s="29" t="s">
        <v>297</v>
      </c>
    </row>
    <row r="209" spans="1:18" ht="12.75" customHeight="1">
      <c r="A209" s="5" t="s">
        <v>33</v>
      </c>
      <c s="5"/>
      <c s="35" t="s">
        <v>65</v>
      </c>
      <c s="5"/>
      <c s="21" t="s">
        <v>298</v>
      </c>
      <c s="5"/>
      <c s="5"/>
      <c s="5"/>
      <c s="36">
        <f>0+Q209</f>
      </c>
      <c r="O209">
        <f>0+R209</f>
      </c>
      <c r="Q209">
        <f>0+I210+I214+I218+I222+I226+I230+I234</f>
      </c>
      <c>
        <f>0+O210+O214+O218+O222+O226+O230+O234</f>
      </c>
    </row>
    <row r="210" spans="1:16" ht="12.75">
      <c r="A210" s="19" t="s">
        <v>35</v>
      </c>
      <c s="23" t="s">
        <v>375</v>
      </c>
      <c s="23" t="s">
        <v>300</v>
      </c>
      <c s="19" t="s">
        <v>42</v>
      </c>
      <c s="24" t="s">
        <v>301</v>
      </c>
      <c s="25" t="s">
        <v>133</v>
      </c>
      <c s="26">
        <v>24</v>
      </c>
      <c s="27">
        <v>0</v>
      </c>
      <c s="27">
        <f>ROUND(ROUND(H210,2)*ROUND(G210,3),2)</f>
      </c>
      <c r="O210">
        <f>(I210*21)/100</f>
      </c>
      <c t="s">
        <v>13</v>
      </c>
    </row>
    <row r="211" spans="1:5" ht="12.75">
      <c r="A211" s="28" t="s">
        <v>39</v>
      </c>
      <c r="E211" s="29" t="s">
        <v>498</v>
      </c>
    </row>
    <row r="212" spans="1:5" ht="12.75">
      <c r="A212" s="30" t="s">
        <v>41</v>
      </c>
      <c r="E212" s="31" t="s">
        <v>499</v>
      </c>
    </row>
    <row r="213" spans="1:5" ht="255">
      <c r="A213" t="s">
        <v>43</v>
      </c>
      <c r="E213" s="29" t="s">
        <v>304</v>
      </c>
    </row>
    <row r="214" spans="1:16" ht="12.75">
      <c r="A214" s="19" t="s">
        <v>35</v>
      </c>
      <c s="23" t="s">
        <v>377</v>
      </c>
      <c s="23" t="s">
        <v>306</v>
      </c>
      <c s="19" t="s">
        <v>42</v>
      </c>
      <c s="24" t="s">
        <v>307</v>
      </c>
      <c s="25" t="s">
        <v>133</v>
      </c>
      <c s="26">
        <v>110</v>
      </c>
      <c s="27">
        <v>0</v>
      </c>
      <c s="27">
        <f>ROUND(ROUND(H214,2)*ROUND(G214,3),2)</f>
      </c>
      <c r="O214">
        <f>(I214*21)/100</f>
      </c>
      <c t="s">
        <v>13</v>
      </c>
    </row>
    <row r="215" spans="1:5" ht="12.75">
      <c r="A215" s="28" t="s">
        <v>39</v>
      </c>
      <c r="E215" s="29" t="s">
        <v>308</v>
      </c>
    </row>
    <row r="216" spans="1:5" ht="12.75">
      <c r="A216" s="30" t="s">
        <v>41</v>
      </c>
      <c r="E216" s="31" t="s">
        <v>500</v>
      </c>
    </row>
    <row r="217" spans="1:5" ht="242.25">
      <c r="A217" t="s">
        <v>43</v>
      </c>
      <c r="E217" s="29" t="s">
        <v>310</v>
      </c>
    </row>
    <row r="218" spans="1:16" ht="12.75">
      <c r="A218" s="19" t="s">
        <v>35</v>
      </c>
      <c s="23" t="s">
        <v>239</v>
      </c>
      <c s="23" t="s">
        <v>312</v>
      </c>
      <c s="19" t="s">
        <v>42</v>
      </c>
      <c s="24" t="s">
        <v>313</v>
      </c>
      <c s="25" t="s">
        <v>133</v>
      </c>
      <c s="26">
        <v>110</v>
      </c>
      <c s="27">
        <v>0</v>
      </c>
      <c s="27">
        <f>ROUND(ROUND(H218,2)*ROUND(G218,3),2)</f>
      </c>
      <c r="O218">
        <f>(I218*21)/100</f>
      </c>
      <c t="s">
        <v>13</v>
      </c>
    </row>
    <row r="219" spans="1:5" ht="12.75">
      <c r="A219" s="28" t="s">
        <v>39</v>
      </c>
      <c r="E219" s="29" t="s">
        <v>42</v>
      </c>
    </row>
    <row r="220" spans="1:5" ht="25.5">
      <c r="A220" s="30" t="s">
        <v>41</v>
      </c>
      <c r="E220" s="31" t="s">
        <v>501</v>
      </c>
    </row>
    <row r="221" spans="1:5" ht="51">
      <c r="A221" t="s">
        <v>43</v>
      </c>
      <c r="E221" s="29" t="s">
        <v>315</v>
      </c>
    </row>
    <row r="222" spans="1:16" ht="12.75">
      <c r="A222" s="19" t="s">
        <v>35</v>
      </c>
      <c s="23" t="s">
        <v>502</v>
      </c>
      <c s="23" t="s">
        <v>317</v>
      </c>
      <c s="19" t="s">
        <v>42</v>
      </c>
      <c s="24" t="s">
        <v>318</v>
      </c>
      <c s="25" t="s">
        <v>68</v>
      </c>
      <c s="26">
        <v>24</v>
      </c>
      <c s="27">
        <v>0</v>
      </c>
      <c s="27">
        <f>ROUND(ROUND(H222,2)*ROUND(G222,3),2)</f>
      </c>
      <c r="O222">
        <f>(I222*21)/100</f>
      </c>
      <c t="s">
        <v>13</v>
      </c>
    </row>
    <row r="223" spans="1:5" ht="12.75">
      <c r="A223" s="28" t="s">
        <v>39</v>
      </c>
      <c r="E223" s="29" t="s">
        <v>319</v>
      </c>
    </row>
    <row r="224" spans="1:5" ht="25.5">
      <c r="A224" s="30" t="s">
        <v>41</v>
      </c>
      <c r="E224" s="31" t="s">
        <v>503</v>
      </c>
    </row>
    <row r="225" spans="1:5" ht="76.5">
      <c r="A225" t="s">
        <v>43</v>
      </c>
      <c r="E225" s="29" t="s">
        <v>321</v>
      </c>
    </row>
    <row r="226" spans="1:16" ht="12.75">
      <c r="A226" s="19" t="s">
        <v>35</v>
      </c>
      <c s="23" t="s">
        <v>504</v>
      </c>
      <c s="23" t="s">
        <v>323</v>
      </c>
      <c s="19" t="s">
        <v>42</v>
      </c>
      <c s="24" t="s">
        <v>324</v>
      </c>
      <c s="25" t="s">
        <v>68</v>
      </c>
      <c s="26">
        <v>21</v>
      </c>
      <c s="27">
        <v>0</v>
      </c>
      <c s="27">
        <f>ROUND(ROUND(H226,2)*ROUND(G226,3),2)</f>
      </c>
      <c r="O226">
        <f>(I226*21)/100</f>
      </c>
      <c t="s">
        <v>13</v>
      </c>
    </row>
    <row r="227" spans="1:5" ht="12.75">
      <c r="A227" s="28" t="s">
        <v>39</v>
      </c>
      <c r="E227" s="29" t="s">
        <v>42</v>
      </c>
    </row>
    <row r="228" spans="1:5" ht="25.5">
      <c r="A228" s="30" t="s">
        <v>41</v>
      </c>
      <c r="E228" s="31" t="s">
        <v>505</v>
      </c>
    </row>
    <row r="229" spans="1:5" ht="25.5">
      <c r="A229" t="s">
        <v>43</v>
      </c>
      <c r="E229" s="29" t="s">
        <v>326</v>
      </c>
    </row>
    <row r="230" spans="1:16" ht="12.75">
      <c r="A230" s="19" t="s">
        <v>35</v>
      </c>
      <c s="23" t="s">
        <v>506</v>
      </c>
      <c s="23" t="s">
        <v>328</v>
      </c>
      <c s="19" t="s">
        <v>42</v>
      </c>
      <c s="24" t="s">
        <v>329</v>
      </c>
      <c s="25" t="s">
        <v>68</v>
      </c>
      <c s="26">
        <v>24</v>
      </c>
      <c s="27">
        <v>0</v>
      </c>
      <c s="27">
        <f>ROUND(ROUND(H230,2)*ROUND(G230,3),2)</f>
      </c>
      <c r="O230">
        <f>(I230*21)/100</f>
      </c>
      <c t="s">
        <v>13</v>
      </c>
    </row>
    <row r="231" spans="1:5" ht="12.75">
      <c r="A231" s="28" t="s">
        <v>39</v>
      </c>
      <c r="E231" s="29" t="s">
        <v>330</v>
      </c>
    </row>
    <row r="232" spans="1:5" ht="25.5">
      <c r="A232" s="30" t="s">
        <v>41</v>
      </c>
      <c r="E232" s="31" t="s">
        <v>507</v>
      </c>
    </row>
    <row r="233" spans="1:5" ht="25.5">
      <c r="A233" t="s">
        <v>43</v>
      </c>
      <c r="E233" s="29" t="s">
        <v>326</v>
      </c>
    </row>
    <row r="234" spans="1:16" ht="12.75">
      <c r="A234" s="19" t="s">
        <v>35</v>
      </c>
      <c s="23" t="s">
        <v>508</v>
      </c>
      <c s="23" t="s">
        <v>509</v>
      </c>
      <c s="19" t="s">
        <v>42</v>
      </c>
      <c s="24" t="s">
        <v>510</v>
      </c>
      <c s="25" t="s">
        <v>68</v>
      </c>
      <c s="26">
        <v>46</v>
      </c>
      <c s="27">
        <v>0</v>
      </c>
      <c s="27">
        <f>ROUND(ROUND(H234,2)*ROUND(G234,3),2)</f>
      </c>
      <c r="O234">
        <f>(I234*21)/100</f>
      </c>
      <c t="s">
        <v>13</v>
      </c>
    </row>
    <row r="235" spans="1:5" ht="12.75">
      <c r="A235" s="28" t="s">
        <v>39</v>
      </c>
      <c r="E235" s="29" t="s">
        <v>42</v>
      </c>
    </row>
    <row r="236" spans="1:5" ht="12.75">
      <c r="A236" s="30" t="s">
        <v>41</v>
      </c>
      <c r="E236" s="31" t="s">
        <v>511</v>
      </c>
    </row>
    <row r="237" spans="1:5" ht="25.5">
      <c r="A237" t="s">
        <v>43</v>
      </c>
      <c r="E237" s="29" t="s">
        <v>326</v>
      </c>
    </row>
    <row r="238" spans="1:18" ht="12.75" customHeight="1">
      <c r="A238" s="5" t="s">
        <v>33</v>
      </c>
      <c s="5"/>
      <c s="35" t="s">
        <v>30</v>
      </c>
      <c s="5"/>
      <c s="21" t="s">
        <v>332</v>
      </c>
      <c s="5"/>
      <c s="5"/>
      <c s="5"/>
      <c s="36">
        <f>0+Q238</f>
      </c>
      <c r="O238">
        <f>0+R238</f>
      </c>
      <c r="Q238">
        <f>0+I239+I243+I247+I251+I255+I259+I263+I267+I271+I275+I279+I283+I287+I291+I295+I299</f>
      </c>
      <c>
        <f>0+O239+O243+O247+O251+O255+O259+O263+O267+O271+O275+O279+O283+O287+O291+O295+O299</f>
      </c>
    </row>
    <row r="239" spans="1:16" ht="25.5">
      <c r="A239" s="19" t="s">
        <v>35</v>
      </c>
      <c s="23" t="s">
        <v>512</v>
      </c>
      <c s="23" t="s">
        <v>513</v>
      </c>
      <c s="19" t="s">
        <v>42</v>
      </c>
      <c s="24" t="s">
        <v>514</v>
      </c>
      <c s="25" t="s">
        <v>133</v>
      </c>
      <c s="26">
        <v>44</v>
      </c>
      <c s="27">
        <v>0</v>
      </c>
      <c s="27">
        <f>ROUND(ROUND(H239,2)*ROUND(G239,3),2)</f>
      </c>
      <c r="O239">
        <f>(I239*21)/100</f>
      </c>
      <c t="s">
        <v>13</v>
      </c>
    </row>
    <row r="240" spans="1:5" ht="12.75">
      <c r="A240" s="28" t="s">
        <v>39</v>
      </c>
      <c r="E240" s="29" t="s">
        <v>42</v>
      </c>
    </row>
    <row r="241" spans="1:5" ht="25.5">
      <c r="A241" s="30" t="s">
        <v>41</v>
      </c>
      <c r="E241" s="31" t="s">
        <v>515</v>
      </c>
    </row>
    <row r="242" spans="1:5" ht="127.5">
      <c r="A242" t="s">
        <v>43</v>
      </c>
      <c r="E242" s="29" t="s">
        <v>516</v>
      </c>
    </row>
    <row r="243" spans="1:16" ht="12.75">
      <c r="A243" s="19" t="s">
        <v>35</v>
      </c>
      <c s="23" t="s">
        <v>517</v>
      </c>
      <c s="23" t="s">
        <v>518</v>
      </c>
      <c s="19" t="s">
        <v>42</v>
      </c>
      <c s="24" t="s">
        <v>519</v>
      </c>
      <c s="25" t="s">
        <v>68</v>
      </c>
      <c s="26">
        <v>30</v>
      </c>
      <c s="27">
        <v>0</v>
      </c>
      <c s="27">
        <f>ROUND(ROUND(H243,2)*ROUND(G243,3),2)</f>
      </c>
      <c r="O243">
        <f>(I243*21)/100</f>
      </c>
      <c t="s">
        <v>13</v>
      </c>
    </row>
    <row r="244" spans="1:5" ht="12.75">
      <c r="A244" s="28" t="s">
        <v>39</v>
      </c>
      <c r="E244" s="29" t="s">
        <v>42</v>
      </c>
    </row>
    <row r="245" spans="1:5" ht="51">
      <c r="A245" s="30" t="s">
        <v>41</v>
      </c>
      <c r="E245" s="31" t="s">
        <v>520</v>
      </c>
    </row>
    <row r="246" spans="1:5" ht="51">
      <c r="A246" t="s">
        <v>43</v>
      </c>
      <c r="E246" s="29" t="s">
        <v>521</v>
      </c>
    </row>
    <row r="247" spans="1:16" ht="12.75">
      <c r="A247" s="19" t="s">
        <v>35</v>
      </c>
      <c s="23" t="s">
        <v>522</v>
      </c>
      <c s="23" t="s">
        <v>334</v>
      </c>
      <c s="19" t="s">
        <v>42</v>
      </c>
      <c s="24" t="s">
        <v>335</v>
      </c>
      <c s="25" t="s">
        <v>68</v>
      </c>
      <c s="26">
        <v>20</v>
      </c>
      <c s="27">
        <v>0</v>
      </c>
      <c s="27">
        <f>ROUND(ROUND(H247,2)*ROUND(G247,3),2)</f>
      </c>
      <c r="O247">
        <f>(I247*21)/100</f>
      </c>
      <c t="s">
        <v>13</v>
      </c>
    </row>
    <row r="248" spans="1:5" ht="12.75">
      <c r="A248" s="28" t="s">
        <v>39</v>
      </c>
      <c r="E248" s="29" t="s">
        <v>42</v>
      </c>
    </row>
    <row r="249" spans="1:5" ht="12.75">
      <c r="A249" s="30" t="s">
        <v>41</v>
      </c>
      <c r="E249" s="31" t="s">
        <v>523</v>
      </c>
    </row>
    <row r="250" spans="1:5" ht="25.5">
      <c r="A250" t="s">
        <v>43</v>
      </c>
      <c r="E250" s="29" t="s">
        <v>337</v>
      </c>
    </row>
    <row r="251" spans="1:16" ht="25.5">
      <c r="A251" s="19" t="s">
        <v>35</v>
      </c>
      <c s="23" t="s">
        <v>524</v>
      </c>
      <c s="23" t="s">
        <v>339</v>
      </c>
      <c s="19" t="s">
        <v>42</v>
      </c>
      <c s="24" t="s">
        <v>340</v>
      </c>
      <c s="25" t="s">
        <v>68</v>
      </c>
      <c s="26">
        <v>55</v>
      </c>
      <c s="27">
        <v>0</v>
      </c>
      <c s="27">
        <f>ROUND(ROUND(H251,2)*ROUND(G251,3),2)</f>
      </c>
      <c r="O251">
        <f>(I251*21)/100</f>
      </c>
      <c t="s">
        <v>13</v>
      </c>
    </row>
    <row r="252" spans="1:5" ht="12.75">
      <c r="A252" s="28" t="s">
        <v>39</v>
      </c>
      <c r="E252" s="29" t="s">
        <v>42</v>
      </c>
    </row>
    <row r="253" spans="1:5" ht="408">
      <c r="A253" s="30" t="s">
        <v>41</v>
      </c>
      <c r="E253" s="31" t="s">
        <v>525</v>
      </c>
    </row>
    <row r="254" spans="1:5" ht="25.5">
      <c r="A254" t="s">
        <v>43</v>
      </c>
      <c r="E254" s="29" t="s">
        <v>342</v>
      </c>
    </row>
    <row r="255" spans="1:16" ht="25.5">
      <c r="A255" s="19" t="s">
        <v>35</v>
      </c>
      <c s="23" t="s">
        <v>526</v>
      </c>
      <c s="23" t="s">
        <v>344</v>
      </c>
      <c s="19" t="s">
        <v>42</v>
      </c>
      <c s="24" t="s">
        <v>345</v>
      </c>
      <c s="25" t="s">
        <v>68</v>
      </c>
      <c s="26">
        <v>47</v>
      </c>
      <c s="27">
        <v>0</v>
      </c>
      <c s="27">
        <f>ROUND(ROUND(H255,2)*ROUND(G255,3),2)</f>
      </c>
      <c r="O255">
        <f>(I255*21)/100</f>
      </c>
      <c t="s">
        <v>13</v>
      </c>
    </row>
    <row r="256" spans="1:5" ht="12.75">
      <c r="A256" s="28" t="s">
        <v>39</v>
      </c>
      <c r="E256" s="29" t="s">
        <v>42</v>
      </c>
    </row>
    <row r="257" spans="1:5" ht="395.25">
      <c r="A257" s="30" t="s">
        <v>41</v>
      </c>
      <c r="E257" s="31" t="s">
        <v>527</v>
      </c>
    </row>
    <row r="258" spans="1:5" ht="25.5">
      <c r="A258" t="s">
        <v>43</v>
      </c>
      <c r="E258" s="29" t="s">
        <v>347</v>
      </c>
    </row>
    <row r="259" spans="1:16" ht="12.75">
      <c r="A259" s="19" t="s">
        <v>35</v>
      </c>
      <c s="23" t="s">
        <v>528</v>
      </c>
      <c s="23" t="s">
        <v>349</v>
      </c>
      <c s="19" t="s">
        <v>42</v>
      </c>
      <c s="24" t="s">
        <v>350</v>
      </c>
      <c s="25" t="s">
        <v>68</v>
      </c>
      <c s="26">
        <v>33</v>
      </c>
      <c s="27">
        <v>0</v>
      </c>
      <c s="27">
        <f>ROUND(ROUND(H259,2)*ROUND(G259,3),2)</f>
      </c>
      <c r="O259">
        <f>(I259*21)/100</f>
      </c>
      <c t="s">
        <v>13</v>
      </c>
    </row>
    <row r="260" spans="1:5" ht="12.75">
      <c r="A260" s="28" t="s">
        <v>39</v>
      </c>
      <c r="E260" s="29" t="s">
        <v>42</v>
      </c>
    </row>
    <row r="261" spans="1:5" ht="12.75">
      <c r="A261" s="30" t="s">
        <v>41</v>
      </c>
      <c r="E261" s="31" t="s">
        <v>529</v>
      </c>
    </row>
    <row r="262" spans="1:5" ht="25.5">
      <c r="A262" t="s">
        <v>43</v>
      </c>
      <c r="E262" s="29" t="s">
        <v>342</v>
      </c>
    </row>
    <row r="263" spans="1:16" ht="12.75">
      <c r="A263" s="19" t="s">
        <v>35</v>
      </c>
      <c s="23" t="s">
        <v>530</v>
      </c>
      <c s="23" t="s">
        <v>353</v>
      </c>
      <c s="19" t="s">
        <v>42</v>
      </c>
      <c s="24" t="s">
        <v>354</v>
      </c>
      <c s="25" t="s">
        <v>68</v>
      </c>
      <c s="26">
        <v>28</v>
      </c>
      <c s="27">
        <v>0</v>
      </c>
      <c s="27">
        <f>ROUND(ROUND(H263,2)*ROUND(G263,3),2)</f>
      </c>
      <c r="O263">
        <f>(I263*21)/100</f>
      </c>
      <c t="s">
        <v>13</v>
      </c>
    </row>
    <row r="264" spans="1:5" ht="12.75">
      <c r="A264" s="28" t="s">
        <v>39</v>
      </c>
      <c r="E264" s="29" t="s">
        <v>42</v>
      </c>
    </row>
    <row r="265" spans="1:5" ht="12.75">
      <c r="A265" s="30" t="s">
        <v>41</v>
      </c>
      <c r="E265" s="31" t="s">
        <v>531</v>
      </c>
    </row>
    <row r="266" spans="1:5" ht="51">
      <c r="A266" t="s">
        <v>43</v>
      </c>
      <c r="E266" s="29" t="s">
        <v>356</v>
      </c>
    </row>
    <row r="267" spans="1:16" ht="25.5">
      <c r="A267" s="19" t="s">
        <v>35</v>
      </c>
      <c s="23" t="s">
        <v>532</v>
      </c>
      <c s="23" t="s">
        <v>358</v>
      </c>
      <c s="19" t="s">
        <v>42</v>
      </c>
      <c s="24" t="s">
        <v>359</v>
      </c>
      <c s="25" t="s">
        <v>139</v>
      </c>
      <c s="26">
        <v>575.308</v>
      </c>
      <c s="27">
        <v>0</v>
      </c>
      <c s="27">
        <f>ROUND(ROUND(H267,2)*ROUND(G267,3),2)</f>
      </c>
      <c r="O267">
        <f>(I267*21)/100</f>
      </c>
      <c t="s">
        <v>13</v>
      </c>
    </row>
    <row r="268" spans="1:5" ht="12.75">
      <c r="A268" s="28" t="s">
        <v>39</v>
      </c>
      <c r="E268" s="29" t="s">
        <v>42</v>
      </c>
    </row>
    <row r="269" spans="1:5" ht="89.25">
      <c r="A269" s="30" t="s">
        <v>41</v>
      </c>
      <c r="E269" s="31" t="s">
        <v>533</v>
      </c>
    </row>
    <row r="270" spans="1:5" ht="38.25">
      <c r="A270" t="s">
        <v>43</v>
      </c>
      <c r="E270" s="29" t="s">
        <v>361</v>
      </c>
    </row>
    <row r="271" spans="1:16" ht="25.5">
      <c r="A271" s="19" t="s">
        <v>35</v>
      </c>
      <c s="23" t="s">
        <v>534</v>
      </c>
      <c s="23" t="s">
        <v>363</v>
      </c>
      <c s="19" t="s">
        <v>42</v>
      </c>
      <c s="24" t="s">
        <v>364</v>
      </c>
      <c s="25" t="s">
        <v>139</v>
      </c>
      <c s="26">
        <v>575.308</v>
      </c>
      <c s="27">
        <v>0</v>
      </c>
      <c s="27">
        <f>ROUND(ROUND(H271,2)*ROUND(G271,3),2)</f>
      </c>
      <c r="O271">
        <f>(I271*21)/100</f>
      </c>
      <c t="s">
        <v>13</v>
      </c>
    </row>
    <row r="272" spans="1:5" ht="12.75">
      <c r="A272" s="28" t="s">
        <v>39</v>
      </c>
      <c r="E272" s="29" t="s">
        <v>42</v>
      </c>
    </row>
    <row r="273" spans="1:5" ht="89.25">
      <c r="A273" s="30" t="s">
        <v>41</v>
      </c>
      <c r="E273" s="31" t="s">
        <v>533</v>
      </c>
    </row>
    <row r="274" spans="1:5" ht="38.25">
      <c r="A274" t="s">
        <v>43</v>
      </c>
      <c r="E274" s="29" t="s">
        <v>361</v>
      </c>
    </row>
    <row r="275" spans="1:16" ht="12.75">
      <c r="A275" s="19" t="s">
        <v>35</v>
      </c>
      <c s="23" t="s">
        <v>535</v>
      </c>
      <c s="23" t="s">
        <v>536</v>
      </c>
      <c s="19" t="s">
        <v>42</v>
      </c>
      <c s="24" t="s">
        <v>537</v>
      </c>
      <c s="25" t="s">
        <v>68</v>
      </c>
      <c s="26">
        <v>4</v>
      </c>
      <c s="27">
        <v>0</v>
      </c>
      <c s="27">
        <f>ROUND(ROUND(H275,2)*ROUND(G275,3),2)</f>
      </c>
      <c r="O275">
        <f>(I275*21)/100</f>
      </c>
      <c t="s">
        <v>13</v>
      </c>
    </row>
    <row r="276" spans="1:5" ht="12.75">
      <c r="A276" s="28" t="s">
        <v>39</v>
      </c>
      <c r="E276" s="29" t="s">
        <v>42</v>
      </c>
    </row>
    <row r="277" spans="1:5" ht="25.5">
      <c r="A277" s="30" t="s">
        <v>41</v>
      </c>
      <c r="E277" s="31" t="s">
        <v>538</v>
      </c>
    </row>
    <row r="278" spans="1:5" ht="38.25">
      <c r="A278" t="s">
        <v>43</v>
      </c>
      <c r="E278" s="29" t="s">
        <v>539</v>
      </c>
    </row>
    <row r="279" spans="1:16" ht="12.75">
      <c r="A279" s="19" t="s">
        <v>35</v>
      </c>
      <c s="23" t="s">
        <v>540</v>
      </c>
      <c s="23" t="s">
        <v>536</v>
      </c>
      <c s="19" t="s">
        <v>19</v>
      </c>
      <c s="24" t="s">
        <v>541</v>
      </c>
      <c s="25" t="s">
        <v>68</v>
      </c>
      <c s="26">
        <v>4</v>
      </c>
      <c s="27">
        <v>0</v>
      </c>
      <c s="27">
        <f>ROUND(ROUND(H279,2)*ROUND(G279,3),2)</f>
      </c>
      <c r="O279">
        <f>(I279*21)/100</f>
      </c>
      <c t="s">
        <v>13</v>
      </c>
    </row>
    <row r="280" spans="1:5" ht="12.75">
      <c r="A280" s="28" t="s">
        <v>39</v>
      </c>
      <c r="E280" s="29" t="s">
        <v>42</v>
      </c>
    </row>
    <row r="281" spans="1:5" ht="25.5">
      <c r="A281" s="30" t="s">
        <v>41</v>
      </c>
      <c r="E281" s="31" t="s">
        <v>538</v>
      </c>
    </row>
    <row r="282" spans="1:5" ht="38.25">
      <c r="A282" t="s">
        <v>43</v>
      </c>
      <c r="E282" s="29" t="s">
        <v>539</v>
      </c>
    </row>
    <row r="283" spans="1:16" ht="12.75">
      <c r="A283" s="19" t="s">
        <v>35</v>
      </c>
      <c s="23" t="s">
        <v>542</v>
      </c>
      <c s="23" t="s">
        <v>366</v>
      </c>
      <c s="19" t="s">
        <v>42</v>
      </c>
      <c s="24" t="s">
        <v>367</v>
      </c>
      <c s="25" t="s">
        <v>133</v>
      </c>
      <c s="26">
        <v>996</v>
      </c>
      <c s="27">
        <v>0</v>
      </c>
      <c s="27">
        <f>ROUND(ROUND(H283,2)*ROUND(G283,3),2)</f>
      </c>
      <c r="O283">
        <f>(I283*21)/100</f>
      </c>
      <c t="s">
        <v>13</v>
      </c>
    </row>
    <row r="284" spans="1:5" ht="12.75">
      <c r="A284" s="28" t="s">
        <v>39</v>
      </c>
      <c r="E284" s="29" t="s">
        <v>42</v>
      </c>
    </row>
    <row r="285" spans="1:5" ht="63.75">
      <c r="A285" s="30" t="s">
        <v>41</v>
      </c>
      <c r="E285" s="31" t="s">
        <v>543</v>
      </c>
    </row>
    <row r="286" spans="1:5" ht="51">
      <c r="A286" t="s">
        <v>43</v>
      </c>
      <c r="E286" s="29" t="s">
        <v>369</v>
      </c>
    </row>
    <row r="287" spans="1:16" ht="12.75">
      <c r="A287" s="19" t="s">
        <v>35</v>
      </c>
      <c s="23" t="s">
        <v>544</v>
      </c>
      <c s="23" t="s">
        <v>545</v>
      </c>
      <c s="19" t="s">
        <v>42</v>
      </c>
      <c s="24" t="s">
        <v>546</v>
      </c>
      <c s="25" t="s">
        <v>133</v>
      </c>
      <c s="26">
        <v>58</v>
      </c>
      <c s="27">
        <v>0</v>
      </c>
      <c s="27">
        <f>ROUND(ROUND(H287,2)*ROUND(G287,3),2)</f>
      </c>
      <c r="O287">
        <f>(I287*21)/100</f>
      </c>
      <c t="s">
        <v>13</v>
      </c>
    </row>
    <row r="288" spans="1:5" ht="12.75">
      <c r="A288" s="28" t="s">
        <v>39</v>
      </c>
      <c r="E288" s="29" t="s">
        <v>547</v>
      </c>
    </row>
    <row r="289" spans="1:5" ht="12.75">
      <c r="A289" s="30" t="s">
        <v>41</v>
      </c>
      <c r="E289" s="31" t="s">
        <v>548</v>
      </c>
    </row>
    <row r="290" spans="1:5" ht="63.75">
      <c r="A290" t="s">
        <v>43</v>
      </c>
      <c r="E290" s="29" t="s">
        <v>549</v>
      </c>
    </row>
    <row r="291" spans="1:16" ht="12.75">
      <c r="A291" s="19" t="s">
        <v>35</v>
      </c>
      <c s="23" t="s">
        <v>550</v>
      </c>
      <c s="23" t="s">
        <v>551</v>
      </c>
      <c s="19" t="s">
        <v>42</v>
      </c>
      <c s="24" t="s">
        <v>552</v>
      </c>
      <c s="25" t="s">
        <v>68</v>
      </c>
      <c s="26">
        <v>10</v>
      </c>
      <c s="27">
        <v>0</v>
      </c>
      <c s="27">
        <f>ROUND(ROUND(H291,2)*ROUND(G291,3),2)</f>
      </c>
      <c r="O291">
        <f>(I291*21)/100</f>
      </c>
      <c t="s">
        <v>13</v>
      </c>
    </row>
    <row r="292" spans="1:5" ht="12.75">
      <c r="A292" s="28" t="s">
        <v>39</v>
      </c>
      <c r="E292" s="29" t="s">
        <v>553</v>
      </c>
    </row>
    <row r="293" spans="1:5" ht="12.75">
      <c r="A293" s="30" t="s">
        <v>41</v>
      </c>
      <c r="E293" s="31" t="s">
        <v>554</v>
      </c>
    </row>
    <row r="294" spans="1:5" ht="63.75">
      <c r="A294" t="s">
        <v>43</v>
      </c>
      <c r="E294" s="29" t="s">
        <v>555</v>
      </c>
    </row>
    <row r="295" spans="1:16" ht="12.75">
      <c r="A295" s="19" t="s">
        <v>35</v>
      </c>
      <c s="23" t="s">
        <v>556</v>
      </c>
      <c s="23" t="s">
        <v>152</v>
      </c>
      <c s="19" t="s">
        <v>42</v>
      </c>
      <c s="24" t="s">
        <v>153</v>
      </c>
      <c s="25" t="s">
        <v>133</v>
      </c>
      <c s="26">
        <v>55.5</v>
      </c>
      <c s="27">
        <v>0</v>
      </c>
      <c s="27">
        <f>ROUND(ROUND(H295,2)*ROUND(G295,3),2)</f>
      </c>
      <c r="O295">
        <f>(I295*21)/100</f>
      </c>
      <c t="s">
        <v>13</v>
      </c>
    </row>
    <row r="296" spans="1:5" ht="12.75">
      <c r="A296" s="28" t="s">
        <v>39</v>
      </c>
      <c r="E296" s="29" t="s">
        <v>42</v>
      </c>
    </row>
    <row r="297" spans="1:5" ht="12.75">
      <c r="A297" s="30" t="s">
        <v>41</v>
      </c>
      <c r="E297" s="31" t="s">
        <v>412</v>
      </c>
    </row>
    <row r="298" spans="1:5" ht="38.25">
      <c r="A298" t="s">
        <v>43</v>
      </c>
      <c r="E298" s="29" t="s">
        <v>155</v>
      </c>
    </row>
    <row r="299" spans="1:16" ht="12.75">
      <c r="A299" s="19" t="s">
        <v>35</v>
      </c>
      <c s="23" t="s">
        <v>557</v>
      </c>
      <c s="23" t="s">
        <v>378</v>
      </c>
      <c s="19" t="s">
        <v>42</v>
      </c>
      <c s="24" t="s">
        <v>379</v>
      </c>
      <c s="25" t="s">
        <v>68</v>
      </c>
      <c s="26">
        <v>24</v>
      </c>
      <c s="27">
        <v>0</v>
      </c>
      <c s="27">
        <f>ROUND(ROUND(H299,2)*ROUND(G299,3),2)</f>
      </c>
      <c r="O299">
        <f>(I299*21)/100</f>
      </c>
      <c t="s">
        <v>13</v>
      </c>
    </row>
    <row r="300" spans="1:5" ht="12.75">
      <c r="A300" s="28" t="s">
        <v>39</v>
      </c>
      <c r="E300" s="29" t="s">
        <v>319</v>
      </c>
    </row>
    <row r="301" spans="1:5" ht="25.5">
      <c r="A301" s="30" t="s">
        <v>41</v>
      </c>
      <c r="E301" s="31" t="s">
        <v>503</v>
      </c>
    </row>
    <row r="302" spans="1:5" ht="89.25">
      <c r="A302" t="s">
        <v>43</v>
      </c>
      <c r="E302" s="29" t="s">
        <v>380</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6.xml><?xml version="1.0" encoding="utf-8"?>
<worksheet xmlns="http://schemas.openxmlformats.org/spreadsheetml/2006/main" xmlns:r="http://schemas.openxmlformats.org/officeDocument/2006/relationships">
  <sheetPr>
    <pageSetUpPr fitToPage="1"/>
  </sheetPr>
  <dimension ref="A1:R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0+O8+O13</f>
      </c>
      <c t="s">
        <v>12</v>
      </c>
    </row>
    <row r="3" spans="1:16" ht="15" customHeight="1">
      <c r="A3" t="s">
        <v>1</v>
      </c>
      <c s="8" t="s">
        <v>4</v>
      </c>
      <c s="9" t="s">
        <v>5</v>
      </c>
      <c s="1"/>
      <c s="10" t="s">
        <v>6</v>
      </c>
      <c s="1"/>
      <c s="4"/>
      <c s="3" t="s">
        <v>558</v>
      </c>
      <c s="32">
        <f>0+I8+I13</f>
      </c>
      <c r="O3" t="s">
        <v>9</v>
      </c>
      <c t="s">
        <v>13</v>
      </c>
    </row>
    <row r="4" spans="1:16" ht="15" customHeight="1">
      <c r="A4" t="s">
        <v>7</v>
      </c>
      <c s="12" t="s">
        <v>8</v>
      </c>
      <c s="13" t="s">
        <v>558</v>
      </c>
      <c s="5"/>
      <c s="14" t="s">
        <v>559</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f>
      </c>
      <c>
        <f>0+O9</f>
      </c>
    </row>
    <row r="9" spans="1:16" ht="12.75">
      <c r="A9" s="19" t="s">
        <v>35</v>
      </c>
      <c s="23" t="s">
        <v>19</v>
      </c>
      <c s="23" t="s">
        <v>560</v>
      </c>
      <c s="19" t="s">
        <v>42</v>
      </c>
      <c s="24" t="s">
        <v>561</v>
      </c>
      <c s="25" t="s">
        <v>38</v>
      </c>
      <c s="26">
        <v>1</v>
      </c>
      <c s="27">
        <v>0</v>
      </c>
      <c s="27">
        <f>ROUND(ROUND(H9,2)*ROUND(G9,3),2)</f>
      </c>
      <c r="O9">
        <f>(I9*21)/100</f>
      </c>
      <c t="s">
        <v>13</v>
      </c>
    </row>
    <row r="10" spans="1:5" ht="12.75">
      <c r="A10" s="28" t="s">
        <v>39</v>
      </c>
      <c r="E10" s="29" t="s">
        <v>562</v>
      </c>
    </row>
    <row r="11" spans="1:5" ht="12.75">
      <c r="A11" s="30" t="s">
        <v>41</v>
      </c>
      <c r="E11" s="31" t="s">
        <v>42</v>
      </c>
    </row>
    <row r="12" spans="1:5" ht="12.75">
      <c r="A12" t="s">
        <v>43</v>
      </c>
      <c r="E12" s="29" t="s">
        <v>44</v>
      </c>
    </row>
    <row r="13" spans="1:18" ht="12.75" customHeight="1">
      <c r="A13" s="5" t="s">
        <v>33</v>
      </c>
      <c s="5"/>
      <c s="35" t="s">
        <v>30</v>
      </c>
      <c s="5"/>
      <c s="21" t="s">
        <v>332</v>
      </c>
      <c s="5"/>
      <c s="5"/>
      <c s="5"/>
      <c s="36">
        <f>0+Q13</f>
      </c>
      <c r="O13">
        <f>0+R13</f>
      </c>
      <c r="Q13">
        <f>0+I14+I18+I22+I26+I30+I34+I38+I42+I46+I50+I54+I58+I62+I66+I70</f>
      </c>
      <c>
        <f>0+O14+O18+O22+O26+O30+O34+O38+O42+O46+O50+O54+O58+O62+O66+O70</f>
      </c>
    </row>
    <row r="14" spans="1:16" ht="25.5">
      <c r="A14" s="19" t="s">
        <v>35</v>
      </c>
      <c s="23" t="s">
        <v>13</v>
      </c>
      <c s="23" t="s">
        <v>563</v>
      </c>
      <c s="19" t="s">
        <v>42</v>
      </c>
      <c s="24" t="s">
        <v>564</v>
      </c>
      <c s="25" t="s">
        <v>68</v>
      </c>
      <c s="26">
        <v>174</v>
      </c>
      <c s="27">
        <v>0</v>
      </c>
      <c s="27">
        <f>ROUND(ROUND(H14,2)*ROUND(G14,3),2)</f>
      </c>
      <c r="O14">
        <f>(I14*21)/100</f>
      </c>
      <c t="s">
        <v>13</v>
      </c>
    </row>
    <row r="15" spans="1:5" ht="12.75">
      <c r="A15" s="28" t="s">
        <v>39</v>
      </c>
      <c r="E15" s="29" t="s">
        <v>565</v>
      </c>
    </row>
    <row r="16" spans="1:5" ht="12.75">
      <c r="A16" s="30" t="s">
        <v>41</v>
      </c>
      <c r="E16" s="31" t="s">
        <v>42</v>
      </c>
    </row>
    <row r="17" spans="1:5" ht="63.75">
      <c r="A17" t="s">
        <v>43</v>
      </c>
      <c r="E17" s="29" t="s">
        <v>566</v>
      </c>
    </row>
    <row r="18" spans="1:16" ht="12.75">
      <c r="A18" s="19" t="s">
        <v>35</v>
      </c>
      <c s="23" t="s">
        <v>12</v>
      </c>
      <c s="23" t="s">
        <v>567</v>
      </c>
      <c s="19" t="s">
        <v>42</v>
      </c>
      <c s="24" t="s">
        <v>568</v>
      </c>
      <c s="25" t="s">
        <v>68</v>
      </c>
      <c s="26">
        <v>174</v>
      </c>
      <c s="27">
        <v>0</v>
      </c>
      <c s="27">
        <f>ROUND(ROUND(H18,2)*ROUND(G18,3),2)</f>
      </c>
      <c r="O18">
        <f>(I18*21)/100</f>
      </c>
      <c t="s">
        <v>13</v>
      </c>
    </row>
    <row r="19" spans="1:5" ht="12.75">
      <c r="A19" s="28" t="s">
        <v>39</v>
      </c>
      <c r="E19" s="29" t="s">
        <v>569</v>
      </c>
    </row>
    <row r="20" spans="1:5" ht="12.75">
      <c r="A20" s="30" t="s">
        <v>41</v>
      </c>
      <c r="E20" s="31" t="s">
        <v>42</v>
      </c>
    </row>
    <row r="21" spans="1:5" ht="25.5">
      <c r="A21" t="s">
        <v>43</v>
      </c>
      <c r="E21" s="29" t="s">
        <v>342</v>
      </c>
    </row>
    <row r="22" spans="1:16" ht="12.75">
      <c r="A22" s="19" t="s">
        <v>35</v>
      </c>
      <c s="23" t="s">
        <v>23</v>
      </c>
      <c s="23" t="s">
        <v>570</v>
      </c>
      <c s="19" t="s">
        <v>571</v>
      </c>
      <c s="24" t="s">
        <v>572</v>
      </c>
      <c s="25" t="s">
        <v>58</v>
      </c>
      <c s="26">
        <v>1</v>
      </c>
      <c s="27">
        <v>0</v>
      </c>
      <c s="27">
        <f>ROUND(ROUND(H22,2)*ROUND(G22,3),2)</f>
      </c>
      <c r="O22">
        <f>(I22*21)/100</f>
      </c>
      <c t="s">
        <v>13</v>
      </c>
    </row>
    <row r="23" spans="1:5" ht="12.75">
      <c r="A23" s="28" t="s">
        <v>39</v>
      </c>
      <c r="E23" s="29" t="s">
        <v>573</v>
      </c>
    </row>
    <row r="24" spans="1:5" ht="12.75">
      <c r="A24" s="30" t="s">
        <v>41</v>
      </c>
      <c r="E24" s="31" t="s">
        <v>574</v>
      </c>
    </row>
    <row r="25" spans="1:5" ht="25.5">
      <c r="A25" t="s">
        <v>43</v>
      </c>
      <c r="E25" s="29" t="s">
        <v>575</v>
      </c>
    </row>
    <row r="26" spans="1:16" ht="12.75">
      <c r="A26" s="19" t="s">
        <v>35</v>
      </c>
      <c s="23" t="s">
        <v>25</v>
      </c>
      <c s="23" t="s">
        <v>576</v>
      </c>
      <c s="19" t="s">
        <v>42</v>
      </c>
      <c s="24" t="s">
        <v>577</v>
      </c>
      <c s="25" t="s">
        <v>68</v>
      </c>
      <c s="26">
        <v>17</v>
      </c>
      <c s="27">
        <v>0</v>
      </c>
      <c s="27">
        <f>ROUND(ROUND(H26,2)*ROUND(G26,3),2)</f>
      </c>
      <c r="O26">
        <f>(I26*21)/100</f>
      </c>
      <c t="s">
        <v>13</v>
      </c>
    </row>
    <row r="27" spans="1:5" ht="12.75">
      <c r="A27" s="28" t="s">
        <v>39</v>
      </c>
      <c r="E27" s="29" t="s">
        <v>42</v>
      </c>
    </row>
    <row r="28" spans="1:5" ht="25.5">
      <c r="A28" s="30" t="s">
        <v>41</v>
      </c>
      <c r="E28" s="31" t="s">
        <v>578</v>
      </c>
    </row>
    <row r="29" spans="1:5" ht="63.75">
      <c r="A29" t="s">
        <v>43</v>
      </c>
      <c r="E29" s="29" t="s">
        <v>579</v>
      </c>
    </row>
    <row r="30" spans="1:16" ht="12.75">
      <c r="A30" s="19" t="s">
        <v>35</v>
      </c>
      <c s="23" t="s">
        <v>27</v>
      </c>
      <c s="23" t="s">
        <v>580</v>
      </c>
      <c s="19" t="s">
        <v>42</v>
      </c>
      <c s="24" t="s">
        <v>581</v>
      </c>
      <c s="25" t="s">
        <v>68</v>
      </c>
      <c s="26">
        <v>17</v>
      </c>
      <c s="27">
        <v>0</v>
      </c>
      <c s="27">
        <f>ROUND(ROUND(H30,2)*ROUND(G30,3),2)</f>
      </c>
      <c r="O30">
        <f>(I30*21)/100</f>
      </c>
      <c t="s">
        <v>13</v>
      </c>
    </row>
    <row r="31" spans="1:5" ht="12.75">
      <c r="A31" s="28" t="s">
        <v>39</v>
      </c>
      <c r="E31" s="29" t="s">
        <v>42</v>
      </c>
    </row>
    <row r="32" spans="1:5" ht="25.5">
      <c r="A32" s="30" t="s">
        <v>41</v>
      </c>
      <c r="E32" s="31" t="s">
        <v>582</v>
      </c>
    </row>
    <row r="33" spans="1:5" ht="25.5">
      <c r="A33" t="s">
        <v>43</v>
      </c>
      <c r="E33" s="29" t="s">
        <v>342</v>
      </c>
    </row>
    <row r="34" spans="1:16" ht="12.75">
      <c r="A34" s="19" t="s">
        <v>35</v>
      </c>
      <c s="23" t="s">
        <v>60</v>
      </c>
      <c s="23" t="s">
        <v>583</v>
      </c>
      <c s="19" t="s">
        <v>571</v>
      </c>
      <c s="24" t="s">
        <v>584</v>
      </c>
      <c s="25" t="s">
        <v>58</v>
      </c>
      <c s="26">
        <v>1</v>
      </c>
      <c s="27">
        <v>0</v>
      </c>
      <c s="27">
        <f>ROUND(ROUND(H34,2)*ROUND(G34,3),2)</f>
      </c>
      <c r="O34">
        <f>(I34*21)/100</f>
      </c>
      <c t="s">
        <v>13</v>
      </c>
    </row>
    <row r="35" spans="1:5" ht="12.75">
      <c r="A35" s="28" t="s">
        <v>39</v>
      </c>
      <c r="E35" s="29" t="s">
        <v>42</v>
      </c>
    </row>
    <row r="36" spans="1:5" ht="12.75">
      <c r="A36" s="30" t="s">
        <v>41</v>
      </c>
      <c r="E36" s="31" t="s">
        <v>585</v>
      </c>
    </row>
    <row r="37" spans="1:5" ht="25.5">
      <c r="A37" t="s">
        <v>43</v>
      </c>
      <c r="E37" s="29" t="s">
        <v>575</v>
      </c>
    </row>
    <row r="38" spans="1:16" ht="12.75">
      <c r="A38" s="19" t="s">
        <v>35</v>
      </c>
      <c s="23" t="s">
        <v>65</v>
      </c>
      <c s="23" t="s">
        <v>586</v>
      </c>
      <c s="19" t="s">
        <v>42</v>
      </c>
      <c s="24" t="s">
        <v>587</v>
      </c>
      <c s="25" t="s">
        <v>68</v>
      </c>
      <c s="26">
        <v>2</v>
      </c>
      <c s="27">
        <v>0</v>
      </c>
      <c s="27">
        <f>ROUND(ROUND(H38,2)*ROUND(G38,3),2)</f>
      </c>
      <c r="O38">
        <f>(I38*21)/100</f>
      </c>
      <c t="s">
        <v>13</v>
      </c>
    </row>
    <row r="39" spans="1:5" ht="12.75">
      <c r="A39" s="28" t="s">
        <v>39</v>
      </c>
      <c r="E39" s="29" t="s">
        <v>42</v>
      </c>
    </row>
    <row r="40" spans="1:5" ht="12.75">
      <c r="A40" s="30" t="s">
        <v>41</v>
      </c>
      <c r="E40" s="31" t="s">
        <v>588</v>
      </c>
    </row>
    <row r="41" spans="1:5" ht="63.75">
      <c r="A41" t="s">
        <v>43</v>
      </c>
      <c r="E41" s="29" t="s">
        <v>589</v>
      </c>
    </row>
    <row r="42" spans="1:16" ht="12.75">
      <c r="A42" s="19" t="s">
        <v>35</v>
      </c>
      <c s="23" t="s">
        <v>30</v>
      </c>
      <c s="23" t="s">
        <v>590</v>
      </c>
      <c s="19" t="s">
        <v>42</v>
      </c>
      <c s="24" t="s">
        <v>591</v>
      </c>
      <c s="25" t="s">
        <v>68</v>
      </c>
      <c s="26">
        <v>2</v>
      </c>
      <c s="27">
        <v>0</v>
      </c>
      <c s="27">
        <f>ROUND(ROUND(H42,2)*ROUND(G42,3),2)</f>
      </c>
      <c r="O42">
        <f>(I42*21)/100</f>
      </c>
      <c t="s">
        <v>13</v>
      </c>
    </row>
    <row r="43" spans="1:5" ht="12.75">
      <c r="A43" s="28" t="s">
        <v>39</v>
      </c>
      <c r="E43" s="29" t="s">
        <v>42</v>
      </c>
    </row>
    <row r="44" spans="1:5" ht="12.75">
      <c r="A44" s="30" t="s">
        <v>41</v>
      </c>
      <c r="E44" s="31" t="s">
        <v>588</v>
      </c>
    </row>
    <row r="45" spans="1:5" ht="25.5">
      <c r="A45" t="s">
        <v>43</v>
      </c>
      <c r="E45" s="29" t="s">
        <v>592</v>
      </c>
    </row>
    <row r="46" spans="1:16" ht="12.75">
      <c r="A46" s="19" t="s">
        <v>35</v>
      </c>
      <c s="23" t="s">
        <v>32</v>
      </c>
      <c s="23" t="s">
        <v>593</v>
      </c>
      <c s="19" t="s">
        <v>571</v>
      </c>
      <c s="24" t="s">
        <v>594</v>
      </c>
      <c s="25" t="s">
        <v>58</v>
      </c>
      <c s="26">
        <v>1</v>
      </c>
      <c s="27">
        <v>0</v>
      </c>
      <c s="27">
        <f>ROUND(ROUND(H46,2)*ROUND(G46,3),2)</f>
      </c>
      <c r="O46">
        <f>(I46*21)/100</f>
      </c>
      <c t="s">
        <v>13</v>
      </c>
    </row>
    <row r="47" spans="1:5" ht="12.75">
      <c r="A47" s="28" t="s">
        <v>39</v>
      </c>
      <c r="E47" s="29" t="s">
        <v>42</v>
      </c>
    </row>
    <row r="48" spans="1:5" ht="12.75">
      <c r="A48" s="30" t="s">
        <v>41</v>
      </c>
      <c r="E48" s="31" t="s">
        <v>42</v>
      </c>
    </row>
    <row r="49" spans="1:5" ht="25.5">
      <c r="A49" t="s">
        <v>43</v>
      </c>
      <c r="E49" s="29" t="s">
        <v>595</v>
      </c>
    </row>
    <row r="50" spans="1:16" ht="12.75">
      <c r="A50" s="19" t="s">
        <v>35</v>
      </c>
      <c s="23" t="s">
        <v>75</v>
      </c>
      <c s="23" t="s">
        <v>596</v>
      </c>
      <c s="19" t="s">
        <v>571</v>
      </c>
      <c s="24" t="s">
        <v>597</v>
      </c>
      <c s="25" t="s">
        <v>58</v>
      </c>
      <c s="26">
        <v>1</v>
      </c>
      <c s="27">
        <v>0</v>
      </c>
      <c s="27">
        <f>ROUND(ROUND(H50,2)*ROUND(G50,3),2)</f>
      </c>
      <c r="O50">
        <f>(I50*21)/100</f>
      </c>
      <c t="s">
        <v>13</v>
      </c>
    </row>
    <row r="51" spans="1:5" ht="12.75">
      <c r="A51" s="28" t="s">
        <v>39</v>
      </c>
      <c r="E51" s="29" t="s">
        <v>42</v>
      </c>
    </row>
    <row r="52" spans="1:5" ht="12.75">
      <c r="A52" s="30" t="s">
        <v>41</v>
      </c>
      <c r="E52" s="31" t="s">
        <v>598</v>
      </c>
    </row>
    <row r="53" spans="1:5" ht="25.5">
      <c r="A53" t="s">
        <v>43</v>
      </c>
      <c r="E53" s="29" t="s">
        <v>595</v>
      </c>
    </row>
    <row r="54" spans="1:16" ht="25.5">
      <c r="A54" s="19" t="s">
        <v>35</v>
      </c>
      <c s="23" t="s">
        <v>79</v>
      </c>
      <c s="23" t="s">
        <v>599</v>
      </c>
      <c s="19" t="s">
        <v>42</v>
      </c>
      <c s="24" t="s">
        <v>600</v>
      </c>
      <c s="25" t="s">
        <v>68</v>
      </c>
      <c s="26">
        <v>215</v>
      </c>
      <c s="27">
        <v>0</v>
      </c>
      <c s="27">
        <f>ROUND(ROUND(H54,2)*ROUND(G54,3),2)</f>
      </c>
      <c r="O54">
        <f>(I54*21)/100</f>
      </c>
      <c t="s">
        <v>13</v>
      </c>
    </row>
    <row r="55" spans="1:5" ht="12.75">
      <c r="A55" s="28" t="s">
        <v>39</v>
      </c>
      <c r="E55" s="29" t="s">
        <v>42</v>
      </c>
    </row>
    <row r="56" spans="1:5" ht="12.75">
      <c r="A56" s="30" t="s">
        <v>41</v>
      </c>
      <c r="E56" s="31" t="s">
        <v>42</v>
      </c>
    </row>
    <row r="57" spans="1:5" ht="63.75">
      <c r="A57" t="s">
        <v>43</v>
      </c>
      <c r="E57" s="29" t="s">
        <v>589</v>
      </c>
    </row>
    <row r="58" spans="1:16" ht="12.75">
      <c r="A58" s="19" t="s">
        <v>35</v>
      </c>
      <c s="23" t="s">
        <v>84</v>
      </c>
      <c s="23" t="s">
        <v>601</v>
      </c>
      <c s="19" t="s">
        <v>42</v>
      </c>
      <c s="24" t="s">
        <v>602</v>
      </c>
      <c s="25" t="s">
        <v>68</v>
      </c>
      <c s="26">
        <v>215</v>
      </c>
      <c s="27">
        <v>0</v>
      </c>
      <c s="27">
        <f>ROUND(ROUND(H58,2)*ROUND(G58,3),2)</f>
      </c>
      <c r="O58">
        <f>(I58*21)/100</f>
      </c>
      <c t="s">
        <v>13</v>
      </c>
    </row>
    <row r="59" spans="1:5" ht="12.75">
      <c r="A59" s="28" t="s">
        <v>39</v>
      </c>
      <c r="E59" s="29" t="s">
        <v>42</v>
      </c>
    </row>
    <row r="60" spans="1:5" ht="12.75">
      <c r="A60" s="30" t="s">
        <v>41</v>
      </c>
      <c r="E60" s="31" t="s">
        <v>42</v>
      </c>
    </row>
    <row r="61" spans="1:5" ht="25.5">
      <c r="A61" t="s">
        <v>43</v>
      </c>
      <c r="E61" s="29" t="s">
        <v>592</v>
      </c>
    </row>
    <row r="62" spans="1:16" ht="12.75">
      <c r="A62" s="19" t="s">
        <v>35</v>
      </c>
      <c s="23" t="s">
        <v>89</v>
      </c>
      <c s="23" t="s">
        <v>603</v>
      </c>
      <c s="19" t="s">
        <v>42</v>
      </c>
      <c s="24" t="s">
        <v>604</v>
      </c>
      <c s="25" t="s">
        <v>68</v>
      </c>
      <c s="26">
        <v>215</v>
      </c>
      <c s="27">
        <v>0</v>
      </c>
      <c s="27">
        <f>ROUND(ROUND(H62,2)*ROUND(G62,3),2)</f>
      </c>
      <c r="O62">
        <f>(I62*21)/100</f>
      </c>
      <c t="s">
        <v>13</v>
      </c>
    </row>
    <row r="63" spans="1:5" ht="12.75">
      <c r="A63" s="28" t="s">
        <v>39</v>
      </c>
      <c r="E63" s="29" t="s">
        <v>42</v>
      </c>
    </row>
    <row r="64" spans="1:5" ht="12.75">
      <c r="A64" s="30" t="s">
        <v>41</v>
      </c>
      <c r="E64" s="31" t="s">
        <v>42</v>
      </c>
    </row>
    <row r="65" spans="1:5" ht="63.75">
      <c r="A65" t="s">
        <v>43</v>
      </c>
      <c r="E65" s="29" t="s">
        <v>589</v>
      </c>
    </row>
    <row r="66" spans="1:16" ht="12.75">
      <c r="A66" s="19" t="s">
        <v>35</v>
      </c>
      <c s="23" t="s">
        <v>93</v>
      </c>
      <c s="23" t="s">
        <v>605</v>
      </c>
      <c s="19" t="s">
        <v>42</v>
      </c>
      <c s="24" t="s">
        <v>606</v>
      </c>
      <c s="25" t="s">
        <v>68</v>
      </c>
      <c s="26">
        <v>215</v>
      </c>
      <c s="27">
        <v>0</v>
      </c>
      <c s="27">
        <f>ROUND(ROUND(H66,2)*ROUND(G66,3),2)</f>
      </c>
      <c r="O66">
        <f>(I66*21)/100</f>
      </c>
      <c t="s">
        <v>13</v>
      </c>
    </row>
    <row r="67" spans="1:5" ht="12.75">
      <c r="A67" s="28" t="s">
        <v>39</v>
      </c>
      <c r="E67" s="29" t="s">
        <v>42</v>
      </c>
    </row>
    <row r="68" spans="1:5" ht="12.75">
      <c r="A68" s="30" t="s">
        <v>41</v>
      </c>
      <c r="E68" s="31" t="s">
        <v>42</v>
      </c>
    </row>
    <row r="69" spans="1:5" ht="25.5">
      <c r="A69" t="s">
        <v>43</v>
      </c>
      <c r="E69" s="29" t="s">
        <v>592</v>
      </c>
    </row>
    <row r="70" spans="1:16" ht="12.75">
      <c r="A70" s="19" t="s">
        <v>35</v>
      </c>
      <c s="23" t="s">
        <v>98</v>
      </c>
      <c s="23" t="s">
        <v>607</v>
      </c>
      <c s="19" t="s">
        <v>571</v>
      </c>
      <c s="24" t="s">
        <v>608</v>
      </c>
      <c s="25" t="s">
        <v>58</v>
      </c>
      <c s="26">
        <v>1</v>
      </c>
      <c s="27">
        <v>0</v>
      </c>
      <c s="27">
        <f>ROUND(ROUND(H70,2)*ROUND(G70,3),2)</f>
      </c>
      <c r="O70">
        <f>(I70*21)/100</f>
      </c>
      <c t="s">
        <v>13</v>
      </c>
    </row>
    <row r="71" spans="1:5" ht="12.75">
      <c r="A71" s="28" t="s">
        <v>39</v>
      </c>
      <c r="E71" s="29" t="s">
        <v>42</v>
      </c>
    </row>
    <row r="72" spans="1:5" ht="12.75">
      <c r="A72" s="30" t="s">
        <v>41</v>
      </c>
      <c r="E72" s="31" t="s">
        <v>42</v>
      </c>
    </row>
    <row r="73" spans="1:5" ht="25.5">
      <c r="A73" t="s">
        <v>43</v>
      </c>
      <c r="E73" s="29" t="s">
        <v>595</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7.xml><?xml version="1.0" encoding="utf-8"?>
<worksheet xmlns="http://schemas.openxmlformats.org/spreadsheetml/2006/main" xmlns:r="http://schemas.openxmlformats.org/officeDocument/2006/relationships">
  <sheetPr>
    <pageSetUpPr fitToPage="1"/>
  </sheetPr>
  <dimension ref="A1:R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0+O8+O13</f>
      </c>
      <c t="s">
        <v>12</v>
      </c>
    </row>
    <row r="3" spans="1:16" ht="15" customHeight="1">
      <c r="A3" t="s">
        <v>1</v>
      </c>
      <c s="8" t="s">
        <v>4</v>
      </c>
      <c s="9" t="s">
        <v>5</v>
      </c>
      <c s="1"/>
      <c s="10" t="s">
        <v>6</v>
      </c>
      <c s="1"/>
      <c s="4"/>
      <c s="3" t="s">
        <v>609</v>
      </c>
      <c s="32">
        <f>0+I8+I13</f>
      </c>
      <c r="O3" t="s">
        <v>9</v>
      </c>
      <c t="s">
        <v>13</v>
      </c>
    </row>
    <row r="4" spans="1:16" ht="15" customHeight="1">
      <c r="A4" t="s">
        <v>7</v>
      </c>
      <c s="12" t="s">
        <v>8</v>
      </c>
      <c s="13" t="s">
        <v>609</v>
      </c>
      <c s="5"/>
      <c s="14" t="s">
        <v>610</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f>
      </c>
      <c>
        <f>0+O9</f>
      </c>
    </row>
    <row r="9" spans="1:16" ht="12.75">
      <c r="A9" s="19" t="s">
        <v>35</v>
      </c>
      <c s="23" t="s">
        <v>19</v>
      </c>
      <c s="23" t="s">
        <v>560</v>
      </c>
      <c s="19" t="s">
        <v>42</v>
      </c>
      <c s="24" t="s">
        <v>561</v>
      </c>
      <c s="25" t="s">
        <v>38</v>
      </c>
      <c s="26">
        <v>1</v>
      </c>
      <c s="27">
        <v>0</v>
      </c>
      <c s="27">
        <f>ROUND(ROUND(H9,2)*ROUND(G9,3),2)</f>
      </c>
      <c r="O9">
        <f>(I9*21)/100</f>
      </c>
      <c t="s">
        <v>13</v>
      </c>
    </row>
    <row r="10" spans="1:5" ht="12.75">
      <c r="A10" s="28" t="s">
        <v>39</v>
      </c>
      <c r="E10" s="29" t="s">
        <v>562</v>
      </c>
    </row>
    <row r="11" spans="1:5" ht="12.75">
      <c r="A11" s="30" t="s">
        <v>41</v>
      </c>
      <c r="E11" s="31" t="s">
        <v>42</v>
      </c>
    </row>
    <row r="12" spans="1:5" ht="12.75">
      <c r="A12" t="s">
        <v>43</v>
      </c>
      <c r="E12" s="29" t="s">
        <v>44</v>
      </c>
    </row>
    <row r="13" spans="1:18" ht="12.75" customHeight="1">
      <c r="A13" s="5" t="s">
        <v>33</v>
      </c>
      <c s="5"/>
      <c s="35" t="s">
        <v>30</v>
      </c>
      <c s="5"/>
      <c s="21" t="s">
        <v>332</v>
      </c>
      <c s="5"/>
      <c s="5"/>
      <c s="5"/>
      <c s="36">
        <f>0+Q13</f>
      </c>
      <c r="O13">
        <f>0+R13</f>
      </c>
      <c r="Q13">
        <f>0+I14+I18+I22+I26+I30+I34+I38+I42+I46+I50+I54+I58+I62+I66+I70</f>
      </c>
      <c>
        <f>0+O14+O18+O22+O26+O30+O34+O38+O42+O46+O50+O54+O58+O62+O66+O70</f>
      </c>
    </row>
    <row r="14" spans="1:16" ht="25.5">
      <c r="A14" s="19" t="s">
        <v>35</v>
      </c>
      <c s="23" t="s">
        <v>13</v>
      </c>
      <c s="23" t="s">
        <v>563</v>
      </c>
      <c s="19" t="s">
        <v>42</v>
      </c>
      <c s="24" t="s">
        <v>564</v>
      </c>
      <c s="25" t="s">
        <v>68</v>
      </c>
      <c s="26">
        <v>174</v>
      </c>
      <c s="27">
        <v>0</v>
      </c>
      <c s="27">
        <f>ROUND(ROUND(H14,2)*ROUND(G14,3),2)</f>
      </c>
      <c r="O14">
        <f>(I14*21)/100</f>
      </c>
      <c t="s">
        <v>13</v>
      </c>
    </row>
    <row r="15" spans="1:5" ht="12.75">
      <c r="A15" s="28" t="s">
        <v>39</v>
      </c>
      <c r="E15" s="29" t="s">
        <v>565</v>
      </c>
    </row>
    <row r="16" spans="1:5" ht="12.75">
      <c r="A16" s="30" t="s">
        <v>41</v>
      </c>
      <c r="E16" s="31" t="s">
        <v>42</v>
      </c>
    </row>
    <row r="17" spans="1:5" ht="63.75">
      <c r="A17" t="s">
        <v>43</v>
      </c>
      <c r="E17" s="29" t="s">
        <v>566</v>
      </c>
    </row>
    <row r="18" spans="1:16" ht="12.75">
      <c r="A18" s="19" t="s">
        <v>35</v>
      </c>
      <c s="23" t="s">
        <v>12</v>
      </c>
      <c s="23" t="s">
        <v>567</v>
      </c>
      <c s="19" t="s">
        <v>42</v>
      </c>
      <c s="24" t="s">
        <v>568</v>
      </c>
      <c s="25" t="s">
        <v>68</v>
      </c>
      <c s="26">
        <v>174</v>
      </c>
      <c s="27">
        <v>0</v>
      </c>
      <c s="27">
        <f>ROUND(ROUND(H18,2)*ROUND(G18,3),2)</f>
      </c>
      <c r="O18">
        <f>(I18*21)/100</f>
      </c>
      <c t="s">
        <v>13</v>
      </c>
    </row>
    <row r="19" spans="1:5" ht="12.75">
      <c r="A19" s="28" t="s">
        <v>39</v>
      </c>
      <c r="E19" s="29" t="s">
        <v>569</v>
      </c>
    </row>
    <row r="20" spans="1:5" ht="12.75">
      <c r="A20" s="30" t="s">
        <v>41</v>
      </c>
      <c r="E20" s="31" t="s">
        <v>42</v>
      </c>
    </row>
    <row r="21" spans="1:5" ht="25.5">
      <c r="A21" t="s">
        <v>43</v>
      </c>
      <c r="E21" s="29" t="s">
        <v>342</v>
      </c>
    </row>
    <row r="22" spans="1:16" ht="12.75">
      <c r="A22" s="19" t="s">
        <v>35</v>
      </c>
      <c s="23" t="s">
        <v>23</v>
      </c>
      <c s="23" t="s">
        <v>570</v>
      </c>
      <c s="19" t="s">
        <v>571</v>
      </c>
      <c s="24" t="s">
        <v>572</v>
      </c>
      <c s="25" t="s">
        <v>58</v>
      </c>
      <c s="26">
        <v>1</v>
      </c>
      <c s="27">
        <v>0</v>
      </c>
      <c s="27">
        <f>ROUND(ROUND(H22,2)*ROUND(G22,3),2)</f>
      </c>
      <c r="O22">
        <f>(I22*21)/100</f>
      </c>
      <c t="s">
        <v>13</v>
      </c>
    </row>
    <row r="23" spans="1:5" ht="12.75">
      <c r="A23" s="28" t="s">
        <v>39</v>
      </c>
      <c r="E23" s="29" t="s">
        <v>573</v>
      </c>
    </row>
    <row r="24" spans="1:5" ht="12.75">
      <c r="A24" s="30" t="s">
        <v>41</v>
      </c>
      <c r="E24" s="31" t="s">
        <v>574</v>
      </c>
    </row>
    <row r="25" spans="1:5" ht="25.5">
      <c r="A25" t="s">
        <v>43</v>
      </c>
      <c r="E25" s="29" t="s">
        <v>575</v>
      </c>
    </row>
    <row r="26" spans="1:16" ht="12.75">
      <c r="A26" s="19" t="s">
        <v>35</v>
      </c>
      <c s="23" t="s">
        <v>25</v>
      </c>
      <c s="23" t="s">
        <v>576</v>
      </c>
      <c s="19" t="s">
        <v>42</v>
      </c>
      <c s="24" t="s">
        <v>577</v>
      </c>
      <c s="25" t="s">
        <v>68</v>
      </c>
      <c s="26">
        <v>15</v>
      </c>
      <c s="27">
        <v>0</v>
      </c>
      <c s="27">
        <f>ROUND(ROUND(H26,2)*ROUND(G26,3),2)</f>
      </c>
      <c r="O26">
        <f>(I26*21)/100</f>
      </c>
      <c t="s">
        <v>13</v>
      </c>
    </row>
    <row r="27" spans="1:5" ht="12.75">
      <c r="A27" s="28" t="s">
        <v>39</v>
      </c>
      <c r="E27" s="29" t="s">
        <v>42</v>
      </c>
    </row>
    <row r="28" spans="1:5" ht="25.5">
      <c r="A28" s="30" t="s">
        <v>41</v>
      </c>
      <c r="E28" s="31" t="s">
        <v>611</v>
      </c>
    </row>
    <row r="29" spans="1:5" ht="63.75">
      <c r="A29" t="s">
        <v>43</v>
      </c>
      <c r="E29" s="29" t="s">
        <v>579</v>
      </c>
    </row>
    <row r="30" spans="1:16" ht="12.75">
      <c r="A30" s="19" t="s">
        <v>35</v>
      </c>
      <c s="23" t="s">
        <v>27</v>
      </c>
      <c s="23" t="s">
        <v>580</v>
      </c>
      <c s="19" t="s">
        <v>42</v>
      </c>
      <c s="24" t="s">
        <v>581</v>
      </c>
      <c s="25" t="s">
        <v>68</v>
      </c>
      <c s="26">
        <v>15</v>
      </c>
      <c s="27">
        <v>0</v>
      </c>
      <c s="27">
        <f>ROUND(ROUND(H30,2)*ROUND(G30,3),2)</f>
      </c>
      <c r="O30">
        <f>(I30*21)/100</f>
      </c>
      <c t="s">
        <v>13</v>
      </c>
    </row>
    <row r="31" spans="1:5" ht="12.75">
      <c r="A31" s="28" t="s">
        <v>39</v>
      </c>
      <c r="E31" s="29" t="s">
        <v>42</v>
      </c>
    </row>
    <row r="32" spans="1:5" ht="25.5">
      <c r="A32" s="30" t="s">
        <v>41</v>
      </c>
      <c r="E32" s="31" t="s">
        <v>612</v>
      </c>
    </row>
    <row r="33" spans="1:5" ht="25.5">
      <c r="A33" t="s">
        <v>43</v>
      </c>
      <c r="E33" s="29" t="s">
        <v>342</v>
      </c>
    </row>
    <row r="34" spans="1:16" ht="12.75">
      <c r="A34" s="19" t="s">
        <v>35</v>
      </c>
      <c s="23" t="s">
        <v>60</v>
      </c>
      <c s="23" t="s">
        <v>583</v>
      </c>
      <c s="19" t="s">
        <v>571</v>
      </c>
      <c s="24" t="s">
        <v>584</v>
      </c>
      <c s="25" t="s">
        <v>58</v>
      </c>
      <c s="26">
        <v>1</v>
      </c>
      <c s="27">
        <v>0</v>
      </c>
      <c s="27">
        <f>ROUND(ROUND(H34,2)*ROUND(G34,3),2)</f>
      </c>
      <c r="O34">
        <f>(I34*21)/100</f>
      </c>
      <c t="s">
        <v>13</v>
      </c>
    </row>
    <row r="35" spans="1:5" ht="12.75">
      <c r="A35" s="28" t="s">
        <v>39</v>
      </c>
      <c r="E35" s="29" t="s">
        <v>42</v>
      </c>
    </row>
    <row r="36" spans="1:5" ht="12.75">
      <c r="A36" s="30" t="s">
        <v>41</v>
      </c>
      <c r="E36" s="31" t="s">
        <v>613</v>
      </c>
    </row>
    <row r="37" spans="1:5" ht="25.5">
      <c r="A37" t="s">
        <v>43</v>
      </c>
      <c r="E37" s="29" t="s">
        <v>575</v>
      </c>
    </row>
    <row r="38" spans="1:16" ht="12.75">
      <c r="A38" s="19" t="s">
        <v>35</v>
      </c>
      <c s="23" t="s">
        <v>65</v>
      </c>
      <c s="23" t="s">
        <v>586</v>
      </c>
      <c s="19" t="s">
        <v>42</v>
      </c>
      <c s="24" t="s">
        <v>587</v>
      </c>
      <c s="25" t="s">
        <v>68</v>
      </c>
      <c s="26">
        <v>4</v>
      </c>
      <c s="27">
        <v>0</v>
      </c>
      <c s="27">
        <f>ROUND(ROUND(H38,2)*ROUND(G38,3),2)</f>
      </c>
      <c r="O38">
        <f>(I38*21)/100</f>
      </c>
      <c t="s">
        <v>13</v>
      </c>
    </row>
    <row r="39" spans="1:5" ht="12.75">
      <c r="A39" s="28" t="s">
        <v>39</v>
      </c>
      <c r="E39" s="29" t="s">
        <v>42</v>
      </c>
    </row>
    <row r="40" spans="1:5" ht="12.75">
      <c r="A40" s="30" t="s">
        <v>41</v>
      </c>
      <c r="E40" s="31" t="s">
        <v>336</v>
      </c>
    </row>
    <row r="41" spans="1:5" ht="63.75">
      <c r="A41" t="s">
        <v>43</v>
      </c>
      <c r="E41" s="29" t="s">
        <v>589</v>
      </c>
    </row>
    <row r="42" spans="1:16" ht="12.75">
      <c r="A42" s="19" t="s">
        <v>35</v>
      </c>
      <c s="23" t="s">
        <v>30</v>
      </c>
      <c s="23" t="s">
        <v>590</v>
      </c>
      <c s="19" t="s">
        <v>42</v>
      </c>
      <c s="24" t="s">
        <v>591</v>
      </c>
      <c s="25" t="s">
        <v>68</v>
      </c>
      <c s="26">
        <v>4</v>
      </c>
      <c s="27">
        <v>0</v>
      </c>
      <c s="27">
        <f>ROUND(ROUND(H42,2)*ROUND(G42,3),2)</f>
      </c>
      <c r="O42">
        <f>(I42*21)/100</f>
      </c>
      <c t="s">
        <v>13</v>
      </c>
    </row>
    <row r="43" spans="1:5" ht="12.75">
      <c r="A43" s="28" t="s">
        <v>39</v>
      </c>
      <c r="E43" s="29" t="s">
        <v>42</v>
      </c>
    </row>
    <row r="44" spans="1:5" ht="12.75">
      <c r="A44" s="30" t="s">
        <v>41</v>
      </c>
      <c r="E44" s="31" t="s">
        <v>336</v>
      </c>
    </row>
    <row r="45" spans="1:5" ht="25.5">
      <c r="A45" t="s">
        <v>43</v>
      </c>
      <c r="E45" s="29" t="s">
        <v>592</v>
      </c>
    </row>
    <row r="46" spans="1:16" ht="12.75">
      <c r="A46" s="19" t="s">
        <v>35</v>
      </c>
      <c s="23" t="s">
        <v>32</v>
      </c>
      <c s="23" t="s">
        <v>593</v>
      </c>
      <c s="19" t="s">
        <v>571</v>
      </c>
      <c s="24" t="s">
        <v>594</v>
      </c>
      <c s="25" t="s">
        <v>58</v>
      </c>
      <c s="26">
        <v>1</v>
      </c>
      <c s="27">
        <v>0</v>
      </c>
      <c s="27">
        <f>ROUND(ROUND(H46,2)*ROUND(G46,3),2)</f>
      </c>
      <c r="O46">
        <f>(I46*21)/100</f>
      </c>
      <c t="s">
        <v>13</v>
      </c>
    </row>
    <row r="47" spans="1:5" ht="12.75">
      <c r="A47" s="28" t="s">
        <v>39</v>
      </c>
      <c r="E47" s="29" t="s">
        <v>42</v>
      </c>
    </row>
    <row r="48" spans="1:5" ht="12.75">
      <c r="A48" s="30" t="s">
        <v>41</v>
      </c>
      <c r="E48" s="31" t="s">
        <v>42</v>
      </c>
    </row>
    <row r="49" spans="1:5" ht="25.5">
      <c r="A49" t="s">
        <v>43</v>
      </c>
      <c r="E49" s="29" t="s">
        <v>595</v>
      </c>
    </row>
    <row r="50" spans="1:16" ht="12.75">
      <c r="A50" s="19" t="s">
        <v>35</v>
      </c>
      <c s="23" t="s">
        <v>75</v>
      </c>
      <c s="23" t="s">
        <v>596</v>
      </c>
      <c s="19" t="s">
        <v>42</v>
      </c>
      <c s="24" t="s">
        <v>597</v>
      </c>
      <c s="25" t="s">
        <v>58</v>
      </c>
      <c s="26">
        <v>1</v>
      </c>
      <c s="27">
        <v>0</v>
      </c>
      <c s="27">
        <f>ROUND(ROUND(H50,2)*ROUND(G50,3),2)</f>
      </c>
      <c r="O50">
        <f>(I50*21)/100</f>
      </c>
      <c t="s">
        <v>13</v>
      </c>
    </row>
    <row r="51" spans="1:5" ht="12.75">
      <c r="A51" s="28" t="s">
        <v>39</v>
      </c>
      <c r="E51" s="29" t="s">
        <v>42</v>
      </c>
    </row>
    <row r="52" spans="1:5" ht="12.75">
      <c r="A52" s="30" t="s">
        <v>41</v>
      </c>
      <c r="E52" s="31" t="s">
        <v>614</v>
      </c>
    </row>
    <row r="53" spans="1:5" ht="25.5">
      <c r="A53" t="s">
        <v>43</v>
      </c>
      <c r="E53" s="29" t="s">
        <v>595</v>
      </c>
    </row>
    <row r="54" spans="1:16" ht="25.5">
      <c r="A54" s="19" t="s">
        <v>35</v>
      </c>
      <c s="23" t="s">
        <v>79</v>
      </c>
      <c s="23" t="s">
        <v>599</v>
      </c>
      <c s="19" t="s">
        <v>42</v>
      </c>
      <c s="24" t="s">
        <v>600</v>
      </c>
      <c s="25" t="s">
        <v>68</v>
      </c>
      <c s="26">
        <v>193</v>
      </c>
      <c s="27">
        <v>0</v>
      </c>
      <c s="27">
        <f>ROUND(ROUND(H54,2)*ROUND(G54,3),2)</f>
      </c>
      <c r="O54">
        <f>(I54*21)/100</f>
      </c>
      <c t="s">
        <v>13</v>
      </c>
    </row>
    <row r="55" spans="1:5" ht="12.75">
      <c r="A55" s="28" t="s">
        <v>39</v>
      </c>
      <c r="E55" s="29" t="s">
        <v>42</v>
      </c>
    </row>
    <row r="56" spans="1:5" ht="12.75">
      <c r="A56" s="30" t="s">
        <v>41</v>
      </c>
      <c r="E56" s="31" t="s">
        <v>42</v>
      </c>
    </row>
    <row r="57" spans="1:5" ht="63.75">
      <c r="A57" t="s">
        <v>43</v>
      </c>
      <c r="E57" s="29" t="s">
        <v>589</v>
      </c>
    </row>
    <row r="58" spans="1:16" ht="12.75">
      <c r="A58" s="19" t="s">
        <v>35</v>
      </c>
      <c s="23" t="s">
        <v>84</v>
      </c>
      <c s="23" t="s">
        <v>601</v>
      </c>
      <c s="19" t="s">
        <v>42</v>
      </c>
      <c s="24" t="s">
        <v>602</v>
      </c>
      <c s="25" t="s">
        <v>68</v>
      </c>
      <c s="26">
        <v>193</v>
      </c>
      <c s="27">
        <v>0</v>
      </c>
      <c s="27">
        <f>ROUND(ROUND(H58,2)*ROUND(G58,3),2)</f>
      </c>
      <c r="O58">
        <f>(I58*21)/100</f>
      </c>
      <c t="s">
        <v>13</v>
      </c>
    </row>
    <row r="59" spans="1:5" ht="12.75">
      <c r="A59" s="28" t="s">
        <v>39</v>
      </c>
      <c r="E59" s="29" t="s">
        <v>42</v>
      </c>
    </row>
    <row r="60" spans="1:5" ht="12.75">
      <c r="A60" s="30" t="s">
        <v>41</v>
      </c>
      <c r="E60" s="31" t="s">
        <v>42</v>
      </c>
    </row>
    <row r="61" spans="1:5" ht="25.5">
      <c r="A61" t="s">
        <v>43</v>
      </c>
      <c r="E61" s="29" t="s">
        <v>592</v>
      </c>
    </row>
    <row r="62" spans="1:16" ht="12.75">
      <c r="A62" s="19" t="s">
        <v>35</v>
      </c>
      <c s="23" t="s">
        <v>89</v>
      </c>
      <c s="23" t="s">
        <v>603</v>
      </c>
      <c s="19" t="s">
        <v>42</v>
      </c>
      <c s="24" t="s">
        <v>604</v>
      </c>
      <c s="25" t="s">
        <v>68</v>
      </c>
      <c s="26">
        <v>193</v>
      </c>
      <c s="27">
        <v>0</v>
      </c>
      <c s="27">
        <f>ROUND(ROUND(H62,2)*ROUND(G62,3),2)</f>
      </c>
      <c r="O62">
        <f>(I62*21)/100</f>
      </c>
      <c t="s">
        <v>13</v>
      </c>
    </row>
    <row r="63" spans="1:5" ht="12.75">
      <c r="A63" s="28" t="s">
        <v>39</v>
      </c>
      <c r="E63" s="29" t="s">
        <v>42</v>
      </c>
    </row>
    <row r="64" spans="1:5" ht="12.75">
      <c r="A64" s="30" t="s">
        <v>41</v>
      </c>
      <c r="E64" s="31" t="s">
        <v>42</v>
      </c>
    </row>
    <row r="65" spans="1:5" ht="63.75">
      <c r="A65" t="s">
        <v>43</v>
      </c>
      <c r="E65" s="29" t="s">
        <v>589</v>
      </c>
    </row>
    <row r="66" spans="1:16" ht="12.75">
      <c r="A66" s="19" t="s">
        <v>35</v>
      </c>
      <c s="23" t="s">
        <v>93</v>
      </c>
      <c s="23" t="s">
        <v>605</v>
      </c>
      <c s="19" t="s">
        <v>42</v>
      </c>
      <c s="24" t="s">
        <v>606</v>
      </c>
      <c s="25" t="s">
        <v>68</v>
      </c>
      <c s="26">
        <v>193</v>
      </c>
      <c s="27">
        <v>0</v>
      </c>
      <c s="27">
        <f>ROUND(ROUND(H66,2)*ROUND(G66,3),2)</f>
      </c>
      <c r="O66">
        <f>(I66*21)/100</f>
      </c>
      <c t="s">
        <v>13</v>
      </c>
    </row>
    <row r="67" spans="1:5" ht="12.75">
      <c r="A67" s="28" t="s">
        <v>39</v>
      </c>
      <c r="E67" s="29" t="s">
        <v>42</v>
      </c>
    </row>
    <row r="68" spans="1:5" ht="12.75">
      <c r="A68" s="30" t="s">
        <v>41</v>
      </c>
      <c r="E68" s="31" t="s">
        <v>42</v>
      </c>
    </row>
    <row r="69" spans="1:5" ht="25.5">
      <c r="A69" t="s">
        <v>43</v>
      </c>
      <c r="E69" s="29" t="s">
        <v>592</v>
      </c>
    </row>
    <row r="70" spans="1:16" ht="12.75">
      <c r="A70" s="19" t="s">
        <v>35</v>
      </c>
      <c s="23" t="s">
        <v>98</v>
      </c>
      <c s="23" t="s">
        <v>607</v>
      </c>
      <c s="19" t="s">
        <v>571</v>
      </c>
      <c s="24" t="s">
        <v>608</v>
      </c>
      <c s="25" t="s">
        <v>58</v>
      </c>
      <c s="26">
        <v>1</v>
      </c>
      <c s="27">
        <v>0</v>
      </c>
      <c s="27">
        <f>ROUND(ROUND(H70,2)*ROUND(G70,3),2)</f>
      </c>
      <c r="O70">
        <f>(I70*21)/100</f>
      </c>
      <c t="s">
        <v>13</v>
      </c>
    </row>
    <row r="71" spans="1:5" ht="12.75">
      <c r="A71" s="28" t="s">
        <v>39</v>
      </c>
      <c r="E71" s="29" t="s">
        <v>42</v>
      </c>
    </row>
    <row r="72" spans="1:5" ht="12.75">
      <c r="A72" s="30" t="s">
        <v>41</v>
      </c>
      <c r="E72" s="31" t="s">
        <v>42</v>
      </c>
    </row>
    <row r="73" spans="1:5" ht="25.5">
      <c r="A73" t="s">
        <v>43</v>
      </c>
      <c r="E73" s="29" t="s">
        <v>595</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8.xml><?xml version="1.0" encoding="utf-8"?>
<worksheet xmlns="http://schemas.openxmlformats.org/spreadsheetml/2006/main" xmlns:r="http://schemas.openxmlformats.org/officeDocument/2006/relationships">
  <sheetPr>
    <pageSetUpPr fitToPage="1"/>
  </sheetPr>
  <dimension ref="A1:R3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0+O8+O25+O74+O103+O124+O169+O190+O207+O236+O261</f>
      </c>
      <c t="s">
        <v>12</v>
      </c>
    </row>
    <row r="3" spans="1:16" ht="15" customHeight="1">
      <c r="A3" t="s">
        <v>1</v>
      </c>
      <c s="8" t="s">
        <v>4</v>
      </c>
      <c s="9" t="s">
        <v>5</v>
      </c>
      <c s="1"/>
      <c s="10" t="s">
        <v>6</v>
      </c>
      <c s="1"/>
      <c s="4"/>
      <c s="3" t="s">
        <v>615</v>
      </c>
      <c s="32">
        <f>0+I8+I25+I74+I103+I124+I169+I190+I207+I236+I261</f>
      </c>
      <c r="O3" t="s">
        <v>9</v>
      </c>
      <c t="s">
        <v>13</v>
      </c>
    </row>
    <row r="4" spans="1:16" ht="15" customHeight="1">
      <c r="A4" t="s">
        <v>7</v>
      </c>
      <c s="12" t="s">
        <v>8</v>
      </c>
      <c s="13" t="s">
        <v>615</v>
      </c>
      <c s="5"/>
      <c s="14" t="s">
        <v>616</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0+I9+I13+I17+I21</f>
      </c>
      <c>
        <f>0+O9+O13+O17+O21</f>
      </c>
    </row>
    <row r="9" spans="1:16" ht="12.75">
      <c r="A9" s="19" t="s">
        <v>35</v>
      </c>
      <c s="23" t="s">
        <v>19</v>
      </c>
      <c s="23" t="s">
        <v>617</v>
      </c>
      <c s="19" t="s">
        <v>42</v>
      </c>
      <c s="24" t="s">
        <v>182</v>
      </c>
      <c s="25" t="s">
        <v>119</v>
      </c>
      <c s="26">
        <v>235.839</v>
      </c>
      <c s="27">
        <v>0</v>
      </c>
      <c s="27">
        <f>ROUND(ROUND(H9,2)*ROUND(G9,3),2)</f>
      </c>
      <c r="O9">
        <f>(I9*21)/100</f>
      </c>
      <c t="s">
        <v>13</v>
      </c>
    </row>
    <row r="10" spans="1:5" ht="12.75">
      <c r="A10" s="28" t="s">
        <v>39</v>
      </c>
      <c r="E10" s="29" t="s">
        <v>618</v>
      </c>
    </row>
    <row r="11" spans="1:5" ht="38.25">
      <c r="A11" s="30" t="s">
        <v>41</v>
      </c>
      <c r="E11" s="31" t="s">
        <v>619</v>
      </c>
    </row>
    <row r="12" spans="1:5" ht="25.5">
      <c r="A12" t="s">
        <v>43</v>
      </c>
      <c r="E12" s="29" t="s">
        <v>121</v>
      </c>
    </row>
    <row r="13" spans="1:16" ht="12.75">
      <c r="A13" s="19" t="s">
        <v>35</v>
      </c>
      <c s="23" t="s">
        <v>13</v>
      </c>
      <c s="23" t="s">
        <v>620</v>
      </c>
      <c s="19" t="s">
        <v>42</v>
      </c>
      <c s="24" t="s">
        <v>185</v>
      </c>
      <c s="25" t="s">
        <v>119</v>
      </c>
      <c s="26">
        <v>949.046</v>
      </c>
      <c s="27">
        <v>0</v>
      </c>
      <c s="27">
        <f>ROUND(ROUND(H13,2)*ROUND(G13,3),2)</f>
      </c>
      <c r="O13">
        <f>(I13*21)/100</f>
      </c>
      <c t="s">
        <v>13</v>
      </c>
    </row>
    <row r="14" spans="1:5" ht="12.75">
      <c r="A14" s="28" t="s">
        <v>39</v>
      </c>
      <c r="E14" s="29" t="s">
        <v>621</v>
      </c>
    </row>
    <row r="15" spans="1:5" ht="38.25">
      <c r="A15" s="30" t="s">
        <v>41</v>
      </c>
      <c r="E15" s="31" t="s">
        <v>622</v>
      </c>
    </row>
    <row r="16" spans="1:5" ht="25.5">
      <c r="A16" t="s">
        <v>43</v>
      </c>
      <c r="E16" s="29" t="s">
        <v>121</v>
      </c>
    </row>
    <row r="17" spans="1:16" ht="12.75">
      <c r="A17" s="19" t="s">
        <v>35</v>
      </c>
      <c s="23" t="s">
        <v>12</v>
      </c>
      <c s="23" t="s">
        <v>117</v>
      </c>
      <c s="19" t="s">
        <v>42</v>
      </c>
      <c s="24" t="s">
        <v>118</v>
      </c>
      <c s="25" t="s">
        <v>119</v>
      </c>
      <c s="26">
        <v>1.76</v>
      </c>
      <c s="27">
        <v>0</v>
      </c>
      <c s="27">
        <f>ROUND(ROUND(H17,2)*ROUND(G17,3),2)</f>
      </c>
      <c r="O17">
        <f>(I17*21)/100</f>
      </c>
      <c t="s">
        <v>13</v>
      </c>
    </row>
    <row r="18" spans="1:5" ht="12.75">
      <c r="A18" s="28" t="s">
        <v>39</v>
      </c>
      <c r="E18" s="29" t="s">
        <v>623</v>
      </c>
    </row>
    <row r="19" spans="1:5" ht="12.75">
      <c r="A19" s="30" t="s">
        <v>41</v>
      </c>
      <c r="E19" s="31" t="s">
        <v>624</v>
      </c>
    </row>
    <row r="20" spans="1:5" ht="25.5">
      <c r="A20" t="s">
        <v>43</v>
      </c>
      <c r="E20" s="29" t="s">
        <v>121</v>
      </c>
    </row>
    <row r="21" spans="1:16" ht="12.75">
      <c r="A21" s="19" t="s">
        <v>35</v>
      </c>
      <c s="23" t="s">
        <v>23</v>
      </c>
      <c s="23" t="s">
        <v>625</v>
      </c>
      <c s="19" t="s">
        <v>42</v>
      </c>
      <c s="24" t="s">
        <v>626</v>
      </c>
      <c s="25" t="s">
        <v>38</v>
      </c>
      <c s="26">
        <v>1</v>
      </c>
      <c s="27">
        <v>0</v>
      </c>
      <c s="27">
        <f>ROUND(ROUND(H21,2)*ROUND(G21,3),2)</f>
      </c>
      <c r="O21">
        <f>(I21*21)/100</f>
      </c>
      <c t="s">
        <v>13</v>
      </c>
    </row>
    <row r="22" spans="1:5" ht="25.5">
      <c r="A22" s="28" t="s">
        <v>39</v>
      </c>
      <c r="E22" s="29" t="s">
        <v>627</v>
      </c>
    </row>
    <row r="23" spans="1:5" ht="12.75">
      <c r="A23" s="30" t="s">
        <v>41</v>
      </c>
      <c r="E23" s="31" t="s">
        <v>42</v>
      </c>
    </row>
    <row r="24" spans="1:5" ht="12.75">
      <c r="A24" t="s">
        <v>43</v>
      </c>
      <c r="E24" s="29" t="s">
        <v>108</v>
      </c>
    </row>
    <row r="25" spans="1:18" ht="12.75" customHeight="1">
      <c r="A25" s="5" t="s">
        <v>33</v>
      </c>
      <c s="5"/>
      <c s="35" t="s">
        <v>19</v>
      </c>
      <c s="5"/>
      <c s="21" t="s">
        <v>122</v>
      </c>
      <c s="5"/>
      <c s="5"/>
      <c s="5"/>
      <c s="36">
        <f>0+Q25</f>
      </c>
      <c r="O25">
        <f>0+R25</f>
      </c>
      <c r="Q25">
        <f>0+I26+I30+I34+I38+I42+I46+I50+I54+I58+I62+I66+I70</f>
      </c>
      <c>
        <f>0+O26+O30+O34+O38+O42+O46+O50+O54+O58+O62+O66+O70</f>
      </c>
    </row>
    <row r="26" spans="1:16" ht="12.75">
      <c r="A26" s="19" t="s">
        <v>35</v>
      </c>
      <c s="23" t="s">
        <v>25</v>
      </c>
      <c s="23" t="s">
        <v>628</v>
      </c>
      <c s="19" t="s">
        <v>42</v>
      </c>
      <c s="24" t="s">
        <v>629</v>
      </c>
      <c s="25" t="s">
        <v>125</v>
      </c>
      <c s="26">
        <v>4.23</v>
      </c>
      <c s="27">
        <v>0</v>
      </c>
      <c s="27">
        <f>ROUND(ROUND(H26,2)*ROUND(G26,3),2)</f>
      </c>
      <c r="O26">
        <f>(I26*21)/100</f>
      </c>
      <c t="s">
        <v>13</v>
      </c>
    </row>
    <row r="27" spans="1:5" ht="25.5">
      <c r="A27" s="28" t="s">
        <v>39</v>
      </c>
      <c r="E27" s="29" t="s">
        <v>630</v>
      </c>
    </row>
    <row r="28" spans="1:5" ht="12.75">
      <c r="A28" s="30" t="s">
        <v>41</v>
      </c>
      <c r="E28" s="31" t="s">
        <v>631</v>
      </c>
    </row>
    <row r="29" spans="1:5" ht="25.5">
      <c r="A29" t="s">
        <v>43</v>
      </c>
      <c r="E29" s="29" t="s">
        <v>128</v>
      </c>
    </row>
    <row r="30" spans="1:16" ht="25.5">
      <c r="A30" s="19" t="s">
        <v>35</v>
      </c>
      <c s="23" t="s">
        <v>27</v>
      </c>
      <c s="23" t="s">
        <v>161</v>
      </c>
      <c s="19" t="s">
        <v>42</v>
      </c>
      <c s="24" t="s">
        <v>195</v>
      </c>
      <c s="25" t="s">
        <v>125</v>
      </c>
      <c s="26">
        <v>6</v>
      </c>
      <c s="27">
        <v>0</v>
      </c>
      <c s="27">
        <f>ROUND(ROUND(H30,2)*ROUND(G30,3),2)</f>
      </c>
      <c r="O30">
        <f>(I30*21)/100</f>
      </c>
      <c t="s">
        <v>13</v>
      </c>
    </row>
    <row r="31" spans="1:5" ht="25.5">
      <c r="A31" s="28" t="s">
        <v>39</v>
      </c>
      <c r="E31" s="29" t="s">
        <v>632</v>
      </c>
    </row>
    <row r="32" spans="1:5" ht="25.5">
      <c r="A32" s="30" t="s">
        <v>41</v>
      </c>
      <c r="E32" s="31" t="s">
        <v>633</v>
      </c>
    </row>
    <row r="33" spans="1:5" ht="63.75">
      <c r="A33" t="s">
        <v>43</v>
      </c>
      <c r="E33" s="29" t="s">
        <v>164</v>
      </c>
    </row>
    <row r="34" spans="1:16" ht="12.75">
      <c r="A34" s="19" t="s">
        <v>35</v>
      </c>
      <c s="23" t="s">
        <v>60</v>
      </c>
      <c s="23" t="s">
        <v>634</v>
      </c>
      <c s="19" t="s">
        <v>42</v>
      </c>
      <c s="24" t="s">
        <v>407</v>
      </c>
      <c s="25" t="s">
        <v>133</v>
      </c>
      <c s="26">
        <v>65</v>
      </c>
      <c s="27">
        <v>0</v>
      </c>
      <c s="27">
        <f>ROUND(ROUND(H34,2)*ROUND(G34,3),2)</f>
      </c>
      <c r="O34">
        <f>(I34*21)/100</f>
      </c>
      <c t="s">
        <v>13</v>
      </c>
    </row>
    <row r="35" spans="1:5" ht="12.75">
      <c r="A35" s="28" t="s">
        <v>39</v>
      </c>
      <c r="E35" s="29" t="s">
        <v>635</v>
      </c>
    </row>
    <row r="36" spans="1:5" ht="12.75">
      <c r="A36" s="30" t="s">
        <v>41</v>
      </c>
      <c r="E36" s="31" t="s">
        <v>636</v>
      </c>
    </row>
    <row r="37" spans="1:5" ht="63.75">
      <c r="A37" t="s">
        <v>43</v>
      </c>
      <c r="E37" s="29" t="s">
        <v>164</v>
      </c>
    </row>
    <row r="38" spans="1:16" ht="12.75">
      <c r="A38" s="19" t="s">
        <v>35</v>
      </c>
      <c s="23" t="s">
        <v>65</v>
      </c>
      <c s="23" t="s">
        <v>123</v>
      </c>
      <c s="19" t="s">
        <v>42</v>
      </c>
      <c s="24" t="s">
        <v>409</v>
      </c>
      <c s="25" t="s">
        <v>125</v>
      </c>
      <c s="26">
        <v>29.52</v>
      </c>
      <c s="27">
        <v>0</v>
      </c>
      <c s="27">
        <f>ROUND(ROUND(H38,2)*ROUND(G38,3),2)</f>
      </c>
      <c r="O38">
        <f>(I38*21)/100</f>
      </c>
      <c t="s">
        <v>13</v>
      </c>
    </row>
    <row r="39" spans="1:5" ht="38.25">
      <c r="A39" s="28" t="s">
        <v>39</v>
      </c>
      <c r="E39" s="29" t="s">
        <v>637</v>
      </c>
    </row>
    <row r="40" spans="1:5" ht="12.75">
      <c r="A40" s="30" t="s">
        <v>41</v>
      </c>
      <c r="E40" s="31" t="s">
        <v>638</v>
      </c>
    </row>
    <row r="41" spans="1:5" ht="25.5">
      <c r="A41" t="s">
        <v>43</v>
      </c>
      <c r="E41" s="29" t="s">
        <v>128</v>
      </c>
    </row>
    <row r="42" spans="1:16" ht="12.75">
      <c r="A42" s="19" t="s">
        <v>35</v>
      </c>
      <c s="23" t="s">
        <v>32</v>
      </c>
      <c s="23" t="s">
        <v>639</v>
      </c>
      <c s="19" t="s">
        <v>42</v>
      </c>
      <c s="24" t="s">
        <v>640</v>
      </c>
      <c s="25" t="s">
        <v>125</v>
      </c>
      <c s="26">
        <v>30</v>
      </c>
      <c s="27">
        <v>0</v>
      </c>
      <c s="27">
        <f>ROUND(ROUND(H42,2)*ROUND(G42,3),2)</f>
      </c>
      <c r="O42">
        <f>(I42*21)/100</f>
      </c>
      <c t="s">
        <v>13</v>
      </c>
    </row>
    <row r="43" spans="1:5" ht="25.5">
      <c r="A43" s="28" t="s">
        <v>39</v>
      </c>
      <c r="E43" s="29" t="s">
        <v>641</v>
      </c>
    </row>
    <row r="44" spans="1:5" ht="38.25">
      <c r="A44" s="30" t="s">
        <v>41</v>
      </c>
      <c r="E44" s="31" t="s">
        <v>642</v>
      </c>
    </row>
    <row r="45" spans="1:5" ht="38.25">
      <c r="A45" t="s">
        <v>43</v>
      </c>
      <c r="E45" s="29" t="s">
        <v>643</v>
      </c>
    </row>
    <row r="46" spans="1:16" ht="12.75">
      <c r="A46" s="19" t="s">
        <v>35</v>
      </c>
      <c s="23" t="s">
        <v>75</v>
      </c>
      <c s="23" t="s">
        <v>644</v>
      </c>
      <c s="19" t="s">
        <v>42</v>
      </c>
      <c s="24" t="s">
        <v>645</v>
      </c>
      <c s="25" t="s">
        <v>125</v>
      </c>
      <c s="26">
        <v>172.8</v>
      </c>
      <c s="27">
        <v>0</v>
      </c>
      <c s="27">
        <f>ROUND(ROUND(H46,2)*ROUND(G46,3),2)</f>
      </c>
      <c r="O46">
        <f>(I46*21)/100</f>
      </c>
      <c t="s">
        <v>13</v>
      </c>
    </row>
    <row r="47" spans="1:5" ht="12.75">
      <c r="A47" s="28" t="s">
        <v>39</v>
      </c>
      <c r="E47" s="29" t="s">
        <v>646</v>
      </c>
    </row>
    <row r="48" spans="1:5" ht="51">
      <c r="A48" s="30" t="s">
        <v>41</v>
      </c>
      <c r="E48" s="31" t="s">
        <v>647</v>
      </c>
    </row>
    <row r="49" spans="1:5" ht="369.75">
      <c r="A49" t="s">
        <v>43</v>
      </c>
      <c r="E49" s="29" t="s">
        <v>213</v>
      </c>
    </row>
    <row r="50" spans="1:16" ht="12.75">
      <c r="A50" s="19" t="s">
        <v>35</v>
      </c>
      <c s="23" t="s">
        <v>79</v>
      </c>
      <c s="23" t="s">
        <v>414</v>
      </c>
      <c s="19" t="s">
        <v>42</v>
      </c>
      <c s="24" t="s">
        <v>415</v>
      </c>
      <c s="25" t="s">
        <v>125</v>
      </c>
      <c s="26">
        <v>30</v>
      </c>
      <c s="27">
        <v>0</v>
      </c>
      <c s="27">
        <f>ROUND(ROUND(H50,2)*ROUND(G50,3),2)</f>
      </c>
      <c r="O50">
        <f>(I50*21)/100</f>
      </c>
      <c t="s">
        <v>13</v>
      </c>
    </row>
    <row r="51" spans="1:5" ht="25.5">
      <c r="A51" s="28" t="s">
        <v>39</v>
      </c>
      <c r="E51" s="29" t="s">
        <v>648</v>
      </c>
    </row>
    <row r="52" spans="1:5" ht="12.75">
      <c r="A52" s="30" t="s">
        <v>41</v>
      </c>
      <c r="E52" s="31" t="s">
        <v>649</v>
      </c>
    </row>
    <row r="53" spans="1:5" ht="306">
      <c r="A53" t="s">
        <v>43</v>
      </c>
      <c r="E53" s="29" t="s">
        <v>418</v>
      </c>
    </row>
    <row r="54" spans="1:16" ht="12.75">
      <c r="A54" s="19" t="s">
        <v>35</v>
      </c>
      <c s="23" t="s">
        <v>84</v>
      </c>
      <c s="23" t="s">
        <v>218</v>
      </c>
      <c s="19" t="s">
        <v>42</v>
      </c>
      <c s="24" t="s">
        <v>219</v>
      </c>
      <c s="25" t="s">
        <v>125</v>
      </c>
      <c s="26">
        <v>147.07</v>
      </c>
      <c s="27">
        <v>0</v>
      </c>
      <c s="27">
        <f>ROUND(ROUND(H54,2)*ROUND(G54,3),2)</f>
      </c>
      <c r="O54">
        <f>(I54*21)/100</f>
      </c>
      <c t="s">
        <v>13</v>
      </c>
    </row>
    <row r="55" spans="1:5" ht="25.5">
      <c r="A55" s="28" t="s">
        <v>39</v>
      </c>
      <c r="E55" s="29" t="s">
        <v>650</v>
      </c>
    </row>
    <row r="56" spans="1:5" ht="51">
      <c r="A56" s="30" t="s">
        <v>41</v>
      </c>
      <c r="E56" s="31" t="s">
        <v>651</v>
      </c>
    </row>
    <row r="57" spans="1:5" ht="318.75">
      <c r="A57" t="s">
        <v>43</v>
      </c>
      <c r="E57" s="29" t="s">
        <v>222</v>
      </c>
    </row>
    <row r="58" spans="1:16" ht="12.75">
      <c r="A58" s="19" t="s">
        <v>35</v>
      </c>
      <c s="23" t="s">
        <v>89</v>
      </c>
      <c s="23" t="s">
        <v>226</v>
      </c>
      <c s="19" t="s">
        <v>42</v>
      </c>
      <c s="24" t="s">
        <v>227</v>
      </c>
      <c s="25" t="s">
        <v>125</v>
      </c>
      <c s="26">
        <v>319.87</v>
      </c>
      <c s="27">
        <v>0</v>
      </c>
      <c s="27">
        <f>ROUND(ROUND(H58,2)*ROUND(G58,3),2)</f>
      </c>
      <c r="O58">
        <f>(I58*21)/100</f>
      </c>
      <c t="s">
        <v>13</v>
      </c>
    </row>
    <row r="59" spans="1:5" ht="12.75">
      <c r="A59" s="28" t="s">
        <v>39</v>
      </c>
      <c r="E59" s="29" t="s">
        <v>652</v>
      </c>
    </row>
    <row r="60" spans="1:5" ht="38.25">
      <c r="A60" s="30" t="s">
        <v>41</v>
      </c>
      <c r="E60" s="31" t="s">
        <v>653</v>
      </c>
    </row>
    <row r="61" spans="1:5" ht="191.25">
      <c r="A61" t="s">
        <v>43</v>
      </c>
      <c r="E61" s="29" t="s">
        <v>229</v>
      </c>
    </row>
    <row r="62" spans="1:16" ht="12.75">
      <c r="A62" s="19" t="s">
        <v>35</v>
      </c>
      <c s="23" t="s">
        <v>93</v>
      </c>
      <c s="23" t="s">
        <v>654</v>
      </c>
      <c s="19" t="s">
        <v>42</v>
      </c>
      <c s="24" t="s">
        <v>655</v>
      </c>
      <c s="25" t="s">
        <v>125</v>
      </c>
      <c s="26">
        <v>150</v>
      </c>
      <c s="27">
        <v>0</v>
      </c>
      <c s="27">
        <f>ROUND(ROUND(H62,2)*ROUND(G62,3),2)</f>
      </c>
      <c r="O62">
        <f>(I62*21)/100</f>
      </c>
      <c t="s">
        <v>13</v>
      </c>
    </row>
    <row r="63" spans="1:5" ht="12.75">
      <c r="A63" s="28" t="s">
        <v>39</v>
      </c>
      <c r="E63" s="29" t="s">
        <v>656</v>
      </c>
    </row>
    <row r="64" spans="1:5" ht="25.5">
      <c r="A64" s="30" t="s">
        <v>41</v>
      </c>
      <c r="E64" s="31" t="s">
        <v>657</v>
      </c>
    </row>
    <row r="65" spans="1:5" ht="267.75">
      <c r="A65" t="s">
        <v>43</v>
      </c>
      <c r="E65" s="29" t="s">
        <v>658</v>
      </c>
    </row>
    <row r="66" spans="1:16" ht="12.75">
      <c r="A66" s="19" t="s">
        <v>35</v>
      </c>
      <c s="23" t="s">
        <v>98</v>
      </c>
      <c s="23" t="s">
        <v>659</v>
      </c>
      <c s="19" t="s">
        <v>42</v>
      </c>
      <c s="24" t="s">
        <v>660</v>
      </c>
      <c s="25" t="s">
        <v>139</v>
      </c>
      <c s="26">
        <v>150</v>
      </c>
      <c s="27">
        <v>0</v>
      </c>
      <c s="27">
        <f>ROUND(ROUND(H66,2)*ROUND(G66,3),2)</f>
      </c>
      <c r="O66">
        <f>(I66*21)/100</f>
      </c>
      <c t="s">
        <v>13</v>
      </c>
    </row>
    <row r="67" spans="1:5" ht="12.75">
      <c r="A67" s="28" t="s">
        <v>39</v>
      </c>
      <c r="E67" s="29" t="s">
        <v>661</v>
      </c>
    </row>
    <row r="68" spans="1:5" ht="12.75">
      <c r="A68" s="30" t="s">
        <v>41</v>
      </c>
      <c r="E68" s="31" t="s">
        <v>662</v>
      </c>
    </row>
    <row r="69" spans="1:5" ht="38.25">
      <c r="A69" t="s">
        <v>43</v>
      </c>
      <c r="E69" s="29" t="s">
        <v>445</v>
      </c>
    </row>
    <row r="70" spans="1:16" ht="12.75">
      <c r="A70" s="19" t="s">
        <v>35</v>
      </c>
      <c s="23" t="s">
        <v>104</v>
      </c>
      <c s="23" t="s">
        <v>446</v>
      </c>
      <c s="19" t="s">
        <v>42</v>
      </c>
      <c s="24" t="s">
        <v>447</v>
      </c>
      <c s="25" t="s">
        <v>139</v>
      </c>
      <c s="26">
        <v>150</v>
      </c>
      <c s="27">
        <v>0</v>
      </c>
      <c s="27">
        <f>ROUND(ROUND(H70,2)*ROUND(G70,3),2)</f>
      </c>
      <c r="O70">
        <f>(I70*21)/100</f>
      </c>
      <c t="s">
        <v>13</v>
      </c>
    </row>
    <row r="71" spans="1:5" ht="12.75">
      <c r="A71" s="28" t="s">
        <v>39</v>
      </c>
      <c r="E71" s="29" t="s">
        <v>42</v>
      </c>
    </row>
    <row r="72" spans="1:5" ht="12.75">
      <c r="A72" s="30" t="s">
        <v>41</v>
      </c>
      <c r="E72" s="31" t="s">
        <v>663</v>
      </c>
    </row>
    <row r="73" spans="1:5" ht="25.5">
      <c r="A73" t="s">
        <v>43</v>
      </c>
      <c r="E73" s="29" t="s">
        <v>449</v>
      </c>
    </row>
    <row r="74" spans="1:18" ht="12.75" customHeight="1">
      <c r="A74" s="5" t="s">
        <v>33</v>
      </c>
      <c s="5"/>
      <c s="35" t="s">
        <v>13</v>
      </c>
      <c s="5"/>
      <c s="21" t="s">
        <v>245</v>
      </c>
      <c s="5"/>
      <c s="5"/>
      <c s="5"/>
      <c s="36">
        <f>0+Q74</f>
      </c>
      <c r="O74">
        <f>0+R74</f>
      </c>
      <c r="Q74">
        <f>0+I75+I79+I83+I87+I91+I95+I99</f>
      </c>
      <c>
        <f>0+O75+O79+O83+O87+O91+O95+O99</f>
      </c>
    </row>
    <row r="75" spans="1:16" ht="12.75">
      <c r="A75" s="19" t="s">
        <v>35</v>
      </c>
      <c s="23" t="s">
        <v>109</v>
      </c>
      <c s="23" t="s">
        <v>664</v>
      </c>
      <c s="19" t="s">
        <v>42</v>
      </c>
      <c s="24" t="s">
        <v>665</v>
      </c>
      <c s="25" t="s">
        <v>125</v>
      </c>
      <c s="26">
        <v>1.71</v>
      </c>
      <c s="27">
        <v>0</v>
      </c>
      <c s="27">
        <f>ROUND(ROUND(H75,2)*ROUND(G75,3),2)</f>
      </c>
      <c r="O75">
        <f>(I75*21)/100</f>
      </c>
      <c t="s">
        <v>13</v>
      </c>
    </row>
    <row r="76" spans="1:5" ht="12.75">
      <c r="A76" s="28" t="s">
        <v>39</v>
      </c>
      <c r="E76" s="29" t="s">
        <v>666</v>
      </c>
    </row>
    <row r="77" spans="1:5" ht="25.5">
      <c r="A77" s="30" t="s">
        <v>41</v>
      </c>
      <c r="E77" s="31" t="s">
        <v>667</v>
      </c>
    </row>
    <row r="78" spans="1:5" ht="51">
      <c r="A78" t="s">
        <v>43</v>
      </c>
      <c r="E78" s="29" t="s">
        <v>668</v>
      </c>
    </row>
    <row r="79" spans="1:16" ht="12.75">
      <c r="A79" s="19" t="s">
        <v>35</v>
      </c>
      <c s="23" t="s">
        <v>113</v>
      </c>
      <c s="23" t="s">
        <v>669</v>
      </c>
      <c s="19" t="s">
        <v>42</v>
      </c>
      <c s="24" t="s">
        <v>670</v>
      </c>
      <c s="25" t="s">
        <v>125</v>
      </c>
      <c s="26">
        <v>0.095</v>
      </c>
      <c s="27">
        <v>0</v>
      </c>
      <c s="27">
        <f>ROUND(ROUND(H79,2)*ROUND(G79,3),2)</f>
      </c>
      <c r="O79">
        <f>(I79*21)/100</f>
      </c>
      <c t="s">
        <v>13</v>
      </c>
    </row>
    <row r="80" spans="1:5" ht="12.75">
      <c r="A80" s="28" t="s">
        <v>39</v>
      </c>
      <c r="E80" s="29" t="s">
        <v>671</v>
      </c>
    </row>
    <row r="81" spans="1:5" ht="51">
      <c r="A81" s="30" t="s">
        <v>41</v>
      </c>
      <c r="E81" s="31" t="s">
        <v>672</v>
      </c>
    </row>
    <row r="82" spans="1:5" ht="51">
      <c r="A82" t="s">
        <v>43</v>
      </c>
      <c r="E82" s="29" t="s">
        <v>668</v>
      </c>
    </row>
    <row r="83" spans="1:16" ht="25.5">
      <c r="A83" s="19" t="s">
        <v>35</v>
      </c>
      <c s="23" t="s">
        <v>246</v>
      </c>
      <c s="23" t="s">
        <v>673</v>
      </c>
      <c s="19" t="s">
        <v>42</v>
      </c>
      <c s="24" t="s">
        <v>674</v>
      </c>
      <c s="25" t="s">
        <v>133</v>
      </c>
      <c s="26">
        <v>6.4</v>
      </c>
      <c s="27">
        <v>0</v>
      </c>
      <c s="27">
        <f>ROUND(ROUND(H83,2)*ROUND(G83,3),2)</f>
      </c>
      <c r="O83">
        <f>(I83*21)/100</f>
      </c>
      <c t="s">
        <v>13</v>
      </c>
    </row>
    <row r="84" spans="1:5" ht="12.75">
      <c r="A84" s="28" t="s">
        <v>39</v>
      </c>
      <c r="E84" s="29" t="s">
        <v>675</v>
      </c>
    </row>
    <row r="85" spans="1:5" ht="12.75">
      <c r="A85" s="30" t="s">
        <v>41</v>
      </c>
      <c r="E85" s="31" t="s">
        <v>676</v>
      </c>
    </row>
    <row r="86" spans="1:5" ht="63.75">
      <c r="A86" t="s">
        <v>43</v>
      </c>
      <c r="E86" s="29" t="s">
        <v>677</v>
      </c>
    </row>
    <row r="87" spans="1:16" ht="12.75">
      <c r="A87" s="19" t="s">
        <v>35</v>
      </c>
      <c s="23" t="s">
        <v>251</v>
      </c>
      <c s="23" t="s">
        <v>678</v>
      </c>
      <c s="19" t="s">
        <v>42</v>
      </c>
      <c s="24" t="s">
        <v>679</v>
      </c>
      <c s="25" t="s">
        <v>133</v>
      </c>
      <c s="26">
        <v>0.75</v>
      </c>
      <c s="27">
        <v>0</v>
      </c>
      <c s="27">
        <f>ROUND(ROUND(H87,2)*ROUND(G87,3),2)</f>
      </c>
      <c r="O87">
        <f>(I87*21)/100</f>
      </c>
      <c t="s">
        <v>13</v>
      </c>
    </row>
    <row r="88" spans="1:5" ht="12.75">
      <c r="A88" s="28" t="s">
        <v>39</v>
      </c>
      <c r="E88" s="29" t="s">
        <v>680</v>
      </c>
    </row>
    <row r="89" spans="1:5" ht="12.75">
      <c r="A89" s="30" t="s">
        <v>41</v>
      </c>
      <c r="E89" s="31" t="s">
        <v>681</v>
      </c>
    </row>
    <row r="90" spans="1:5" ht="63.75">
      <c r="A90" t="s">
        <v>43</v>
      </c>
      <c r="E90" s="29" t="s">
        <v>677</v>
      </c>
    </row>
    <row r="91" spans="1:16" ht="25.5">
      <c r="A91" s="19" t="s">
        <v>35</v>
      </c>
      <c s="23" t="s">
        <v>257</v>
      </c>
      <c s="23" t="s">
        <v>682</v>
      </c>
      <c s="19" t="s">
        <v>42</v>
      </c>
      <c s="24" t="s">
        <v>683</v>
      </c>
      <c s="25" t="s">
        <v>68</v>
      </c>
      <c s="26">
        <v>820</v>
      </c>
      <c s="27">
        <v>0</v>
      </c>
      <c s="27">
        <f>ROUND(ROUND(H91,2)*ROUND(G91,3),2)</f>
      </c>
      <c r="O91">
        <f>(I91*21)/100</f>
      </c>
      <c t="s">
        <v>13</v>
      </c>
    </row>
    <row r="92" spans="1:5" ht="12.75">
      <c r="A92" s="28" t="s">
        <v>39</v>
      </c>
      <c r="E92" s="29" t="s">
        <v>684</v>
      </c>
    </row>
    <row r="93" spans="1:5" ht="51">
      <c r="A93" s="30" t="s">
        <v>41</v>
      </c>
      <c r="E93" s="31" t="s">
        <v>685</v>
      </c>
    </row>
    <row r="94" spans="1:5" ht="63.75">
      <c r="A94" t="s">
        <v>43</v>
      </c>
      <c r="E94" s="29" t="s">
        <v>686</v>
      </c>
    </row>
    <row r="95" spans="1:16" ht="25.5">
      <c r="A95" s="19" t="s">
        <v>35</v>
      </c>
      <c s="23" t="s">
        <v>260</v>
      </c>
      <c s="23" t="s">
        <v>687</v>
      </c>
      <c s="19" t="s">
        <v>42</v>
      </c>
      <c s="24" t="s">
        <v>688</v>
      </c>
      <c s="25" t="s">
        <v>68</v>
      </c>
      <c s="26">
        <v>40</v>
      </c>
      <c s="27">
        <v>0</v>
      </c>
      <c s="27">
        <f>ROUND(ROUND(H95,2)*ROUND(G95,3),2)</f>
      </c>
      <c r="O95">
        <f>(I95*21)/100</f>
      </c>
      <c t="s">
        <v>13</v>
      </c>
    </row>
    <row r="96" spans="1:5" ht="12.75">
      <c r="A96" s="28" t="s">
        <v>39</v>
      </c>
      <c r="E96" s="29" t="s">
        <v>689</v>
      </c>
    </row>
    <row r="97" spans="1:5" ht="12.75">
      <c r="A97" s="30" t="s">
        <v>41</v>
      </c>
      <c r="E97" s="31" t="s">
        <v>690</v>
      </c>
    </row>
    <row r="98" spans="1:5" ht="63.75">
      <c r="A98" t="s">
        <v>43</v>
      </c>
      <c r="E98" s="29" t="s">
        <v>686</v>
      </c>
    </row>
    <row r="99" spans="1:16" ht="12.75">
      <c r="A99" s="19" t="s">
        <v>35</v>
      </c>
      <c s="23" t="s">
        <v>266</v>
      </c>
      <c s="23" t="s">
        <v>691</v>
      </c>
      <c s="19" t="s">
        <v>42</v>
      </c>
      <c s="24" t="s">
        <v>692</v>
      </c>
      <c s="25" t="s">
        <v>139</v>
      </c>
      <c s="26">
        <v>100</v>
      </c>
      <c s="27">
        <v>0</v>
      </c>
      <c s="27">
        <f>ROUND(ROUND(H99,2)*ROUND(G99,3),2)</f>
      </c>
      <c r="O99">
        <f>(I99*21)/100</f>
      </c>
      <c t="s">
        <v>13</v>
      </c>
    </row>
    <row r="100" spans="1:5" ht="25.5">
      <c r="A100" s="28" t="s">
        <v>39</v>
      </c>
      <c r="E100" s="29" t="s">
        <v>693</v>
      </c>
    </row>
    <row r="101" spans="1:5" ht="25.5">
      <c r="A101" s="30" t="s">
        <v>41</v>
      </c>
      <c r="E101" s="31" t="s">
        <v>694</v>
      </c>
    </row>
    <row r="102" spans="1:5" ht="102">
      <c r="A102" t="s">
        <v>43</v>
      </c>
      <c r="E102" s="29" t="s">
        <v>695</v>
      </c>
    </row>
    <row r="103" spans="1:18" ht="12.75" customHeight="1">
      <c r="A103" s="5" t="s">
        <v>33</v>
      </c>
      <c s="5"/>
      <c s="35" t="s">
        <v>12</v>
      </c>
      <c s="5"/>
      <c s="21" t="s">
        <v>696</v>
      </c>
      <c s="5"/>
      <c s="5"/>
      <c s="5"/>
      <c s="36">
        <f>0+Q103</f>
      </c>
      <c r="O103">
        <f>0+R103</f>
      </c>
      <c r="Q103">
        <f>0+I104+I108+I112+I116+I120</f>
      </c>
      <c>
        <f>0+O104+O108+O112+O116+O120</f>
      </c>
    </row>
    <row r="104" spans="1:16" ht="12.75">
      <c r="A104" s="19" t="s">
        <v>35</v>
      </c>
      <c s="23" t="s">
        <v>270</v>
      </c>
      <c s="23" t="s">
        <v>697</v>
      </c>
      <c s="19" t="s">
        <v>42</v>
      </c>
      <c s="24" t="s">
        <v>698</v>
      </c>
      <c s="25" t="s">
        <v>699</v>
      </c>
      <c s="26">
        <v>456</v>
      </c>
      <c s="27">
        <v>0</v>
      </c>
      <c s="27">
        <f>ROUND(ROUND(H104,2)*ROUND(G104,3),2)</f>
      </c>
      <c r="O104">
        <f>(I104*21)/100</f>
      </c>
      <c t="s">
        <v>13</v>
      </c>
    </row>
    <row r="105" spans="1:5" ht="12.75">
      <c r="A105" s="28" t="s">
        <v>39</v>
      </c>
      <c r="E105" s="29" t="s">
        <v>700</v>
      </c>
    </row>
    <row r="106" spans="1:5" ht="25.5">
      <c r="A106" s="30" t="s">
        <v>41</v>
      </c>
      <c r="E106" s="31" t="s">
        <v>701</v>
      </c>
    </row>
    <row r="107" spans="1:5" ht="25.5">
      <c r="A107" t="s">
        <v>43</v>
      </c>
      <c r="E107" s="29" t="s">
        <v>702</v>
      </c>
    </row>
    <row r="108" spans="1:16" ht="12.75">
      <c r="A108" s="19" t="s">
        <v>35</v>
      </c>
      <c s="23" t="s">
        <v>275</v>
      </c>
      <c s="23" t="s">
        <v>703</v>
      </c>
      <c s="19" t="s">
        <v>42</v>
      </c>
      <c s="24" t="s">
        <v>704</v>
      </c>
      <c s="25" t="s">
        <v>125</v>
      </c>
      <c s="26">
        <v>33.025</v>
      </c>
      <c s="27">
        <v>0</v>
      </c>
      <c s="27">
        <f>ROUND(ROUND(H108,2)*ROUND(G108,3),2)</f>
      </c>
      <c r="O108">
        <f>(I108*21)/100</f>
      </c>
      <c t="s">
        <v>13</v>
      </c>
    </row>
    <row r="109" spans="1:5" ht="12.75">
      <c r="A109" s="28" t="s">
        <v>39</v>
      </c>
      <c r="E109" s="29" t="s">
        <v>705</v>
      </c>
    </row>
    <row r="110" spans="1:5" ht="51">
      <c r="A110" s="30" t="s">
        <v>41</v>
      </c>
      <c r="E110" s="31" t="s">
        <v>706</v>
      </c>
    </row>
    <row r="111" spans="1:5" ht="382.5">
      <c r="A111" t="s">
        <v>43</v>
      </c>
      <c r="E111" s="29" t="s">
        <v>707</v>
      </c>
    </row>
    <row r="112" spans="1:16" ht="12.75">
      <c r="A112" s="19" t="s">
        <v>35</v>
      </c>
      <c s="23" t="s">
        <v>279</v>
      </c>
      <c s="23" t="s">
        <v>708</v>
      </c>
      <c s="19" t="s">
        <v>42</v>
      </c>
      <c s="24" t="s">
        <v>709</v>
      </c>
      <c s="25" t="s">
        <v>119</v>
      </c>
      <c s="26">
        <v>5.945</v>
      </c>
      <c s="27">
        <v>0</v>
      </c>
      <c s="27">
        <f>ROUND(ROUND(H112,2)*ROUND(G112,3),2)</f>
      </c>
      <c r="O112">
        <f>(I112*21)/100</f>
      </c>
      <c t="s">
        <v>13</v>
      </c>
    </row>
    <row r="113" spans="1:5" ht="12.75">
      <c r="A113" s="28" t="s">
        <v>39</v>
      </c>
      <c r="E113" s="29" t="s">
        <v>42</v>
      </c>
    </row>
    <row r="114" spans="1:5" ht="25.5">
      <c r="A114" s="30" t="s">
        <v>41</v>
      </c>
      <c r="E114" s="31" t="s">
        <v>710</v>
      </c>
    </row>
    <row r="115" spans="1:5" ht="242.25">
      <c r="A115" t="s">
        <v>43</v>
      </c>
      <c r="E115" s="29" t="s">
        <v>711</v>
      </c>
    </row>
    <row r="116" spans="1:16" ht="12.75">
      <c r="A116" s="19" t="s">
        <v>35</v>
      </c>
      <c s="23" t="s">
        <v>280</v>
      </c>
      <c s="23" t="s">
        <v>712</v>
      </c>
      <c s="19" t="s">
        <v>42</v>
      </c>
      <c s="24" t="s">
        <v>713</v>
      </c>
      <c s="25" t="s">
        <v>125</v>
      </c>
      <c s="26">
        <v>25.5</v>
      </c>
      <c s="27">
        <v>0</v>
      </c>
      <c s="27">
        <f>ROUND(ROUND(H116,2)*ROUND(G116,3),2)</f>
      </c>
      <c r="O116">
        <f>(I116*21)/100</f>
      </c>
      <c t="s">
        <v>13</v>
      </c>
    </row>
    <row r="117" spans="1:5" ht="12.75">
      <c r="A117" s="28" t="s">
        <v>39</v>
      </c>
      <c r="E117" s="29" t="s">
        <v>714</v>
      </c>
    </row>
    <row r="118" spans="1:5" ht="25.5">
      <c r="A118" s="30" t="s">
        <v>41</v>
      </c>
      <c r="E118" s="31" t="s">
        <v>715</v>
      </c>
    </row>
    <row r="119" spans="1:5" ht="369.75">
      <c r="A119" t="s">
        <v>43</v>
      </c>
      <c r="E119" s="29" t="s">
        <v>716</v>
      </c>
    </row>
    <row r="120" spans="1:16" ht="12.75">
      <c r="A120" s="19" t="s">
        <v>35</v>
      </c>
      <c s="23" t="s">
        <v>282</v>
      </c>
      <c s="23" t="s">
        <v>717</v>
      </c>
      <c s="19" t="s">
        <v>42</v>
      </c>
      <c s="24" t="s">
        <v>718</v>
      </c>
      <c s="25" t="s">
        <v>119</v>
      </c>
      <c s="26">
        <v>5.1</v>
      </c>
      <c s="27">
        <v>0</v>
      </c>
      <c s="27">
        <f>ROUND(ROUND(H120,2)*ROUND(G120,3),2)</f>
      </c>
      <c r="O120">
        <f>(I120*21)/100</f>
      </c>
      <c t="s">
        <v>13</v>
      </c>
    </row>
    <row r="121" spans="1:5" ht="12.75">
      <c r="A121" s="28" t="s">
        <v>39</v>
      </c>
      <c r="E121" s="29" t="s">
        <v>42</v>
      </c>
    </row>
    <row r="122" spans="1:5" ht="25.5">
      <c r="A122" s="30" t="s">
        <v>41</v>
      </c>
      <c r="E122" s="31" t="s">
        <v>719</v>
      </c>
    </row>
    <row r="123" spans="1:5" ht="267.75">
      <c r="A123" t="s">
        <v>43</v>
      </c>
      <c r="E123" s="29" t="s">
        <v>720</v>
      </c>
    </row>
    <row r="124" spans="1:18" ht="12.75" customHeight="1">
      <c r="A124" s="5" t="s">
        <v>33</v>
      </c>
      <c s="5"/>
      <c s="35" t="s">
        <v>23</v>
      </c>
      <c s="5"/>
      <c s="21" t="s">
        <v>455</v>
      </c>
      <c s="5"/>
      <c s="5"/>
      <c s="5"/>
      <c s="36">
        <f>0+Q124</f>
      </c>
      <c r="O124">
        <f>0+R124</f>
      </c>
      <c r="Q124">
        <f>0+I125+I129+I133+I137+I141+I145+I149+I153+I157+I161+I165</f>
      </c>
      <c>
        <f>0+O125+O129+O133+O137+O141+O145+O149+O153+O157+O161+O165</f>
      </c>
    </row>
    <row r="125" spans="1:16" ht="12.75">
      <c r="A125" s="19" t="s">
        <v>35</v>
      </c>
      <c s="23" t="s">
        <v>284</v>
      </c>
      <c s="23" t="s">
        <v>721</v>
      </c>
      <c s="19" t="s">
        <v>42</v>
      </c>
      <c s="24" t="s">
        <v>722</v>
      </c>
      <c s="25" t="s">
        <v>125</v>
      </c>
      <c s="26">
        <v>44.44</v>
      </c>
      <c s="27">
        <v>0</v>
      </c>
      <c s="27">
        <f>ROUND(ROUND(H125,2)*ROUND(G125,3),2)</f>
      </c>
      <c r="O125">
        <f>(I125*21)/100</f>
      </c>
      <c t="s">
        <v>13</v>
      </c>
    </row>
    <row r="126" spans="1:5" ht="12.75">
      <c r="A126" s="28" t="s">
        <v>39</v>
      </c>
      <c r="E126" s="29" t="s">
        <v>723</v>
      </c>
    </row>
    <row r="127" spans="1:5" ht="51">
      <c r="A127" s="30" t="s">
        <v>41</v>
      </c>
      <c r="E127" s="31" t="s">
        <v>724</v>
      </c>
    </row>
    <row r="128" spans="1:5" ht="369.75">
      <c r="A128" t="s">
        <v>43</v>
      </c>
      <c r="E128" s="29" t="s">
        <v>716</v>
      </c>
    </row>
    <row r="129" spans="1:16" ht="12.75">
      <c r="A129" s="19" t="s">
        <v>35</v>
      </c>
      <c s="23" t="s">
        <v>285</v>
      </c>
      <c s="23" t="s">
        <v>725</v>
      </c>
      <c s="19" t="s">
        <v>42</v>
      </c>
      <c s="24" t="s">
        <v>726</v>
      </c>
      <c s="25" t="s">
        <v>119</v>
      </c>
      <c s="26">
        <v>9.777</v>
      </c>
      <c s="27">
        <v>0</v>
      </c>
      <c s="27">
        <f>ROUND(ROUND(H129,2)*ROUND(G129,3),2)</f>
      </c>
      <c r="O129">
        <f>(I129*21)/100</f>
      </c>
      <c t="s">
        <v>13</v>
      </c>
    </row>
    <row r="130" spans="1:5" ht="12.75">
      <c r="A130" s="28" t="s">
        <v>39</v>
      </c>
      <c r="E130" s="29" t="s">
        <v>42</v>
      </c>
    </row>
    <row r="131" spans="1:5" ht="25.5">
      <c r="A131" s="30" t="s">
        <v>41</v>
      </c>
      <c r="E131" s="31" t="s">
        <v>727</v>
      </c>
    </row>
    <row r="132" spans="1:5" ht="267.75">
      <c r="A132" t="s">
        <v>43</v>
      </c>
      <c r="E132" s="29" t="s">
        <v>728</v>
      </c>
    </row>
    <row r="133" spans="1:16" ht="12.75">
      <c r="A133" s="19" t="s">
        <v>35</v>
      </c>
      <c s="23" t="s">
        <v>288</v>
      </c>
      <c s="23" t="s">
        <v>729</v>
      </c>
      <c s="19" t="s">
        <v>42</v>
      </c>
      <c s="24" t="s">
        <v>730</v>
      </c>
      <c s="25" t="s">
        <v>125</v>
      </c>
      <c s="26">
        <v>2.813</v>
      </c>
      <c s="27">
        <v>0</v>
      </c>
      <c s="27">
        <f>ROUND(ROUND(H133,2)*ROUND(G133,3),2)</f>
      </c>
      <c r="O133">
        <f>(I133*21)/100</f>
      </c>
      <c t="s">
        <v>13</v>
      </c>
    </row>
    <row r="134" spans="1:5" ht="12.75">
      <c r="A134" s="28" t="s">
        <v>39</v>
      </c>
      <c r="E134" s="29" t="s">
        <v>731</v>
      </c>
    </row>
    <row r="135" spans="1:5" ht="25.5">
      <c r="A135" s="30" t="s">
        <v>41</v>
      </c>
      <c r="E135" s="31" t="s">
        <v>732</v>
      </c>
    </row>
    <row r="136" spans="1:5" ht="229.5">
      <c r="A136" t="s">
        <v>43</v>
      </c>
      <c r="E136" s="29" t="s">
        <v>733</v>
      </c>
    </row>
    <row r="137" spans="1:16" ht="12.75">
      <c r="A137" s="19" t="s">
        <v>35</v>
      </c>
      <c s="23" t="s">
        <v>293</v>
      </c>
      <c s="23" t="s">
        <v>734</v>
      </c>
      <c s="19" t="s">
        <v>42</v>
      </c>
      <c s="24" t="s">
        <v>735</v>
      </c>
      <c s="25" t="s">
        <v>125</v>
      </c>
      <c s="26">
        <v>1.344</v>
      </c>
      <c s="27">
        <v>0</v>
      </c>
      <c s="27">
        <f>ROUND(ROUND(H137,2)*ROUND(G137,3),2)</f>
      </c>
      <c r="O137">
        <f>(I137*21)/100</f>
      </c>
      <c t="s">
        <v>13</v>
      </c>
    </row>
    <row r="138" spans="1:5" ht="12.75">
      <c r="A138" s="28" t="s">
        <v>39</v>
      </c>
      <c r="E138" s="29" t="s">
        <v>736</v>
      </c>
    </row>
    <row r="139" spans="1:5" ht="12.75">
      <c r="A139" s="30" t="s">
        <v>41</v>
      </c>
      <c r="E139" s="31" t="s">
        <v>737</v>
      </c>
    </row>
    <row r="140" spans="1:5" ht="51">
      <c r="A140" t="s">
        <v>43</v>
      </c>
      <c r="E140" s="29" t="s">
        <v>738</v>
      </c>
    </row>
    <row r="141" spans="1:16" ht="12.75">
      <c r="A141" s="19" t="s">
        <v>35</v>
      </c>
      <c s="23" t="s">
        <v>299</v>
      </c>
      <c s="23" t="s">
        <v>739</v>
      </c>
      <c s="19" t="s">
        <v>42</v>
      </c>
      <c s="24" t="s">
        <v>740</v>
      </c>
      <c s="25" t="s">
        <v>125</v>
      </c>
      <c s="26">
        <v>3.8</v>
      </c>
      <c s="27">
        <v>0</v>
      </c>
      <c s="27">
        <f>ROUND(ROUND(H141,2)*ROUND(G141,3),2)</f>
      </c>
      <c r="O141">
        <f>(I141*21)/100</f>
      </c>
      <c t="s">
        <v>13</v>
      </c>
    </row>
    <row r="142" spans="1:5" ht="12.75">
      <c r="A142" s="28" t="s">
        <v>39</v>
      </c>
      <c r="E142" s="29" t="s">
        <v>741</v>
      </c>
    </row>
    <row r="143" spans="1:5" ht="12.75">
      <c r="A143" s="30" t="s">
        <v>41</v>
      </c>
      <c r="E143" s="31" t="s">
        <v>742</v>
      </c>
    </row>
    <row r="144" spans="1:5" ht="369.75">
      <c r="A144" t="s">
        <v>43</v>
      </c>
      <c r="E144" s="29" t="s">
        <v>716</v>
      </c>
    </row>
    <row r="145" spans="1:16" ht="12.75">
      <c r="A145" s="19" t="s">
        <v>35</v>
      </c>
      <c s="23" t="s">
        <v>305</v>
      </c>
      <c s="23" t="s">
        <v>743</v>
      </c>
      <c s="19" t="s">
        <v>42</v>
      </c>
      <c s="24" t="s">
        <v>744</v>
      </c>
      <c s="25" t="s">
        <v>125</v>
      </c>
      <c s="26">
        <v>7.668</v>
      </c>
      <c s="27">
        <v>0</v>
      </c>
      <c s="27">
        <f>ROUND(ROUND(H145,2)*ROUND(G145,3),2)</f>
      </c>
      <c r="O145">
        <f>(I145*21)/100</f>
      </c>
      <c t="s">
        <v>13</v>
      </c>
    </row>
    <row r="146" spans="1:5" ht="12.75">
      <c r="A146" s="28" t="s">
        <v>39</v>
      </c>
      <c r="E146" s="29" t="s">
        <v>745</v>
      </c>
    </row>
    <row r="147" spans="1:5" ht="51">
      <c r="A147" s="30" t="s">
        <v>41</v>
      </c>
      <c r="E147" s="31" t="s">
        <v>746</v>
      </c>
    </row>
    <row r="148" spans="1:5" ht="369.75">
      <c r="A148" t="s">
        <v>43</v>
      </c>
      <c r="E148" s="29" t="s">
        <v>716</v>
      </c>
    </row>
    <row r="149" spans="1:16" ht="12.75">
      <c r="A149" s="19" t="s">
        <v>35</v>
      </c>
      <c s="23" t="s">
        <v>311</v>
      </c>
      <c s="23" t="s">
        <v>747</v>
      </c>
      <c s="19" t="s">
        <v>42</v>
      </c>
      <c s="24" t="s">
        <v>748</v>
      </c>
      <c s="25" t="s">
        <v>125</v>
      </c>
      <c s="26">
        <v>4.35</v>
      </c>
      <c s="27">
        <v>0</v>
      </c>
      <c s="27">
        <f>ROUND(ROUND(H149,2)*ROUND(G149,3),2)</f>
      </c>
      <c r="O149">
        <f>(I149*21)/100</f>
      </c>
      <c t="s">
        <v>13</v>
      </c>
    </row>
    <row r="150" spans="1:5" ht="12.75">
      <c r="A150" s="28" t="s">
        <v>39</v>
      </c>
      <c r="E150" s="29" t="s">
        <v>749</v>
      </c>
    </row>
    <row r="151" spans="1:5" ht="51">
      <c r="A151" s="30" t="s">
        <v>41</v>
      </c>
      <c r="E151" s="31" t="s">
        <v>750</v>
      </c>
    </row>
    <row r="152" spans="1:5" ht="38.25">
      <c r="A152" t="s">
        <v>43</v>
      </c>
      <c r="E152" s="29" t="s">
        <v>460</v>
      </c>
    </row>
    <row r="153" spans="1:16" ht="12.75">
      <c r="A153" s="19" t="s">
        <v>35</v>
      </c>
      <c s="23" t="s">
        <v>316</v>
      </c>
      <c s="23" t="s">
        <v>456</v>
      </c>
      <c s="19" t="s">
        <v>42</v>
      </c>
      <c s="24" t="s">
        <v>457</v>
      </c>
      <c s="25" t="s">
        <v>125</v>
      </c>
      <c s="26">
        <v>37.723</v>
      </c>
      <c s="27">
        <v>0</v>
      </c>
      <c s="27">
        <f>ROUND(ROUND(H153,2)*ROUND(G153,3),2)</f>
      </c>
      <c r="O153">
        <f>(I153*21)/100</f>
      </c>
      <c t="s">
        <v>13</v>
      </c>
    </row>
    <row r="154" spans="1:5" ht="12.75">
      <c r="A154" s="28" t="s">
        <v>39</v>
      </c>
      <c r="E154" s="29" t="s">
        <v>751</v>
      </c>
    </row>
    <row r="155" spans="1:5" ht="127.5">
      <c r="A155" s="30" t="s">
        <v>41</v>
      </c>
      <c r="E155" s="31" t="s">
        <v>752</v>
      </c>
    </row>
    <row r="156" spans="1:5" ht="38.25">
      <c r="A156" t="s">
        <v>43</v>
      </c>
      <c r="E156" s="29" t="s">
        <v>460</v>
      </c>
    </row>
    <row r="157" spans="1:16" ht="12.75">
      <c r="A157" s="19" t="s">
        <v>35</v>
      </c>
      <c s="23" t="s">
        <v>322</v>
      </c>
      <c s="23" t="s">
        <v>753</v>
      </c>
      <c s="19" t="s">
        <v>42</v>
      </c>
      <c s="24" t="s">
        <v>754</v>
      </c>
      <c s="25" t="s">
        <v>125</v>
      </c>
      <c s="26">
        <v>145.282</v>
      </c>
      <c s="27">
        <v>0</v>
      </c>
      <c s="27">
        <f>ROUND(ROUND(H157,2)*ROUND(G157,3),2)</f>
      </c>
      <c r="O157">
        <f>(I157*21)/100</f>
      </c>
      <c t="s">
        <v>13</v>
      </c>
    </row>
    <row r="158" spans="1:5" ht="12.75">
      <c r="A158" s="28" t="s">
        <v>39</v>
      </c>
      <c r="E158" s="29" t="s">
        <v>755</v>
      </c>
    </row>
    <row r="159" spans="1:5" ht="51">
      <c r="A159" s="30" t="s">
        <v>41</v>
      </c>
      <c r="E159" s="31" t="s">
        <v>756</v>
      </c>
    </row>
    <row r="160" spans="1:5" ht="38.25">
      <c r="A160" t="s">
        <v>43</v>
      </c>
      <c r="E160" s="29" t="s">
        <v>757</v>
      </c>
    </row>
    <row r="161" spans="1:16" ht="12.75">
      <c r="A161" s="19" t="s">
        <v>35</v>
      </c>
      <c s="23" t="s">
        <v>327</v>
      </c>
      <c s="23" t="s">
        <v>758</v>
      </c>
      <c s="19" t="s">
        <v>42</v>
      </c>
      <c s="24" t="s">
        <v>759</v>
      </c>
      <c s="25" t="s">
        <v>125</v>
      </c>
      <c s="26">
        <v>7.256</v>
      </c>
      <c s="27">
        <v>0</v>
      </c>
      <c s="27">
        <f>ROUND(ROUND(H161,2)*ROUND(G161,3),2)</f>
      </c>
      <c r="O161">
        <f>(I161*21)/100</f>
      </c>
      <c t="s">
        <v>13</v>
      </c>
    </row>
    <row r="162" spans="1:5" ht="38.25">
      <c r="A162" s="28" t="s">
        <v>39</v>
      </c>
      <c r="E162" s="29" t="s">
        <v>760</v>
      </c>
    </row>
    <row r="163" spans="1:5" ht="63.75">
      <c r="A163" s="30" t="s">
        <v>41</v>
      </c>
      <c r="E163" s="31" t="s">
        <v>761</v>
      </c>
    </row>
    <row r="164" spans="1:5" ht="102">
      <c r="A164" t="s">
        <v>43</v>
      </c>
      <c r="E164" s="29" t="s">
        <v>762</v>
      </c>
    </row>
    <row r="165" spans="1:16" ht="12.75">
      <c r="A165" s="19" t="s">
        <v>35</v>
      </c>
      <c s="23" t="s">
        <v>333</v>
      </c>
      <c s="23" t="s">
        <v>763</v>
      </c>
      <c s="19" t="s">
        <v>42</v>
      </c>
      <c s="24" t="s">
        <v>764</v>
      </c>
      <c s="25" t="s">
        <v>125</v>
      </c>
      <c s="26">
        <v>4.8</v>
      </c>
      <c s="27">
        <v>0</v>
      </c>
      <c s="27">
        <f>ROUND(ROUND(H165,2)*ROUND(G165,3),2)</f>
      </c>
      <c r="O165">
        <f>(I165*21)/100</f>
      </c>
      <c t="s">
        <v>13</v>
      </c>
    </row>
    <row r="166" spans="1:5" ht="12.75">
      <c r="A166" s="28" t="s">
        <v>39</v>
      </c>
      <c r="E166" s="29" t="s">
        <v>765</v>
      </c>
    </row>
    <row r="167" spans="1:5" ht="12.75">
      <c r="A167" s="30" t="s">
        <v>41</v>
      </c>
      <c r="E167" s="31" t="s">
        <v>766</v>
      </c>
    </row>
    <row r="168" spans="1:5" ht="357">
      <c r="A168" t="s">
        <v>43</v>
      </c>
      <c r="E168" s="29" t="s">
        <v>767</v>
      </c>
    </row>
    <row r="169" spans="1:18" ht="12.75" customHeight="1">
      <c r="A169" s="5" t="s">
        <v>33</v>
      </c>
      <c s="5"/>
      <c s="35" t="s">
        <v>25</v>
      </c>
      <c s="5"/>
      <c s="21" t="s">
        <v>136</v>
      </c>
      <c s="5"/>
      <c s="5"/>
      <c s="5"/>
      <c s="36">
        <f>0+Q169</f>
      </c>
      <c r="O169">
        <f>0+R169</f>
      </c>
      <c r="Q169">
        <f>0+I170+I174+I178+I182+I186</f>
      </c>
      <c>
        <f>0+O170+O174+O178+O182+O186</f>
      </c>
    </row>
    <row r="170" spans="1:16" ht="12.75">
      <c r="A170" s="19" t="s">
        <v>35</v>
      </c>
      <c s="23" t="s">
        <v>338</v>
      </c>
      <c s="23" t="s">
        <v>768</v>
      </c>
      <c s="19" t="s">
        <v>42</v>
      </c>
      <c s="24" t="s">
        <v>769</v>
      </c>
      <c s="25" t="s">
        <v>139</v>
      </c>
      <c s="26">
        <v>114.21</v>
      </c>
      <c s="27">
        <v>0</v>
      </c>
      <c s="27">
        <f>ROUND(ROUND(H170,2)*ROUND(G170,3),2)</f>
      </c>
      <c r="O170">
        <f>(I170*21)/100</f>
      </c>
      <c t="s">
        <v>13</v>
      </c>
    </row>
    <row r="171" spans="1:5" ht="12.75">
      <c r="A171" s="28" t="s">
        <v>39</v>
      </c>
      <c r="E171" s="29" t="s">
        <v>770</v>
      </c>
    </row>
    <row r="172" spans="1:5" ht="12.75">
      <c r="A172" s="30" t="s">
        <v>41</v>
      </c>
      <c r="E172" s="31" t="s">
        <v>771</v>
      </c>
    </row>
    <row r="173" spans="1:5" ht="140.25">
      <c r="A173" t="s">
        <v>43</v>
      </c>
      <c r="E173" s="29" t="s">
        <v>148</v>
      </c>
    </row>
    <row r="174" spans="1:16" ht="12.75">
      <c r="A174" s="19" t="s">
        <v>35</v>
      </c>
      <c s="23" t="s">
        <v>343</v>
      </c>
      <c s="23" t="s">
        <v>772</v>
      </c>
      <c s="19" t="s">
        <v>42</v>
      </c>
      <c s="24" t="s">
        <v>773</v>
      </c>
      <c s="25" t="s">
        <v>139</v>
      </c>
      <c s="26">
        <v>114.21</v>
      </c>
      <c s="27">
        <v>0</v>
      </c>
      <c s="27">
        <f>ROUND(ROUND(H174,2)*ROUND(G174,3),2)</f>
      </c>
      <c r="O174">
        <f>(I174*21)/100</f>
      </c>
      <c t="s">
        <v>13</v>
      </c>
    </row>
    <row r="175" spans="1:5" ht="12.75">
      <c r="A175" s="28" t="s">
        <v>39</v>
      </c>
      <c r="E175" s="29" t="s">
        <v>774</v>
      </c>
    </row>
    <row r="176" spans="1:5" ht="12.75">
      <c r="A176" s="30" t="s">
        <v>41</v>
      </c>
      <c r="E176" s="31" t="s">
        <v>775</v>
      </c>
    </row>
    <row r="177" spans="1:5" ht="25.5">
      <c r="A177" t="s">
        <v>43</v>
      </c>
      <c r="E177" s="29" t="s">
        <v>776</v>
      </c>
    </row>
    <row r="178" spans="1:16" ht="12.75">
      <c r="A178" s="19" t="s">
        <v>35</v>
      </c>
      <c s="23" t="s">
        <v>348</v>
      </c>
      <c s="23" t="s">
        <v>777</v>
      </c>
      <c s="19" t="s">
        <v>42</v>
      </c>
      <c s="24" t="s">
        <v>778</v>
      </c>
      <c s="25" t="s">
        <v>139</v>
      </c>
      <c s="26">
        <v>26</v>
      </c>
      <c s="27">
        <v>0</v>
      </c>
      <c s="27">
        <f>ROUND(ROUND(H178,2)*ROUND(G178,3),2)</f>
      </c>
      <c r="O178">
        <f>(I178*21)/100</f>
      </c>
      <c t="s">
        <v>13</v>
      </c>
    </row>
    <row r="179" spans="1:5" ht="12.75">
      <c r="A179" s="28" t="s">
        <v>39</v>
      </c>
      <c r="E179" s="29" t="s">
        <v>779</v>
      </c>
    </row>
    <row r="180" spans="1:5" ht="25.5">
      <c r="A180" s="30" t="s">
        <v>41</v>
      </c>
      <c r="E180" s="31" t="s">
        <v>780</v>
      </c>
    </row>
    <row r="181" spans="1:5" ht="153">
      <c r="A181" t="s">
        <v>43</v>
      </c>
      <c r="E181" s="29" t="s">
        <v>496</v>
      </c>
    </row>
    <row r="182" spans="1:16" ht="25.5">
      <c r="A182" s="19" t="s">
        <v>35</v>
      </c>
      <c s="23" t="s">
        <v>352</v>
      </c>
      <c s="23" t="s">
        <v>781</v>
      </c>
      <c s="19" t="s">
        <v>42</v>
      </c>
      <c s="24" t="s">
        <v>782</v>
      </c>
      <c s="25" t="s">
        <v>139</v>
      </c>
      <c s="26">
        <v>3</v>
      </c>
      <c s="27">
        <v>0</v>
      </c>
      <c s="27">
        <f>ROUND(ROUND(H182,2)*ROUND(G182,3),2)</f>
      </c>
      <c r="O182">
        <f>(I182*21)/100</f>
      </c>
      <c t="s">
        <v>13</v>
      </c>
    </row>
    <row r="183" spans="1:5" ht="12.75">
      <c r="A183" s="28" t="s">
        <v>39</v>
      </c>
      <c r="E183" s="29" t="s">
        <v>783</v>
      </c>
    </row>
    <row r="184" spans="1:5" ht="12.75">
      <c r="A184" s="30" t="s">
        <v>41</v>
      </c>
      <c r="E184" s="31" t="s">
        <v>784</v>
      </c>
    </row>
    <row r="185" spans="1:5" ht="153">
      <c r="A185" t="s">
        <v>43</v>
      </c>
      <c r="E185" s="29" t="s">
        <v>496</v>
      </c>
    </row>
    <row r="186" spans="1:16" ht="12.75">
      <c r="A186" s="19" t="s">
        <v>35</v>
      </c>
      <c s="23" t="s">
        <v>357</v>
      </c>
      <c s="23" t="s">
        <v>785</v>
      </c>
      <c s="19" t="s">
        <v>42</v>
      </c>
      <c s="24" t="s">
        <v>786</v>
      </c>
      <c s="25" t="s">
        <v>133</v>
      </c>
      <c s="26">
        <v>17.4</v>
      </c>
      <c s="27">
        <v>0</v>
      </c>
      <c s="27">
        <f>ROUND(ROUND(H186,2)*ROUND(G186,3),2)</f>
      </c>
      <c r="O186">
        <f>(I186*21)/100</f>
      </c>
      <c t="s">
        <v>13</v>
      </c>
    </row>
    <row r="187" spans="1:5" ht="25.5">
      <c r="A187" s="28" t="s">
        <v>39</v>
      </c>
      <c r="E187" s="29" t="s">
        <v>787</v>
      </c>
    </row>
    <row r="188" spans="1:5" ht="12.75">
      <c r="A188" s="30" t="s">
        <v>41</v>
      </c>
      <c r="E188" s="31" t="s">
        <v>788</v>
      </c>
    </row>
    <row r="189" spans="1:5" ht="38.25">
      <c r="A189" t="s">
        <v>43</v>
      </c>
      <c r="E189" s="29" t="s">
        <v>789</v>
      </c>
    </row>
    <row r="190" spans="1:18" ht="12.75" customHeight="1">
      <c r="A190" s="5" t="s">
        <v>33</v>
      </c>
      <c s="5"/>
      <c s="35" t="s">
        <v>27</v>
      </c>
      <c s="5"/>
      <c s="21" t="s">
        <v>790</v>
      </c>
      <c s="5"/>
      <c s="5"/>
      <c s="5"/>
      <c s="36">
        <f>0+Q190</f>
      </c>
      <c r="O190">
        <f>0+R190</f>
      </c>
      <c r="Q190">
        <f>0+I191+I195+I199+I203</f>
      </c>
      <c>
        <f>0+O191+O195+O199+O203</f>
      </c>
    </row>
    <row r="191" spans="1:16" ht="25.5">
      <c r="A191" s="19" t="s">
        <v>35</v>
      </c>
      <c s="23" t="s">
        <v>362</v>
      </c>
      <c s="23" t="s">
        <v>791</v>
      </c>
      <c s="19" t="s">
        <v>42</v>
      </c>
      <c s="24" t="s">
        <v>792</v>
      </c>
      <c s="25" t="s">
        <v>139</v>
      </c>
      <c s="26">
        <v>117.675</v>
      </c>
      <c s="27">
        <v>0</v>
      </c>
      <c s="27">
        <f>ROUND(ROUND(H191,2)*ROUND(G191,3),2)</f>
      </c>
      <c r="O191">
        <f>(I191*21)/100</f>
      </c>
      <c t="s">
        <v>13</v>
      </c>
    </row>
    <row r="192" spans="1:5" ht="12.75">
      <c r="A192" s="28" t="s">
        <v>39</v>
      </c>
      <c r="E192" s="29" t="s">
        <v>793</v>
      </c>
    </row>
    <row r="193" spans="1:5" ht="51">
      <c r="A193" s="30" t="s">
        <v>41</v>
      </c>
      <c r="E193" s="31" t="s">
        <v>794</v>
      </c>
    </row>
    <row r="194" spans="1:5" ht="76.5">
      <c r="A194" t="s">
        <v>43</v>
      </c>
      <c r="E194" s="29" t="s">
        <v>795</v>
      </c>
    </row>
    <row r="195" spans="1:16" ht="25.5">
      <c r="A195" s="19" t="s">
        <v>35</v>
      </c>
      <c s="23" t="s">
        <v>365</v>
      </c>
      <c s="23" t="s">
        <v>796</v>
      </c>
      <c s="19" t="s">
        <v>42</v>
      </c>
      <c s="24" t="s">
        <v>797</v>
      </c>
      <c s="25" t="s">
        <v>139</v>
      </c>
      <c s="26">
        <v>134.135</v>
      </c>
      <c s="27">
        <v>0</v>
      </c>
      <c s="27">
        <f>ROUND(ROUND(H195,2)*ROUND(G195,3),2)</f>
      </c>
      <c r="O195">
        <f>(I195*21)/100</f>
      </c>
      <c t="s">
        <v>13</v>
      </c>
    </row>
    <row r="196" spans="1:5" ht="12.75">
      <c r="A196" s="28" t="s">
        <v>39</v>
      </c>
      <c r="E196" s="29" t="s">
        <v>798</v>
      </c>
    </row>
    <row r="197" spans="1:5" ht="51">
      <c r="A197" s="30" t="s">
        <v>41</v>
      </c>
      <c r="E197" s="31" t="s">
        <v>799</v>
      </c>
    </row>
    <row r="198" spans="1:5" ht="76.5">
      <c r="A198" t="s">
        <v>43</v>
      </c>
      <c r="E198" s="29" t="s">
        <v>795</v>
      </c>
    </row>
    <row r="199" spans="1:16" ht="12.75">
      <c r="A199" s="19" t="s">
        <v>35</v>
      </c>
      <c s="23" t="s">
        <v>370</v>
      </c>
      <c s="23" t="s">
        <v>800</v>
      </c>
      <c s="19" t="s">
        <v>42</v>
      </c>
      <c s="24" t="s">
        <v>801</v>
      </c>
      <c s="25" t="s">
        <v>139</v>
      </c>
      <c s="26">
        <v>314.35</v>
      </c>
      <c s="27">
        <v>0</v>
      </c>
      <c s="27">
        <f>ROUND(ROUND(H199,2)*ROUND(G199,3),2)</f>
      </c>
      <c r="O199">
        <f>(I199*21)/100</f>
      </c>
      <c t="s">
        <v>13</v>
      </c>
    </row>
    <row r="200" spans="1:5" ht="12.75">
      <c r="A200" s="28" t="s">
        <v>39</v>
      </c>
      <c r="E200" s="29" t="s">
        <v>802</v>
      </c>
    </row>
    <row r="201" spans="1:5" ht="51">
      <c r="A201" s="30" t="s">
        <v>41</v>
      </c>
      <c r="E201" s="31" t="s">
        <v>803</v>
      </c>
    </row>
    <row r="202" spans="1:5" ht="76.5">
      <c r="A202" t="s">
        <v>43</v>
      </c>
      <c r="E202" s="29" t="s">
        <v>795</v>
      </c>
    </row>
    <row r="203" spans="1:16" ht="12.75">
      <c r="A203" s="19" t="s">
        <v>35</v>
      </c>
      <c s="23" t="s">
        <v>375</v>
      </c>
      <c s="23" t="s">
        <v>804</v>
      </c>
      <c s="19" t="s">
        <v>42</v>
      </c>
      <c s="24" t="s">
        <v>805</v>
      </c>
      <c s="25" t="s">
        <v>133</v>
      </c>
      <c s="26">
        <v>31.435</v>
      </c>
      <c s="27">
        <v>0</v>
      </c>
      <c s="27">
        <f>ROUND(ROUND(H203,2)*ROUND(G203,3),2)</f>
      </c>
      <c r="O203">
        <f>(I203*21)/100</f>
      </c>
      <c t="s">
        <v>13</v>
      </c>
    </row>
    <row r="204" spans="1:5" ht="25.5">
      <c r="A204" s="28" t="s">
        <v>39</v>
      </c>
      <c r="E204" s="29" t="s">
        <v>806</v>
      </c>
    </row>
    <row r="205" spans="1:5" ht="51">
      <c r="A205" s="30" t="s">
        <v>41</v>
      </c>
      <c r="E205" s="31" t="s">
        <v>807</v>
      </c>
    </row>
    <row r="206" spans="1:5" ht="76.5">
      <c r="A206" t="s">
        <v>43</v>
      </c>
      <c r="E206" s="29" t="s">
        <v>808</v>
      </c>
    </row>
    <row r="207" spans="1:18" ht="12.75" customHeight="1">
      <c r="A207" s="5" t="s">
        <v>33</v>
      </c>
      <c s="5"/>
      <c s="35" t="s">
        <v>60</v>
      </c>
      <c s="5"/>
      <c s="21" t="s">
        <v>809</v>
      </c>
      <c s="5"/>
      <c s="5"/>
      <c s="5"/>
      <c s="36">
        <f>0+Q207</f>
      </c>
      <c r="O207">
        <f>0+R207</f>
      </c>
      <c r="Q207">
        <f>0+I208+I212+I216+I220+I224+I228+I232</f>
      </c>
      <c>
        <f>0+O208+O212+O216+O220+O224+O228+O232</f>
      </c>
    </row>
    <row r="208" spans="1:16" ht="25.5">
      <c r="A208" s="19" t="s">
        <v>35</v>
      </c>
      <c s="23" t="s">
        <v>377</v>
      </c>
      <c s="23" t="s">
        <v>810</v>
      </c>
      <c s="19" t="s">
        <v>42</v>
      </c>
      <c s="24" t="s">
        <v>811</v>
      </c>
      <c s="25" t="s">
        <v>139</v>
      </c>
      <c s="26">
        <v>71</v>
      </c>
      <c s="27">
        <v>0</v>
      </c>
      <c s="27">
        <f>ROUND(ROUND(H208,2)*ROUND(G208,3),2)</f>
      </c>
      <c r="O208">
        <f>(I208*21)/100</f>
      </c>
      <c t="s">
        <v>13</v>
      </c>
    </row>
    <row r="209" spans="1:5" ht="12.75">
      <c r="A209" s="28" t="s">
        <v>39</v>
      </c>
      <c r="E209" s="29" t="s">
        <v>812</v>
      </c>
    </row>
    <row r="210" spans="1:5" ht="38.25">
      <c r="A210" s="30" t="s">
        <v>41</v>
      </c>
      <c r="E210" s="31" t="s">
        <v>813</v>
      </c>
    </row>
    <row r="211" spans="1:5" ht="191.25">
      <c r="A211" t="s">
        <v>43</v>
      </c>
      <c r="E211" s="29" t="s">
        <v>814</v>
      </c>
    </row>
    <row r="212" spans="1:16" ht="25.5">
      <c r="A212" s="19" t="s">
        <v>35</v>
      </c>
      <c s="23" t="s">
        <v>239</v>
      </c>
      <c s="23" t="s">
        <v>815</v>
      </c>
      <c s="19" t="s">
        <v>42</v>
      </c>
      <c s="24" t="s">
        <v>816</v>
      </c>
      <c s="25" t="s">
        <v>139</v>
      </c>
      <c s="26">
        <v>256.8</v>
      </c>
      <c s="27">
        <v>0</v>
      </c>
      <c s="27">
        <f>ROUND(ROUND(H212,2)*ROUND(G212,3),2)</f>
      </c>
      <c r="O212">
        <f>(I212*21)/100</f>
      </c>
      <c t="s">
        <v>13</v>
      </c>
    </row>
    <row r="213" spans="1:5" ht="12.75">
      <c r="A213" s="28" t="s">
        <v>39</v>
      </c>
      <c r="E213" s="29" t="s">
        <v>817</v>
      </c>
    </row>
    <row r="214" spans="1:5" ht="38.25">
      <c r="A214" s="30" t="s">
        <v>41</v>
      </c>
      <c r="E214" s="31" t="s">
        <v>818</v>
      </c>
    </row>
    <row r="215" spans="1:5" ht="204">
      <c r="A215" t="s">
        <v>43</v>
      </c>
      <c r="E215" s="29" t="s">
        <v>819</v>
      </c>
    </row>
    <row r="216" spans="1:16" ht="12.75">
      <c r="A216" s="19" t="s">
        <v>35</v>
      </c>
      <c s="23" t="s">
        <v>502</v>
      </c>
      <c s="23" t="s">
        <v>820</v>
      </c>
      <c s="19" t="s">
        <v>42</v>
      </c>
      <c s="24" t="s">
        <v>821</v>
      </c>
      <c s="25" t="s">
        <v>139</v>
      </c>
      <c s="26">
        <v>110</v>
      </c>
      <c s="27">
        <v>0</v>
      </c>
      <c s="27">
        <f>ROUND(ROUND(H216,2)*ROUND(G216,3),2)</f>
      </c>
      <c r="O216">
        <f>(I216*21)/100</f>
      </c>
      <c t="s">
        <v>13</v>
      </c>
    </row>
    <row r="217" spans="1:5" ht="25.5">
      <c r="A217" s="28" t="s">
        <v>39</v>
      </c>
      <c r="E217" s="29" t="s">
        <v>822</v>
      </c>
    </row>
    <row r="218" spans="1:5" ht="38.25">
      <c r="A218" s="30" t="s">
        <v>41</v>
      </c>
      <c r="E218" s="31" t="s">
        <v>823</v>
      </c>
    </row>
    <row r="219" spans="1:5" ht="38.25">
      <c r="A219" t="s">
        <v>43</v>
      </c>
      <c r="E219" s="29" t="s">
        <v>824</v>
      </c>
    </row>
    <row r="220" spans="1:16" ht="12.75">
      <c r="A220" s="19" t="s">
        <v>35</v>
      </c>
      <c s="23" t="s">
        <v>504</v>
      </c>
      <c s="23" t="s">
        <v>825</v>
      </c>
      <c s="19" t="s">
        <v>42</v>
      </c>
      <c s="24" t="s">
        <v>826</v>
      </c>
      <c s="25" t="s">
        <v>139</v>
      </c>
      <c s="26">
        <v>258.5</v>
      </c>
      <c s="27">
        <v>0</v>
      </c>
      <c s="27">
        <f>ROUND(ROUND(H220,2)*ROUND(G220,3),2)</f>
      </c>
      <c r="O220">
        <f>(I220*21)/100</f>
      </c>
      <c t="s">
        <v>13</v>
      </c>
    </row>
    <row r="221" spans="1:5" ht="12.75">
      <c r="A221" s="28" t="s">
        <v>39</v>
      </c>
      <c r="E221" s="29" t="s">
        <v>827</v>
      </c>
    </row>
    <row r="222" spans="1:5" ht="38.25">
      <c r="A222" s="30" t="s">
        <v>41</v>
      </c>
      <c r="E222" s="31" t="s">
        <v>828</v>
      </c>
    </row>
    <row r="223" spans="1:5" ht="38.25">
      <c r="A223" t="s">
        <v>43</v>
      </c>
      <c r="E223" s="29" t="s">
        <v>824</v>
      </c>
    </row>
    <row r="224" spans="1:16" ht="12.75">
      <c r="A224" s="19" t="s">
        <v>35</v>
      </c>
      <c s="23" t="s">
        <v>506</v>
      </c>
      <c s="23" t="s">
        <v>829</v>
      </c>
      <c s="19" t="s">
        <v>42</v>
      </c>
      <c s="24" t="s">
        <v>830</v>
      </c>
      <c s="25" t="s">
        <v>139</v>
      </c>
      <c s="26">
        <v>314.35</v>
      </c>
      <c s="27">
        <v>0</v>
      </c>
      <c s="27">
        <f>ROUND(ROUND(H224,2)*ROUND(G224,3),2)</f>
      </c>
      <c r="O224">
        <f>(I224*21)/100</f>
      </c>
      <c t="s">
        <v>13</v>
      </c>
    </row>
    <row r="225" spans="1:5" ht="12.75">
      <c r="A225" s="28" t="s">
        <v>39</v>
      </c>
      <c r="E225" s="29" t="s">
        <v>831</v>
      </c>
    </row>
    <row r="226" spans="1:5" ht="51">
      <c r="A226" s="30" t="s">
        <v>41</v>
      </c>
      <c r="E226" s="31" t="s">
        <v>803</v>
      </c>
    </row>
    <row r="227" spans="1:5" ht="51">
      <c r="A227" t="s">
        <v>43</v>
      </c>
      <c r="E227" s="29" t="s">
        <v>832</v>
      </c>
    </row>
    <row r="228" spans="1:16" ht="12.75">
      <c r="A228" s="19" t="s">
        <v>35</v>
      </c>
      <c s="23" t="s">
        <v>508</v>
      </c>
      <c s="23" t="s">
        <v>833</v>
      </c>
      <c s="19" t="s">
        <v>42</v>
      </c>
      <c s="24" t="s">
        <v>834</v>
      </c>
      <c s="25" t="s">
        <v>139</v>
      </c>
      <c s="26">
        <v>14.1</v>
      </c>
      <c s="27">
        <v>0</v>
      </c>
      <c s="27">
        <f>ROUND(ROUND(H228,2)*ROUND(G228,3),2)</f>
      </c>
      <c r="O228">
        <f>(I228*21)/100</f>
      </c>
      <c t="s">
        <v>13</v>
      </c>
    </row>
    <row r="229" spans="1:5" ht="12.75">
      <c r="A229" s="28" t="s">
        <v>39</v>
      </c>
      <c r="E229" s="29" t="s">
        <v>835</v>
      </c>
    </row>
    <row r="230" spans="1:5" ht="12.75">
      <c r="A230" s="30" t="s">
        <v>41</v>
      </c>
      <c r="E230" s="31" t="s">
        <v>836</v>
      </c>
    </row>
    <row r="231" spans="1:5" ht="51">
      <c r="A231" t="s">
        <v>43</v>
      </c>
      <c r="E231" s="29" t="s">
        <v>832</v>
      </c>
    </row>
    <row r="232" spans="1:16" ht="12.75">
      <c r="A232" s="19" t="s">
        <v>35</v>
      </c>
      <c s="23" t="s">
        <v>512</v>
      </c>
      <c s="23" t="s">
        <v>837</v>
      </c>
      <c s="19" t="s">
        <v>42</v>
      </c>
      <c s="24" t="s">
        <v>838</v>
      </c>
      <c s="25" t="s">
        <v>139</v>
      </c>
      <c s="26">
        <v>7.35</v>
      </c>
      <c s="27">
        <v>0</v>
      </c>
      <c s="27">
        <f>ROUND(ROUND(H232,2)*ROUND(G232,3),2)</f>
      </c>
      <c r="O232">
        <f>(I232*21)/100</f>
      </c>
      <c t="s">
        <v>13</v>
      </c>
    </row>
    <row r="233" spans="1:5" ht="12.75">
      <c r="A233" s="28" t="s">
        <v>39</v>
      </c>
      <c r="E233" s="29" t="s">
        <v>839</v>
      </c>
    </row>
    <row r="234" spans="1:5" ht="12.75">
      <c r="A234" s="30" t="s">
        <v>41</v>
      </c>
      <c r="E234" s="31" t="s">
        <v>840</v>
      </c>
    </row>
    <row r="235" spans="1:5" ht="51">
      <c r="A235" t="s">
        <v>43</v>
      </c>
      <c r="E235" s="29" t="s">
        <v>832</v>
      </c>
    </row>
    <row r="236" spans="1:18" ht="12.75" customHeight="1">
      <c r="A236" s="5" t="s">
        <v>33</v>
      </c>
      <c s="5"/>
      <c s="35" t="s">
        <v>65</v>
      </c>
      <c s="5"/>
      <c s="21" t="s">
        <v>298</v>
      </c>
      <c s="5"/>
      <c s="5"/>
      <c s="5"/>
      <c s="36">
        <f>0+Q236</f>
      </c>
      <c r="O236">
        <f>0+R236</f>
      </c>
      <c r="Q236">
        <f>0+I237+I241+I245+I249+I253+I257</f>
      </c>
      <c>
        <f>0+O237+O241+O245+O249+O253+O257</f>
      </c>
    </row>
    <row r="237" spans="1:16" ht="12.75">
      <c r="A237" s="19" t="s">
        <v>35</v>
      </c>
      <c s="23" t="s">
        <v>517</v>
      </c>
      <c s="23" t="s">
        <v>300</v>
      </c>
      <c s="19" t="s">
        <v>42</v>
      </c>
      <c s="24" t="s">
        <v>301</v>
      </c>
      <c s="25" t="s">
        <v>133</v>
      </c>
      <c s="26">
        <v>10</v>
      </c>
      <c s="27">
        <v>0</v>
      </c>
      <c s="27">
        <f>ROUND(ROUND(H237,2)*ROUND(G237,3),2)</f>
      </c>
      <c r="O237">
        <f>(I237*21)/100</f>
      </c>
      <c t="s">
        <v>13</v>
      </c>
    </row>
    <row r="238" spans="1:5" ht="12.75">
      <c r="A238" s="28" t="s">
        <v>39</v>
      </c>
      <c r="E238" s="29" t="s">
        <v>841</v>
      </c>
    </row>
    <row r="239" spans="1:5" ht="12.75">
      <c r="A239" s="30" t="s">
        <v>41</v>
      </c>
      <c r="E239" s="31" t="s">
        <v>842</v>
      </c>
    </row>
    <row r="240" spans="1:5" ht="255">
      <c r="A240" t="s">
        <v>43</v>
      </c>
      <c r="E240" s="29" t="s">
        <v>304</v>
      </c>
    </row>
    <row r="241" spans="1:16" ht="12.75">
      <c r="A241" s="19" t="s">
        <v>35</v>
      </c>
      <c s="23" t="s">
        <v>522</v>
      </c>
      <c s="23" t="s">
        <v>843</v>
      </c>
      <c s="19" t="s">
        <v>42</v>
      </c>
      <c s="24" t="s">
        <v>844</v>
      </c>
      <c s="25" t="s">
        <v>133</v>
      </c>
      <c s="26">
        <v>19</v>
      </c>
      <c s="27">
        <v>0</v>
      </c>
      <c s="27">
        <f>ROUND(ROUND(H241,2)*ROUND(G241,3),2)</f>
      </c>
      <c r="O241">
        <f>(I241*21)/100</f>
      </c>
      <c t="s">
        <v>13</v>
      </c>
    </row>
    <row r="242" spans="1:5" ht="12.75">
      <c r="A242" s="28" t="s">
        <v>39</v>
      </c>
      <c r="E242" s="29" t="s">
        <v>845</v>
      </c>
    </row>
    <row r="243" spans="1:5" ht="12.75">
      <c r="A243" s="30" t="s">
        <v>41</v>
      </c>
      <c r="E243" s="31" t="s">
        <v>846</v>
      </c>
    </row>
    <row r="244" spans="1:5" ht="242.25">
      <c r="A244" t="s">
        <v>43</v>
      </c>
      <c r="E244" s="29" t="s">
        <v>847</v>
      </c>
    </row>
    <row r="245" spans="1:16" ht="12.75">
      <c r="A245" s="19" t="s">
        <v>35</v>
      </c>
      <c s="23" t="s">
        <v>524</v>
      </c>
      <c s="23" t="s">
        <v>848</v>
      </c>
      <c s="19" t="s">
        <v>42</v>
      </c>
      <c s="24" t="s">
        <v>849</v>
      </c>
      <c s="25" t="s">
        <v>133</v>
      </c>
      <c s="26">
        <v>312</v>
      </c>
      <c s="27">
        <v>0</v>
      </c>
      <c s="27">
        <f>ROUND(ROUND(H245,2)*ROUND(G245,3),2)</f>
      </c>
      <c r="O245">
        <f>(I245*21)/100</f>
      </c>
      <c t="s">
        <v>13</v>
      </c>
    </row>
    <row r="246" spans="1:5" ht="12.75">
      <c r="A246" s="28" t="s">
        <v>39</v>
      </c>
      <c r="E246" s="29" t="s">
        <v>850</v>
      </c>
    </row>
    <row r="247" spans="1:5" ht="25.5">
      <c r="A247" s="30" t="s">
        <v>41</v>
      </c>
      <c r="E247" s="31" t="s">
        <v>851</v>
      </c>
    </row>
    <row r="248" spans="1:5" ht="242.25">
      <c r="A248" t="s">
        <v>43</v>
      </c>
      <c r="E248" s="29" t="s">
        <v>852</v>
      </c>
    </row>
    <row r="249" spans="1:16" ht="12.75">
      <c r="A249" s="19" t="s">
        <v>35</v>
      </c>
      <c s="23" t="s">
        <v>526</v>
      </c>
      <c s="23" t="s">
        <v>853</v>
      </c>
      <c s="19" t="s">
        <v>42</v>
      </c>
      <c s="24" t="s">
        <v>854</v>
      </c>
      <c s="25" t="s">
        <v>133</v>
      </c>
      <c s="26">
        <v>7.2</v>
      </c>
      <c s="27">
        <v>0</v>
      </c>
      <c s="27">
        <f>ROUND(ROUND(H249,2)*ROUND(G249,3),2)</f>
      </c>
      <c r="O249">
        <f>(I249*21)/100</f>
      </c>
      <c t="s">
        <v>13</v>
      </c>
    </row>
    <row r="250" spans="1:5" ht="25.5">
      <c r="A250" s="28" t="s">
        <v>39</v>
      </c>
      <c r="E250" s="29" t="s">
        <v>855</v>
      </c>
    </row>
    <row r="251" spans="1:5" ht="12.75">
      <c r="A251" s="30" t="s">
        <v>41</v>
      </c>
      <c r="E251" s="31" t="s">
        <v>856</v>
      </c>
    </row>
    <row r="252" spans="1:5" ht="242.25">
      <c r="A252" t="s">
        <v>43</v>
      </c>
      <c r="E252" s="29" t="s">
        <v>852</v>
      </c>
    </row>
    <row r="253" spans="1:16" ht="12.75">
      <c r="A253" s="19" t="s">
        <v>35</v>
      </c>
      <c s="23" t="s">
        <v>528</v>
      </c>
      <c s="23" t="s">
        <v>857</v>
      </c>
      <c s="19" t="s">
        <v>42</v>
      </c>
      <c s="24" t="s">
        <v>858</v>
      </c>
      <c s="25" t="s">
        <v>133</v>
      </c>
      <c s="26">
        <v>2</v>
      </c>
      <c s="27">
        <v>0</v>
      </c>
      <c s="27">
        <f>ROUND(ROUND(H253,2)*ROUND(G253,3),2)</f>
      </c>
      <c r="O253">
        <f>(I253*21)/100</f>
      </c>
      <c t="s">
        <v>13</v>
      </c>
    </row>
    <row r="254" spans="1:5" ht="12.75">
      <c r="A254" s="28" t="s">
        <v>39</v>
      </c>
      <c r="E254" s="29" t="s">
        <v>859</v>
      </c>
    </row>
    <row r="255" spans="1:5" ht="12.75">
      <c r="A255" s="30" t="s">
        <v>41</v>
      </c>
      <c r="E255" s="31" t="s">
        <v>860</v>
      </c>
    </row>
    <row r="256" spans="1:5" ht="242.25">
      <c r="A256" t="s">
        <v>43</v>
      </c>
      <c r="E256" s="29" t="s">
        <v>852</v>
      </c>
    </row>
    <row r="257" spans="1:16" ht="12.75">
      <c r="A257" s="19" t="s">
        <v>35</v>
      </c>
      <c s="23" t="s">
        <v>530</v>
      </c>
      <c s="23" t="s">
        <v>861</v>
      </c>
      <c s="19" t="s">
        <v>42</v>
      </c>
      <c s="24" t="s">
        <v>862</v>
      </c>
      <c s="25" t="s">
        <v>68</v>
      </c>
      <c s="26">
        <v>2</v>
      </c>
      <c s="27">
        <v>0</v>
      </c>
      <c s="27">
        <f>ROUND(ROUND(H257,2)*ROUND(G257,3),2)</f>
      </c>
      <c r="O257">
        <f>(I257*21)/100</f>
      </c>
      <c t="s">
        <v>13</v>
      </c>
    </row>
    <row r="258" spans="1:5" ht="12.75">
      <c r="A258" s="28" t="s">
        <v>39</v>
      </c>
      <c r="E258" s="29" t="s">
        <v>863</v>
      </c>
    </row>
    <row r="259" spans="1:5" ht="12.75">
      <c r="A259" s="30" t="s">
        <v>41</v>
      </c>
      <c r="E259" s="31" t="s">
        <v>42</v>
      </c>
    </row>
    <row r="260" spans="1:5" ht="38.25">
      <c r="A260" t="s">
        <v>43</v>
      </c>
      <c r="E260" s="29" t="s">
        <v>864</v>
      </c>
    </row>
    <row r="261" spans="1:18" ht="12.75" customHeight="1">
      <c r="A261" s="5" t="s">
        <v>33</v>
      </c>
      <c s="5"/>
      <c s="35" t="s">
        <v>30</v>
      </c>
      <c s="5"/>
      <c s="21" t="s">
        <v>332</v>
      </c>
      <c s="5"/>
      <c s="5"/>
      <c s="5"/>
      <c s="36">
        <f>0+Q261</f>
      </c>
      <c r="O261">
        <f>0+R261</f>
      </c>
      <c r="Q261">
        <f>0+I262+I266+I270+I274+I278+I282+I286+I290+I294+I298+I302+I306+I310+I314+I318+I322+I326</f>
      </c>
      <c>
        <f>0+O262+O266+O270+O274+O278+O282+O286+O290+O294+O298+O302+O306+O310+O314+O318+O322+O326</f>
      </c>
    </row>
    <row r="262" spans="1:16" ht="12.75">
      <c r="A262" s="19" t="s">
        <v>35</v>
      </c>
      <c s="23" t="s">
        <v>30</v>
      </c>
      <c s="23" t="s">
        <v>865</v>
      </c>
      <c s="19" t="s">
        <v>42</v>
      </c>
      <c s="24" t="s">
        <v>866</v>
      </c>
      <c s="25" t="s">
        <v>133</v>
      </c>
      <c s="26">
        <v>17.4</v>
      </c>
      <c s="27">
        <v>0</v>
      </c>
      <c s="27">
        <f>ROUND(ROUND(H262,2)*ROUND(G262,3),2)</f>
      </c>
      <c r="O262">
        <f>(I262*21)/100</f>
      </c>
      <c t="s">
        <v>13</v>
      </c>
    </row>
    <row r="263" spans="1:5" ht="12.75">
      <c r="A263" s="28" t="s">
        <v>39</v>
      </c>
      <c r="E263" s="29" t="s">
        <v>42</v>
      </c>
    </row>
    <row r="264" spans="1:5" ht="12.75">
      <c r="A264" s="30" t="s">
        <v>41</v>
      </c>
      <c r="E264" s="31" t="s">
        <v>788</v>
      </c>
    </row>
    <row r="265" spans="1:5" ht="25.5">
      <c r="A265" t="s">
        <v>43</v>
      </c>
      <c r="E265" s="29" t="s">
        <v>128</v>
      </c>
    </row>
    <row r="266" spans="1:16" ht="12.75">
      <c r="A266" s="19" t="s">
        <v>35</v>
      </c>
      <c s="23" t="s">
        <v>532</v>
      </c>
      <c s="23" t="s">
        <v>867</v>
      </c>
      <c s="19" t="s">
        <v>42</v>
      </c>
      <c s="24" t="s">
        <v>868</v>
      </c>
      <c s="25" t="s">
        <v>133</v>
      </c>
      <c s="26">
        <v>53</v>
      </c>
      <c s="27">
        <v>0</v>
      </c>
      <c s="27">
        <f>ROUND(ROUND(H266,2)*ROUND(G266,3),2)</f>
      </c>
      <c r="O266">
        <f>(I266*21)/100</f>
      </c>
      <c t="s">
        <v>13</v>
      </c>
    </row>
    <row r="267" spans="1:5" ht="38.25">
      <c r="A267" s="28" t="s">
        <v>39</v>
      </c>
      <c r="E267" s="29" t="s">
        <v>869</v>
      </c>
    </row>
    <row r="268" spans="1:5" ht="12.75">
      <c r="A268" s="30" t="s">
        <v>41</v>
      </c>
      <c r="E268" s="31" t="s">
        <v>870</v>
      </c>
    </row>
    <row r="269" spans="1:5" ht="63.75">
      <c r="A269" t="s">
        <v>43</v>
      </c>
      <c r="E269" s="29" t="s">
        <v>871</v>
      </c>
    </row>
    <row r="270" spans="1:16" ht="12.75">
      <c r="A270" s="19" t="s">
        <v>35</v>
      </c>
      <c s="23" t="s">
        <v>534</v>
      </c>
      <c s="23" t="s">
        <v>872</v>
      </c>
      <c s="19" t="s">
        <v>42</v>
      </c>
      <c s="24" t="s">
        <v>873</v>
      </c>
      <c s="25" t="s">
        <v>133</v>
      </c>
      <c s="26">
        <v>48</v>
      </c>
      <c s="27">
        <v>0</v>
      </c>
      <c s="27">
        <f>ROUND(ROUND(H270,2)*ROUND(G270,3),2)</f>
      </c>
      <c r="O270">
        <f>(I270*21)/100</f>
      </c>
      <c t="s">
        <v>13</v>
      </c>
    </row>
    <row r="271" spans="1:5" ht="38.25">
      <c r="A271" s="28" t="s">
        <v>39</v>
      </c>
      <c r="E271" s="29" t="s">
        <v>874</v>
      </c>
    </row>
    <row r="272" spans="1:5" ht="12.75">
      <c r="A272" s="30" t="s">
        <v>41</v>
      </c>
      <c r="E272" s="31" t="s">
        <v>875</v>
      </c>
    </row>
    <row r="273" spans="1:5" ht="38.25">
      <c r="A273" t="s">
        <v>43</v>
      </c>
      <c r="E273" s="29" t="s">
        <v>876</v>
      </c>
    </row>
    <row r="274" spans="1:16" ht="12.75">
      <c r="A274" s="19" t="s">
        <v>35</v>
      </c>
      <c s="23" t="s">
        <v>535</v>
      </c>
      <c s="23" t="s">
        <v>877</v>
      </c>
      <c s="19" t="s">
        <v>42</v>
      </c>
      <c s="24" t="s">
        <v>878</v>
      </c>
      <c s="25" t="s">
        <v>68</v>
      </c>
      <c s="26">
        <v>2</v>
      </c>
      <c s="27">
        <v>0</v>
      </c>
      <c s="27">
        <f>ROUND(ROUND(H274,2)*ROUND(G274,3),2)</f>
      </c>
      <c r="O274">
        <f>(I274*21)/100</f>
      </c>
      <c t="s">
        <v>13</v>
      </c>
    </row>
    <row r="275" spans="1:5" ht="25.5">
      <c r="A275" s="28" t="s">
        <v>39</v>
      </c>
      <c r="E275" s="29" t="s">
        <v>879</v>
      </c>
    </row>
    <row r="276" spans="1:5" ht="12.75">
      <c r="A276" s="30" t="s">
        <v>41</v>
      </c>
      <c r="E276" s="31" t="s">
        <v>42</v>
      </c>
    </row>
    <row r="277" spans="1:5" ht="25.5">
      <c r="A277" t="s">
        <v>43</v>
      </c>
      <c r="E277" s="29" t="s">
        <v>880</v>
      </c>
    </row>
    <row r="278" spans="1:16" ht="12.75">
      <c r="A278" s="19" t="s">
        <v>35</v>
      </c>
      <c s="23" t="s">
        <v>540</v>
      </c>
      <c s="23" t="s">
        <v>881</v>
      </c>
      <c s="19" t="s">
        <v>42</v>
      </c>
      <c s="24" t="s">
        <v>882</v>
      </c>
      <c s="25" t="s">
        <v>68</v>
      </c>
      <c s="26">
        <v>4</v>
      </c>
      <c s="27">
        <v>0</v>
      </c>
      <c s="27">
        <f>ROUND(ROUND(H278,2)*ROUND(G278,3),2)</f>
      </c>
      <c r="O278">
        <f>(I278*21)/100</f>
      </c>
      <c t="s">
        <v>13</v>
      </c>
    </row>
    <row r="279" spans="1:5" ht="25.5">
      <c r="A279" s="28" t="s">
        <v>39</v>
      </c>
      <c r="E279" s="29" t="s">
        <v>883</v>
      </c>
    </row>
    <row r="280" spans="1:5" ht="12.75">
      <c r="A280" s="30" t="s">
        <v>41</v>
      </c>
      <c r="E280" s="31" t="s">
        <v>42</v>
      </c>
    </row>
    <row r="281" spans="1:5" ht="25.5">
      <c r="A281" t="s">
        <v>43</v>
      </c>
      <c r="E281" s="29" t="s">
        <v>342</v>
      </c>
    </row>
    <row r="282" spans="1:16" ht="25.5">
      <c r="A282" s="19" t="s">
        <v>35</v>
      </c>
      <c s="23" t="s">
        <v>542</v>
      </c>
      <c s="23" t="s">
        <v>884</v>
      </c>
      <c s="19" t="s">
        <v>42</v>
      </c>
      <c s="24" t="s">
        <v>885</v>
      </c>
      <c s="25" t="s">
        <v>68</v>
      </c>
      <c s="26">
        <v>4</v>
      </c>
      <c s="27">
        <v>0</v>
      </c>
      <c s="27">
        <f>ROUND(ROUND(H282,2)*ROUND(G282,3),2)</f>
      </c>
      <c r="O282">
        <f>(I282*21)/100</f>
      </c>
      <c t="s">
        <v>13</v>
      </c>
    </row>
    <row r="283" spans="1:5" ht="12.75">
      <c r="A283" s="28" t="s">
        <v>39</v>
      </c>
      <c r="E283" s="29" t="s">
        <v>886</v>
      </c>
    </row>
    <row r="284" spans="1:5" ht="12.75">
      <c r="A284" s="30" t="s">
        <v>41</v>
      </c>
      <c r="E284" s="31" t="s">
        <v>42</v>
      </c>
    </row>
    <row r="285" spans="1:5" ht="25.5">
      <c r="A285" t="s">
        <v>43</v>
      </c>
      <c r="E285" s="29" t="s">
        <v>347</v>
      </c>
    </row>
    <row r="286" spans="1:16" ht="12.75">
      <c r="A286" s="19" t="s">
        <v>35</v>
      </c>
      <c s="23" t="s">
        <v>544</v>
      </c>
      <c s="23" t="s">
        <v>887</v>
      </c>
      <c s="19" t="s">
        <v>42</v>
      </c>
      <c s="24" t="s">
        <v>888</v>
      </c>
      <c s="25" t="s">
        <v>125</v>
      </c>
      <c s="26">
        <v>0.56</v>
      </c>
      <c s="27">
        <v>0</v>
      </c>
      <c s="27">
        <f>ROUND(ROUND(H286,2)*ROUND(G286,3),2)</f>
      </c>
      <c r="O286">
        <f>(I286*21)/100</f>
      </c>
      <c t="s">
        <v>13</v>
      </c>
    </row>
    <row r="287" spans="1:5" ht="12.75">
      <c r="A287" s="28" t="s">
        <v>39</v>
      </c>
      <c r="E287" s="29" t="s">
        <v>889</v>
      </c>
    </row>
    <row r="288" spans="1:5" ht="25.5">
      <c r="A288" s="30" t="s">
        <v>41</v>
      </c>
      <c r="E288" s="31" t="s">
        <v>890</v>
      </c>
    </row>
    <row r="289" spans="1:5" ht="51">
      <c r="A289" t="s">
        <v>43</v>
      </c>
      <c r="E289" s="29" t="s">
        <v>891</v>
      </c>
    </row>
    <row r="290" spans="1:16" ht="12.75">
      <c r="A290" s="19" t="s">
        <v>35</v>
      </c>
      <c s="23" t="s">
        <v>550</v>
      </c>
      <c s="23" t="s">
        <v>892</v>
      </c>
      <c s="19" t="s">
        <v>42</v>
      </c>
      <c s="24" t="s">
        <v>893</v>
      </c>
      <c s="25" t="s">
        <v>133</v>
      </c>
      <c s="26">
        <v>54.5</v>
      </c>
      <c s="27">
        <v>0</v>
      </c>
      <c s="27">
        <f>ROUND(ROUND(H290,2)*ROUND(G290,3),2)</f>
      </c>
      <c r="O290">
        <f>(I290*21)/100</f>
      </c>
      <c t="s">
        <v>13</v>
      </c>
    </row>
    <row r="291" spans="1:5" ht="12.75">
      <c r="A291" s="28" t="s">
        <v>39</v>
      </c>
      <c r="E291" s="29" t="s">
        <v>731</v>
      </c>
    </row>
    <row r="292" spans="1:5" ht="63.75">
      <c r="A292" s="30" t="s">
        <v>41</v>
      </c>
      <c r="E292" s="31" t="s">
        <v>894</v>
      </c>
    </row>
    <row r="293" spans="1:5" ht="51">
      <c r="A293" t="s">
        <v>43</v>
      </c>
      <c r="E293" s="29" t="s">
        <v>369</v>
      </c>
    </row>
    <row r="294" spans="1:16" ht="12.75">
      <c r="A294" s="19" t="s">
        <v>35</v>
      </c>
      <c s="23" t="s">
        <v>556</v>
      </c>
      <c s="23" t="s">
        <v>366</v>
      </c>
      <c s="19" t="s">
        <v>42</v>
      </c>
      <c s="24" t="s">
        <v>367</v>
      </c>
      <c s="25" t="s">
        <v>133</v>
      </c>
      <c s="26">
        <v>21.5</v>
      </c>
      <c s="27">
        <v>0</v>
      </c>
      <c s="27">
        <f>ROUND(ROUND(H294,2)*ROUND(G294,3),2)</f>
      </c>
      <c r="O294">
        <f>(I294*21)/100</f>
      </c>
      <c t="s">
        <v>13</v>
      </c>
    </row>
    <row r="295" spans="1:5" ht="12.75">
      <c r="A295" s="28" t="s">
        <v>39</v>
      </c>
      <c r="E295" s="29" t="s">
        <v>731</v>
      </c>
    </row>
    <row r="296" spans="1:5" ht="25.5">
      <c r="A296" s="30" t="s">
        <v>41</v>
      </c>
      <c r="E296" s="31" t="s">
        <v>895</v>
      </c>
    </row>
    <row r="297" spans="1:5" ht="51">
      <c r="A297" t="s">
        <v>43</v>
      </c>
      <c r="E297" s="29" t="s">
        <v>369</v>
      </c>
    </row>
    <row r="298" spans="1:16" ht="12.75">
      <c r="A298" s="19" t="s">
        <v>35</v>
      </c>
      <c s="23" t="s">
        <v>557</v>
      </c>
      <c s="23" t="s">
        <v>896</v>
      </c>
      <c s="19" t="s">
        <v>42</v>
      </c>
      <c s="24" t="s">
        <v>897</v>
      </c>
      <c s="25" t="s">
        <v>133</v>
      </c>
      <c s="26">
        <v>17.4</v>
      </c>
      <c s="27">
        <v>0</v>
      </c>
      <c s="27">
        <f>ROUND(ROUND(H298,2)*ROUND(G298,3),2)</f>
      </c>
      <c r="O298">
        <f>(I298*21)/100</f>
      </c>
      <c t="s">
        <v>13</v>
      </c>
    </row>
    <row r="299" spans="1:5" ht="12.75">
      <c r="A299" s="28" t="s">
        <v>39</v>
      </c>
      <c r="E299" s="29" t="s">
        <v>42</v>
      </c>
    </row>
    <row r="300" spans="1:5" ht="12.75">
      <c r="A300" s="30" t="s">
        <v>41</v>
      </c>
      <c r="E300" s="31" t="s">
        <v>898</v>
      </c>
    </row>
    <row r="301" spans="1:5" ht="38.25">
      <c r="A301" t="s">
        <v>43</v>
      </c>
      <c r="E301" s="29" t="s">
        <v>155</v>
      </c>
    </row>
    <row r="302" spans="1:16" ht="25.5">
      <c r="A302" s="19" t="s">
        <v>35</v>
      </c>
      <c s="23" t="s">
        <v>450</v>
      </c>
      <c s="23" t="s">
        <v>899</v>
      </c>
      <c s="19" t="s">
        <v>42</v>
      </c>
      <c s="24" t="s">
        <v>900</v>
      </c>
      <c s="25" t="s">
        <v>133</v>
      </c>
      <c s="26">
        <v>39</v>
      </c>
      <c s="27">
        <v>0</v>
      </c>
      <c s="27">
        <f>ROUND(ROUND(H302,2)*ROUND(G302,3),2)</f>
      </c>
      <c r="O302">
        <f>(I302*21)/100</f>
      </c>
      <c t="s">
        <v>13</v>
      </c>
    </row>
    <row r="303" spans="1:5" ht="25.5">
      <c r="A303" s="28" t="s">
        <v>39</v>
      </c>
      <c r="E303" s="29" t="s">
        <v>901</v>
      </c>
    </row>
    <row r="304" spans="1:5" ht="38.25">
      <c r="A304" s="30" t="s">
        <v>41</v>
      </c>
      <c r="E304" s="31" t="s">
        <v>902</v>
      </c>
    </row>
    <row r="305" spans="1:5" ht="38.25">
      <c r="A305" t="s">
        <v>43</v>
      </c>
      <c r="E305" s="29" t="s">
        <v>155</v>
      </c>
    </row>
    <row r="306" spans="1:16" ht="12.75">
      <c r="A306" s="19" t="s">
        <v>35</v>
      </c>
      <c s="23" t="s">
        <v>903</v>
      </c>
      <c s="23" t="s">
        <v>904</v>
      </c>
      <c s="19" t="s">
        <v>42</v>
      </c>
      <c s="24" t="s">
        <v>905</v>
      </c>
      <c s="25" t="s">
        <v>68</v>
      </c>
      <c s="26">
        <v>1</v>
      </c>
      <c s="27">
        <v>0</v>
      </c>
      <c s="27">
        <f>ROUND(ROUND(H306,2)*ROUND(G306,3),2)</f>
      </c>
      <c r="O306">
        <f>(I306*21)/100</f>
      </c>
      <c t="s">
        <v>13</v>
      </c>
    </row>
    <row r="307" spans="1:5" ht="12.75">
      <c r="A307" s="28" t="s">
        <v>39</v>
      </c>
      <c r="E307" s="29" t="s">
        <v>906</v>
      </c>
    </row>
    <row r="308" spans="1:5" ht="12.75">
      <c r="A308" s="30" t="s">
        <v>41</v>
      </c>
      <c r="E308" s="31" t="s">
        <v>48</v>
      </c>
    </row>
    <row r="309" spans="1:5" ht="267.75">
      <c r="A309" t="s">
        <v>43</v>
      </c>
      <c r="E309" s="29" t="s">
        <v>907</v>
      </c>
    </row>
    <row r="310" spans="1:16" ht="12.75">
      <c r="A310" s="19" t="s">
        <v>35</v>
      </c>
      <c s="23" t="s">
        <v>908</v>
      </c>
      <c s="23" t="s">
        <v>909</v>
      </c>
      <c s="19" t="s">
        <v>42</v>
      </c>
      <c s="24" t="s">
        <v>910</v>
      </c>
      <c s="25" t="s">
        <v>139</v>
      </c>
      <c s="26">
        <v>521.35</v>
      </c>
      <c s="27">
        <v>0</v>
      </c>
      <c s="27">
        <f>ROUND(ROUND(H310,2)*ROUND(G310,3),2)</f>
      </c>
      <c r="O310">
        <f>(I310*21)/100</f>
      </c>
      <c t="s">
        <v>13</v>
      </c>
    </row>
    <row r="311" spans="1:5" ht="12.75">
      <c r="A311" s="28" t="s">
        <v>39</v>
      </c>
      <c r="E311" s="29" t="s">
        <v>911</v>
      </c>
    </row>
    <row r="312" spans="1:5" ht="114.75">
      <c r="A312" s="30" t="s">
        <v>41</v>
      </c>
      <c r="E312" s="31" t="s">
        <v>912</v>
      </c>
    </row>
    <row r="313" spans="1:5" ht="25.5">
      <c r="A313" t="s">
        <v>43</v>
      </c>
      <c r="E313" s="29" t="s">
        <v>913</v>
      </c>
    </row>
    <row r="314" spans="1:16" ht="12.75">
      <c r="A314" s="19" t="s">
        <v>35</v>
      </c>
      <c s="23" t="s">
        <v>914</v>
      </c>
      <c s="23" t="s">
        <v>915</v>
      </c>
      <c s="19" t="s">
        <v>42</v>
      </c>
      <c s="24" t="s">
        <v>916</v>
      </c>
      <c s="25" t="s">
        <v>139</v>
      </c>
      <c s="26">
        <v>180</v>
      </c>
      <c s="27">
        <v>0</v>
      </c>
      <c s="27">
        <f>ROUND(ROUND(H314,2)*ROUND(G314,3),2)</f>
      </c>
      <c r="O314">
        <f>(I314*21)/100</f>
      </c>
      <c t="s">
        <v>13</v>
      </c>
    </row>
    <row r="315" spans="1:5" ht="38.25">
      <c r="A315" s="28" t="s">
        <v>39</v>
      </c>
      <c r="E315" s="29" t="s">
        <v>917</v>
      </c>
    </row>
    <row r="316" spans="1:5" ht="12.75">
      <c r="A316" s="30" t="s">
        <v>41</v>
      </c>
      <c r="E316" s="31" t="s">
        <v>918</v>
      </c>
    </row>
    <row r="317" spans="1:5" ht="25.5">
      <c r="A317" t="s">
        <v>43</v>
      </c>
      <c r="E317" s="29" t="s">
        <v>919</v>
      </c>
    </row>
    <row r="318" spans="1:16" ht="12.75">
      <c r="A318" s="19" t="s">
        <v>35</v>
      </c>
      <c s="23" t="s">
        <v>920</v>
      </c>
      <c s="23" t="s">
        <v>921</v>
      </c>
      <c s="19" t="s">
        <v>42</v>
      </c>
      <c s="24" t="s">
        <v>922</v>
      </c>
      <c s="25" t="s">
        <v>125</v>
      </c>
      <c s="26">
        <v>85.861</v>
      </c>
      <c s="27">
        <v>0</v>
      </c>
      <c s="27">
        <f>ROUND(ROUND(H318,2)*ROUND(G318,3),2)</f>
      </c>
      <c r="O318">
        <f>(I318*21)/100</f>
      </c>
      <c t="s">
        <v>13</v>
      </c>
    </row>
    <row r="319" spans="1:5" ht="25.5">
      <c r="A319" s="28" t="s">
        <v>39</v>
      </c>
      <c r="E319" s="29" t="s">
        <v>923</v>
      </c>
    </row>
    <row r="320" spans="1:5" ht="76.5">
      <c r="A320" s="30" t="s">
        <v>41</v>
      </c>
      <c r="E320" s="31" t="s">
        <v>924</v>
      </c>
    </row>
    <row r="321" spans="1:5" ht="102">
      <c r="A321" t="s">
        <v>43</v>
      </c>
      <c r="E321" s="29" t="s">
        <v>925</v>
      </c>
    </row>
    <row r="322" spans="1:16" ht="12.75">
      <c r="A322" s="19" t="s">
        <v>35</v>
      </c>
      <c s="23" t="s">
        <v>926</v>
      </c>
      <c s="23" t="s">
        <v>927</v>
      </c>
      <c s="19" t="s">
        <v>42</v>
      </c>
      <c s="24" t="s">
        <v>928</v>
      </c>
      <c s="25" t="s">
        <v>133</v>
      </c>
      <c s="26">
        <v>25</v>
      </c>
      <c s="27">
        <v>0</v>
      </c>
      <c s="27">
        <f>ROUND(ROUND(H322,2)*ROUND(G322,3),2)</f>
      </c>
      <c r="O322">
        <f>(I322*21)/100</f>
      </c>
      <c t="s">
        <v>13</v>
      </c>
    </row>
    <row r="323" spans="1:5" ht="12.75">
      <c r="A323" s="28" t="s">
        <v>39</v>
      </c>
      <c r="E323" s="29" t="s">
        <v>929</v>
      </c>
    </row>
    <row r="324" spans="1:5" ht="12.75">
      <c r="A324" s="30" t="s">
        <v>41</v>
      </c>
      <c r="E324" s="31" t="s">
        <v>930</v>
      </c>
    </row>
    <row r="325" spans="1:5" ht="89.25">
      <c r="A325" t="s">
        <v>43</v>
      </c>
      <c r="E325" s="29" t="s">
        <v>931</v>
      </c>
    </row>
    <row r="326" spans="1:16" ht="12.75">
      <c r="A326" s="19" t="s">
        <v>35</v>
      </c>
      <c s="23" t="s">
        <v>932</v>
      </c>
      <c s="23" t="s">
        <v>933</v>
      </c>
      <c s="19" t="s">
        <v>42</v>
      </c>
      <c s="24" t="s">
        <v>934</v>
      </c>
      <c s="25" t="s">
        <v>139</v>
      </c>
      <c s="26">
        <v>176</v>
      </c>
      <c s="27">
        <v>0</v>
      </c>
      <c s="27">
        <f>ROUND(ROUND(H326,2)*ROUND(G326,3),2)</f>
      </c>
      <c r="O326">
        <f>(I326*21)/100</f>
      </c>
      <c t="s">
        <v>13</v>
      </c>
    </row>
    <row r="327" spans="1:5" ht="89.25">
      <c r="A327" s="28" t="s">
        <v>39</v>
      </c>
      <c r="E327" s="29" t="s">
        <v>935</v>
      </c>
    </row>
    <row r="328" spans="1:5" ht="12.75">
      <c r="A328" s="30" t="s">
        <v>41</v>
      </c>
      <c r="E328" s="31" t="s">
        <v>936</v>
      </c>
    </row>
    <row r="329" spans="1:5" ht="114.75">
      <c r="A329" t="s">
        <v>43</v>
      </c>
      <c r="E329" s="29" t="s">
        <v>937</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