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2" sheetId="3" r:id="rId3"/>
    <sheet name="SO 103" sheetId="4" r:id="rId4"/>
    <sheet name="SO 151" sheetId="5" r:id="rId5"/>
    <sheet name="SO 152" sheetId="6" r:id="rId6"/>
    <sheet name="SO 153" sheetId="7" r:id="rId7"/>
  </sheets>
  <definedNames/>
  <calcPr/>
  <webPublishing/>
</workbook>
</file>

<file path=xl/sharedStrings.xml><?xml version="1.0" encoding="utf-8"?>
<sst xmlns="http://schemas.openxmlformats.org/spreadsheetml/2006/main" count="3679" uniqueCount="636">
  <si>
    <t>ASPE10</t>
  </si>
  <si>
    <t>S</t>
  </si>
  <si>
    <t>Firma: ÚDRŽBA SILNIC Královéhradeckého kraje a.s.</t>
  </si>
  <si>
    <t>Soupis prací objektu</t>
  </si>
  <si>
    <t xml:space="preserve">Stavba: </t>
  </si>
  <si>
    <t>33175</t>
  </si>
  <si>
    <t>III/32835 Butoves - Vrbice_19052023_neoceněný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</si>
  <si>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</si>
  <si>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</si>
  <si>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</si>
  <si>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</si>
  <si>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</si>
  <si>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</si>
  <si>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</si>
  <si>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</si>
  <si>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</si>
  <si>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</si>
  <si>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</si>
  <si>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</si>
  <si>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</si>
  <si>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</si>
  <si>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</si>
  <si>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</si>
  <si>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</si>
  <si>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</si>
  <si>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</si>
  <si>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</si>
  <si>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</si>
  <si>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</si>
  <si>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</si>
  <si>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</si>
  <si>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</si>
  <si>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</si>
  <si>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</si>
  <si>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</si>
  <si>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</si>
  <si>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</si>
  <si>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</si>
  <si>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</si>
  <si>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</si>
  <si>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</si>
  <si>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 
vytyčení všech podzemních sítí s protokolárním zápisem příslušných správců.  
Přesnou polohu podzemních vedení ověřit ručně kopanými sondami. Podzemní  
plynovod, sdělovací kabely, elektrické vedení včetně vrchního vedení, vodovod, v  
trase příčné přechody. Přechody nutno ochránit. Zajištění stavby proti škodě na  
okolních pozemcích a objektech. PEVNÁ CENA</t>
  </si>
  <si>
    <t>VV</t>
  </si>
  <si>
    <t>zahrnuje veškeré náklady spojené s objednatelem požadovanými zařízeními: 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</si>
  <si>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</si>
  <si>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</si>
  <si>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</si>
  <si>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</si>
  <si>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nutná zaměření nutná k realizaci díla (např. zaměření stavby před  
výstavbou, vytyčení stavby a obvodu staveniště apod.) a k uvedení stavby do užívání a řádnému předání dokončeného díla.  
PEVNÁ CENA</t>
  </si>
  <si>
    <t>zahrnuje veškeré náklady spojené s objednatelem požadovanými pracemi: 1=1,000 [A]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</si>
  <si>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</si>
  <si>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</si>
  <si>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</si>
  <si>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</si>
  <si>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Zaměření skutečného provedení díla ke kolaudaci stavby v délce stavby.    
3x tištěné paré + 1x CD    
PEVNÁ CENA</t>
  </si>
  <si>
    <t>zahrnuje veškeré náklady spojené s objednatelem požadovanými pracemi</t>
  </si>
  <si>
    <t>B</t>
  </si>
  <si>
    <t>Zaměření vrstev pro určení kubatur konstrukčních vrstev a celkových plošných a délkových výměr.  
PEVNÁ CENA  
Pevná cena.</t>
  </si>
  <si>
    <t>02940</t>
  </si>
  <si>
    <t>OSTATNÍ POŽADAVKY - VYPRACOVÁNÍ DOKUMENTACE</t>
  </si>
  <si>
    <t>Dokumentace skutečného provedení stavby. Výkresy a související písemnosti  
zhotovené stavby potřebné pro její evidenci. Výkresy odchylek a  
změn stavby oproti DSP, PDPS. Ověřené podpisem odpovědného zástupce  
zhotovitele a správce stavby - tiskem ve 3 vyhotoveních a 1 x na CD  
Zadavatel poskytne dokumentaci ve formátu *.pdf a *.dwg.  
PEVNÁ CENA</t>
  </si>
  <si>
    <t>02943</t>
  </si>
  <si>
    <t>OSTATNÍ POŽADAVKY - VYPRACOVÁNÍ RDS</t>
  </si>
  <si>
    <t>Realizační dokumentace stavby ( tiskem 4x + 1x CD). Obsah dle směrnice pro dokumentaci staveb PK, v souladu s PDPS, Řeší podrobnosti pro kvalitní a bezpečné zhotovení stavby. Mimo jiné zahrnuje případné vypracování souřadnicového a výškového pokrytí komunikace, zahuštění příčných řezů pro plynulé řešení,  aktualizace dopracování dopravního značení (přechodné i trvalé).  Detaily řešení podélných a příčných propustků a jiných odvodňovacích objektů, výkresy čel propustků, svodidel.   
Zadavatel poskytne dokumentaci ve formátu *.pdf a *.dwg.  
PEVNÁ CENA</t>
  </si>
  <si>
    <t>1=1,000 [A]</t>
  </si>
  <si>
    <t>7</t>
  </si>
  <si>
    <t>02946</t>
  </si>
  <si>
    <t>OSTAT POŽADAVKY - FOTODOKUMENTACE</t>
  </si>
  <si>
    <t>Fotodokumentace stavby  
- 1x měsíčně zpráva o průběhu výstavby doplněná o sadu barevných fotografií v tištěné i elektronické formě  
- 3x závěřečná fotodokumentace v albu s popisem v tištěné i elektronické formě  
PEVNÁ CENA</t>
  </si>
  <si>
    <t>položka zahrnuje:   
- fotodokumentaci zadavatelem požadovaného děje a konstrukcí v požadovaných časových intervalech   
- zadavatelem specifikované výstupy (fotografie v papírovém a digitálním formátu) v požadovaném počtu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</si>
  <si>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</si>
  <si>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</si>
  <si>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029511</t>
  </si>
  <si>
    <t>OSTATNÍ POŽADAVKY - POSUDKY A KONTROLY</t>
  </si>
  <si>
    <t>Pasportizace zástavby a objektů, které mohou být dotčeny stavbou před zahájením stavebních prací.  
3x tiskem + 1x CD    
PEVNÁ CENA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</si>
  <si>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</si>
  <si>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</si>
  <si>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</si>
  <si>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  
PEVNÁ CENA</t>
  </si>
  <si>
    <t>položka zahrnuje:   
- dodání a osazení informačních tabulí v předepsaném provedení a množství s obsahem předepsaným zadavatelem   
- veškeré nosné a upevňovací konstrukce   
- základové konstrukce včetně nutných zemních prací   
- demontáž a odvoz po skončení platnosti   
- případně nutné opravy poškozených čátí během platnosti 
Celkem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</si>
  <si>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</si>
  <si>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</si>
  <si>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</si>
  <si>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  
PEVNÁ CENA</t>
  </si>
  <si>
    <t>zahrnuje objednatelem povolené náklady na požadovaná zařízení zhotovitele: 1=1,000 [A]</t>
  </si>
  <si>
    <t>zahrnuje objednatelem povolené náklady na požadovaná zařízení zhotovitele</t>
  </si>
  <si>
    <t>SO 101</t>
  </si>
  <si>
    <t>OPRAVA SILNICE III/32835 V KM 0,000-1,335</t>
  </si>
  <si>
    <t>014112</t>
  </si>
  <si>
    <t>POPLATKY ZA SKLÁDKU TYP S-IO (INERTNÍ ODPAD)</t>
  </si>
  <si>
    <t>T</t>
  </si>
  <si>
    <t>poplatky za uložení zemin a přebytků výkopku - evidovaná skládka s poplatkem dle zadávacích podmínek zadavatele. Skládka bude řešena v režii dodavatele.</t>
  </si>
  <si>
    <t>položka 11201: 5,0*1,0=5,000 [A] m3 
položka 12273:  524,48=524,480 [B] 
položka 12920:  66,75=66,750 [C] 
položka 12930:  690,0=690,000 [D] 
položka 12960:  10,000=10,000 [E] 
položka 129946: 74,0*0,1=7,400 [F] 
položka 13173a: 123,687=123,687 [G] 
položka 13173b: 30,84=30,840 [H] 
položka 13273: 12,653=12,653 [I] 
Celkem: A+B+C+D+E+F+G+H+I=1 470,810 [J] m3 
Celkem: J*2,0=2 941,620 [K]  t</t>
  </si>
  <si>
    <t>zahrnuje veškeré poplatky provozovateli skládky související s uložením odpadu na skládce.</t>
  </si>
  <si>
    <t>014122</t>
  </si>
  <si>
    <t>POPLATKY ZA SKLÁDKU TYP S-OO (OSTATNÍ ODPAD)</t>
  </si>
  <si>
    <t>poplatky za uložení suti z kamene, betonu, malty a železobetonu - evidovaná skládka s poplatkem dle zadávacích podmínek zadavatele. Skládka bude řešena v režii dodavatele.</t>
  </si>
  <si>
    <t>položka 96615:  12,000=12,000 [A] m3 
položka 96346:  46,0*0,26 m3/m=11,960 [B] m3 
položka 96358:  8,0*0,32 m3/m=2,560 [C] m3 
Celkem: A+B+C=26,520 [D] m3 
Celkem: D*2,2 =58,344 [E]  t</t>
  </si>
  <si>
    <t>014132</t>
  </si>
  <si>
    <t>POPLATKY ZA SKLÁDKU TYP S-NO (NEBEZPEČNÝ ODPAD)</t>
  </si>
  <si>
    <t>poplatky za uložení odstraněné části asfaltové vozovky - evidovaná skládka s poplatkem dle zadávacích podmínek zadavatele. Skládka bude řešena v režii dodavatele.   
Vysoký obsah PAU (ZAS - T3 až ZAS - T4) dle stanovení obsahu PAU v asfaltové směsi</t>
  </si>
  <si>
    <t>položka 11313:  49,06=49,060 [A]  m3 
položka 11372.A: 9,51=9,510 [B]  m3 
Celkem: A+B=58,570 [C] m3 
Celkem: C*2,2=128,854 [D]  t</t>
  </si>
  <si>
    <t>Zemní práce</t>
  </si>
  <si>
    <t>11120</t>
  </si>
  <si>
    <t>ODSTRANĚNÍ KŘOVIN</t>
  </si>
  <si>
    <t>M2</t>
  </si>
  <si>
    <t>včetně odvozu a uložení na skládku dle ZOP do dodavatelem určené vzdálenosti</t>
  </si>
  <si>
    <t>křoviny a větve v obnovované krajnici, předpoklad 500,0*3,0=1 500,000 [A]</t>
  </si>
  <si>
    <t>odstranění travin, křovin a stromů do průměru 100 mm  
doprava dřevin bez ohledu na vzdálenost  
spálení na hromadách nebo štěpkování</t>
  </si>
  <si>
    <t>11201</t>
  </si>
  <si>
    <t>KÁCENÍ STROMŮ D KMENE DO 0,5M S ODSTRANĚNÍM PAŘEZŮ</t>
  </si>
  <si>
    <t>odstranění stromů, předpoklad 5,0=5,000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</si>
  <si>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</si>
  <si>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</t>
  </si>
  <si>
    <t>ODSTRANĚNÍ KRYTU VOZOVEK A CHODNÍKŮ S ASFALTOVÝM POJIVEM</t>
  </si>
  <si>
    <t>M3</t>
  </si>
  <si>
    <t>vč. odvozu na trvalou skládku nebezpečného odpadu v dodavatelem definované vzálenosti  
Vysoký obsah PAU (ZAS - T3 až ZAS - T4) dle stanovení obsahu PAU v asfaltové směsi</t>
  </si>
  <si>
    <t>v místě hloubkové sanace v místě krajů,  předpoklad délka 400m š. 1,16m tl. 0,10m: 400,0*1,16*0,1=46,400 [A] m3 
příčný propustek v km 0,535: (5,0*5,0+2*0,16*5,0)*0,1=2,660 [B] m3 
Celkem: A+B=49,060 [C]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</si>
  <si>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</si>
  <si>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</si>
  <si>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</si>
  <si>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tl. 90mm v místě napojení na stávající asf. plochy, tl. 0,09m * šířka * délka  * předpoklad 50%: 0,09*(6,0*4,0+6,0*2,0+2,0*13,0+2,0*8,0)*0,50=3,510 [A] m3 
sanace geomříží frézování tl. 60mm * plocha *  předpoklad 50%: 0,06*200,0*0,50=6,000 [B] m3 
Celkem: A+B=9,510 [C] m3</t>
  </si>
  <si>
    <t>vč. naložení, odvozu a uložení na skládku dodavatele, zhotovitel v ceně zohlední možnost zpětného využití recyklovaného materiálu  
Nízký obsah PAU (ZAS - T2) v obrusné vrstvě dle stanovení obsahu PAU v asfaltové směsi</t>
  </si>
  <si>
    <t>frézování tl. 90mm v místě napojení na stávající asf. plochy, tl. 0,09m * šířka * délka  * předpoklad 50%: 0,09*(6,0*4,0+6,0*2,0+2,0*13,0+2,0*8,0)*0,50=3,510 [A] m3 
sanace geomříží frézování tl. 60mm * plocha *  předpoklad 50%: 0,06*200,0*0,50=6,000 [B] m3 
frézování nerovností tl. 0,02m * plocha * předpoklad 20%: 0,02*7314,0*0,20=29,256 [C] m3 
Celkem: A+B+C=38,766 [D] m3</t>
  </si>
  <si>
    <t>11523</t>
  </si>
  <si>
    <t>PŘEVEDENÍ VODY POTRUBÍM DN 300 NEBO ŽLABY R.O. DO 1,0M</t>
  </si>
  <si>
    <t>M</t>
  </si>
  <si>
    <t>příčný propustek v km 0,535: 20,0=20,000 [A]  m3</t>
  </si>
  <si>
    <t>Položka převedení vody na povrchu zahrnuje zřízení, udržování a odstranění příslušného zařízení. Převedení vody se uvádí buď průměrem potrubí (DN) nebo délkou rozvinutého obvodu žlabu (r.o.).</t>
  </si>
  <si>
    <t>115311</t>
  </si>
  <si>
    <t>ČERPÁNÍ VODY Z PODZEMÍ DO 500L/MIN VÝŠKY DO 20M</t>
  </si>
  <si>
    <t>HOD</t>
  </si>
  <si>
    <t>pro obnovu 5 propustků: 5* 2 dny *24 =240,000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</si>
  <si>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</si>
  <si>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11</t>
  </si>
  <si>
    <t>12110</t>
  </si>
  <si>
    <t>SEJMUTÍ ORNICE NEBO LESNÍ PŮDY</t>
  </si>
  <si>
    <t>sejmutí humozní vrstvy okolo obnovovaných propustků tl. 0,1m 
celkem 4 podélných propustků: 4*4,0*6,0=96,000 [A] m2 
příčný propustek v km 0,535: 2*2*4,0*6,0=96,000 [B]  m2 
Celkem: A+B=192,000 [C] m2 
Celkem: C*0,1=19,200 [D] m3</t>
  </si>
  <si>
    <t>položka zahrnuje sejmutí ornice bez ohledu na tloušťku vrstvy a její vodorovnou dopravu  
nezahrnuje uložení na trvalou skládku</t>
  </si>
  <si>
    <t>12</t>
  </si>
  <si>
    <t>12273</t>
  </si>
  <si>
    <t>ODKOPÁVKY A PROKOPÁVKY OBECNÉ TŘ. I</t>
  </si>
  <si>
    <t>včetně odvozu na skládku dle ZOP do dodavatelem určené vzdálenosti</t>
  </si>
  <si>
    <t>hospodářské sjezdy tl. 0,49m* plocha: 
propustek v km 0,260: 0,49*18,0=8,820 [A] 
propustek v km 0,430: 0,49*18,0=8,820 [B] 
propustek v km 0,505: 0,49*18,0=8,820 [C] 
propustek v km 1,185: 0,49*38,0=18,620 [D] 
příčný propustek v km 0,535 tl. 0,38 m: 0,38*5,0*5,0+2*0,38*0,5*5,0=11,400 [E] 
v místě hloubkové sanace v místě krajů,  předpoklad tl. 0,38m, délka 400m š. 1,5m : 0,38*400,0*1,5=228,000 [F] m3   
sanace aktivní zóny v místě hloubkové sanace v místě krajů  (bude provedeno pokud Edef2 na pláni bude menší 45 MPa),  předpoklad tl. 0,40m, délka 400m š. 1,5m : 0,4*400,0*1,5=240,000 [G] m3 
Celkem: A+B+C+D+E+F+G=524,480 [H] 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</si>
  <si>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</si>
  <si>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</si>
  <si>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12573</t>
  </si>
  <si>
    <t>VYKOPÁVKY ZE ZEMNÍKŮ A SKLÁDEK TŘ. I</t>
  </si>
  <si>
    <t>vykopávky z dočasné skládky, zpětné použití  ornice 
položka 18220:  19,20=19,200 [A] 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</si>
  <si>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</si>
  <si>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14</t>
  </si>
  <si>
    <t>12773</t>
  </si>
  <si>
    <t>VYKOPÁVKY POD VODOU TŘ I</t>
  </si>
  <si>
    <t>rozebrání zemní hrázky 
příčný propustek v km 0,535: 4,0=4,000 [A] 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</si>
  <si>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</si>
  <si>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</si>
  <si>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12911</t>
  </si>
  <si>
    <t>ČIŠTĚNÍ VOZOVEK OD NÁNOSU</t>
  </si>
  <si>
    <t>čištění vozovky před každým spojovacím postřikem, 2x plocha vozovky:  
plocha obnova tl. 90 mm: 2*(7527,6) =15 055,200 [A] 
vyrovnávací vrstva, 30% celkové plochy krytu: 0,30*(7314,0)=2 194,200 [B] 
Celkem: A+B=17 249,400 [C] m2</t>
  </si>
  <si>
    <t>- vodorovná a svislá doprava, přemístění, přeložení, manipulace s výkopkem a uložení na skládku (bez poplatku)</t>
  </si>
  <si>
    <t>16</t>
  </si>
  <si>
    <t>12920</t>
  </si>
  <si>
    <t>ČIŠTĚNÍ KRAJNIC OD NÁNOSU</t>
  </si>
  <si>
    <t>nezpevněných krajnic  tl. 0,05 m * š. 0,5m * délky: 0,05*0,5*2*1335,0=66,750 [A]  m3</t>
  </si>
  <si>
    <t>17</t>
  </si>
  <si>
    <t>12930</t>
  </si>
  <si>
    <t>ČIŠTĚNÍ PŘÍKOPŮ OD NÁNOSU</t>
  </si>
  <si>
    <t>nezpevněné příkopy délky dle A.3. SITUACE 
0,3 m3/m * délka: 0,3*(510,0+1160,0+630,0)=690,000 [A]   m3</t>
  </si>
  <si>
    <t>18</t>
  </si>
  <si>
    <t>12960</t>
  </si>
  <si>
    <t>ČIŠTĚNÍ VODOTEČÍ A MELIORAČ KANÁLŮ OD NÁNOSŮ</t>
  </si>
  <si>
    <t>pročištění koryta potoka 0,5m3/3: 
propustek v km 0,535: 2*10,0*0,5=10,000 [A] m3</t>
  </si>
  <si>
    <t>19</t>
  </si>
  <si>
    <t>129946</t>
  </si>
  <si>
    <t>ČIŠTĚNÍ POTRUBÍ DN DO 400MM</t>
  </si>
  <si>
    <t>pročištění propustků  14,0+30,0+8,0+14,0+8,0=74,000 [A] m</t>
  </si>
  <si>
    <t>20</t>
  </si>
  <si>
    <t>13173</t>
  </si>
  <si>
    <t>HLOUBENÍ JAM ZAPAŽ I NEPAŽ TŘ. I</t>
  </si>
  <si>
    <t>obnova podélných propusků, šířka * výška * délka  + opevnění svahu dlažbou: 
propustek v km 0,260: 2,25*0,85*10,0=19,125 [A] 
propustek v km 0,430: 2,25*0,85*10,0=19,125 [B] 
propustek v km 0,505: 2,25*0,85*10,0=19,125 [C] 
propustek v km 1,185: 2,25*0,85*16,0=30,600 [D] 
příčný propustek v km 0,535: 2,5*1,2*10,0+3,0*2,8*0,34+3,0*2,8*0,34=35,712 [E] 
Celkem: A+B+C+D+E=123,687 [F]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</si>
  <si>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</si>
  <si>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21</t>
  </si>
  <si>
    <t>výměna podloží u podélných propusků, šířka * výška * délka: 
propustek v km 0,260: 1,8*0,3*10,0=5,400 [A] 
propustek v km 0,430: 1,8*0,3*10,0=5,400 [B] 
propustek v km 0,505: 1,8*0,3*10,0=5,400 [C] 
propustek v km 1,185: 1,8*0,3*16,0=8,640 [D] 
příčný propustek v km 0,535: 2,0*0,3*10,0=6,000 [E] 
Celkem: A+B+C+D+E=30,840 [F] m3</t>
  </si>
  <si>
    <t>22</t>
  </si>
  <si>
    <t>13273</t>
  </si>
  <si>
    <t>HLOUBENÍ RÝH ŠÍŘ DO 2M PAŽ I NEPAŽ TŘ. I</t>
  </si>
  <si>
    <t>hloubení rýh pro betonové prahy, půdorysné délky *1,1 (součinitel pro sklon svahu 1:2), *1,2 (součinitel pro sklon svahu 1:1,5), *1,4 (součinitel pro sklon svahu 1:1), celkem *výška 0,6m *šířka 0,4m: 
propustek v km 0,260: 2*2,4*1,4=6,720 [A] 
propustek v km 0,430: 2*2,4*1,4=6,720 [B] 
propustek v km 0,505: 2*2,4*1,4=6,720 [C] 
propustek v km 1,185: 2*2,4*1,4=6,720 [D] 
příčný propustek v km 0,535: 2*3,0+2*1,0+2*1,9*1,2+2*3,0+2*1,0+2*2,2*1,2=25,840 [E] 
Celkem: A+B+C+D+E=52,720 [F] m 
Celkem: F*0,6*0,4=12,653 [G]  m3</t>
  </si>
  <si>
    <t>23</t>
  </si>
  <si>
    <t>17120</t>
  </si>
  <si>
    <t>ULOŽENÍ SYPANINY DO NÁSYPŮ A NA SKLÁDKY BEZ ZHUTNĚNÍ</t>
  </si>
  <si>
    <t>položka 12110: 19,200=19,200 [A] 
položka 12273: 524,48=524,480 [B] 
položka 13173a: 123,687=123,687 [C] 
položka 13173b: 30,84=30,840 [D] 
položka 13273: 12,653=12,653 [E] 
Celkem: A+B+C+D+E=710,860 [F] 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</si>
  <si>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</si>
  <si>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</si>
  <si>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17380</t>
  </si>
  <si>
    <t>ZEMNÍ KRAJNICE A DOSYPÁVKY Z NAKUPOVANÝCH MATERIÁLŮ</t>
  </si>
  <si>
    <t>zemní krajnice podmínečně vhodnou zeminou se zhutněním 
v místě hloubkové sanace v místě krajů,  předpoklad délka 400m * plocha 0,05 m2: 400,0*0,05=20,000 [A] m3 
v místech vyrovnávky krajů, 30% z délky: 1335,0 * plocha 0,05 m2: 0,3*1335,0*0,05=20,025 [B] m3 
celoplošně v úseku v km 0,170-0,520 * plocha 0,10 m2 : 2*350,0*0,10=70,000 [C] m3 
Celkem: A+B+C=110,025 [D]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</si>
  <si>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</si>
  <si>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</si>
  <si>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17581</t>
  </si>
  <si>
    <t>OBSYP POTRUBÍ A OBJEKTŮ Z NAKUPOVANÝCH MATERIÁLŮ</t>
  </si>
  <si>
    <t>obsyp a zásyp propustků ze ŠP, šířka * výška * délka: 
propustek v km 0,260: 2*0,9*0,45*7,0=5,670 [A] 
propustek v km 0,430: 2*0,9*0,45*7,0=5,670 [B] 
propustek v km 0,505: 2*0,9*0,45*7,0=5,670 [C] 
propustek v km 1,185: 2*0,9*0,45*13,0=10,530 [D] 
příčný propustek v km 0,535: 2,5*0,9*7,0=15,750 [E] 
Celkem: A+B+C+D+E=43,290 [F]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</si>
  <si>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</si>
  <si>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26</t>
  </si>
  <si>
    <t>17750</t>
  </si>
  <si>
    <t>ZEMNÍ HRÁZKY ZE ZEMIN NEPROPUSTNÝCH</t>
  </si>
  <si>
    <t>příčný propustek v km 0,535: 4,0=4,000 [A] 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</si>
  <si>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</si>
  <si>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</t>
  </si>
  <si>
    <t>18110</t>
  </si>
  <si>
    <t>ÚPRAVA PLÁNĚ SE ZHUTNĚNÍM V HORNINĚ TŘ. I</t>
  </si>
  <si>
    <t>hospodářské sjezdy plocha: 
propustek v km 0,260: 18,0=18,000 [A] 
propustek v km 0,430: 18,0=18,000 [B] 
propustek v km 0,505: 18,0=18,000 [C] 
propustek v km 1,185: 38,0=38,000 [D] 
příčný propustek v km 0,535: 5,0*5,0+2*0,5*5,0=30,000 [E] 
v místě hloubkové sanace v místě krajů,  předpoklad tl. 0,40m, délka 400m š. 1,5m : 400,0*1,5=600,000 [F] m2   
Celkem: A+B+C+D+E+F=722,000 [G] m2</t>
  </si>
  <si>
    <t>položka zahrnuje úpravu pláně včetně vyrovnání výškových rozdílů. Míru zhutnění určuje projekt.</t>
  </si>
  <si>
    <t>28</t>
  </si>
  <si>
    <t>úprava pod podsypem z ŠP u podélných propusků, šířka  * délka: 
propustek v km 0,260: 2*10,0=20,000 [A] 
propustek v km 0,430: 2*10,0=20,000 [B] 
propustek v km 0,505: 2*10,0=20,000 [C] 
propustek v km 1,185: 2*16,0=32,000 [D] 
příčný propustek v km 0,535: 2,2*10,0=22,000 [E] 
Celkem: A+B+C+D+E=114,000 [F] m2</t>
  </si>
  <si>
    <t>29</t>
  </si>
  <si>
    <t>18220</t>
  </si>
  <si>
    <t>ROZPROSTŘENÍ ORNICE VE SVAHU</t>
  </si>
  <si>
    <t>humozní vrstvy okolo obnovovaných propustků tl. 0,1m 
celkem 4 podélných propustků: 4*4,0*6,0=96,000 [A] m2 
příčný propustek v km 0,535: 2*2*4,0*6,0=96,000 [B]  m2 
Celkem: A+B=192,000 [C] m2 
Celkem: C*0,1=19,200 [D] m3</t>
  </si>
  <si>
    <t>položka zahrnuje:  
nutné přemístění ornice z dočasných skládek vzdálených do 50m  
rozprostření ornice v předepsané tloušťce ve svahu přes 1:5</t>
  </si>
  <si>
    <t>30</t>
  </si>
  <si>
    <t>18241</t>
  </si>
  <si>
    <t>ZALOŽENÍ TRÁVNÍKU RUČNÍM VÝSEVEM</t>
  </si>
  <si>
    <t>okolo obnovovaných propustků 
celkem 4 podélných propustků: 4*4,0*6,0=96,000 [A] m2 
příčný propustek v km 0,535: 2*2*4,0*6,0=96,000 [B]  m2 
Celkem: A+B=192,000 [C] m2</t>
  </si>
  <si>
    <t>Zahrnuje dodání předepsané travní směsi, její výsev na ornici, zalévání, první pokosení, to vše bez ohledu na sklon terénu</t>
  </si>
  <si>
    <t>31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</si>
  <si>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</si>
  <si>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</si>
  <si>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</si>
  <si>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Základy</t>
  </si>
  <si>
    <t>32</t>
  </si>
  <si>
    <t>21361</t>
  </si>
  <si>
    <t>DRENÁŽNÍ VRSTVY Z GEOTEXTILIE</t>
  </si>
  <si>
    <t>netkaná geotextílie 200g/m2  
v místě hloubkové sanace v místě krajů,  předpoklad délka 400m š. 2,0m : 400,0*2,0=800,000 [A] m2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</si>
  <si>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</si>
  <si>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33</t>
  </si>
  <si>
    <t>21450</t>
  </si>
  <si>
    <t>SANAČNÍ VRSTVY Z KAMENIVA</t>
  </si>
  <si>
    <t>sanační vrstva z kameniva fr.0/125, výměna podloží u podélných propusků, šířka * výška * délka: 
propustek v km 0,260: 1,8*0,3*10,0=5,400 [A] 
propustek v km 0,430: 1,8*0,3*10,0=5,400 [B] 
propustek v km 0,505: 1,8*0,3*10,0=5,400 [C] 
propustek v km 1,185: 1,8*0,3*16,0=8,640 [D] 
příčný propustek v km 0,535: 2,0*0,3*10,0=6,000 [E] 
Celkem: A+B+C+D+E=30,840 [F] m3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</si>
  <si>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</si>
  <si>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</si>
  <si>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34</t>
  </si>
  <si>
    <t>45152</t>
  </si>
  <si>
    <t>PODKLADNÍ A VÝPLŇOVÉ VRSTVY Z KAMENIVA DRCENÉHO</t>
  </si>
  <si>
    <t>podsyp z ŠP tl. 0,20 m u podélných propusků, šířka * výška * délka: 
příčný propustek v km 0,535: 2,2*0,2*10,0=4,400 [A] m3</t>
  </si>
  <si>
    <t>35</t>
  </si>
  <si>
    <t>461314</t>
  </si>
  <si>
    <t>PATKY Z PROSTÉHO BETONU C25/30</t>
  </si>
  <si>
    <t>betonové zajišťující prahy 400/600 mm z betonu C25/30 - XF2, XC2,  půdorysné délky *1,1 (součinitel pro sklon svahu 1:2), *1,2 (součinitel pro sklon svahu 1:1,5), *1,4 (součinitel pro sklon svahu 1:1), celkem *výška 0,6m *šířka 0,4m: 
propustek v km 0,260: 2*2,4*1,4=6,720 [A] 
propustek v km 0,430: 2*2,4*1,4=6,720 [B] 
propustek v km 0,505: 2*2,4*1,4=6,720 [C] 
propustek v km 1,185: 2*2,4*1,4=6,720 [D] 
příčný propustek v km 0,535: 2*3,0+2*1,0+2*1,9*1,2+2*3,0+2*1,0+2*2,2*1,2=25,840 [E] 
Celkem: A+B+C+D+E=52,720 [F] m 
Celkem: F*0,6*0,4=12,653 [G]  m3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</si>
  <si>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</si>
  <si>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36</t>
  </si>
  <si>
    <t>465512</t>
  </si>
  <si>
    <t>DLAŽBY Z LOMOVÉHO KAMENE NA MC</t>
  </si>
  <si>
    <t>žulová dlažba tl. 200 mm do lože tl. 140 mm z betonu C20/25 - nXF3 s vyspárováním na cementovou maltu MC 25 šířka spáry 15 mm,  v místě obnovy čel propusků, půdoryné rozměry v m2   *1,1 (součinitel pro sklon svahu 1:2), *1,2 (součinitel pro sklon svahu 1:1,5), *1,4 (součinitel pro sklon svahu 1:1), celkem * tl. 0,34 m: 
propustek v km 0,260: 2*4,5*1,2=10,800 [A] 
propustek v km 0,430: 2*4,5*1,2=10,800 [B] 
propustek v km 0,505: 2*4,5*1,2=10,800 [C] 
propustek v km 1,185: 2*4,5*1,2=10,800 [D] 
příčný propustek v km 0,535: 2,2*1,0+2,2*1,9*1,2+2,2*1,0+2,2*2,2*1,2=15,224 [E] 
Celkem: A+B+C+D+E=58,424 [F] m2 
Celkem: F*0,34=19,864 [G]  m3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</si>
  <si>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</si>
  <si>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37</t>
  </si>
  <si>
    <t>465513</t>
  </si>
  <si>
    <t>PŘEDLÁŽDĚNÍ DLAŽBY Z LOMOVÉHO KAMENE</t>
  </si>
  <si>
    <t>přestavět kamenné čelo tl. 0,4m propustku v km 0,180  do lože tl. 140 mm z betonu C20/25 - nXF3 
rozměry: (4,0*1,5)*(0,4+0,14)=3,240 [A] m3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</si>
  <si>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</si>
  <si>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</si>
  <si>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38</t>
  </si>
  <si>
    <t>56330</t>
  </si>
  <si>
    <t>VOZOVKOVÉ VRSTVY ZE ŠTĚRKODRTI</t>
  </si>
  <si>
    <t>vrstva vozovky z ŠDa fr. 0-63, + rozšíření +0,5m na každém kraji nezpevněné krajnice 
hospodářské sjezdy tl. 2*0,2m* plocha: 
propustek v km 0,260: 2*0,2*18,0=7,200 [A] 
propustek v km 0,430: 2*0,2*18,0=7,200 [B] 
propustek v km 0,505: 2*0,2*18,0=7,200 [C] 
propustek v km 1,185: 2*0,2*38,0=15,200 [D] 
příčný propustek v km 0,535 tl. 2*0,20m: 2*0,20*5,0*5,0+2*2*0,20*0,5*5,0=12,000 [E] 
v místě hloubkové sanace v místě krajů,  předpoklad tl. 2*0,20m, délka 400m š. 1,5m : 2*0,20*400,0*1,5=240,000 [F] m3   
sanace aktivní zóny v místě hloubkové sanace v místě krajů  (bude provedeno pokud Edef2 na pláni bude menší 45 MPa),  předpoklad tl. 0,40m, délka 400m š. 1,5m : 0,4*400,0*1,5=240,000 [G] m3 
Celkem: A+B+C+D+E+F+G=528,800 [H] m3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</si>
  <si>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</si>
  <si>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39</t>
  </si>
  <si>
    <t>dosypání sjezdů z ŠDa fr. 0-32mm tl. 0,1 m se zhutněním * plocha: 
0,1*(12,0+52,0+30,0+12,0+23,0)=12,900 [A] m3</t>
  </si>
  <si>
    <t>40</t>
  </si>
  <si>
    <t>56930</t>
  </si>
  <si>
    <t>ZPEVNĚNÍ KRAJNIC ZE ŠTĚRKODRTI</t>
  </si>
  <si>
    <t>nezpevněných krajnic z ŠDa fr. 0-32mm  tl. 0,10 m * š. 0,5m  * délky: 0,10*0,5*2*1335,0=133,500 [A] m3 
celoplošně v úseku v km 0,170-0,520: 0,10*0,5*2*350,0=35,000 [B] m3 
Celkem: A+B=168,500 [C] m3</t>
  </si>
  <si>
    <t>- dodání kameniva předepsané kvality a zrnitosti  
- rozprostření a zhutnění vrstvy v předepsané tloušťce  
- zřízení vrstvy bez rozlišení šířky, pokládání vrstvy po etapách</t>
  </si>
  <si>
    <t>41</t>
  </si>
  <si>
    <t>572214</t>
  </si>
  <si>
    <t>SPOJOVACÍ POSTŘIK Z MODIFIK EMULZE DO 0,5KG/M2</t>
  </si>
  <si>
    <t>spojovací postřik modifik. emulzí 0,3 kg/m2  C60 BP4:  
plocha obnova tl. 90 mm s nadvýšením 90 mm + rozšíření 0,08m na každém kraji nezpevněné krajnice: (7314,0+0,08*2*1335,0) =7 527,600 [A] m2 
hospodářské sjezdy: 
propustek v km 0,260: 18,0=18,000 [B] 
propustek v km 0,430: 18,0=18,000 [C] 
propustek v km 0,505: 18,0=18,000 [D] 
propustek v km 1,185: 38,0=38,000 [E] 
Celkem: A+B+C+D+E=7 619,600 [F] 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</si>
  <si>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</si>
  <si>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42</t>
  </si>
  <si>
    <t>spojovací postřik modifik. emulzí 0,5 kg/m2  C60 BP4:  
plocha obnova tl. 90 mm s nadvýšením 90 mm + rozšíření 0,08m na každém kraji nezpevněné krajnice:: (7314,0+0,16*2*1335,0) =7 741,200 [A] m2 
hospodářské sjezdy: 
propustek v km 0,260: 18,0=18,000 [B] 
propustek v km 0,430: 18,0=18,000 [C] 
propustek v km 0,505: 18,0=18,000 [D] 
propustek v km 1,185: 38,0=38,000 [E] 
vyrovnávací vrstva, 30% celkové plochy krytu: 0,30*(7304,0)=2 191,200 [F] m2 
Celkem: A+B+C+D+E+F=10 024,400 [G] m2</t>
  </si>
  <si>
    <t>43</t>
  </si>
  <si>
    <t>572224</t>
  </si>
  <si>
    <t>SPOJOVACÍ POSTŘIK Z MODIFIK EMULZE DO 1,0KG/M2</t>
  </si>
  <si>
    <t>spojovací postřik modifik. emulzí 0,9 kg/m2  C60 BP4:  
sanace geomříží , předpoklad: 200,0=200,000 [A] m2 
celoplošně v úseku v km 0,170-0,520: 350,0*5,5=1 925,000 [B] m2 
Celkem: A+B=2 125,000 [C] m2</t>
  </si>
  <si>
    <t>44</t>
  </si>
  <si>
    <t>57475</t>
  </si>
  <si>
    <t>VOZOVKOVÉ VÝZTUŽNÉ VRSTVY Z GEOMŘÍŽOVINY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</si>
  <si>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200,0=200,000 [A] m2 
celoplošně v úseku v km 0,170-0,520: 350,0*5,5=1 925,000 [B] m2 
Celkem: A+B=2 125,000 [C] m2</t>
  </si>
  <si>
    <t>- dodání geomříže v požadované kvalitě a v množství včetně přesahů (přesahy započteny v jednotkové ceně)  
- očištění podkladu  
- pokládka geomříže dle předepsaného technologického předpisu</t>
  </si>
  <si>
    <t>45</t>
  </si>
  <si>
    <t>574A04</t>
  </si>
  <si>
    <t>ASFALTOVÝ BETON PRO OBRUSNÉ VRSTVY ACO 11+, 11S</t>
  </si>
  <si>
    <t>Vyrovnávací vrstva z ACO 11+ (50/70) prům. tl. 60 mm, plocha * 30% plochy krytu vozovky: 0,06*0,30*(7314,0)=131,652 [A] m3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</si>
  <si>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</si>
  <si>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46</t>
  </si>
  <si>
    <t>574A34</t>
  </si>
  <si>
    <t>ASFALTOVÝ BETON PRO OBRUSNÉ VRSTVY ACO 11+, 11S TL. 40MM</t>
  </si>
  <si>
    <t>ACO 11+ (50/70) tl. 40 mm, plocha vozovky dle A.3. SITUACE, tloušťka dle A.4. VZOROVÉ PŘÍČNÉ ŘEZY: 
plocha obnova tl. 90 mm s nadvýšením 90mm: (7314,0) =7 314,000 [A] m2 
hospodářské sjezdy: 
propustek v km 0,260: 18,0=18,000 [B] 
propustek v km 0,430: 18,0=18,000 [C] 
propustek v km 0,505: 18,0=18,000 [D] 
propustek v km 1,185: 38,0=38,000 [E] 
Celkem: A+B+C+D+E=7 406,000 [F] m2</t>
  </si>
  <si>
    <t>47</t>
  </si>
  <si>
    <t>574C46</t>
  </si>
  <si>
    <t>ASFALTOVÝ BETON PRO LOŽNÍ VRSTVY ACL 16+, 16S TL. 50MM</t>
  </si>
  <si>
    <t>ACL 16+ (50/70) tl. 50 mm, plocha stáv. krytu+0,08m na plocha vozovky dle A.3. SITUACE, tloušťka dle A.4. VZOROVÉ PŘÍČNÉ ŘEZY:  
plocha obnova tl. 90 mm s nadvýšením 90mm+ rozšíření 0,08m na každém kraji nezpevněné krajnice:: (7314,0+0,08*2*1335,0) =7 527,600 [A] m2 
hospodářské sjezdy: 
propustek v km 0,260: 18,0=18,000 [B] 
propustek v km 0,430: 18,0=18,000 [C] 
propustek v km 0,505: 18,0=18,000 [D] 
propustek v km 1,185: 38,0=38,000 [E] 
Celkem: A+B+C+D+E=7 619,600 [F] m2</t>
  </si>
  <si>
    <t>48</t>
  </si>
  <si>
    <t>574E56</t>
  </si>
  <si>
    <t>ASFALTOVÝ BETON PRO PODKLADNÍ VRSTVY ACP 16+, 16S TL. 60MM</t>
  </si>
  <si>
    <t>celoplošně v úseku v km 0,170-0,520: 350,0*5,5+0,16*2*350,0=2 037,000 [A] m2 
sanace geomříží frézování tl. 60mm * plocha: 200,0=200,000 [B] m2 
Celkem: A+B=2 237,000 [C] m2</t>
  </si>
  <si>
    <t>49</t>
  </si>
  <si>
    <t>574E76</t>
  </si>
  <si>
    <t>ASFALTOVÝ BETON PRO PODKLADNÍ VRSTVY ACP 16+, 16S TL. 80MM</t>
  </si>
  <si>
    <t>ACP 16+ (50/70) tl. 80 mm, + rozšíření +0,16m na každém kraji nezpevněné krajnice 
v místě hloubkové sanace v místě krajů,  předpoklad délka 400m š. 1,16m: 400,0*1,16=464,000 [A] m2 
příčný propustek v km 0,535: 5,0*5,0+2*0,16*5,0=26,600 [B] 
Celkem: A+B=490,600 [C] m2</t>
  </si>
  <si>
    <t>Potrubí</t>
  </si>
  <si>
    <t>50</t>
  </si>
  <si>
    <t>87446</t>
  </si>
  <si>
    <t>POTRUBÍ Z TRUB PLASTOVÝCH ODPADNÍCH DN DO 400MM</t>
  </si>
  <si>
    <t>propustky pod sjezdy DN400 z PP SN16 včetně seříznutí ve sklonu svahu 
propustek v km 0,260: 10,0=10,000 [A] 
propustek v km 0,430: 10,0=10,000 [B] 
propustek v km 0,505: 10,0=10,000 [C] 
propustek v km 1,185: 16,0=16,000 [D] 
Celkem: A+B+C+D=46,000 [E]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</si>
  <si>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</si>
  <si>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51</t>
  </si>
  <si>
    <t>87458</t>
  </si>
  <si>
    <t>POTRUBÍ Z TRUB PLAST ODPAD DN DO 600MM</t>
  </si>
  <si>
    <t>příčný propustek DN600 z PP SN16 včetně seříznutí ve sklonu svahu 
příčný propustek v km 0,535: 10,0=10,000 [A]  m</t>
  </si>
  <si>
    <t>52</t>
  </si>
  <si>
    <t>899524</t>
  </si>
  <si>
    <t>OBETONOVÁNÍ POTRUBÍ Z PROSTÉHO BETONU DO C25/30</t>
  </si>
  <si>
    <t>podkladní deska a obetonování trouby z C 25/30-XF2,XC2 
propustek v km 0,260, délka* plocha 1,00m2/m: 10,0*1,0=10,000 [A] 
propustek v km 0,430, délka* plocha 1,00m2/m: 10,0*1,0=10,000 [B] 
propustek v km 0,505, délka* plocha 1,00m2/m: 10,0*1,0=10,000 [C] 
propustek v km 1,185, délka* plocha 1,00m2/m: 16,0*1,0=16,000 [D] 
Celkem: A+B+C+D=46,000 [E] 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</si>
  <si>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</si>
  <si>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</si>
  <si>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53</t>
  </si>
  <si>
    <t>91228</t>
  </si>
  <si>
    <t>SMĚROVÉ SLOUPKY Z PLAST HMOT VČETNĚ ODRAZNÉHO PÁSKU</t>
  </si>
  <si>
    <t>bílé  km 0,000-1,335 po 50m: 54=54,000 [A] ks 
bílé v obloucích přidat 4ks, celkem 4 oblouky: 4*4=16,000 [B] 
červené sloupky v místě napojení účelových komunikací: 6=6,000 [C] 
Celkem: A+B+C=76,000 [D] ks</t>
  </si>
  <si>
    <t>položka zahrnuje:  
- dodání a osazení sloupku včetně nutných zemních prací  
- vnitrostaveništní a mimostaveništní doprava  
- odrazky plastové nebo z retroreflexní fólie</t>
  </si>
  <si>
    <t>54</t>
  </si>
  <si>
    <t>914131</t>
  </si>
  <si>
    <t>DOPRAVNÍ ZNAČKY ZÁKLADNÍ VELIKOSTI OCELOVÉ FÓLIE TŘ 2 - DODÁVKA A MONTÁŽ</t>
  </si>
  <si>
    <t>výměna stávajících značek IS12a, IS12b: 2,0=2,000 [A] ks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</si>
  <si>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</si>
  <si>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55</t>
  </si>
  <si>
    <t>914133</t>
  </si>
  <si>
    <t>DOPRAVNÍ ZNAČKY ZÁKLADNÍ VELIKOSTI OCELOVÉ FÓLIE TŘ 2 - DEMONTÁŽ</t>
  </si>
  <si>
    <t>definitivně odstranit stávající: 2x A7a: 2,0=2,000 [A] ks 
výměna stávajících značek IS12a, IS12b: 2,0=2,000 [B] ks 
Celkem: A+B=4,000 [C] ks</t>
  </si>
  <si>
    <t>Položka zahrnuje odstranění, demontáž a odklizení materiálu s odvozem na předepsané místo</t>
  </si>
  <si>
    <t>56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</si>
  <si>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</si>
  <si>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</si>
  <si>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</si>
  <si>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57</t>
  </si>
  <si>
    <t>914923</t>
  </si>
  <si>
    <t>SLOUPKY A STOJKY DZ Z OCEL TRUBEK DO PATKY DEMONTÁŽ</t>
  </si>
  <si>
    <t>58</t>
  </si>
  <si>
    <t>915111</t>
  </si>
  <si>
    <t>VODOROVNÉ DOPRAVNÍ ZNAČENÍ BARVOU HLADKÉ - DODÁVKA A POKLÁDKA</t>
  </si>
  <si>
    <t>s reflexní úpravou, délky dle SITUACE 
V4 (0,125), (1335,0+1335,0)*0,125=333,750 [A] m2</t>
  </si>
  <si>
    <t>položka zahrnuje:  
- dodání a pokládku nátěrového materiálu (měří se pouze natíraná plocha)  
- předznačení a reflexní úpravu</t>
  </si>
  <si>
    <t>59</t>
  </si>
  <si>
    <t>915211</t>
  </si>
  <si>
    <t>VODOROVNÉ DOPRAVNÍ ZNAČENÍ PLASTEM HLADKÉ - DODÁVKA A POKLÁDKA</t>
  </si>
  <si>
    <t>s reflexní úpravou, délky dle SITUACE 
V4 (0,125), (1335,0+1335)*0,125=333,750 [A] m2</t>
  </si>
  <si>
    <t>60</t>
  </si>
  <si>
    <t>919111</t>
  </si>
  <si>
    <t>ŘEZÁNÍ ASFALTOVÉHO KRYTU VOZOVEK TL DO 50MM</t>
  </si>
  <si>
    <t>proříznutí pracovní spáry, délky dle A.3. SITUACE:  
napojení stáv. asf. krytů: 6,0+16,0+10,0+11,0+6,0=49,000 [A]  m 
napojení sjezdů: 6,0+6,0+6,0+13,0=31,000 [B]  m 
Celkem: A+B=80,000 [C]   m</t>
  </si>
  <si>
    <t>položka zahrnuje řezání vozovkové vrstvy v předepsané tloušťce, včetně spotřeby vody</t>
  </si>
  <si>
    <t>61</t>
  </si>
  <si>
    <t>919113</t>
  </si>
  <si>
    <t>ŘEZÁNÍ ASFALTOVÉHO KRYTU VOZOVEK TL DO 150MM</t>
  </si>
  <si>
    <t>řezání krytu vozovky: 
v místě hloubkové sanace v místě krajů,  předpoklad délka400m:  400,0=400,000 [A] m 
příčný propustek v km 0,535: 2*5,0=10,000 [B]  m 
Celkem: A+B=410,000 [C] m</t>
  </si>
  <si>
    <t>62</t>
  </si>
  <si>
    <t>931327</t>
  </si>
  <si>
    <t>TĚSNĚNÍ DILATAČ SPAR ASF ZÁLIVKOU MODIFIK PRŮŘ PŘES 800MM2</t>
  </si>
  <si>
    <t>zalití proříznuté pracovní spáry, délky dle A.3. SITUACE:   
napojení stáv. asf. krytů: 6,0+16,0+10,0+11,0+6,0=49,000 [A]  m 
napojení sjezdů: 6,0+6,0+6,0+13,0=31,000 [B]  m 
Celkem: A+B=80,000 [C]   m</t>
  </si>
  <si>
    <t>položka zahrnuje dodávku a osazení předepsaného materiálu, očištění ploch spáry před úpravou, očištění okolí spáry po úpravě  
nezahrnuje těsnící profil</t>
  </si>
  <si>
    <t>63</t>
  </si>
  <si>
    <t>93808</t>
  </si>
  <si>
    <t>OČIŠTĚNÍ VOZOVEK ZAMETENÍM</t>
  </si>
  <si>
    <t>Očištění povrchu vozovky po provedení frézování (před provedením spojovacího postřiku a pokládkou asfaltových hutněných vrstev).</t>
  </si>
  <si>
    <t>7527,6=7 527,600 [A]</t>
  </si>
  <si>
    <t>položka zahrnuje očištění předepsaným způsobem včetně odklizení vzniklého odpadu</t>
  </si>
  <si>
    <t>64</t>
  </si>
  <si>
    <t>96615</t>
  </si>
  <si>
    <t>BOURÁNÍ KONSTRUKCÍ Z PROSTÉHO BETONU</t>
  </si>
  <si>
    <t>bourání čel propůstků, výška * délka, celkem * tl. 0,4m: 
propustek v km 0,260: 2*1,5*2,0=6,000 [A] 
propustek v km 0,430: 2*1,5*2,0=6,000 [B] 
propustek v km 0,505: 2*1,5*2,0=6,000 [C] 
propustek v km 1,185: 2*1,5*2,0=6,000 [D] 
příčný propustek v km 0,535: 2*1,5*2,0=6,000 [E] 
Celkem: A+B+C+D+E=30,000 [F] m2 
Celkem: F*0,4=12,000 [G] 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</si>
  <si>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</si>
  <si>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65</t>
  </si>
  <si>
    <t>966346</t>
  </si>
  <si>
    <t>BOURÁNÍ PROPUSTŮ Z TRUB DN DO 400MM</t>
  </si>
  <si>
    <t>hospodářské sjezdy: 
propustek v km 0,260: 10,0=10,000 [A] 
propustek v km 0,430: 10,0=10,000 [B] 
propustek v km 0,505: 10,0=10,000 [C] 
propustek v km 1,185: 16,0=16,000 [D] 
Celkem: A+B+C+D=46,000 [E] 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</si>
  <si>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</si>
  <si>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66</t>
  </si>
  <si>
    <t>966358</t>
  </si>
  <si>
    <t>BOURÁNÍ PROPUSTŮ Z TRUB DN DO 600MM</t>
  </si>
  <si>
    <t>příčný propustek v km 0,535: 8,0=8,000 [A]  m</t>
  </si>
  <si>
    <t>SO 102</t>
  </si>
  <si>
    <t>OPRAVA SILNICE III/32835 V KM 1,335-2,360</t>
  </si>
  <si>
    <t>položka 12273: 259,406=259,406 [A] m3 
položka 12920: 20,70=20,700 [B] 
položka 12930: 27,0*0,30=8,100 [C] 
položka 12980: 18,0*0,2=3,600 [D] 
položka 129946: 32,0*0,1=3,200 [E] 
položka 13273: 25,087=25,087 [F] 
Celkem: A+B+C+D+E+F=320,093 [G] m3 
Celkem: G*2,0=640,186 [H]  t</t>
  </si>
  <si>
    <t>položka 11318: 8,46=8,460 [A] m3 
položka 11352: 98,0*0,1=9,800 [B] m3 
položka 96687:  2*0,50=1,000 [C] m3 
Celkem: A+B+C=19,260 [D] m3 
Celkem: D*2,2=42,372 [E] t</t>
  </si>
  <si>
    <t>položka 11313:  23,60=23,600 [A]  m3 
položka 11372.A: 305,717=305,717 [B]  m3 
Celkem: A+B=329,317 [C] m3 
Celkem: C*2,2=724,497 [D]  t</t>
  </si>
  <si>
    <t>křoviny a větve v obnovované krajnici, předpoklad 200,0*2,0=400,000 [A]</t>
  </si>
  <si>
    <t>v místě hloubkové sanace v místě krajů,  předpoklad délka 200m š. 1,16m tl. 0,10m: 200,0*1,16*0,1=23,200 [A] m3 
vpusti a přípojka DN150: 2*(2,0*1,0)*0,10=0,400 [B] m3 
Celkem: A+B=23,600 [C] m3</t>
  </si>
  <si>
    <t>11318</t>
  </si>
  <si>
    <t>ODSTRANĚNÍ KRYTU ZPEVNĚNÝCH PLOCH Z DLAŽDIC</t>
  </si>
  <si>
    <t>v místě výměny obrub dl. * š.1,5m * tl. 0,06: (76,0+18,0)*1,5*0,06=8,460 [A] m3</t>
  </si>
  <si>
    <t>11352</t>
  </si>
  <si>
    <t>ODSTRANĚNÍ CHODNÍKOVÝCH OBRUBNÍKŮ BETONOVÝCH</t>
  </si>
  <si>
    <t>silniční obrubník 1000x250x150mm z C35/45-XF4,XD3 do betonového lože C20/25  nXF3: 
výměna obrub:  4,0+76,0+18,0=98,000 [A] m</t>
  </si>
  <si>
    <t>plocha obnova tl. 90 mm s nadvýšením 30mm, frézování 60mm: 0,06*((332,0+0,08*(20,0+56,0))+(534,0+0,08*83,0)+(501,0+0,08*43,0)+(1868,0+0,08*(277,0+12,0)))=196,457 [A] m3 
plocha obnova tl. 90 mm bez nadvýšení, frézování 90mm: 0,09*854,0=76,860 [B] m3 
plocha obnova tl. 90 mm s nadvýšením 90mm, frézování 0mm: 0,0*(94,0+0,08*2*21,0)=0,000 [C] m3 
plocha obnova tl. 40 mm s nadvýšením 20mm, frézování 0mm: 0,0*((1879,0)+(814,0))=0,000 [D] m3 
lokální opravy, frézování 50mm: 0,05*(3,0*2,0+3,0*2,0+2,0*3,0+5,0*3,0+5,0*3,0)=2,400 [E] m3 
sanace geomříží frézování tl. 60mm * plocha: 0,06*500,0=30,000 [F] m3 
Celkem: A+B+C+D+E+F=305,717 [G] m3</t>
  </si>
  <si>
    <t>plocha obnova tl. 40 mm s nadvýšením 20mm, frézování 20mm: 0,02*(1879,0+814,0)=53,860 [A] m3</t>
  </si>
  <si>
    <t>v místě hloubkové sanace v místě krajů,  předpoklad tl. 0,40m, délka 200m š. 1,5m : 0,4*200,0*1,5=120,000 [A] m3 
sanace aktivní zóny v místě hloubkové sanace v místě krajů  (bude provedeno pokud Edef2 na pláni bude menší 45 MPa),  předpoklad tl. 0,40m, délka 400m š. 1,5m : 0,4*200,0*1,5=120,000 [B] m3 
předláždění zámkové dlažby u uliční vpusti v km 1,815 š. 1,5m tl. 0,15m: 4*1,0*0,15=0,600 [C] m3 
výměna obrub u chodníku dl. * š.1,5m * tl. 0,15: (76,0+18,0)*(0,5*0,15+1,5*0,06)=15,510 [D] m3 
vpusti a přípojka DN150: (2*(1,85*1,85-0,55*0,55)+(2,0*1,0))*2*0,20=3,296 [E] m3 
Celkem: A+B+C+D+E=259,406 [F] m3</t>
  </si>
  <si>
    <t>čištění vozovky před každým spojovacím postřikem, 2x plocha vozovky:  
plocha obnova tl. 90 mm: 2*(6990,24) =13 980,480 [A] 
vyrovnávací vrstva, 30% celkové plochy krytu: 0,30*(94,0)=28,200 [B] 
Celkem: A+B=14 008,680 [C] m2</t>
  </si>
  <si>
    <t>nezpevněných krajnic, délky * tl. 0,05 m * š. 0,5m: 
plocha obnova tl. 90 mm s nadvýšením 30mm: 20,0+56,0+83,0+43,0+277,0+12,0=491,000 [A] m2 
plocha obnova tl. 90 mm s nadvýšením 90mm: 2*21,0=42,000 [B] m2 
plocha obnova tl. 40 mm s nadvýšením 20mm: 177,0+118,0=295,000 [C] m2 
Celkem: A+B+C=828,000 [D] m2 
Celkem: D*0,05*0,5=20,700 [E] m3</t>
  </si>
  <si>
    <t>nezpevněné příkopy délky dle A.3. SITUACE 
0,3 m3/m * délka: 0,3*(60,0+30,0)=27,000 [A]  m3</t>
  </si>
  <si>
    <t>12980</t>
  </si>
  <si>
    <t>ČIŠTĚNÍ ULIČNÍCH VPUSTÍ</t>
  </si>
  <si>
    <t>čištění  vpustí: 18,0=18,000 [A]</t>
  </si>
  <si>
    <t>pročištění propustků  20,0+12,0=32,000 [A] m</t>
  </si>
  <si>
    <t>vč. odvozu a uložení na trvalou skládku v dodavatelem definované vzdálenosti</t>
  </si>
  <si>
    <t>rýhy pro puliční vpusti: počet vpustí * hl. 1,50  m prům. š. 1,85*1,85m + rýhy pro přípojky hl. 1,5m * délka* šířka 1,0m : 
2*1,50*(1,85*1,85) +1,5*(2,0+2,0)*1,0=16,268 [A] m3 
rýhy pro silniční obrubník: (4,0+76,0+18,0)*0,3*0,3=8,820 [B] m3  
Celkem: A+B=25,088 [C] m3</t>
  </si>
  <si>
    <t>položka 12273: 259,406=259,406 [A] 
položka 13273: 25,087=25,087 [B] 
Celkem: A+B=284,493 [C] m3</t>
  </si>
  <si>
    <t>zemní krajnice podmínečně vhodnou zeminou se zhutněním 
v místě hloubkové sanace v místě krajů,  předpoklad délka 200m * plocha 0,05 m2: 200,0*0,05=10,000 [A] m3</t>
  </si>
  <si>
    <t>štěrkopískopí obsyp a zásyp 
rýhy pro puliční vpusti: počet vpustí * hl. 1,35  m prům. š. 1,85*1,85m + rýhy pro přípojky hl. 1,4m * délka* šířka 1,0m : 
2*1,35*((1,85*1,85)-(0,5*0,5)) +1,4*(2,0+2,0)*1,0=14,166 [A] m3</t>
  </si>
  <si>
    <t>v místě hloubkové sanace v místě krajů,  předpoklad tl. 0,40m, délka 200m š. 1,5m : 200,0*1,5=300,000 [A] m2 
vpusti a přípojka DN150: 2*(1,85*1,85-0,55*0,55)+(2,0*1,0)=8,240 [B] m2 
Celkem: A+B=308,240 [C] m2</t>
  </si>
  <si>
    <t>netkaná geotextílie 200g/m2  
v místě hloubkové sanace v místě krajů,  předpoklad délka 200m š. 2,0m : 200,0*2,0=400,000 [A] m2</t>
  </si>
  <si>
    <t>451312</t>
  </si>
  <si>
    <t>PODKLADNÍ A VÝPLŇOVÉ VRSTVY Z PROSTÉHO BETONU C12/15</t>
  </si>
  <si>
    <t>C 12/15-X0, tl. 0,15m 
uliční vpusti: 2*1,0*1,0*0,15=0,300 [A] m3</t>
  </si>
  <si>
    <t>podsyp z ŠP tl. 0,10 m u trub, tlouštka *délka  šířka: 
rýhy pro přípojky hl. 1,5m * délka* šířka 1,0 
obnova uliční vpustí: 0,1*(2,0+2,0)*1,0=0,400 [A]  m3</t>
  </si>
  <si>
    <t>vrstva vozovky z ŠDa fr. 0-63 
v místě hloubkové sanace v místě krajů,  předpoklad tl. 2*0,20m, délka 200m š. 1,5m : 2*0,20*200,0*1,5=120,000 [A] m3 
sanace aktivní zóny v místě hloubkové sanace v místě krajů  (bude provedeno pokud Edef2 na pláni bude menší 45 MPa),  předpoklad tl. 0,40m, délka 200m š. 1,5m : 0,4*200,0*1,5=120,000 [B] m3 
předláždění zámkové dlažby u uliční vpusti v km 1,815 š. 1,5m tl. 0,15m: 4*1,0*0,15=0,600 [C] m3 
výměna obrub u chodníku dl. * š.1,5m * tl. 0,15: (76,0+18,0)*(0,5*0,15+1,5*0,06)*0,15=2,327 [D] m3 
vpusti a přípojka DN150: (2*(1,85*1,85-0,55*0,55)+(2,0*1,0))*2*0,20=3,296 [E] m3 
Celkem: A+B+C+D+E=246,223 [F] m3</t>
  </si>
  <si>
    <t>dosypání sjezdů z ŠDa fr. 0-32mm tl. 0,05 m se zhutněním * plocha: 
0,05*(23,0+12,0+2*12,0+12,0+12,0+12,0+12,0+12,0+12,0)=6,550 [A] m3</t>
  </si>
  <si>
    <t>nezpevněných krajnic z ŠDa fr. 0-32mm, délky * tl. 0,10 m * š. 0,5m: 
plocha obnova tl. 90 mm s nadvýšením 30mm: 20,0+56,0+83,0+43,0+277,0+12,0=491,000 [A] m2 
plocha obnova tl. 90 mm s nadvýšením 90mm: 2*21,0=42,000 [B] m2 
plocha obnova tl. 40 mm s nadvýšením 20mm: 177,0+118,0=295,000 [C] m2 
Celkem: A+B+C=828,000 [D] m2 
Celkem: D*0,1*0,5=41,400 [E] m3</t>
  </si>
  <si>
    <t>spojovací postřik modifik. emulzí 0,3 kg/m2  C60 BP4:  
plocha obnova tl. 90 mm s nadvýšením 30mm: (332,0+0,08*(20,0+56,0))+(534,0+0,08*83,0)+(501,0+0,08*43,0)+(1868,0+0,08*(277,0+12,0))=3 274,280 [A] m2 
plocha obnova tl. 90 mm bez nadvýšení: 854,0=854,000 [B] m2 
plocha obnova tl. 90 mm s nadvýšením 90mm: 94,0+0,08*2*21,0=97,360 [C] m2 
plocha obnova tl. 40 mm s nadvýšením 20mm: (1879,0+0,08*177,0)+(814,0+0,08*118,0)=2 716,600 [D] m2 
Celkem: A+B+C+D=6 942,240 [E] m2</t>
  </si>
  <si>
    <t>spojovací postřik modifik. emulzí 0,5 kg/m2  C60 BP4: 
plocha obnova tl. 90 mm s nadvýšením 30mm: (332,0+0,16*(20,0+56,0))+(534,0+0,16*83,0)+(501,0+0,16*43,0)+(1868,0+0,16*(277,0+12,0))=3 313,560 [A] m2 
plocha obnova tl. 90 mm bez nadvýšení: 854,0=854,000 [B] m2 
plocha obnova tl. 90 mm s nadvýšením 90mm: 94,0+0,16*2*21,0=100,720 [C] m2 
plocha obnova tl. 40 mm s nadvýšením 20mm: (1879,0+0,16*177,0)+(814,0+0,16*118,0)=2 740,200 [D] m2 
lokální opravy: 3,0*2,0+3,0*2,0+2,0*3,0+5,0*3,0+5,0*3,0=48,000 [E] m2 
vyrovnávací vrstva, 30% celkové plochy krytu: 0,30*(94,0)=28,200 [F] m2 
Celkem: A+B+C+D+E+F=7 084,680 [G] m2</t>
  </si>
  <si>
    <t>spojovací postřik modifik. emulzí 0,9 kg/m2  C60 BP4:  
sanace geomříží , předpoklad: 500,0=500,000 [A] m2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</si>
  <si>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500,0=500,000 [A] m2</t>
  </si>
  <si>
    <t>Vyrovnávací vrstva z ACO 11+ (50/70) prům. tl. 60 mm, plocha *  
30% plochy krytu vozovky: 0,06*0,30*(94,0)=1,692 [A] m3</t>
  </si>
  <si>
    <t>ACO 11+ (50/70) tl. 40 mm, plocha vozovky dle A.3. SITUACE, tloušťka dle A.4. VZOROVÉ PŘÍČNÉ ŘEZY: 
plocha obnova tl. 90 mm s nadvýšením 30mm: 332,0+534,0+501,0+1868,0=3 235,000 [A] m2 
plocha obnova tl. 90 mm bez nadvýšení: 854,0=854,000 [B] m2 
plocha obnova tl. 90 mm s nadvýšením 90mm: 94,0=94,000 [C] m2 
plocha obnova tl. 40 mm s nadvýšením 20mm: 1879,0+814,0=2 693,000 [D] m2 
Celkem: A+B+C+D=6 876,000 [E] m2</t>
  </si>
  <si>
    <t>ACL 16+ (50/70) tl. 50 mm, plocha stáv. krytu+0,08m na plocha vozovky dle A.3. SITUACE, tloušťka dle A.4. VZOROVÉ PŘÍČNÉ ŘEZY:  
plocha obnova tl. 90 mm s nadvýšením 30mm: (332,0+0,08*(20,0+56,0))+(534,0+0,08*83,0)+(501,0+0,08*43,0)+(1868,0+0,08*(277,0+12,0))=3 274,280 [A] m2 
plocha obnova tl. 90 mm bez nadvýšení: 854,0=854,000 [B] m2 
plocha obnova tl. 90 mm s nadvýšením 90mm: 94,0+0,08*2*21,0=97,360 [C] m2 
plocha obnova tl. 40 mm s nadvýšením 20mm: 0,00=0,000 [D] m2 
lokální opravy: 3,0*2,0+3,0*2,0+2,0*3,0+5,0*3,0+5,0*3,0=48,000 [E] m2 
Celkem: A+B+C+D+E=4 273,640 [F]</t>
  </si>
  <si>
    <t>sanace geomříží frézování tl. 60mm * plocha: 500,0=500,000 [A] m2</t>
  </si>
  <si>
    <t>ACP 16+ (50/70) tl. 80 mm, + rozšíření +0,16m na každém kraji nezpevněné krajnice 
v místě hloubkové sanace v místě krajů,  předpoklad délka 200m š. 1,16m: 200,0*1,16=232,000 [A] m2 
vpusti a přípojka DN150: 2*(2,0*1,0)=4,000 [B] m2 
Celkem: A+B=236,000 [C] m2</t>
  </si>
  <si>
    <t>587206</t>
  </si>
  <si>
    <t>PŘEDLÁŽDĚNÍ KRYTU Z BETONOVÝCH DLAŽDIC SE ZÁMKEM</t>
  </si>
  <si>
    <t>předláždění zámkové dlažby u uliční vpusti v km 1,855: 1,0*4,0=4,000 [A] m2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</si>
  <si>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</si>
  <si>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87433</t>
  </si>
  <si>
    <t>POTRUBÍ Z TRUB PLASTOVÝCH ODPADNÍCH DN DO 150MM</t>
  </si>
  <si>
    <t>příčné přípojky od UV - PP potrubí SN 12 DN 150 mm 
2,0+2,0=4,000 [A] m</t>
  </si>
  <si>
    <t>89712</t>
  </si>
  <si>
    <t>VPUSŤ KANALIZAČNÍ ULIČNÍ KOMPLETNÍ Z BETONOVÝCH DÍLCŮ</t>
  </si>
  <si>
    <t>nové uliční vpusti s plastovou mříží s rámem (500x500) D400 včetně kalového koše, výšky 1,46 m: 
obnova vpusti v km 1,815 a 1,855: 2,0=2,000 [A] ks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</si>
  <si>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</si>
  <si>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899124</t>
  </si>
  <si>
    <t>MŘÍŽE Z PRYŽE SAMOSTATNÉ</t>
  </si>
  <si>
    <t>nové mříže s rámem na stávající vpustě, 
litinový rám s plastovou mříží (500x500) nosnosti D400 
 předpoklad 14=14,000 [A] ks</t>
  </si>
  <si>
    <t>Položka zahrnuje dodávku a osazení předepsané mříže včetně rámu</t>
  </si>
  <si>
    <t>89922</t>
  </si>
  <si>
    <t>VÝŠKOVÁ ÚPRAVA MŘÍŽÍ</t>
  </si>
  <si>
    <t>mříže 14=14,000 [A] ks 
poklopy 1,0=1,000 [B] ks 
Celkem: A+B=15,000 [C] ks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</si>
  <si>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</si>
  <si>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</si>
  <si>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</si>
  <si>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20=20,000 [A] ks</t>
  </si>
  <si>
    <t>bílé do nezpevněných krajnic po 50m: (20,0+280,0+260,0+480,0+30,0)/50 = 26,0 =26,000 [A] ks 
červené sloupky v místě napojení účelových komunikací: 2=2,000 [B] ks 
Celkem: A+B=28,000 [C] ks</t>
  </si>
  <si>
    <t>výměna stávajících značek IS12a, IS12b, 4xP2, IS3a+IS3b: 8,0 =8,000 [A] ks 
nová značka P4: 1,0=1,000 [B] ks 
Celkem: A+B=9,000 [C] ks</t>
  </si>
  <si>
    <t>výměna stávajících značek IS12a, IS12b, 4xP2, IS3a+IS3b: 8,0 =8,000 [A] ks</t>
  </si>
  <si>
    <t>výměna stávajících značek IS12a, IS12b, 4xP2, IS3a+IS3b: 7,0 =7,000 [A] ks</t>
  </si>
  <si>
    <t>s reflexní úpravou, délky dle SITUACE 
V4 (0,125), (266,0+428,0+117,0+54,0+526,0+503,0+37,0)*0,125=241,375 [A] m2 
V2b (1,5/1,5/0,125), (37,0+27,0+10,0+31,0)*0,125*1/2 =6,563 [B] m2 
V11a  délky 12,0m 2*8,0 m2 =16,000 [C] m2 
Celkem: A+B+C=263,938 [D]  m2</t>
  </si>
  <si>
    <t>917224</t>
  </si>
  <si>
    <t>SILNIČNÍ A CHODNÍKOVÉ OBRUBY Z BETONOVÝCH OBRUBNÍKŮ ŠÍŘ 150MM</t>
  </si>
  <si>
    <t>silniční obrubník 1000x250x150mm z C35/45-XF4,XD3 do betonového lože C20/25  nXF3: 
výměna obrub:   
předláždění zámkové dlažby u uliční vpusti v km 1,815: 4,0=4,000 [A] m3 
výměna obrub dl. * š.1,5m * tl. 0,15: 76,0+18,0=94,000 [B] m3 
Celkem: A+B=98,000 [C] m3</t>
  </si>
  <si>
    <t>Položka zahrnuje:  
dodání a pokládku betonových obrubníků o rozměrech předepsaných zadávací dokumentací  
betonové lože i boční betonovou opěrku.</t>
  </si>
  <si>
    <t>proříznutí pracovní spáry, délky dle A.3. SITUACE:  
napojení stáv. asf. krytů: 6,0+39,0+21,0+10,0+6,0+48,0+8,0+6,0+12,0+7,0+6,0+15,0+8,0+7,0+3,0+5,0+5,0+32,0+16,0+5,0=265,000 [A]  m 
pracovní spára v ose silnice: 1025,0=1 025,000 [B]  m 
Celkem: A+B=1 290,000 [C]  m</t>
  </si>
  <si>
    <t>řezání krytu vozovky: 
v místě hloubkové sanace v místě krajů,  předpoklad délka 400m:  400,0=400,000 [A] m 
u uliční vpusti a přípojky: 2,0+2,0+5,0=9,000 [B]  m 
Celkem: A+B=409,000 [C] m</t>
  </si>
  <si>
    <t>zalití proříznuté pracovní spáry, délky dle A.3. SITUACE:   
napojení stáv. asf. krytů: 6,0+39,0+21,0+10,0+6,0+48,0+8,0+6,0+12,0+7,0+6,0+15,0+8,0+7,0+3,0+5,0+5,0+32,0+16,0+5,0=265,000 [A]  m 
pracovní spára v ose silnice: 1025,0=1 025,000 [B]  m 
Celkem: A+B=1 290,000 [C]  m</t>
  </si>
  <si>
    <t>6876=6 876,000 [A]</t>
  </si>
  <si>
    <t>96687</t>
  </si>
  <si>
    <t>VYBOURÁNÍ ULIČNÍCH VPUSTÍ KOMPLETNÍCH</t>
  </si>
  <si>
    <t>obnova vpusti v km 1,815 a 1,855: 2,0=2,000 [A] ks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</si>
  <si>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</si>
  <si>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103</t>
  </si>
  <si>
    <t>OPRAVA SILNICE III/32835 V KM 2,360-3,936</t>
  </si>
  <si>
    <t>položka 11201: 5,0*1,0=5,000 [A] m3 
položka 12273:  279,030=279,030 [B] 
položka 12920:  15,34=15,340 [C] 
položka 12930:  873,00=873,000 [D] 
položka 12960:  5,000=5,000 [E] 
položka 129946: 112,0*0,1=11,200 [F] 
položka 13173a: 103,881=103,881 [G] 
položka 13173b: 28,800=28,800 [H] 
položka 13273: 11,914=11,914 [I] 
Celkem: A+B+C+D+E+F+G+H+I=1 333,165 [J] m3 
Celkem: J*2,0=2 666,330 [K]  t</t>
  </si>
  <si>
    <t>položka 11336: 2,700=2,700 [A]  m3 
položka 96615:  12,000=12,000 [B] m3 
položka 96346:  50,0*0,26 m3/m=13,000 [C] m3 
Celkem: A+B+C=27,700 [D] m3 
Celkem: D*2,2 =60,940 [E]  t</t>
  </si>
  <si>
    <t>položka 11313:  26,10=26,100 [A]  m3 
položka 11372.A: 57,684=57,684 [B]  m3 
Celkem: A+B=83,784 [C] m3 
Celkem: C*2,2=184,325 [D]  t</t>
  </si>
  <si>
    <t>křoviny a větve v obnovované krajnici, předpoklad 500,0*2,0=1 000,000 [A]</t>
  </si>
  <si>
    <t>v místě hloubkové sanace v místě krajů,  předpoklad délka 200m š. 1,16m  tl. 0,10m: 200,0*1,16*0,1=23,200 [A] m3 
příčný propustek v km 3,232: (5,5*5,0+2*0,16*5,0)*0,1=2,910 [B] m3 
Celkem: A+B=26,110 [C] m3</t>
  </si>
  <si>
    <t>11336</t>
  </si>
  <si>
    <t>ODSTRANĚNÍ PODKLADU ZPEVNĚNÝCH PLOCH ZE SILNIČNÍCH DÍLCŮ (PANELŮ)</t>
  </si>
  <si>
    <t>odstranění panelů ze sjezdů: 
propustek v km 3,640: 0,15*18,0=2,700 [A]  m3</t>
  </si>
  <si>
    <t>frézování tl. 90mm v místě napojení na stávající asf. plochy, tl. 0,09m * šířka * délka  * předpoklad 50%: 0,09*(8,0*1,0+2*7,0*4,0+5,0*4,0)*0,50=3,780 [A] m3 
sanace geomříží frézování tl. 60mm * plocha *  předpoklad 50%: 0,06*600,0*0,50=18,000 [B] m3 
frézování nerovností tl. 0,02m * plocha * předpoklad 20%: 0,02*8976,0*0,20=35,904 [C] m3 
Celkem: A+B+C=57,684 [D] m3</t>
  </si>
  <si>
    <t>frézování tl. 90mm v místě napojení na stávající asf. plochy, tl. 0,09m * šířka * délka  * předpoklad 50%: 0,09*(6,0*4,0+6,0*2,0+2,0*13,0+2,0*8,0)*0,50=3,510 [A] m3 
sanace geomříží frézování tl. 60mm * plocha *  předpoklad 50%: 0,06*600,0*0,50=18,000 [B] m3 
frézování nerovností tl. 0,02m * plocha 20%: 0,02*8976,0*0,20=35,904 [C] m3 
plocha obnova tl. 40 mm bez nadvýšení tl. 0,04m: 0,04*119,0=4,760 [D] m3 
Celkem: A+B+C+D=62,174 [E] m3</t>
  </si>
  <si>
    <t>příčný propustek v km 3,232: 20,0=20,000 [A]  m3</t>
  </si>
  <si>
    <t>sejmutí humozní vrstvy okolo obnovovaných propustků tl. 0,1m 
celkem 4 podélných propustků: 4*4,0*6,0=96,000 [A] m2 
příčný propustek v km 3,232: 2*2*4,0*6,0=96,000 [B]  m2 
Celkem: A+B=192,000 [C] m2 
Celkem: C*0,1=19,200 [D] m3</t>
  </si>
  <si>
    <t>hospodářské sjezdy tl. 0,49m* plocha: 
propustek v km 2,495: 0,49*18,0=8,820 [A] 
propustek v km 3,195: 0,49*18,0=8,820 [B] 
propustek v km 3,640: 0,34*18,0=6,120 [C] 
propustek v km 3,830: 0,49*18,0=8,820 [D] 
příčný propustek v km 3,232 tl. 0,38m: 0,38*5,5*5,0+2*0,4*0,5*5,0=12,450 [E] 
v místě hloubkové sanace v místě krajů,  předpoklad tl. 0,38m, délka 200m š. 1,5m : 0,38*200,0*1,5=114,000 [F] 
sanace aktivní zóny v místě hloubkové sanace v místě krajů  (bude provedeno pokud Edef2 na pláni bude menší 45 MPa),  předpoklad tl. 0,40m, délka 200m š. 1,5m : 0,4*200,0*1,5=120,000 [G] m3 
Celkem: A+B+C+D+E+F+G=279,030 [H] m3</t>
  </si>
  <si>
    <t>vykopávky z dočasné skládky, zpětné použití  ornice a R-materiálu 
položka 18220:  19,20=19,200 [A]  m3</t>
  </si>
  <si>
    <t>rozebrání zemní hrázky 
příčný propustek v km 3,232: 4,0=4,000 [A]  m3</t>
  </si>
  <si>
    <t>čištění vozovky před každým spojovacím postřikem, 2x plocha vozovky:  
plocha obnova tl. 90 mm s nadvýšením 90mm+ rozšíření 0,08m na každém kraji nezpevněné krajnice: 2*((7875,0+982,0)+0,08*2*1534,0) =18 204,880 [A] m2 
plocha obnova tl. 40 mm bez nadvýšení: 119,0=119,000 [B] m2 
vyrovnávací vrstva, 30% celkové plochy krytu: 0,30*(9048,0)=2 714,400 [C] m2 
Celkem: A+B+C=21 038,280 [D] m2</t>
  </si>
  <si>
    <t>nezpevněných krajnic  tl. 0,10 m * š. 0,05m * délky: 0,10*0,05*2*1534,0=15,340 [A]  m3</t>
  </si>
  <si>
    <t>nezpevněné příkopy délky dle A.3. SITUACE 
0,3 m3/m * délka: 0,3*(1190,0+1190,0+140,0+140,0)=798,000 [A] m3 
0,5 m3/m * délka: 0,5*(120,0+15,0+15,0)=75,000 [B] m3 
Celkem: A+B=873,000 [C] m3</t>
  </si>
  <si>
    <t>pročištění koryta potoka 0,5m3/3: 
propustek v km 3,232: 10,0*0,5=5,000 [A] m3</t>
  </si>
  <si>
    <t>pročištění propustků  14,0+8,0+8,0+10,0+8,0+10,0+18,0+12,0+12,0+12,0=112,000 [A] m</t>
  </si>
  <si>
    <t>obnova podélných propusků, šířka * výška * délka  + opevnění svahu dlažbou: 
propustek v km 2,495: 2,25*0,85*10,0=19,125 [A] 
propustek v km 3,195: 2,25*0,85*10,0=19,125 [B] 
propustek v km 3,640: 2,25*0,85*10,0=19,125 [C] 
propustek v km 3,830: 2,25*0,85*10,0=19,125 [D] 
příčný propustek v km 3,232:   2,40*0,8*12,0+3,0*2,8*0,34+2,8*1,3*1,2*0,34=27,381 [E] 
Celkem: A+B+C+D+E=103,881 [F]  m3</t>
  </si>
  <si>
    <t>výměna podloží u podélných propusků, šířka * výška * délka: 
propustek v km 2,495: 1,8*0,3*10,0=5,400 [A] 
propustek v km 3,195: 1,8*0,3*10,0=5,400 [B] 
propustek v km 3,640: 1,8*0,3*10,0=5,400 [C] 
propustek v km 3,830: 1,8*0,3*10,0=5,400 [D] 
příčný propustek v km 3,232: 2,0*0,3*12,0=7,200 [E] 
Celkem: A+B+C+D+E=28,800 [F]  m3</t>
  </si>
  <si>
    <t>hloubení rýh pro betonové prahy, půdorysné délky *1,1 (součinitel pro sklon svahu 1:2), *1,2 (součinitel pro sklon svahu 1:1,5), *1,4 (součinitel pro sklon svahu 1:1), celkem *výška 0,6m *šířka 0,4m: 
propustek v km 2,495: 2*2,4*1,4=6,720 [A] 
propustek v km 3,195: 2*2,4*1,4=6,720 [B] 
propustek v km 3,640: 2*2,4*1,4=6,720 [C] 
propustek v km 3,830: 2*2,4*1,4=6,720 [D] 
příčný propustek v km 3,232:   2*3,0+2*1,0+2*2,1*1,2+3,0+2*(1,5+1,3)*1,2=22,760 [E] 
Celkem: A+B+C+D+E=49,640 [F]  m 
Celkem: F*0,6*0,4=11,914 [G]  m3</t>
  </si>
  <si>
    <t>položka 12273: 279,030 =279,030 [A] 
položka 13173a: 103,881=103,881 [B] 
položka 13173b: 28,800=28,800 [C] 
položka 13273: 11,914=11,914 [D] 
Celkem: A+B+C+D=423,625 [E] m3</t>
  </si>
  <si>
    <t>zemní krajnice podmínečně vhodnou zeminou se zhutněním 
v místě hloubkové sanace v místě krajů,  předpoklad délka 200m * plocha 0,05 m2: 200,0*0,05=10,000 [A] m3 
v místech vyrovnávky krajů, 30% z délky: 1335,0 * plocha 0,05 m2: 0,30*(9048,0)*0,05=135,720 [B] m3 
Celkem: A+B=145,720 [C] m3</t>
  </si>
  <si>
    <t>obsyp a zásyp propustků ze ŠP, šířka * výška * délka: 
propustek v km 2,495: 2*0,9*0,45*7,0=5,670 [A] 
propustek v km 3,195: 2*0,9*0,45*7,0=5,670 [B] 
propustek v km 3,640: 2*0,9*0,45*7,0=5,670 [C] 
propustek v km 3,830: 2*0,9*0,45*7,0=5,670 [D] 
příčný propustek v km 3,232: 2*0,8*0,4*9,0=5,760 [E] 
Celkem: A+B+C+D+E=28,440 [F]  m3</t>
  </si>
  <si>
    <t>příčný propustek v km 3,232: 4,0=4,000 [A]  m3</t>
  </si>
  <si>
    <t>hospodářské sjezdy plocha: 
propustek v km 2,495: 18,0=18,000 [A] 
propustek v km 3,195: 18,0=18,000 [B] 
propustek v km 3,640: 18,0=18,000 [C] 
propustek v km 3,830: 18,0=18,000 [D] 
příčný propustek v km 3,232: 5,5*5,0+2*0,5*5,0=32,500 [E] 
v místě hloubkové sanace v místě krajů,  předpoklad  délka 200m š. 1,5m : 200,0*1,5=300,000 [F] m2   
Celkem: A+B+C+D+E+F=404,500 [G] m2</t>
  </si>
  <si>
    <t>úprava pod podsypem z ŠP u podélných propusků, šířka  * délka: 
propustek v km 2,495: 2,0*10,0=20,000 [A] 
propustek v km 3,195: 2,0*10,0=20,000 [B] 
propustek v km 3,640: 2,0*10,0=20,000 [C] 
propustek v km 3,830: 2,0*10,0=20,000 [D] 
příčný propustek v km 3,232: 2,2*12,0=26,400 [E] 
Celkem: A+B+C+D+E=106,400 [F]  m2</t>
  </si>
  <si>
    <t>humozní vrstvy okolo obnovovaných propustků tl. 0,1m 
celkem 4 podélných propustků: 4*4,0*6,0=96,000 [A] m2 
příčný propustek v km 3,232: 2*2*4,0*6,0=96,000 [B]  m2 
Celkem: A+B=192,000 [C] m2 
Celkem: C*0,1=19,200 [D] m3</t>
  </si>
  <si>
    <t>okolo obnovovaných propustků 
celkem 4 podélných propustků: 4*4,0*6,0=96,000 [A] m2 
příčný propustek v km 3,232: 2*2*4,0*6,0=96,000 [B]  m2 
Celkem: A+B=192,000 [C] m2</t>
  </si>
  <si>
    <t>sanační vrstva z kameniva fr.0/125, výměna podloží u podélných propusků, šířka * výška * délka: 
propustek v km 2,495: 1,8*0,3*10,0=5,400 [A] 
propustek v km 3,195: 1,8*0,3*10,0=5,400 [B] 
propustek v km 3,640: 1,8*0,3*10,0=5,400 [C] 
propustek v km 3,830: 1,8*0,3*10,0=5,400 [D] 
příčný propustek v km 3,232: 2,0*0,3*12,0=7,200 [E] 
Celkem: A+B+C+D+E=28,800 [F]  m3</t>
  </si>
  <si>
    <t>betonové zajišťující prahy 400/600 mm z betonu C25/30 - XF2, XC2,  půdorysné délky *1,1 (součinitel pro sklon svahu 1:2), *1,2 (součinitel pro sklon svahu 1:1,5), *1,4 (součinitel pro sklon svahu 1:1), celkem *výška 0,6m *šířka 0,4m: 
propustek v km 2,495: 2*2,4*1,4=6,720 [A] 
propustek v km 3,195: 2*2,4*1,4=6,720 [B] 
propustek v km 3,640: 2*2,4*1,4=6,720 [C] 
propustek v km 3,830: 2*2,4*1,4=6,720 [D] 
příčný propustek v km 3,232:   2*3,0+2*1,0+2*2,1*1,2+3,0+2*(1,5+1,3)*1,2=22,760 [E] 
Celkem: A+B+C+D+E=49,640 [F]  m 
Celkem: F*0,6*0,4=11,914 [G]  m3</t>
  </si>
  <si>
    <t>žulová dlažba tl. 200 mm do lože tl. 140 mm z betonu C20/25 - nXF3 s vyspárováním na cementovou maltu MC 25 šířka spáry 15 mm,  v místě obnovy čel propusků, půdoryné rozměry v m2   *1,1 (součinitel pro sklon svahu 1:2), *1,2 (součinitel pro sklon svahu 1:1,5), *1,4 (součinitel pro sklon svahu 1:1), celkem * tl. 0,34 m: 
propustek v km 2,495: 2*4,5*1,2=10,800 [A] 
propustek v km 3,195: 2*4,5*1,2=10,800 [B] 
propustek v km 3,640: 2*4,5*1,2=10,800 [C] 
propustek v km 3,830: 2*4,5*1,2=10,800 [D] 
příčný propustek v km 3,232:  2,2*1,0+2,2*2,1*1,2+2,2*(1,5+1,3)*1,2=15,136 [E]  
Celkem: A+B+C+D+E=58,336 [F] m 
Celkem: F*0,34=19,834 [G]  m3</t>
  </si>
  <si>
    <t>přestavět kamenné čelo tl. 0,4m  propustku v km 3,750  do lože tl. 140 mm z betonu C20/25 - nXF3 
rozměry: (4,0*1,0)*(0,4+0,14) =2,160 [A] m3</t>
  </si>
  <si>
    <t>vrstva vozovky z ŠDa fr. 0-63, + rozšíření +0,5m na každém kraji nezpevněné krajnice 
hospodářské sjezdy tl. 2*0,2m* plocha: 
propustek v km 2,495: 2*0,2*18,0=7,200 [A] 
propustek v km 3,195: 2*0,2*18,0=7,200 [B] 
propustek v km 3,640: 2*0,2*18,0=7,200 [C] 
propustek v km 3,830: 2*0,2*18,0=7,200 [D] 
příčný propustek v km 3,232 tl. 2*0,21m: 2*0,21*5,5*5,0+2*2*0,21*0,5*5,0=13,650 [E] 
v místě hloubkové sanace v místě krajů,  předpoklad tl. 2*0,20m, délka 200m š. 1,5m : 2*0,20*200,0*1,5=120,000 [F] m3   
sanace aktivní zóny v místě hloubkové sanace v místě krajů (bude provedeno pokud Edef2 na pláni bude menší 45 MPa),  předpoklad tl. 0,40m, délka 200m š. 1,5m : 0,4*200,0*1,5=120,000 [G] m3  
Celkem: A+B+C+D+E+F+G=282,450 [H] m3</t>
  </si>
  <si>
    <t>dosypání sjezdů z ŠDa fr. 0-32mm tl. 0,1 m se zhutněním * plocha: 
0,1*(20,0+20,0+20,0+20,0+26,0+20,0+20,0+20,0+20,0+20,0)=20,600 [A] m3</t>
  </si>
  <si>
    <t>nezpevněných krajnic z ŠDa fr. 0-32mm tl. 0,10 m * š. 0,5m  * délky: 0,10*0,5*2*1534,0=153,400 [A] m3</t>
  </si>
  <si>
    <t>spojovací postřik modifik. emulzí 0,3 kg/m2  C60 BP4:  
plocha obnova tl. 90 mm s nadvýšením 90mm+ rozšíření 0,08m na každém kraji nezpevněné krajnice:: (7875,0+982,0)+0,08*2*1534,0 =9 102,440 [A] m2 
plocha obnova tl. 40 mm bez nadvýšení: 0,0=0,000 [B] m2 
hospodářské sjezdy: 
propustek v km 2,495: 18,0=18,000 [C] m2 
propustek v km 3,195: 18,0=18,000 [D] m2 
propustek v km 3,640: 18,0=18,000 [E] m2 
propustek v km 3,830: 18,0=18,000 [F] m2 
Celkem: A+B+C+D+E+F=9 174,440 [G] m2</t>
  </si>
  <si>
    <t>spojovací postřik modifik. emulzí 0,5 kg/m2  C60 BP4:  
plocha obnova tl. 90 mm s nadvýšením 90mm+ rozšíření 0,08m na každém kraji nezpevněné krajnice:: (7875,0+982,0)+0,16*2*1534,0 =9 347,880 [A] m2 
plocha obnova tl. 40 mm bez nadvýšení: 119,0=119,000 [B] m2 
hospodářské sjezdy: 
propustek v km 2,495: 18,0=18,000 [C] m2 
propustek v km 3,195: 18,0=18,000 [D] m2 
propustek v km 3,640: 18,0=18,000 [E] m2 
propustek v km 3,830: 18,0=18,000 [F] m2 
vyrovnávací vrstva, 30% celkové plochy krytu: 0,30*(9048,0)=2 714,400 [G] m2 
Celkem: A+B+C+D+E+F+G=12 253,280 [H] m2</t>
  </si>
  <si>
    <t>spojovací postřik modifik. emulzí 0,9 kg/m2  C60 BP4:  
sanace geomříží , předpoklad: 600,0=600,000 [A] m2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</si>
  <si>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600,0=600,000 [A] m2</t>
  </si>
  <si>
    <t>Vyrovnávací vrstva z ACO 11+ (50/70) prům. tl. 60 mm, plocha * 30% plochy krytu vozovky: 0,06*0,30*(9048,0)=162,864 [A] m3</t>
  </si>
  <si>
    <t>ACO 11+ (50/70) tl. 40 mm, plocha vozovky dle A.3. SITUACE, tloušťka dle A.4. VZOROVÉ PŘÍČNÉ ŘEZY: 
plocha obnova tl. 90 mm s nadvýšením 90mm: (7875,0+982,0) =8 857,000 [A] m2 
plocha obnova tl. 40 mm bez nadvýšení: 119,0=119,000 [B] m2 
hospodářské sjezdy: 
propustek v km 2,495: 18,0=18,000 [C] m2 
propustek v km 3,195: 18,0=18,000 [D] m2 
propustek v km 3,640: 18,0=18,000 [E] m2 
propustek v km 3,830: 18,0=18,000 [F] m2 
Celkem: A+B+C+D+E+F=9 048,000 [G] m2</t>
  </si>
  <si>
    <t>ACL 16+ (50/70) tl. 50 mm, plocha stáv. krytu+0,08m na plocha vozovky dle A.3. SITUACE, tloušťka dle A.4. VZOROVÉ PŘÍČNÉ ŘEZY:  
plocha obnova tl. 90 mm s nadvýšením 90mm+ rozšíření 0,08m na každém kraji nezpevněné krajnice:: (7875,0+982,0)+0,08*2*1534,0 =9 102,440 [A] m2 
plocha obnova tl. 40 mm bez nadvýšení: 0,0=0,000 [B] m2 
hospodářské sjezdy: 
propustek v km 2,495: 18,0=18,000 [C] m2 
propustek v km 3,195: 18,0=18,000 [D] m2 
propustek v km 3,640: 18,0=18,000 [E] m2 
propustek v km 3,830: 18,0=18,000 [F] m2 
Celkem: A+B+C+D+E+F=9 174,440 [G] m2</t>
  </si>
  <si>
    <t>sanace geomříží frézování tl. 60mm * plocha: 600,0=600,000 [A] m2</t>
  </si>
  <si>
    <t>ACP 16+ (50/70) tl. 80 mm, + rozšíření +0,16m na každém kraji nezpevněné krajnice 
v místě hloubkové sanace v místě krajů,  předpoklad délka 200m š. 1,16m: 200,0*1,16=232,000 [A] m2 
příčný propustek v km 3,232: 5,5*5,0+2*0,16*5,0=29,100 [B] m2 
Celkem: A+B=261,100 [C] m2</t>
  </si>
  <si>
    <t>Přidružená stavební výroba</t>
  </si>
  <si>
    <t>78342</t>
  </si>
  <si>
    <t>PROTIKOROZ OCHRANA POTRUBÍ A ARMATUR NÁTĚREM VÍCEVRST</t>
  </si>
  <si>
    <t>V km 2,430 na čelech propustku bude očištěno od rzi a natřeno 
4x nátěr zábradlí (1x základní a 3x vrchní barvou, min. tloušťka vrstvy 70 ?m, celková tloušťka nátěrů 210 ?m). 
o očištění povrchu a úprava povrchu Be (dle ČSN ISO 8501-1) 
o vrchní nátěr polyuretanový (barevný odstín RAL 5010 - odstín modré) (odstín bude konzultován se zástupci objednatele před realizací) 
zábradlí dl. 5,5+6,0: 1,8*(5,5+6,0)=20,700 [A]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</si>
  <si>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</si>
  <si>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78381</t>
  </si>
  <si>
    <t>NÁTĚRY BETON KONSTR TYP S1 (OS-A)</t>
  </si>
  <si>
    <t>očištění římsy a nátěr ŽB římsy 
délka* plocha římsy 
propustek v km 2,430, římsy+ čela: (4,0+5,0)+(6,0+7,0)=22,000 [A] m2 
most km 3,760: 2*17,0*(0,7+0,2+0,5) =47,600 [B] 
Celkem: A+B=69,600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</si>
  <si>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</si>
  <si>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propustky pod sjezdy DN400 z PP SN16 včetně seříznutí ve sklonu svahu 
propustek v km 2,495: 10,0=10,000 [A] 
propustek v km 3,195: 10,0=10,000 [B] 
propustek v km 3,640: 10,0=10,000 [C] 
propustek v km 3,830: 10,0=10,000 [D] 
Celkem: A+B+C+D=40,000 [E] m</t>
  </si>
  <si>
    <t>propustky pod sjezdy DN400 z PP SN16 včetně seříznutí ve sklonu svahu 
příčný propustek v km 3,232: 12,0=12,000 [A] m</t>
  </si>
  <si>
    <t>podkladní deska a obetonování trouby z C 25/30-XF2,XC2 
propustek v km 2,495, délka* plocha 1,00m2/m: 10,0*1,0=10,000 [A] 
propustek v km 3,195, délka* plocha 1,00m2/m: 10,0*1,0=10,000 [B] 
propustek v km 3,640, délka* plocha 1,00m2/m: 10,0*1,0=10,000 [C] 
propustek v km 3,830, délka* plocha 1,00m2/m: 10,0*1,0=10,000 [D] 
příčný propustek v km 3,232, délka* plocha 1,10m2/m: 12,0*1,1=13,200 [E] 
Celkem: A+B+C+D+E=53,200 [F]  m3</t>
  </si>
  <si>
    <t>bílé  na délce 1,576km po 50m: 30=30,000 [A] ks 
bílé v obloucích přidat 4ks, celkem 4 oblouky: 4*4=16,000 [B] 
červené sloupky v místě napojení účelových komunikací: 6=6,000 [C] 
Celkem: A+B+C=52,000 [D] ks</t>
  </si>
  <si>
    <t>výměna stávajících značek IS3a+IS3b: 2,0 =2,000 [A] ks</t>
  </si>
  <si>
    <t>výměna stávajících značek IS3a+IS3b: 1,0 =1,000 [A] ks</t>
  </si>
  <si>
    <t>s reflexní úpravou, délky dle SITUACE 
V4 (0,125), (1554,0+1550,0)*0,125=388,000 [A] m2</t>
  </si>
  <si>
    <t>proříznutí pracovní spáry, délky dle A.3. SITUACE:  
napojení stáv. asf. krytů: 5,0+7,0+17,0+5,0=34,000 [A]  m 
napojení sjezdů: 6,0+6,0+6,0+6,0=24,000 [B]  m 
Celkem: A+B=58,000 [C]  m</t>
  </si>
  <si>
    <t>řezání krytu vozovky: 
v místě hloubkové sanace v místě krajů,  předpoklad délka400m:  400,0=400,000 [A] m 
příčný propustek v km 3,232: 2*5,5=11,000 [B]  m 
Celkem: A+B=411,000 [C] m</t>
  </si>
  <si>
    <t>zalití proříznuté pracovní spáry, délky dle A.3. SITUACE:   
napojení stáv. asf. krytů: 5,0+7,0+17,0+5,0=34,000 [A]  m 
napojení sjezdů: 6,0+6,0+6,0+6,0=24,000 [B]  m 
římsy na mostě v km 3,760: 2*17,0=34,000 [C] m 
Celkem: A+B+C=92,000 [D] m</t>
  </si>
  <si>
    <t>9102,44=9 102,440 [A]</t>
  </si>
  <si>
    <t>bourání čel propůstků, výška * délka, celkem * tl. 0,4m: 
propustek v km 2,495: 2*1,5*2,0=6,000 [A] 
propustek v km 3,195: 2*1,5*2,0=6,000 [B] 
propustek v km 3,640: 2*1,5*2,0=6,000 [C] 
propustek v km 3,830: 2*1,5*2,0=6,000 [D] 
příčný propustek v km 3,232: 2*1,5*2,0=6,000 [E] 
Celkem: A+B+C+D+E=30,000 [F] m2 
Celkem: F*0,4=12,000 [G] m3</t>
  </si>
  <si>
    <t>67</t>
  </si>
  <si>
    <t>hospodářské sjezdy: 
propustek v km 2,495: 10,0=10,000 [A] 
propustek v km 3,195: 10,0=10,000 [B] 
propustek v km 3,640: 10,0=10,000 [C] 
propustek v km 3,830: 10,0=10,000 [D] 
příčný propustek v km 3,232: 10,0=10,000 [E] 
Celkem: A+B+C+D+E=50,000 [F] m</t>
  </si>
  <si>
    <t>SO 151</t>
  </si>
  <si>
    <t>DOPRAVNĚ INŽENÝRSKÁ OPATŘENÍ PRO SO 101</t>
  </si>
  <si>
    <t>91400</t>
  </si>
  <si>
    <t>DOČASNÉ ZAKRYTÍ NEBO OTOČENÍ STÁVAJÍCÍCH DOPRAVNÍCH ZNAČEK</t>
  </si>
  <si>
    <t>překrtnutí cílů na směrových značkách: 10=10,000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</si>
  <si>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</si>
  <si>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</si>
  <si>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</si>
  <si>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dle A.8. DOČASNÉ DOPRAVNÍ OPATŘENÍ 
dodávka, údržba během výstavby, včetně nájemného během výstavby   
značení objízdné trasy: 29,0=29,000 [A] 
značení na staveništi : 4,0 =4,000 [B] 
Celkem: A+B=33,000 [C] ks</t>
  </si>
  <si>
    <t>položka zahrnuje:  
- dopravu demontované značky z dočasné skládky  
- osazení a montáž značky na místě určeném projektem  
- nutnou opravu poškozených částí  
nezahrnuje dodávku značky</t>
  </si>
  <si>
    <t>značení objízdné trasy: 29,0=29,000 [A] 
značení na staveništi : 4,0 =4,000 [B] 
Celkem: A+B=33,000 [C] ks</t>
  </si>
  <si>
    <t>914139R</t>
  </si>
  <si>
    <t>DOPRAV ZNAČKY ZÁKLAD VEL OCEL FÓLIE TŘ 2 - NÁJEMNÉ</t>
  </si>
  <si>
    <t>Nájemné po celou dobu stavby. Uvedená částka za pronájem DZ bude čerpána jako celek po ukončení části a nebude mít návaznost na příp. prodloužení harmonogramu stavby / části z důvodu na straně zhotovitele. 1=1,000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</si>
  <si>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</si>
  <si>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</si>
  <si>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</si>
  <si>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dle A.8. DOČASNÉ DOPRAVNÍ OPATŘENÍ  
dodávka, údržba během výstavby, včetně nájemného během výstavby 
značení objízdné trasy: 5,0=5,000 [A] ks</t>
  </si>
  <si>
    <t>914433</t>
  </si>
  <si>
    <t>DOPRAVNÍ ZNAČKY 100X150CM OCELOVÉ FÓLIE TŘ 2 - DEMONTÁŽ</t>
  </si>
  <si>
    <t>značení objízdné trasy: 5,0=5,000 [A] ks</t>
  </si>
  <si>
    <t>914439R</t>
  </si>
  <si>
    <t>DOPRAV ZNAČKY 100X150CM OCEL FÓLIE TŘ 2 - NÁJEMNÉ</t>
  </si>
  <si>
    <t>916112</t>
  </si>
  <si>
    <t>DOPRAV SVĚTLO VÝSTRAŽ SAMOSTATNÉ - MONTÁŽ S PŘESUNEM</t>
  </si>
  <si>
    <t>dle A.8. DOČASNÉ DOPRAVNÍ OPATŘENÍ 
dodávka, údržba během výstavby, včetně nájemného během výstavby  
značení na staveništi : 2*3,0=6,000 [A]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</si>
  <si>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</si>
  <si>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</si>
  <si>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</si>
  <si>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značení na staveništi : 2*3,0=6,000 [A] ks</t>
  </si>
  <si>
    <t>Položka zahrnuje odstranění, demontáž a odklizení zařízení s odvozem na předepsané místo</t>
  </si>
  <si>
    <t>916119R</t>
  </si>
  <si>
    <t>DOPRAV SVĚTLO VÝSTRAŽ SAMOSTATNÉ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</si>
  <si>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</si>
  <si>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</si>
  <si>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</si>
  <si>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dle A.8. DOČASNÉ DOPRAVNÍ OPATŘENÍ  
dodávka, údržba během výstavby, včetně nájemného během výstavby 
značení na staveništi : 2,0=2,000 [A]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</si>
  <si>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</si>
  <si>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</si>
  <si>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</si>
  <si>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značení na staveništi : 2,0=2,000 [A] ks</t>
  </si>
  <si>
    <t>916329R</t>
  </si>
  <si>
    <t>DOPRAVNÍ ZÁBRANY Z2 S FÓLIÍ TŘ 2 - NÁJEMNÉ</t>
  </si>
  <si>
    <t>916362</t>
  </si>
  <si>
    <t>SMĚROVACÍ DESKY Z4 OBOUSTR S FÓLIÍ TŘ 2 - MONTÁŽ S PŘESUNEM</t>
  </si>
  <si>
    <t>dodávka, údržba během výstavby, včetně nájemného během výstavby 
značení na staveništi : 10,0 =10,000 [A] ks</t>
  </si>
  <si>
    <t>916363</t>
  </si>
  <si>
    <t>SMĚROVACÍ DESKY Z4 OBOUSTR S FÓLIÍ TŘ 2 - DEMONTÁŽ</t>
  </si>
  <si>
    <t>značení na staveništi : 10,0 =10,000 [A] ks</t>
  </si>
  <si>
    <t>916369R</t>
  </si>
  <si>
    <t>SMĚROVACÍ DESKY Z4 OBOUSTR S FÓLIÍ TŘ 2 - NÁJEMNÉ</t>
  </si>
  <si>
    <t>916712</t>
  </si>
  <si>
    <t>UPEVŇOVACÍ KONSTR - PODKLADNÍ DESKA POD 28KG - MONTÁŽ S PŘESUNEM</t>
  </si>
  <si>
    <t>dle A.8. DOČASNÉ DOPRAVNÍ OPATŘENÍ 
dodávka, údržba během výstavby, včetně nájemného během výstavby 
značka, 2ks:  2*33,0=66,000 [A] 
značka 100x150, 3ks: 3*4,0=12,000 [B] 
na stavbě zábrany Z2, 4ks: 5*2,0=10,000 [C] 
na stavbě směrovací desky Z4: 1*10,0=10,000 [D] 
Celkem: A+B+C+D=98,000 [E] ks</t>
  </si>
  <si>
    <t>916713</t>
  </si>
  <si>
    <t>UPEVŇOVACÍ KONSTR - PODKLADNÍ DESKA POD 28KG - DEMONTÁŽ</t>
  </si>
  <si>
    <t>značka, 2ks:  2*33,0=66,000 [A] 
značka 100x150, 3ks: 3*5,0=15,000 [B] 
na stavbě zábrany Z2, 4ks: 4*2,0=8,000 [C] 
na stavbě směrovací desky Z4: 1*10,0=10,000 [D] 
Celkem: A+B+C+D=99,000 [E] ks</t>
  </si>
  <si>
    <t>916719R</t>
  </si>
  <si>
    <t>UPEVŇOVACÍ KONSTR - PODKLAD DESKA POD 28KG - NÁJEMNÉ</t>
  </si>
  <si>
    <t>SO 152</t>
  </si>
  <si>
    <t>DOPRAVNĚ INŽENÝRSKÁ OPATŘENÍ PRO SO 102</t>
  </si>
  <si>
    <t>dle A.8. DOČASNÉ DOPRAVNÍ OPATŘENÍ 
dodávka, údržba během výstavby, včetně nájemného během výstavby   
značení objízdné trasy: 28,0=28,000 [A] 
značení na staveništi : 4,0 =4,000 [B] 
značení na staveništi pracovní místo B/5.1.: 7,0=7,000 [C] 
Celkem: A+B+C=39,000 [D] ks</t>
  </si>
  <si>
    <t>značení objízdné trasy: 28,0=28,000 [A] 
značení na staveništi : 4,0 =4,000 [B] 
značení na staveništi pracovní místo B/5.1.: 7,0=7,000 [C] 
Celkem: A+B+C=39,000 [D] ks</t>
  </si>
  <si>
    <t>dle A.8. DOČASNÉ DOPRAVNÍ OPATŘENÍ 
dodávka, údržba během výstavby, včetně nájemného během výstavby  
značení na staveništi : 2*3,0=6,000 [A] ks 
značení na staveništi pracovní místo B/5.1.: 2,0=2,000 [B] 
Celkem: A+B=8,000 [C] ks</t>
  </si>
  <si>
    <t>značení na staveništi : 2*3,0=6,000 [A] ks 
značení na staveništi pracovní místo B/5.1.: 2,0=2,000 [B] 
Celkem: A+B=8,000 [C] ks</t>
  </si>
  <si>
    <t>916132</t>
  </si>
  <si>
    <t>DOPRAV SVĚTLO VÝSTRAŽ SOUPRAVA 5KS - MONTÁŽ S PŘESUNEM</t>
  </si>
  <si>
    <t>dodávka, údržba během výstavby, včetně nájemného během výstavby 
značení na staveništi pracovní místo B/5.1.: 1,0=1,000 [A] ks</t>
  </si>
  <si>
    <t>916133</t>
  </si>
  <si>
    <t>DOPRAV SVĚTLO VÝSTRAŽ SOUPRAVA 5KS - DEMONTÁŽ</t>
  </si>
  <si>
    <t>značení na staveništi pracovní místo B/5.1.: 1,0=1,000 [A] ks</t>
  </si>
  <si>
    <t>dle A.8. DOČASNÉ DOPRAVNÍ OPATŘENÍ  
dodávka, údržba během výstavby, včetně nájemného během výstavby 
značení na staveništi : 2,0=2,000 [A] ks 
značení na staveništi pracovní místo B/5.1.: 1,0=1,000 [B] 
Celkem: A+B=3,000 [C] ks</t>
  </si>
  <si>
    <t>značení na staveništi : 2,0=2,000 [A] ks 
značení na staveništi pracovní místo B/5.1.: 1,0=1,000 [B] 
Celkem: A+B=3,000 [C] ks</t>
  </si>
  <si>
    <t>dodávka, údržba během výstavby, včetně nájemného během výstavby 
značení na staveništi : 10,0 =10,000 [A] ks 
značení na staveništi pracovní místo B/5.1.: 20,0=20,000 [B] ks 
Celkem: A+B=30,000 [C] ks</t>
  </si>
  <si>
    <t>značení na staveništi : 10,0 =10,000 [A] ks 
značení na staveništi pracovní místo B/5.1.: 20,0=20,000 [B] ks 
Celkem: A+B=30,000 [C] ks</t>
  </si>
  <si>
    <t>dle A.8. DOČASNÉ DOPRAVNÍ OPATŘENÍ 
dodávka, údržba během výstavby, včetně nájemného během výstavby 
značka, 2ks:  2*39,0=78,000 [A] 
značka 100x150, 3ks: 3*5,0=15,000 [B] 
na stavbě zábrany Z2, 4ks: 4*3,0=12,000 [C] 
na stavbě směrovací desky Z4: 1*30,0=30,000 [D] 
Celkem: A+B+C+D=135,000 [E] ks</t>
  </si>
  <si>
    <t>značka, 2ks:  2*39,0=78,000 [A] 
značka 100x150, 3ks: 3*5,0=15,000 [B] 
na stavbě zábrany Z2, 4ks: 4*3,0=12,000 [C] 
na stavbě směrovací desky Z4: 1*30,0=30,000 [D] 
Celkem: A+B+C+D=135,000 [E] ks</t>
  </si>
  <si>
    <t>SO 153</t>
  </si>
  <si>
    <t>DOPRAVNĚ INŽENÝRSKÁ OPATŘENÍ PRO SO 103</t>
  </si>
  <si>
    <t>dle A.8. DOČASNÉ DOPRAVNÍ OPATŘENÍ 
dodávka, údržba během výstavby, včetně nájemného během výstavby   
značení objízdné trasy: 27,0=27,000 [A] 
značení na staveništi : 6,0 =6,000 [B] 
Celkem: A+B=33,000 [C] ks</t>
  </si>
  <si>
    <t>značení objízdné trasy: 27,0=27,000 [A] 
značení na staveništi : 6,0 =6,000 [B] 
Celkem: A+B=33,000 [C] ks</t>
  </si>
  <si>
    <t>dle A.8. DOČASNÉ DOPRAVNÍ OPATŘENÍ  
dodávka, údržba během výstavby, včetně nájemného během výstavby 
značení objízdné trasy: 6,0=6,000 [A] ks</t>
  </si>
  <si>
    <t>značení objízdné trasy: 6,0=6,000 [A] ks</t>
  </si>
  <si>
    <t>dle A.8. DOČASNÉ DOPRAVNÍ OPATŘENÍ 
dodávka, údržba během výstavby, včetně nájemného během výstavby  
značení na staveništi : 3*3,0=9,000 [A] ks</t>
  </si>
  <si>
    <t>značení na staveništi : 3*3,0=9,000 [A] ks</t>
  </si>
  <si>
    <t>dle A.8. DOČASNÉ DOPRAVNÍ OPATŘENÍ  
dodávka, údržba během výstavby, včetně nájemného během výstavby 
značení na staveništi : 3,0=3,000 [A] ks</t>
  </si>
  <si>
    <t>značení na staveništi : 3,0=3,000 [A] ks</t>
  </si>
  <si>
    <t>dle A.8. DOČASNÉ DOPRAVNÍ OPATŘENÍ 
dodávka, údržba během výstavby, včetně nájemného během výstavby 
značka, 2ks:  2*33,0=66,000 [A] 
značka 100x150, 3ks: 3*6,0=18,000 [B] 
na stavbě zábrany Z2, 4ks: 4*3,0=12,000 [C] 
na stavbě směrovací desky Z4: 1*10,0=10,000 [D] 
Celkem: A+B+C+D=106,000 [E] ks</t>
  </si>
  <si>
    <t>značka, 2ks:  2*33,0=66,000 [A] 
značka 100x150, 3ks: 3*6,0=18,000 [B] 
na stavbě zábrany Z2, 4ks: 4*3,0=12,000 [C] 
na stavbě směrovací desky Z4: 1*10,0=10,000 [D] 
Celkem: A+B+C+D=106,000 [E] ks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</si>
</sst>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25.5">
      <c r="A15" s="30" t="s">
        <v>42</v>
      </c>
      <c r="E15" s="31" t="s">
        <v>49</v>
      </c>
    </row>
    <row r="16" spans="1:5" ht="38.2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54</v>
      </c>
    </row>
    <row r="19" spans="1:5" ht="25.5">
      <c r="A19" s="30" t="s">
        <v>42</v>
      </c>
      <c r="E19" s="31" t="s">
        <v>49</v>
      </c>
    </row>
    <row r="20" spans="1:5" ht="12.75">
      <c r="A20" t="s">
        <v>44</v>
      </c>
      <c r="E20" s="29" t="s">
        <v>55</v>
      </c>
    </row>
    <row r="21" spans="1:16" ht="12.75">
      <c r="A21" s="19" t="s">
        <v>35</v>
      </c>
      <c s="23" t="s">
        <v>23</v>
      </c>
      <c s="23" t="s">
        <v>51</v>
      </c>
      <c s="19" t="s">
        <v>56</v>
      </c>
      <c s="24" t="s">
        <v>53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57</v>
      </c>
    </row>
    <row r="23" spans="1:5" ht="25.5">
      <c r="A23" s="30" t="s">
        <v>42</v>
      </c>
      <c r="E23" s="31" t="s">
        <v>49</v>
      </c>
    </row>
    <row r="24" spans="1:5" ht="12.75">
      <c r="A24" t="s">
        <v>44</v>
      </c>
      <c r="E24" s="29" t="s">
        <v>55</v>
      </c>
    </row>
    <row r="25" spans="1:16" ht="12.75">
      <c r="A25" s="19" t="s">
        <v>35</v>
      </c>
      <c s="23" t="s">
        <v>25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76.5">
      <c r="A26" s="28" t="s">
        <v>40</v>
      </c>
      <c r="E26" s="29" t="s">
        <v>60</v>
      </c>
    </row>
    <row r="27" spans="1:5" ht="25.5">
      <c r="A27" s="30" t="s">
        <v>42</v>
      </c>
      <c r="E27" s="31" t="s">
        <v>49</v>
      </c>
    </row>
    <row r="28" spans="1:5" ht="12.75">
      <c r="A28" t="s">
        <v>44</v>
      </c>
      <c r="E28" s="29" t="s">
        <v>55</v>
      </c>
    </row>
    <row r="29" spans="1:16" ht="12.75">
      <c r="A29" s="19" t="s">
        <v>35</v>
      </c>
      <c s="23" t="s">
        <v>27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14.75">
      <c r="A30" s="28" t="s">
        <v>40</v>
      </c>
      <c r="E30" s="29" t="s">
        <v>63</v>
      </c>
    </row>
    <row r="31" spans="1:5" ht="12.75">
      <c r="A31" s="30" t="s">
        <v>42</v>
      </c>
      <c r="E31" s="31" t="s">
        <v>64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63.75">
      <c r="A34" s="28" t="s">
        <v>40</v>
      </c>
      <c r="E34" s="29" t="s">
        <v>68</v>
      </c>
    </row>
    <row r="35" spans="1:5" ht="76.5">
      <c r="A35" s="30" t="s">
        <v>42</v>
      </c>
      <c r="E35" s="31" t="s">
        <v>69</v>
      </c>
    </row>
    <row r="36" spans="1:5" ht="63.75">
      <c r="A36" t="s">
        <v>44</v>
      </c>
      <c r="E36" s="29" t="s">
        <v>70</v>
      </c>
    </row>
    <row r="37" spans="1:16" ht="12.75">
      <c r="A37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74</v>
      </c>
    </row>
    <row r="39" spans="1:5" ht="25.5">
      <c r="A39" s="30" t="s">
        <v>42</v>
      </c>
      <c r="E39" s="31" t="s">
        <v>49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75</v>
      </c>
      <c s="19" t="s">
        <v>37</v>
      </c>
      <c s="24" t="s">
        <v>76</v>
      </c>
      <c s="25" t="s">
        <v>77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78</v>
      </c>
    </row>
    <row r="43" spans="1:5" ht="102">
      <c r="A43" s="30" t="s">
        <v>42</v>
      </c>
      <c r="E43" s="31" t="s">
        <v>79</v>
      </c>
    </row>
    <row r="44" spans="1:5" ht="89.25">
      <c r="A44" t="s">
        <v>44</v>
      </c>
      <c r="E44" s="29" t="s">
        <v>80</v>
      </c>
    </row>
    <row r="45" spans="1:16" ht="12.75">
      <c r="A45" s="19" t="s">
        <v>35</v>
      </c>
      <c s="23" t="s">
        <v>32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14.75">
      <c r="A46" s="28" t="s">
        <v>40</v>
      </c>
      <c r="E46" s="29" t="s">
        <v>83</v>
      </c>
    </row>
    <row r="47" spans="1:5" ht="25.5">
      <c r="A47" s="30" t="s">
        <v>42</v>
      </c>
      <c r="E47" s="31" t="s">
        <v>84</v>
      </c>
    </row>
    <row r="48" spans="1:5" ht="12.75">
      <c r="A48" t="s">
        <v>44</v>
      </c>
      <c r="E48" s="29" t="s">
        <v>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0+O8+O21+O134+O143+O160+O209+O222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</v>
      </c>
      <c s="32">
        <f>0+I8+I21+I134+I143+I160+I209+I222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86</v>
      </c>
      <c s="5"/>
      <c s="14" t="s">
        <v>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2941.62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91</v>
      </c>
    </row>
    <row r="11" spans="1:5" ht="140.25">
      <c r="A11" s="30" t="s">
        <v>42</v>
      </c>
      <c r="E11" s="31" t="s">
        <v>92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90</v>
      </c>
      <c s="26">
        <v>58.344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96</v>
      </c>
    </row>
    <row r="15" spans="1:5" ht="63.75">
      <c r="A15" s="30" t="s">
        <v>42</v>
      </c>
      <c r="E15" s="31" t="s">
        <v>97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98</v>
      </c>
      <c s="19" t="s">
        <v>37</v>
      </c>
      <c s="24" t="s">
        <v>99</v>
      </c>
      <c s="25" t="s">
        <v>90</v>
      </c>
      <c s="26">
        <v>128.854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100</v>
      </c>
    </row>
    <row r="19" spans="1:5" ht="51">
      <c r="A19" s="30" t="s">
        <v>42</v>
      </c>
      <c r="E19" s="31" t="s">
        <v>101</v>
      </c>
    </row>
    <row r="20" spans="1:5" ht="25.5">
      <c r="A20" t="s">
        <v>44</v>
      </c>
      <c r="E20" s="29" t="s">
        <v>93</v>
      </c>
    </row>
    <row r="21" spans="1:18" ht="12.75" customHeight="1">
      <c r="A21" s="5" t="s">
        <v>33</v>
      </c>
      <c s="5"/>
      <c s="35" t="s">
        <v>19</v>
      </c>
      <c s="5"/>
      <c s="21" t="s">
        <v>102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0+I22+I26+I30+I34+I38+I42+I46+I50+I54+I58+I62+I66+I70+I74+I78+I82+I86+I90+I94+I98+I102+I106+I110+I114+I118+I122+I126+I130</f>
      </c>
      <c>
        <f>0+O22+O26+O30+O34+O38+O42+O46+O50+O54+O58+O62+O66+O70+O74+O78+O82+O86+O90+O94+O98+O102+O106+O110+O114+O118+O122+O126+O130</f>
      </c>
    </row>
    <row r="22" spans="1:16" ht="12.75">
      <c r="A22" s="19" t="s">
        <v>35</v>
      </c>
      <c s="23" t="s">
        <v>23</v>
      </c>
      <c s="23" t="s">
        <v>103</v>
      </c>
      <c s="19" t="s">
        <v>37</v>
      </c>
      <c s="24" t="s">
        <v>104</v>
      </c>
      <c s="25" t="s">
        <v>105</v>
      </c>
      <c s="26">
        <v>1500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106</v>
      </c>
    </row>
    <row r="24" spans="1:5" ht="12.75">
      <c r="A24" s="30" t="s">
        <v>42</v>
      </c>
      <c r="E24" s="31" t="s">
        <v>107</v>
      </c>
    </row>
    <row r="25" spans="1:5" ht="38.25">
      <c r="A25" t="s">
        <v>44</v>
      </c>
      <c r="E25" s="29" t="s">
        <v>108</v>
      </c>
    </row>
    <row r="26" spans="1:16" ht="12.75">
      <c r="A26" s="19" t="s">
        <v>35</v>
      </c>
      <c s="23" t="s">
        <v>25</v>
      </c>
      <c s="23" t="s">
        <v>109</v>
      </c>
      <c s="19" t="s">
        <v>37</v>
      </c>
      <c s="24" t="s">
        <v>110</v>
      </c>
      <c s="25" t="s">
        <v>77</v>
      </c>
      <c s="26">
        <v>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106</v>
      </c>
    </row>
    <row r="28" spans="1:5" ht="12.75">
      <c r="A28" s="30" t="s">
        <v>42</v>
      </c>
      <c r="E28" s="31" t="s">
        <v>111</v>
      </c>
    </row>
    <row r="29" spans="1:5" ht="165.75">
      <c r="A29" t="s">
        <v>44</v>
      </c>
      <c r="E29" s="29" t="s">
        <v>112</v>
      </c>
    </row>
    <row r="30" spans="1:16" ht="12.75">
      <c r="A30" s="19" t="s">
        <v>35</v>
      </c>
      <c s="23" t="s">
        <v>27</v>
      </c>
      <c s="23" t="s">
        <v>113</v>
      </c>
      <c s="19" t="s">
        <v>37</v>
      </c>
      <c s="24" t="s">
        <v>114</v>
      </c>
      <c s="25" t="s">
        <v>115</v>
      </c>
      <c s="26">
        <v>49.06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116</v>
      </c>
    </row>
    <row r="32" spans="1:5" ht="51">
      <c r="A32" s="30" t="s">
        <v>42</v>
      </c>
      <c r="E32" s="31" t="s">
        <v>117</v>
      </c>
    </row>
    <row r="33" spans="1:5" ht="63.75">
      <c r="A33" t="s">
        <v>44</v>
      </c>
      <c r="E33" s="29" t="s">
        <v>118</v>
      </c>
    </row>
    <row r="34" spans="1:16" ht="12.75">
      <c r="A34" s="19" t="s">
        <v>35</v>
      </c>
      <c s="23" t="s">
        <v>65</v>
      </c>
      <c s="23" t="s">
        <v>119</v>
      </c>
      <c s="19" t="s">
        <v>52</v>
      </c>
      <c s="24" t="s">
        <v>120</v>
      </c>
      <c s="25" t="s">
        <v>115</v>
      </c>
      <c s="26">
        <v>9.51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116</v>
      </c>
    </row>
    <row r="36" spans="1:5" ht="63.75">
      <c r="A36" s="30" t="s">
        <v>42</v>
      </c>
      <c r="E36" s="31" t="s">
        <v>121</v>
      </c>
    </row>
    <row r="37" spans="1:5" ht="63.75">
      <c r="A37" t="s">
        <v>44</v>
      </c>
      <c r="E37" s="29" t="s">
        <v>118</v>
      </c>
    </row>
    <row r="38" spans="1:16" ht="12.75">
      <c r="A38" s="19" t="s">
        <v>35</v>
      </c>
      <c s="23" t="s">
        <v>71</v>
      </c>
      <c s="23" t="s">
        <v>119</v>
      </c>
      <c s="19" t="s">
        <v>56</v>
      </c>
      <c s="24" t="s">
        <v>120</v>
      </c>
      <c s="25" t="s">
        <v>115</v>
      </c>
      <c s="26">
        <v>38.766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122</v>
      </c>
    </row>
    <row r="40" spans="1:5" ht="89.25">
      <c r="A40" s="30" t="s">
        <v>42</v>
      </c>
      <c r="E40" s="31" t="s">
        <v>123</v>
      </c>
    </row>
    <row r="41" spans="1:5" ht="63.75">
      <c r="A41" t="s">
        <v>44</v>
      </c>
      <c r="E41" s="29" t="s">
        <v>118</v>
      </c>
    </row>
    <row r="42" spans="1:16" ht="12.75">
      <c r="A42" s="19" t="s">
        <v>35</v>
      </c>
      <c s="23" t="s">
        <v>30</v>
      </c>
      <c s="23" t="s">
        <v>124</v>
      </c>
      <c s="19" t="s">
        <v>37</v>
      </c>
      <c s="24" t="s">
        <v>125</v>
      </c>
      <c s="25" t="s">
        <v>126</v>
      </c>
      <c s="26">
        <v>20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127</v>
      </c>
    </row>
    <row r="45" spans="1:5" ht="38.25">
      <c r="A45" t="s">
        <v>44</v>
      </c>
      <c r="E45" s="29" t="s">
        <v>128</v>
      </c>
    </row>
    <row r="46" spans="1:16" ht="12.75">
      <c r="A46" s="19" t="s">
        <v>35</v>
      </c>
      <c s="23" t="s">
        <v>32</v>
      </c>
      <c s="23" t="s">
        <v>129</v>
      </c>
      <c s="19" t="s">
        <v>37</v>
      </c>
      <c s="24" t="s">
        <v>130</v>
      </c>
      <c s="25" t="s">
        <v>131</v>
      </c>
      <c s="26">
        <v>240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132</v>
      </c>
    </row>
    <row r="49" spans="1:5" ht="63.75">
      <c r="A49" t="s">
        <v>44</v>
      </c>
      <c r="E49" s="29" t="s">
        <v>133</v>
      </c>
    </row>
    <row r="50" spans="1:16" ht="12.75">
      <c r="A50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115</v>
      </c>
      <c s="26">
        <v>19.2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63.75">
      <c r="A52" s="30" t="s">
        <v>42</v>
      </c>
      <c r="E52" s="31" t="s">
        <v>137</v>
      </c>
    </row>
    <row r="53" spans="1:5" ht="38.25">
      <c r="A53" t="s">
        <v>44</v>
      </c>
      <c r="E53" s="29" t="s">
        <v>138</v>
      </c>
    </row>
    <row r="54" spans="1:16" ht="12.75">
      <c r="A54" s="19" t="s">
        <v>35</v>
      </c>
      <c s="23" t="s">
        <v>139</v>
      </c>
      <c s="23" t="s">
        <v>140</v>
      </c>
      <c s="19" t="s">
        <v>37</v>
      </c>
      <c s="24" t="s">
        <v>141</v>
      </c>
      <c s="25" t="s">
        <v>115</v>
      </c>
      <c s="26">
        <v>524.48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142</v>
      </c>
    </row>
    <row r="56" spans="1:5" ht="153">
      <c r="A56" s="30" t="s">
        <v>42</v>
      </c>
      <c r="E56" s="31" t="s">
        <v>143</v>
      </c>
    </row>
    <row r="57" spans="1:5" ht="369.75">
      <c r="A57" t="s">
        <v>44</v>
      </c>
      <c r="E57" s="29" t="s">
        <v>144</v>
      </c>
    </row>
    <row r="58" spans="1:16" ht="12.75">
      <c r="A58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115</v>
      </c>
      <c s="26">
        <v>19.2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148</v>
      </c>
    </row>
    <row r="61" spans="1:5" ht="318.75">
      <c r="A61" t="s">
        <v>44</v>
      </c>
      <c r="E61" s="29" t="s">
        <v>149</v>
      </c>
    </row>
    <row r="62" spans="1:16" ht="12.75">
      <c r="A62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115</v>
      </c>
      <c s="26">
        <v>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25.5">
      <c r="A64" s="30" t="s">
        <v>42</v>
      </c>
      <c r="E64" s="31" t="s">
        <v>153</v>
      </c>
    </row>
    <row r="65" spans="1:5" ht="306">
      <c r="A65" t="s">
        <v>44</v>
      </c>
      <c r="E65" s="29" t="s">
        <v>154</v>
      </c>
    </row>
    <row r="66" spans="1:16" ht="12.75">
      <c r="A66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105</v>
      </c>
      <c s="26">
        <v>17249.4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51">
      <c r="A68" s="30" t="s">
        <v>42</v>
      </c>
      <c r="E68" s="31" t="s">
        <v>158</v>
      </c>
    </row>
    <row r="69" spans="1:5" ht="25.5">
      <c r="A69" t="s">
        <v>44</v>
      </c>
      <c r="E69" s="29" t="s">
        <v>159</v>
      </c>
    </row>
    <row r="70" spans="1:16" ht="12.75">
      <c r="A70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115</v>
      </c>
      <c s="26">
        <v>66.75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142</v>
      </c>
    </row>
    <row r="72" spans="1:5" ht="25.5">
      <c r="A72" s="30" t="s">
        <v>42</v>
      </c>
      <c r="E72" s="31" t="s">
        <v>163</v>
      </c>
    </row>
    <row r="73" spans="1:5" ht="25.5">
      <c r="A73" t="s">
        <v>44</v>
      </c>
      <c r="E73" s="29" t="s">
        <v>159</v>
      </c>
    </row>
    <row r="74" spans="1:16" ht="12.75">
      <c r="A74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115</v>
      </c>
      <c s="26">
        <v>690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142</v>
      </c>
    </row>
    <row r="76" spans="1:5" ht="25.5">
      <c r="A76" s="30" t="s">
        <v>42</v>
      </c>
      <c r="E76" s="31" t="s">
        <v>167</v>
      </c>
    </row>
    <row r="77" spans="1:5" ht="25.5">
      <c r="A77" t="s">
        <v>44</v>
      </c>
      <c r="E77" s="29" t="s">
        <v>159</v>
      </c>
    </row>
    <row r="78" spans="1:16" ht="12.75">
      <c r="A78" s="19" t="s">
        <v>35</v>
      </c>
      <c s="23" t="s">
        <v>168</v>
      </c>
      <c s="23" t="s">
        <v>169</v>
      </c>
      <c s="19" t="s">
        <v>37</v>
      </c>
      <c s="24" t="s">
        <v>170</v>
      </c>
      <c s="25" t="s">
        <v>115</v>
      </c>
      <c s="26">
        <v>10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171</v>
      </c>
    </row>
    <row r="81" spans="1:5" ht="25.5">
      <c r="A81" t="s">
        <v>44</v>
      </c>
      <c r="E81" s="29" t="s">
        <v>159</v>
      </c>
    </row>
    <row r="82" spans="1:16" ht="12.75">
      <c r="A82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126</v>
      </c>
      <c s="26">
        <v>74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142</v>
      </c>
    </row>
    <row r="84" spans="1:5" ht="12.75">
      <c r="A84" s="30" t="s">
        <v>42</v>
      </c>
      <c r="E84" s="31" t="s">
        <v>175</v>
      </c>
    </row>
    <row r="85" spans="1:5" ht="25.5">
      <c r="A85" t="s">
        <v>44</v>
      </c>
      <c r="E85" s="29" t="s">
        <v>159</v>
      </c>
    </row>
    <row r="86" spans="1:16" ht="12.75">
      <c r="A86" s="19" t="s">
        <v>35</v>
      </c>
      <c s="23" t="s">
        <v>176</v>
      </c>
      <c s="23" t="s">
        <v>177</v>
      </c>
      <c s="19" t="s">
        <v>52</v>
      </c>
      <c s="24" t="s">
        <v>178</v>
      </c>
      <c s="25" t="s">
        <v>115</v>
      </c>
      <c s="26">
        <v>123.687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89.25">
      <c r="A88" s="30" t="s">
        <v>42</v>
      </c>
      <c r="E88" s="31" t="s">
        <v>179</v>
      </c>
    </row>
    <row r="89" spans="1:5" ht="318.75">
      <c r="A89" t="s">
        <v>44</v>
      </c>
      <c r="E89" s="29" t="s">
        <v>180</v>
      </c>
    </row>
    <row r="90" spans="1:16" ht="12.75">
      <c r="A90" s="19" t="s">
        <v>35</v>
      </c>
      <c s="23" t="s">
        <v>181</v>
      </c>
      <c s="23" t="s">
        <v>177</v>
      </c>
      <c s="19" t="s">
        <v>56</v>
      </c>
      <c s="24" t="s">
        <v>178</v>
      </c>
      <c s="25" t="s">
        <v>115</v>
      </c>
      <c s="26">
        <v>30.84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142</v>
      </c>
    </row>
    <row r="92" spans="1:5" ht="89.25">
      <c r="A92" s="30" t="s">
        <v>42</v>
      </c>
      <c r="E92" s="31" t="s">
        <v>182</v>
      </c>
    </row>
    <row r="93" spans="1:5" ht="318.75">
      <c r="A93" t="s">
        <v>44</v>
      </c>
      <c r="E93" s="29" t="s">
        <v>180</v>
      </c>
    </row>
    <row r="94" spans="1:16" ht="12.75">
      <c r="A94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115</v>
      </c>
      <c s="26">
        <v>12.653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142</v>
      </c>
    </row>
    <row r="96" spans="1:5" ht="140.25">
      <c r="A96" s="30" t="s">
        <v>42</v>
      </c>
      <c r="E96" s="31" t="s">
        <v>186</v>
      </c>
    </row>
    <row r="97" spans="1:5" ht="318.75">
      <c r="A97" t="s">
        <v>44</v>
      </c>
      <c r="E97" s="29" t="s">
        <v>180</v>
      </c>
    </row>
    <row r="98" spans="1:16" ht="12.75">
      <c r="A98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115</v>
      </c>
      <c s="26">
        <v>710.86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76.5">
      <c r="A100" s="30" t="s">
        <v>42</v>
      </c>
      <c r="E100" s="31" t="s">
        <v>190</v>
      </c>
    </row>
    <row r="101" spans="1:5" ht="191.25">
      <c r="A101" t="s">
        <v>44</v>
      </c>
      <c r="E101" s="29" t="s">
        <v>191</v>
      </c>
    </row>
    <row r="102" spans="1:16" ht="12.75">
      <c r="A102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115</v>
      </c>
      <c s="26">
        <v>110.025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02">
      <c r="A104" s="30" t="s">
        <v>42</v>
      </c>
      <c r="E104" s="31" t="s">
        <v>195</v>
      </c>
    </row>
    <row r="105" spans="1:5" ht="242.25">
      <c r="A105" t="s">
        <v>44</v>
      </c>
      <c r="E105" s="29" t="s">
        <v>196</v>
      </c>
    </row>
    <row r="106" spans="1:16" ht="12.75">
      <c r="A106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115</v>
      </c>
      <c s="26">
        <v>43.29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89.25">
      <c r="A108" s="30" t="s">
        <v>42</v>
      </c>
      <c r="E108" s="31" t="s">
        <v>200</v>
      </c>
    </row>
    <row r="109" spans="1:5" ht="293.25">
      <c r="A109" t="s">
        <v>44</v>
      </c>
      <c r="E109" s="29" t="s">
        <v>201</v>
      </c>
    </row>
    <row r="110" spans="1:16" ht="12.75">
      <c r="A110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115</v>
      </c>
      <c s="26">
        <v>4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42</v>
      </c>
      <c r="E112" s="31" t="s">
        <v>205</v>
      </c>
    </row>
    <row r="113" spans="1:5" ht="267.75">
      <c r="A113" t="s">
        <v>44</v>
      </c>
      <c r="E113" s="29" t="s">
        <v>206</v>
      </c>
    </row>
    <row r="114" spans="1:16" ht="12.75">
      <c r="A114" s="19" t="s">
        <v>35</v>
      </c>
      <c s="23" t="s">
        <v>207</v>
      </c>
      <c s="23" t="s">
        <v>208</v>
      </c>
      <c s="19" t="s">
        <v>52</v>
      </c>
      <c s="24" t="s">
        <v>209</v>
      </c>
      <c s="25" t="s">
        <v>105</v>
      </c>
      <c s="26">
        <v>722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14.75">
      <c r="A116" s="30" t="s">
        <v>42</v>
      </c>
      <c r="E116" s="31" t="s">
        <v>210</v>
      </c>
    </row>
    <row r="117" spans="1:5" ht="25.5">
      <c r="A117" t="s">
        <v>44</v>
      </c>
      <c r="E117" s="29" t="s">
        <v>211</v>
      </c>
    </row>
    <row r="118" spans="1:16" ht="12.75">
      <c r="A118" s="19" t="s">
        <v>35</v>
      </c>
      <c s="23" t="s">
        <v>212</v>
      </c>
      <c s="23" t="s">
        <v>208</v>
      </c>
      <c s="19" t="s">
        <v>56</v>
      </c>
      <c s="24" t="s">
        <v>209</v>
      </c>
      <c s="25" t="s">
        <v>105</v>
      </c>
      <c s="26">
        <v>114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89.25">
      <c r="A120" s="30" t="s">
        <v>42</v>
      </c>
      <c r="E120" s="31" t="s">
        <v>213</v>
      </c>
    </row>
    <row r="121" spans="1:5" ht="25.5">
      <c r="A121" t="s">
        <v>44</v>
      </c>
      <c r="E121" s="29" t="s">
        <v>211</v>
      </c>
    </row>
    <row r="122" spans="1:16" ht="12.75">
      <c r="A122" s="19" t="s">
        <v>35</v>
      </c>
      <c s="23" t="s">
        <v>214</v>
      </c>
      <c s="23" t="s">
        <v>215</v>
      </c>
      <c s="19" t="s">
        <v>37</v>
      </c>
      <c s="24" t="s">
        <v>216</v>
      </c>
      <c s="25" t="s">
        <v>115</v>
      </c>
      <c s="26">
        <v>19.2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63.75">
      <c r="A124" s="30" t="s">
        <v>42</v>
      </c>
      <c r="E124" s="31" t="s">
        <v>217</v>
      </c>
    </row>
    <row r="125" spans="1:5" ht="38.25">
      <c r="A125" t="s">
        <v>44</v>
      </c>
      <c r="E125" s="29" t="s">
        <v>218</v>
      </c>
    </row>
    <row r="126" spans="1:16" ht="12.75">
      <c r="A126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105</v>
      </c>
      <c s="26">
        <v>192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51">
      <c r="A128" s="30" t="s">
        <v>42</v>
      </c>
      <c r="E128" s="31" t="s">
        <v>222</v>
      </c>
    </row>
    <row r="129" spans="1:5" ht="25.5">
      <c r="A129" t="s">
        <v>44</v>
      </c>
      <c r="E129" s="29" t="s">
        <v>223</v>
      </c>
    </row>
    <row r="130" spans="1:16" ht="12.75">
      <c r="A130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105</v>
      </c>
      <c s="26">
        <v>192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51">
      <c r="A132" s="30" t="s">
        <v>42</v>
      </c>
      <c r="E132" s="31" t="s">
        <v>222</v>
      </c>
    </row>
    <row r="133" spans="1:5" ht="25.5">
      <c r="A133" t="s">
        <v>44</v>
      </c>
      <c r="E133" s="29" t="s">
        <v>227</v>
      </c>
    </row>
    <row r="134" spans="1:18" ht="12.75" customHeight="1">
      <c r="A134" s="5" t="s">
        <v>33</v>
      </c>
      <c s="5"/>
      <c s="35" t="s">
        <v>13</v>
      </c>
      <c s="5"/>
      <c s="21" t="s">
        <v>228</v>
      </c>
      <c s="5"/>
      <c s="5"/>
      <c s="5"/>
      <c s="36">
        <f>0+Q134</f>
      </c>
      <c r="O134">
        <f>0+R134</f>
      </c>
      <c r="Q134">
        <f>0+I135+I139</f>
      </c>
      <c>
        <f>0+O135+O139</f>
      </c>
    </row>
    <row r="135" spans="1:16" ht="12.75">
      <c r="A135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105</v>
      </c>
      <c s="26">
        <v>800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37</v>
      </c>
    </row>
    <row r="137" spans="1:5" ht="38.25">
      <c r="A137" s="30" t="s">
        <v>42</v>
      </c>
      <c r="E137" s="31" t="s">
        <v>232</v>
      </c>
    </row>
    <row r="138" spans="1:5" ht="51">
      <c r="A138" t="s">
        <v>44</v>
      </c>
      <c r="E138" s="29" t="s">
        <v>233</v>
      </c>
    </row>
    <row r="139" spans="1:16" ht="12.75">
      <c r="A139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115</v>
      </c>
      <c s="26">
        <v>30.84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37</v>
      </c>
    </row>
    <row r="141" spans="1:5" ht="102">
      <c r="A141" s="30" t="s">
        <v>42</v>
      </c>
      <c r="E141" s="31" t="s">
        <v>237</v>
      </c>
    </row>
    <row r="142" spans="1:5" ht="38.25">
      <c r="A142" t="s">
        <v>44</v>
      </c>
      <c r="E142" s="29" t="s">
        <v>238</v>
      </c>
    </row>
    <row r="143" spans="1:18" ht="12.75" customHeight="1">
      <c r="A143" s="5" t="s">
        <v>33</v>
      </c>
      <c s="5"/>
      <c s="35" t="s">
        <v>23</v>
      </c>
      <c s="5"/>
      <c s="21" t="s">
        <v>239</v>
      </c>
      <c s="5"/>
      <c s="5"/>
      <c s="5"/>
      <c s="36">
        <f>0+Q143</f>
      </c>
      <c r="O143">
        <f>0+R143</f>
      </c>
      <c r="Q143">
        <f>0+I144+I148+I152+I156</f>
      </c>
      <c>
        <f>0+O144+O148+O152+O156</f>
      </c>
    </row>
    <row r="144" spans="1:16" ht="12.75">
      <c r="A144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115</v>
      </c>
      <c s="26">
        <v>4.4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37</v>
      </c>
    </row>
    <row r="146" spans="1:5" ht="25.5">
      <c r="A146" s="30" t="s">
        <v>42</v>
      </c>
      <c r="E146" s="31" t="s">
        <v>243</v>
      </c>
    </row>
    <row r="147" spans="1:5" ht="38.25">
      <c r="A147" t="s">
        <v>44</v>
      </c>
      <c r="E147" s="29" t="s">
        <v>238</v>
      </c>
    </row>
    <row r="148" spans="1:16" ht="12.75">
      <c r="A148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115</v>
      </c>
      <c s="26">
        <v>12.653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37</v>
      </c>
    </row>
    <row r="150" spans="1:5" ht="140.25">
      <c r="A150" s="30" t="s">
        <v>42</v>
      </c>
      <c r="E150" s="31" t="s">
        <v>247</v>
      </c>
    </row>
    <row r="151" spans="1:5" ht="293.25">
      <c r="A151" t="s">
        <v>44</v>
      </c>
      <c r="E151" s="29" t="s">
        <v>248</v>
      </c>
    </row>
    <row r="152" spans="1:16" ht="12.75">
      <c r="A152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115</v>
      </c>
      <c s="26">
        <v>19.864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37</v>
      </c>
    </row>
    <row r="154" spans="1:5" ht="153">
      <c r="A154" s="30" t="s">
        <v>42</v>
      </c>
      <c r="E154" s="31" t="s">
        <v>252</v>
      </c>
    </row>
    <row r="155" spans="1:5" ht="102">
      <c r="A155" t="s">
        <v>44</v>
      </c>
      <c r="E155" s="29" t="s">
        <v>253</v>
      </c>
    </row>
    <row r="156" spans="1:16" ht="12.75">
      <c r="A156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115</v>
      </c>
      <c s="26">
        <v>3.24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37</v>
      </c>
    </row>
    <row r="158" spans="1:5" ht="38.25">
      <c r="A158" s="30" t="s">
        <v>42</v>
      </c>
      <c r="E158" s="31" t="s">
        <v>257</v>
      </c>
    </row>
    <row r="159" spans="1:5" ht="102">
      <c r="A159" t="s">
        <v>44</v>
      </c>
      <c r="E159" s="29" t="s">
        <v>258</v>
      </c>
    </row>
    <row r="160" spans="1:18" ht="12.75" customHeight="1">
      <c r="A160" s="5" t="s">
        <v>33</v>
      </c>
      <c s="5"/>
      <c s="35" t="s">
        <v>25</v>
      </c>
      <c s="5"/>
      <c s="21" t="s">
        <v>259</v>
      </c>
      <c s="5"/>
      <c s="5"/>
      <c s="5"/>
      <c s="36">
        <f>0+Q160</f>
      </c>
      <c r="O160">
        <f>0+R160</f>
      </c>
      <c r="Q160">
        <f>0+I161+I165+I169+I173+I177+I181+I185+I189+I193+I197+I201+I205</f>
      </c>
      <c>
        <f>0+O161+O165+O169+O173+O177+O181+O185+O189+O193+O197+O201+O205</f>
      </c>
    </row>
    <row r="161" spans="1:16" ht="12.75">
      <c r="A161" s="19" t="s">
        <v>35</v>
      </c>
      <c s="23" t="s">
        <v>260</v>
      </c>
      <c s="23" t="s">
        <v>261</v>
      </c>
      <c s="19" t="s">
        <v>52</v>
      </c>
      <c s="24" t="s">
        <v>262</v>
      </c>
      <c s="25" t="s">
        <v>115</v>
      </c>
      <c s="26">
        <v>528.8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191.25">
      <c r="A163" s="30" t="s">
        <v>42</v>
      </c>
      <c r="E163" s="31" t="s">
        <v>263</v>
      </c>
    </row>
    <row r="164" spans="1:5" ht="51">
      <c r="A164" t="s">
        <v>44</v>
      </c>
      <c r="E164" s="29" t="s">
        <v>264</v>
      </c>
    </row>
    <row r="165" spans="1:16" ht="12.75">
      <c r="A165" s="19" t="s">
        <v>35</v>
      </c>
      <c s="23" t="s">
        <v>265</v>
      </c>
      <c s="23" t="s">
        <v>261</v>
      </c>
      <c s="19" t="s">
        <v>56</v>
      </c>
      <c s="24" t="s">
        <v>262</v>
      </c>
      <c s="25" t="s">
        <v>115</v>
      </c>
      <c s="26">
        <v>12.9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266</v>
      </c>
    </row>
    <row r="168" spans="1:5" ht="51">
      <c r="A168" t="s">
        <v>44</v>
      </c>
      <c r="E168" s="29" t="s">
        <v>264</v>
      </c>
    </row>
    <row r="169" spans="1:16" ht="12.75">
      <c r="A169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115</v>
      </c>
      <c s="26">
        <v>168.5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51">
      <c r="A171" s="30" t="s">
        <v>42</v>
      </c>
      <c r="E171" s="31" t="s">
        <v>270</v>
      </c>
    </row>
    <row r="172" spans="1:5" ht="38.25">
      <c r="A172" t="s">
        <v>44</v>
      </c>
      <c r="E172" s="29" t="s">
        <v>271</v>
      </c>
    </row>
    <row r="173" spans="1:16" ht="12.75">
      <c r="A173" s="19" t="s">
        <v>35</v>
      </c>
      <c s="23" t="s">
        <v>272</v>
      </c>
      <c s="23" t="s">
        <v>273</v>
      </c>
      <c s="19" t="s">
        <v>52</v>
      </c>
      <c s="24" t="s">
        <v>274</v>
      </c>
      <c s="25" t="s">
        <v>105</v>
      </c>
      <c s="26">
        <v>7619.6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114.75">
      <c r="A175" s="30" t="s">
        <v>42</v>
      </c>
      <c r="E175" s="31" t="s">
        <v>275</v>
      </c>
    </row>
    <row r="176" spans="1:5" ht="51">
      <c r="A176" t="s">
        <v>44</v>
      </c>
      <c r="E176" s="29" t="s">
        <v>276</v>
      </c>
    </row>
    <row r="177" spans="1:16" ht="12.75">
      <c r="A177" s="19" t="s">
        <v>35</v>
      </c>
      <c s="23" t="s">
        <v>277</v>
      </c>
      <c s="23" t="s">
        <v>273</v>
      </c>
      <c s="19" t="s">
        <v>56</v>
      </c>
      <c s="24" t="s">
        <v>274</v>
      </c>
      <c s="25" t="s">
        <v>105</v>
      </c>
      <c s="26">
        <v>10024.4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127.5">
      <c r="A179" s="30" t="s">
        <v>42</v>
      </c>
      <c r="E179" s="31" t="s">
        <v>278</v>
      </c>
    </row>
    <row r="180" spans="1:5" ht="51">
      <c r="A180" t="s">
        <v>44</v>
      </c>
      <c r="E180" s="29" t="s">
        <v>276</v>
      </c>
    </row>
    <row r="181" spans="1:16" ht="12.75">
      <c r="A181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105</v>
      </c>
      <c s="26">
        <v>2125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37</v>
      </c>
    </row>
    <row r="183" spans="1:5" ht="51">
      <c r="A183" s="30" t="s">
        <v>42</v>
      </c>
      <c r="E183" s="31" t="s">
        <v>282</v>
      </c>
    </row>
    <row r="184" spans="1:5" ht="51">
      <c r="A184" t="s">
        <v>44</v>
      </c>
      <c r="E184" s="29" t="s">
        <v>276</v>
      </c>
    </row>
    <row r="185" spans="1:16" ht="12.75">
      <c r="A185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105</v>
      </c>
      <c s="26">
        <v>2125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102">
      <c r="A187" s="30" t="s">
        <v>42</v>
      </c>
      <c r="E187" s="31" t="s">
        <v>286</v>
      </c>
    </row>
    <row r="188" spans="1:5" ht="51">
      <c r="A188" t="s">
        <v>44</v>
      </c>
      <c r="E188" s="29" t="s">
        <v>287</v>
      </c>
    </row>
    <row r="189" spans="1:16" ht="12.75">
      <c r="A189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115</v>
      </c>
      <c s="26">
        <v>131.652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37</v>
      </c>
    </row>
    <row r="191" spans="1:5" ht="25.5">
      <c r="A191" s="30" t="s">
        <v>42</v>
      </c>
      <c r="E191" s="31" t="s">
        <v>291</v>
      </c>
    </row>
    <row r="192" spans="1:5" ht="140.25">
      <c r="A192" t="s">
        <v>44</v>
      </c>
      <c r="E192" s="29" t="s">
        <v>292</v>
      </c>
    </row>
    <row r="193" spans="1:16" ht="12.75">
      <c r="A193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105</v>
      </c>
      <c s="26">
        <v>7406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114.75">
      <c r="A195" s="30" t="s">
        <v>42</v>
      </c>
      <c r="E195" s="31" t="s">
        <v>296</v>
      </c>
    </row>
    <row r="196" spans="1:5" ht="140.25">
      <c r="A196" t="s">
        <v>44</v>
      </c>
      <c r="E196" s="29" t="s">
        <v>292</v>
      </c>
    </row>
    <row r="197" spans="1:16" ht="12.75">
      <c r="A197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105</v>
      </c>
      <c s="26">
        <v>7619.6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37</v>
      </c>
    </row>
    <row r="199" spans="1:5" ht="127.5">
      <c r="A199" s="30" t="s">
        <v>42</v>
      </c>
      <c r="E199" s="31" t="s">
        <v>300</v>
      </c>
    </row>
    <row r="200" spans="1:5" ht="140.25">
      <c r="A200" t="s">
        <v>44</v>
      </c>
      <c r="E200" s="29" t="s">
        <v>292</v>
      </c>
    </row>
    <row r="201" spans="1:16" ht="12.75">
      <c r="A201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105</v>
      </c>
      <c s="26">
        <v>2237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37</v>
      </c>
    </row>
    <row r="203" spans="1:5" ht="38.25">
      <c r="A203" s="30" t="s">
        <v>42</v>
      </c>
      <c r="E203" s="31" t="s">
        <v>304</v>
      </c>
    </row>
    <row r="204" spans="1:5" ht="140.25">
      <c r="A204" t="s">
        <v>44</v>
      </c>
      <c r="E204" s="29" t="s">
        <v>292</v>
      </c>
    </row>
    <row r="205" spans="1:16" ht="12.75">
      <c r="A205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105</v>
      </c>
      <c s="26">
        <v>490.6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37</v>
      </c>
    </row>
    <row r="207" spans="1:5" ht="76.5">
      <c r="A207" s="30" t="s">
        <v>42</v>
      </c>
      <c r="E207" s="31" t="s">
        <v>308</v>
      </c>
    </row>
    <row r="208" spans="1:5" ht="140.25">
      <c r="A208" t="s">
        <v>44</v>
      </c>
      <c r="E208" s="29" t="s">
        <v>292</v>
      </c>
    </row>
    <row r="209" spans="1:18" ht="12.75" customHeight="1">
      <c r="A209" s="5" t="s">
        <v>33</v>
      </c>
      <c s="5"/>
      <c s="35" t="s">
        <v>71</v>
      </c>
      <c s="5"/>
      <c s="21" t="s">
        <v>309</v>
      </c>
      <c s="5"/>
      <c s="5"/>
      <c s="5"/>
      <c s="36">
        <f>0+Q209</f>
      </c>
      <c r="O209">
        <f>0+R209</f>
      </c>
      <c r="Q209">
        <f>0+I210+I214+I218</f>
      </c>
      <c>
        <f>0+O210+O214+O218</f>
      </c>
    </row>
    <row r="210" spans="1:16" ht="12.75">
      <c r="A210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126</v>
      </c>
      <c s="26">
        <v>46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37</v>
      </c>
    </row>
    <row r="212" spans="1:5" ht="76.5">
      <c r="A212" s="30" t="s">
        <v>42</v>
      </c>
      <c r="E212" s="31" t="s">
        <v>313</v>
      </c>
    </row>
    <row r="213" spans="1:5" ht="255">
      <c r="A213" t="s">
        <v>44</v>
      </c>
      <c r="E213" s="29" t="s">
        <v>314</v>
      </c>
    </row>
    <row r="214" spans="1:16" ht="12.75">
      <c r="A214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126</v>
      </c>
      <c s="26">
        <v>10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37</v>
      </c>
    </row>
    <row r="216" spans="1:5" ht="25.5">
      <c r="A216" s="30" t="s">
        <v>42</v>
      </c>
      <c r="E216" s="31" t="s">
        <v>318</v>
      </c>
    </row>
    <row r="217" spans="1:5" ht="255">
      <c r="A217" t="s">
        <v>44</v>
      </c>
      <c r="E217" s="29" t="s">
        <v>314</v>
      </c>
    </row>
    <row r="218" spans="1:16" ht="12.75">
      <c r="A218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115</v>
      </c>
      <c s="26">
        <v>46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37</v>
      </c>
    </row>
    <row r="220" spans="1:5" ht="76.5">
      <c r="A220" s="30" t="s">
        <v>42</v>
      </c>
      <c r="E220" s="31" t="s">
        <v>322</v>
      </c>
    </row>
    <row r="221" spans="1:5" ht="369.75">
      <c r="A221" t="s">
        <v>44</v>
      </c>
      <c r="E221" s="29" t="s">
        <v>323</v>
      </c>
    </row>
    <row r="222" spans="1:18" ht="12.75" customHeight="1">
      <c r="A222" s="5" t="s">
        <v>33</v>
      </c>
      <c s="5"/>
      <c s="35" t="s">
        <v>30</v>
      </c>
      <c s="5"/>
      <c s="21" t="s">
        <v>324</v>
      </c>
      <c s="5"/>
      <c s="5"/>
      <c s="5"/>
      <c s="36">
        <f>0+Q222</f>
      </c>
      <c r="O222">
        <f>0+R222</f>
      </c>
      <c r="Q222">
        <f>0+I223+I227+I231+I235+I239+I243+I247+I251+I255+I259+I263+I267+I271+I275</f>
      </c>
      <c>
        <f>0+O223+O227+O231+O235+O239+O243+O247+O251+O255+O259+O263+O267+O271+O275</f>
      </c>
    </row>
    <row r="223" spans="1:16" ht="12.75">
      <c r="A223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77</v>
      </c>
      <c s="26">
        <v>76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37</v>
      </c>
    </row>
    <row r="225" spans="1:5" ht="51">
      <c r="A225" s="30" t="s">
        <v>42</v>
      </c>
      <c r="E225" s="31" t="s">
        <v>328</v>
      </c>
    </row>
    <row r="226" spans="1:5" ht="51">
      <c r="A226" t="s">
        <v>44</v>
      </c>
      <c r="E226" s="29" t="s">
        <v>329</v>
      </c>
    </row>
    <row r="227" spans="1:16" ht="25.5">
      <c r="A227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77</v>
      </c>
      <c s="26">
        <v>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12.75">
      <c r="A229" s="30" t="s">
        <v>42</v>
      </c>
      <c r="E229" s="31" t="s">
        <v>333</v>
      </c>
    </row>
    <row r="230" spans="1:5" ht="51">
      <c r="A230" t="s">
        <v>44</v>
      </c>
      <c r="E230" s="29" t="s">
        <v>334</v>
      </c>
    </row>
    <row r="231" spans="1:16" ht="12.75">
      <c r="A231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77</v>
      </c>
      <c s="26">
        <v>4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106</v>
      </c>
    </row>
    <row r="233" spans="1:5" ht="38.25">
      <c r="A233" s="30" t="s">
        <v>42</v>
      </c>
      <c r="E233" s="31" t="s">
        <v>338</v>
      </c>
    </row>
    <row r="234" spans="1:5" ht="25.5">
      <c r="A234" t="s">
        <v>44</v>
      </c>
      <c r="E234" s="29" t="s">
        <v>339</v>
      </c>
    </row>
    <row r="235" spans="1:16" ht="25.5">
      <c r="A235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77</v>
      </c>
      <c s="26">
        <v>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37</v>
      </c>
    </row>
    <row r="237" spans="1:5" ht="12.75">
      <c r="A237" s="30" t="s">
        <v>42</v>
      </c>
      <c r="E237" s="31" t="s">
        <v>333</v>
      </c>
    </row>
    <row r="238" spans="1:5" ht="51">
      <c r="A238" t="s">
        <v>44</v>
      </c>
      <c r="E238" s="29" t="s">
        <v>343</v>
      </c>
    </row>
    <row r="239" spans="1:16" ht="12.75">
      <c r="A239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77</v>
      </c>
      <c s="26">
        <v>4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142</v>
      </c>
    </row>
    <row r="241" spans="1:5" ht="38.25">
      <c r="A241" s="30" t="s">
        <v>42</v>
      </c>
      <c r="E241" s="31" t="s">
        <v>338</v>
      </c>
    </row>
    <row r="242" spans="1:5" ht="25.5">
      <c r="A242" t="s">
        <v>44</v>
      </c>
      <c r="E242" s="29" t="s">
        <v>339</v>
      </c>
    </row>
    <row r="243" spans="1:16" ht="25.5">
      <c r="A243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105</v>
      </c>
      <c s="26">
        <v>333.75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25.5">
      <c r="A245" s="30" t="s">
        <v>42</v>
      </c>
      <c r="E245" s="31" t="s">
        <v>350</v>
      </c>
    </row>
    <row r="246" spans="1:5" ht="38.25">
      <c r="A246" t="s">
        <v>44</v>
      </c>
      <c r="E246" s="29" t="s">
        <v>351</v>
      </c>
    </row>
    <row r="247" spans="1:16" ht="25.5">
      <c r="A247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105</v>
      </c>
      <c s="26">
        <v>333.75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37</v>
      </c>
    </row>
    <row r="249" spans="1:5" ht="25.5">
      <c r="A249" s="30" t="s">
        <v>42</v>
      </c>
      <c r="E249" s="31" t="s">
        <v>355</v>
      </c>
    </row>
    <row r="250" spans="1:5" ht="38.25">
      <c r="A250" t="s">
        <v>44</v>
      </c>
      <c r="E250" s="29" t="s">
        <v>351</v>
      </c>
    </row>
    <row r="251" spans="1:16" ht="12.75">
      <c r="A251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126</v>
      </c>
      <c s="26">
        <v>80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51">
      <c r="A253" s="30" t="s">
        <v>42</v>
      </c>
      <c r="E253" s="31" t="s">
        <v>359</v>
      </c>
    </row>
    <row r="254" spans="1:5" ht="25.5">
      <c r="A254" t="s">
        <v>44</v>
      </c>
      <c r="E254" s="29" t="s">
        <v>360</v>
      </c>
    </row>
    <row r="255" spans="1:16" ht="12.75">
      <c r="A25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126</v>
      </c>
      <c s="26">
        <v>410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37</v>
      </c>
    </row>
    <row r="257" spans="1:5" ht="63.75">
      <c r="A257" s="30" t="s">
        <v>42</v>
      </c>
      <c r="E257" s="31" t="s">
        <v>364</v>
      </c>
    </row>
    <row r="258" spans="1:5" ht="25.5">
      <c r="A258" t="s">
        <v>44</v>
      </c>
      <c r="E258" s="29" t="s">
        <v>360</v>
      </c>
    </row>
    <row r="259" spans="1:16" ht="12.75">
      <c r="A259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126</v>
      </c>
      <c s="26">
        <v>80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37</v>
      </c>
    </row>
    <row r="261" spans="1:5" ht="51">
      <c r="A261" s="30" t="s">
        <v>42</v>
      </c>
      <c r="E261" s="31" t="s">
        <v>368</v>
      </c>
    </row>
    <row r="262" spans="1:5" ht="38.25">
      <c r="A262" t="s">
        <v>44</v>
      </c>
      <c r="E262" s="29" t="s">
        <v>369</v>
      </c>
    </row>
    <row r="263" spans="1:16" ht="12.75">
      <c r="A26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105</v>
      </c>
      <c s="26">
        <v>7527.6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25.5">
      <c r="A264" s="28" t="s">
        <v>40</v>
      </c>
      <c r="E264" s="29" t="s">
        <v>373</v>
      </c>
    </row>
    <row r="265" spans="1:5" ht="12.75">
      <c r="A265" s="30" t="s">
        <v>42</v>
      </c>
      <c r="E265" s="31" t="s">
        <v>374</v>
      </c>
    </row>
    <row r="266" spans="1:5" ht="25.5">
      <c r="A266" t="s">
        <v>44</v>
      </c>
      <c r="E266" s="29" t="s">
        <v>375</v>
      </c>
    </row>
    <row r="267" spans="1:16" ht="12.75">
      <c r="A267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115</v>
      </c>
      <c s="26">
        <v>12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106</v>
      </c>
    </row>
    <row r="269" spans="1:5" ht="102">
      <c r="A269" s="30" t="s">
        <v>42</v>
      </c>
      <c r="E269" s="31" t="s">
        <v>379</v>
      </c>
    </row>
    <row r="270" spans="1:5" ht="102">
      <c r="A270" t="s">
        <v>44</v>
      </c>
      <c r="E270" s="29" t="s">
        <v>380</v>
      </c>
    </row>
    <row r="271" spans="1:16" ht="12.75">
      <c r="A271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126</v>
      </c>
      <c s="26">
        <v>46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106</v>
      </c>
    </row>
    <row r="273" spans="1:5" ht="76.5">
      <c r="A273" s="30" t="s">
        <v>42</v>
      </c>
      <c r="E273" s="31" t="s">
        <v>384</v>
      </c>
    </row>
    <row r="274" spans="1:5" ht="114.75">
      <c r="A274" t="s">
        <v>44</v>
      </c>
      <c r="E274" s="29" t="s">
        <v>385</v>
      </c>
    </row>
    <row r="275" spans="1:16" ht="12.75">
      <c r="A275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126</v>
      </c>
      <c s="26">
        <v>8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106</v>
      </c>
    </row>
    <row r="277" spans="1:5" ht="12.75">
      <c r="A277" s="30" t="s">
        <v>42</v>
      </c>
      <c r="E277" s="31" t="s">
        <v>389</v>
      </c>
    </row>
    <row r="278" spans="1:5" ht="114.75">
      <c r="A278" t="s">
        <v>44</v>
      </c>
      <c r="E278" s="29" t="s">
        <v>385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0+O8+O21+O90+O95+O104+O157+O178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390</v>
      </c>
      <c s="32">
        <f>0+I8+I21+I90+I95+I104+I157+I178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390</v>
      </c>
      <c s="5"/>
      <c s="14" t="s">
        <v>391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640.186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91</v>
      </c>
    </row>
    <row r="11" spans="1:5" ht="102">
      <c r="A11" s="30" t="s">
        <v>42</v>
      </c>
      <c r="E11" s="31" t="s">
        <v>392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90</v>
      </c>
      <c s="26">
        <v>42.372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96</v>
      </c>
    </row>
    <row r="15" spans="1:5" ht="63.75">
      <c r="A15" s="30" t="s">
        <v>42</v>
      </c>
      <c r="E15" s="31" t="s">
        <v>393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98</v>
      </c>
      <c s="19" t="s">
        <v>37</v>
      </c>
      <c s="24" t="s">
        <v>99</v>
      </c>
      <c s="25" t="s">
        <v>90</v>
      </c>
      <c s="26">
        <v>724.497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100</v>
      </c>
    </row>
    <row r="19" spans="1:5" ht="51">
      <c r="A19" s="30" t="s">
        <v>42</v>
      </c>
      <c r="E19" s="31" t="s">
        <v>394</v>
      </c>
    </row>
    <row r="20" spans="1:5" ht="25.5">
      <c r="A20" t="s">
        <v>44</v>
      </c>
      <c r="E20" s="29" t="s">
        <v>93</v>
      </c>
    </row>
    <row r="21" spans="1:18" ht="12.75" customHeight="1">
      <c r="A21" s="5" t="s">
        <v>33</v>
      </c>
      <c s="5"/>
      <c s="35" t="s">
        <v>19</v>
      </c>
      <c s="5"/>
      <c s="21" t="s">
        <v>102</v>
      </c>
      <c s="5"/>
      <c s="5"/>
      <c s="5"/>
      <c s="36">
        <f>0+Q21</f>
      </c>
      <c r="O21">
        <f>0+R21</f>
      </c>
      <c r="Q21">
        <f>0+I22+I26+I30+I34+I38+I42+I46+I50+I54+I58+I62+I66+I70+I74+I78+I82+I86</f>
      </c>
      <c>
        <f>0+O22+O26+O30+O34+O38+O42+O46+O50+O54+O58+O62+O66+O70+O74+O78+O82+O86</f>
      </c>
    </row>
    <row r="22" spans="1:16" ht="12.75">
      <c r="A22" s="19" t="s">
        <v>35</v>
      </c>
      <c s="23" t="s">
        <v>23</v>
      </c>
      <c s="23" t="s">
        <v>103</v>
      </c>
      <c s="19" t="s">
        <v>37</v>
      </c>
      <c s="24" t="s">
        <v>104</v>
      </c>
      <c s="25" t="s">
        <v>105</v>
      </c>
      <c s="26">
        <v>400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106</v>
      </c>
    </row>
    <row r="24" spans="1:5" ht="12.75">
      <c r="A24" s="30" t="s">
        <v>42</v>
      </c>
      <c r="E24" s="31" t="s">
        <v>395</v>
      </c>
    </row>
    <row r="25" spans="1:5" ht="38.25">
      <c r="A25" t="s">
        <v>44</v>
      </c>
      <c r="E25" s="29" t="s">
        <v>108</v>
      </c>
    </row>
    <row r="26" spans="1:16" ht="12.75">
      <c r="A26" s="19" t="s">
        <v>35</v>
      </c>
      <c s="23" t="s">
        <v>25</v>
      </c>
      <c s="23" t="s">
        <v>113</v>
      </c>
      <c s="19" t="s">
        <v>37</v>
      </c>
      <c s="24" t="s">
        <v>114</v>
      </c>
      <c s="25" t="s">
        <v>115</v>
      </c>
      <c s="26">
        <v>23.6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116</v>
      </c>
    </row>
    <row r="28" spans="1:5" ht="51">
      <c r="A28" s="30" t="s">
        <v>42</v>
      </c>
      <c r="E28" s="31" t="s">
        <v>396</v>
      </c>
    </row>
    <row r="29" spans="1:5" ht="63.75">
      <c r="A29" t="s">
        <v>44</v>
      </c>
      <c r="E29" s="29" t="s">
        <v>118</v>
      </c>
    </row>
    <row r="30" spans="1:16" ht="12.75">
      <c r="A30" s="19" t="s">
        <v>35</v>
      </c>
      <c s="23" t="s">
        <v>27</v>
      </c>
      <c s="23" t="s">
        <v>397</v>
      </c>
      <c s="19" t="s">
        <v>37</v>
      </c>
      <c s="24" t="s">
        <v>398</v>
      </c>
      <c s="25" t="s">
        <v>115</v>
      </c>
      <c s="26">
        <v>8.46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106</v>
      </c>
    </row>
    <row r="32" spans="1:5" ht="12.75">
      <c r="A32" s="30" t="s">
        <v>42</v>
      </c>
      <c r="E32" s="31" t="s">
        <v>399</v>
      </c>
    </row>
    <row r="33" spans="1:5" ht="63.75">
      <c r="A33" t="s">
        <v>44</v>
      </c>
      <c r="E33" s="29" t="s">
        <v>118</v>
      </c>
    </row>
    <row r="34" spans="1:16" ht="12.75">
      <c r="A34" s="19" t="s">
        <v>35</v>
      </c>
      <c s="23" t="s">
        <v>65</v>
      </c>
      <c s="23" t="s">
        <v>400</v>
      </c>
      <c s="19" t="s">
        <v>37</v>
      </c>
      <c s="24" t="s">
        <v>401</v>
      </c>
      <c s="25" t="s">
        <v>126</v>
      </c>
      <c s="26">
        <v>98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106</v>
      </c>
    </row>
    <row r="36" spans="1:5" ht="38.25">
      <c r="A36" s="30" t="s">
        <v>42</v>
      </c>
      <c r="E36" s="31" t="s">
        <v>402</v>
      </c>
    </row>
    <row r="37" spans="1:5" ht="63.75">
      <c r="A37" t="s">
        <v>44</v>
      </c>
      <c r="E37" s="29" t="s">
        <v>118</v>
      </c>
    </row>
    <row r="38" spans="1:16" ht="12.75">
      <c r="A38" s="19" t="s">
        <v>35</v>
      </c>
      <c s="23" t="s">
        <v>71</v>
      </c>
      <c s="23" t="s">
        <v>119</v>
      </c>
      <c s="19" t="s">
        <v>52</v>
      </c>
      <c s="24" t="s">
        <v>120</v>
      </c>
      <c s="25" t="s">
        <v>115</v>
      </c>
      <c s="26">
        <v>305.717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116</v>
      </c>
    </row>
    <row r="40" spans="1:5" ht="165.75">
      <c r="A40" s="30" t="s">
        <v>42</v>
      </c>
      <c r="E40" s="31" t="s">
        <v>403</v>
      </c>
    </row>
    <row r="41" spans="1:5" ht="63.75">
      <c r="A41" t="s">
        <v>44</v>
      </c>
      <c r="E41" s="29" t="s">
        <v>118</v>
      </c>
    </row>
    <row r="42" spans="1:16" ht="12.75">
      <c r="A42" s="19" t="s">
        <v>35</v>
      </c>
      <c s="23" t="s">
        <v>30</v>
      </c>
      <c s="23" t="s">
        <v>119</v>
      </c>
      <c s="19" t="s">
        <v>56</v>
      </c>
      <c s="24" t="s">
        <v>120</v>
      </c>
      <c s="25" t="s">
        <v>115</v>
      </c>
      <c s="26">
        <v>53.86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122</v>
      </c>
    </row>
    <row r="44" spans="1:5" ht="25.5">
      <c r="A44" s="30" t="s">
        <v>42</v>
      </c>
      <c r="E44" s="31" t="s">
        <v>404</v>
      </c>
    </row>
    <row r="45" spans="1:5" ht="63.75">
      <c r="A45" t="s">
        <v>44</v>
      </c>
      <c r="E45" s="29" t="s">
        <v>118</v>
      </c>
    </row>
    <row r="46" spans="1:16" ht="12.75">
      <c r="A46" s="19" t="s">
        <v>35</v>
      </c>
      <c s="23" t="s">
        <v>32</v>
      </c>
      <c s="23" t="s">
        <v>140</v>
      </c>
      <c s="19" t="s">
        <v>37</v>
      </c>
      <c s="24" t="s">
        <v>141</v>
      </c>
      <c s="25" t="s">
        <v>115</v>
      </c>
      <c s="26">
        <v>259.406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142</v>
      </c>
    </row>
    <row r="48" spans="1:5" ht="140.25">
      <c r="A48" s="30" t="s">
        <v>42</v>
      </c>
      <c r="E48" s="31" t="s">
        <v>405</v>
      </c>
    </row>
    <row r="49" spans="1:5" ht="369.75">
      <c r="A49" t="s">
        <v>44</v>
      </c>
      <c r="E49" s="29" t="s">
        <v>144</v>
      </c>
    </row>
    <row r="50" spans="1:16" ht="12.75">
      <c r="A50" s="19" t="s">
        <v>35</v>
      </c>
      <c s="23" t="s">
        <v>134</v>
      </c>
      <c s="23" t="s">
        <v>156</v>
      </c>
      <c s="19" t="s">
        <v>37</v>
      </c>
      <c s="24" t="s">
        <v>157</v>
      </c>
      <c s="25" t="s">
        <v>105</v>
      </c>
      <c s="26">
        <v>14008.68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406</v>
      </c>
    </row>
    <row r="53" spans="1:5" ht="25.5">
      <c r="A53" t="s">
        <v>44</v>
      </c>
      <c r="E53" s="29" t="s">
        <v>159</v>
      </c>
    </row>
    <row r="54" spans="1:16" ht="12.75">
      <c r="A54" s="19" t="s">
        <v>35</v>
      </c>
      <c s="23" t="s">
        <v>139</v>
      </c>
      <c s="23" t="s">
        <v>161</v>
      </c>
      <c s="19" t="s">
        <v>37</v>
      </c>
      <c s="24" t="s">
        <v>162</v>
      </c>
      <c s="25" t="s">
        <v>115</v>
      </c>
      <c s="26">
        <v>20.7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142</v>
      </c>
    </row>
    <row r="56" spans="1:5" ht="89.25">
      <c r="A56" s="30" t="s">
        <v>42</v>
      </c>
      <c r="E56" s="31" t="s">
        <v>407</v>
      </c>
    </row>
    <row r="57" spans="1:5" ht="25.5">
      <c r="A57" t="s">
        <v>44</v>
      </c>
      <c r="E57" s="29" t="s">
        <v>159</v>
      </c>
    </row>
    <row r="58" spans="1:16" ht="12.75">
      <c r="A58" s="19" t="s">
        <v>35</v>
      </c>
      <c s="23" t="s">
        <v>145</v>
      </c>
      <c s="23" t="s">
        <v>165</v>
      </c>
      <c s="19" t="s">
        <v>37</v>
      </c>
      <c s="24" t="s">
        <v>166</v>
      </c>
      <c s="25" t="s">
        <v>115</v>
      </c>
      <c s="26">
        <v>27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142</v>
      </c>
    </row>
    <row r="60" spans="1:5" ht="25.5">
      <c r="A60" s="30" t="s">
        <v>42</v>
      </c>
      <c r="E60" s="31" t="s">
        <v>408</v>
      </c>
    </row>
    <row r="61" spans="1:5" ht="25.5">
      <c r="A61" t="s">
        <v>44</v>
      </c>
      <c r="E61" s="29" t="s">
        <v>159</v>
      </c>
    </row>
    <row r="62" spans="1:16" ht="12.75">
      <c r="A62" s="19" t="s">
        <v>35</v>
      </c>
      <c s="23" t="s">
        <v>150</v>
      </c>
      <c s="23" t="s">
        <v>409</v>
      </c>
      <c s="19" t="s">
        <v>37</v>
      </c>
      <c s="24" t="s">
        <v>410</v>
      </c>
      <c s="25" t="s">
        <v>77</v>
      </c>
      <c s="26">
        <v>18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142</v>
      </c>
    </row>
    <row r="64" spans="1:5" ht="12.75">
      <c r="A64" s="30" t="s">
        <v>42</v>
      </c>
      <c r="E64" s="31" t="s">
        <v>411</v>
      </c>
    </row>
    <row r="65" spans="1:5" ht="25.5">
      <c r="A65" t="s">
        <v>44</v>
      </c>
      <c r="E65" s="29" t="s">
        <v>159</v>
      </c>
    </row>
    <row r="66" spans="1:16" ht="12.75">
      <c r="A66" s="19" t="s">
        <v>35</v>
      </c>
      <c s="23" t="s">
        <v>155</v>
      </c>
      <c s="23" t="s">
        <v>173</v>
      </c>
      <c s="19" t="s">
        <v>37</v>
      </c>
      <c s="24" t="s">
        <v>174</v>
      </c>
      <c s="25" t="s">
        <v>126</v>
      </c>
      <c s="26">
        <v>32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142</v>
      </c>
    </row>
    <row r="68" spans="1:5" ht="12.75">
      <c r="A68" s="30" t="s">
        <v>42</v>
      </c>
      <c r="E68" s="31" t="s">
        <v>412</v>
      </c>
    </row>
    <row r="69" spans="1:5" ht="25.5">
      <c r="A69" t="s">
        <v>44</v>
      </c>
      <c r="E69" s="29" t="s">
        <v>159</v>
      </c>
    </row>
    <row r="70" spans="1:16" ht="12.75">
      <c r="A70" s="19" t="s">
        <v>35</v>
      </c>
      <c s="23" t="s">
        <v>160</v>
      </c>
      <c s="23" t="s">
        <v>184</v>
      </c>
      <c s="19" t="s">
        <v>37</v>
      </c>
      <c s="24" t="s">
        <v>185</v>
      </c>
      <c s="25" t="s">
        <v>115</v>
      </c>
      <c s="26">
        <v>25.087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413</v>
      </c>
    </row>
    <row r="72" spans="1:5" ht="63.75">
      <c r="A72" s="30" t="s">
        <v>42</v>
      </c>
      <c r="E72" s="31" t="s">
        <v>414</v>
      </c>
    </row>
    <row r="73" spans="1:5" ht="318.75">
      <c r="A73" t="s">
        <v>44</v>
      </c>
      <c r="E73" s="29" t="s">
        <v>180</v>
      </c>
    </row>
    <row r="74" spans="1:16" ht="12.75">
      <c r="A74" s="19" t="s">
        <v>35</v>
      </c>
      <c s="23" t="s">
        <v>164</v>
      </c>
      <c s="23" t="s">
        <v>188</v>
      </c>
      <c s="19" t="s">
        <v>37</v>
      </c>
      <c s="24" t="s">
        <v>189</v>
      </c>
      <c s="25" t="s">
        <v>115</v>
      </c>
      <c s="26">
        <v>284.493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38.25">
      <c r="A76" s="30" t="s">
        <v>42</v>
      </c>
      <c r="E76" s="31" t="s">
        <v>415</v>
      </c>
    </row>
    <row r="77" spans="1:5" ht="191.25">
      <c r="A77" t="s">
        <v>44</v>
      </c>
      <c r="E77" s="29" t="s">
        <v>191</v>
      </c>
    </row>
    <row r="78" spans="1:16" ht="12.75">
      <c r="A78" s="19" t="s">
        <v>35</v>
      </c>
      <c s="23" t="s">
        <v>168</v>
      </c>
      <c s="23" t="s">
        <v>193</v>
      </c>
      <c s="19" t="s">
        <v>37</v>
      </c>
      <c s="24" t="s">
        <v>194</v>
      </c>
      <c s="25" t="s">
        <v>115</v>
      </c>
      <c s="26">
        <v>10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38.25">
      <c r="A80" s="30" t="s">
        <v>42</v>
      </c>
      <c r="E80" s="31" t="s">
        <v>416</v>
      </c>
    </row>
    <row r="81" spans="1:5" ht="242.25">
      <c r="A81" t="s">
        <v>44</v>
      </c>
      <c r="E81" s="29" t="s">
        <v>196</v>
      </c>
    </row>
    <row r="82" spans="1:16" ht="12.75">
      <c r="A82" s="19" t="s">
        <v>35</v>
      </c>
      <c s="23" t="s">
        <v>172</v>
      </c>
      <c s="23" t="s">
        <v>198</v>
      </c>
      <c s="19" t="s">
        <v>37</v>
      </c>
      <c s="24" t="s">
        <v>199</v>
      </c>
      <c s="25" t="s">
        <v>115</v>
      </c>
      <c s="26">
        <v>14.166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51">
      <c r="A84" s="30" t="s">
        <v>42</v>
      </c>
      <c r="E84" s="31" t="s">
        <v>417</v>
      </c>
    </row>
    <row r="85" spans="1:5" ht="293.25">
      <c r="A85" t="s">
        <v>44</v>
      </c>
      <c r="E85" s="29" t="s">
        <v>201</v>
      </c>
    </row>
    <row r="86" spans="1:16" ht="12.75">
      <c r="A86" s="19" t="s">
        <v>35</v>
      </c>
      <c s="23" t="s">
        <v>176</v>
      </c>
      <c s="23" t="s">
        <v>208</v>
      </c>
      <c s="19" t="s">
        <v>37</v>
      </c>
      <c s="24" t="s">
        <v>209</v>
      </c>
      <c s="25" t="s">
        <v>105</v>
      </c>
      <c s="26">
        <v>308.24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51">
      <c r="A88" s="30" t="s">
        <v>42</v>
      </c>
      <c r="E88" s="31" t="s">
        <v>418</v>
      </c>
    </row>
    <row r="89" spans="1:5" ht="25.5">
      <c r="A89" t="s">
        <v>44</v>
      </c>
      <c r="E89" s="29" t="s">
        <v>211</v>
      </c>
    </row>
    <row r="90" spans="1:18" ht="12.75" customHeight="1">
      <c r="A90" s="5" t="s">
        <v>33</v>
      </c>
      <c s="5"/>
      <c s="35" t="s">
        <v>13</v>
      </c>
      <c s="5"/>
      <c s="21" t="s">
        <v>228</v>
      </c>
      <c s="5"/>
      <c s="5"/>
      <c s="5"/>
      <c s="36">
        <f>0+Q90</f>
      </c>
      <c r="O90">
        <f>0+R90</f>
      </c>
      <c r="Q90">
        <f>0+I91</f>
      </c>
      <c>
        <f>0+O91</f>
      </c>
    </row>
    <row r="91" spans="1:16" ht="12.75">
      <c r="A91" s="19" t="s">
        <v>35</v>
      </c>
      <c s="23" t="s">
        <v>181</v>
      </c>
      <c s="23" t="s">
        <v>230</v>
      </c>
      <c s="19" t="s">
        <v>37</v>
      </c>
      <c s="24" t="s">
        <v>231</v>
      </c>
      <c s="25" t="s">
        <v>105</v>
      </c>
      <c s="26">
        <v>400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37</v>
      </c>
    </row>
    <row r="93" spans="1:5" ht="38.25">
      <c r="A93" s="30" t="s">
        <v>42</v>
      </c>
      <c r="E93" s="31" t="s">
        <v>419</v>
      </c>
    </row>
    <row r="94" spans="1:5" ht="51">
      <c r="A94" t="s">
        <v>44</v>
      </c>
      <c r="E94" s="29" t="s">
        <v>233</v>
      </c>
    </row>
    <row r="95" spans="1:18" ht="12.75" customHeight="1">
      <c r="A95" s="5" t="s">
        <v>33</v>
      </c>
      <c s="5"/>
      <c s="35" t="s">
        <v>23</v>
      </c>
      <c s="5"/>
      <c s="21" t="s">
        <v>239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183</v>
      </c>
      <c s="23" t="s">
        <v>420</v>
      </c>
      <c s="19" t="s">
        <v>37</v>
      </c>
      <c s="24" t="s">
        <v>421</v>
      </c>
      <c s="25" t="s">
        <v>115</v>
      </c>
      <c s="26">
        <v>0.3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25.5">
      <c r="A98" s="30" t="s">
        <v>42</v>
      </c>
      <c r="E98" s="31" t="s">
        <v>422</v>
      </c>
    </row>
    <row r="99" spans="1:5" ht="369.75">
      <c r="A99" t="s">
        <v>44</v>
      </c>
      <c r="E99" s="29" t="s">
        <v>323</v>
      </c>
    </row>
    <row r="100" spans="1:16" ht="12.75">
      <c r="A100" s="19" t="s">
        <v>35</v>
      </c>
      <c s="23" t="s">
        <v>187</v>
      </c>
      <c s="23" t="s">
        <v>241</v>
      </c>
      <c s="19" t="s">
        <v>37</v>
      </c>
      <c s="24" t="s">
        <v>242</v>
      </c>
      <c s="25" t="s">
        <v>115</v>
      </c>
      <c s="26">
        <v>0.4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38.25">
      <c r="A102" s="30" t="s">
        <v>42</v>
      </c>
      <c r="E102" s="31" t="s">
        <v>423</v>
      </c>
    </row>
    <row r="103" spans="1:5" ht="38.25">
      <c r="A103" t="s">
        <v>44</v>
      </c>
      <c r="E103" s="29" t="s">
        <v>238</v>
      </c>
    </row>
    <row r="104" spans="1:18" ht="12.75" customHeight="1">
      <c r="A104" s="5" t="s">
        <v>33</v>
      </c>
      <c s="5"/>
      <c s="35" t="s">
        <v>25</v>
      </c>
      <c s="5"/>
      <c s="21" t="s">
        <v>259</v>
      </c>
      <c s="5"/>
      <c s="5"/>
      <c s="5"/>
      <c s="36">
        <f>0+Q104</f>
      </c>
      <c r="O104">
        <f>0+R104</f>
      </c>
      <c r="Q104">
        <f>0+I105+I109+I113+I117+I121+I125+I129+I133+I137+I141+I145+I149+I153</f>
      </c>
      <c>
        <f>0+O105+O109+O113+O117+O121+O125+O129+O133+O137+O141+O145+O149+O153</f>
      </c>
    </row>
    <row r="105" spans="1:16" ht="12.75">
      <c r="A105" s="19" t="s">
        <v>35</v>
      </c>
      <c s="23" t="s">
        <v>192</v>
      </c>
      <c s="23" t="s">
        <v>261</v>
      </c>
      <c s="19" t="s">
        <v>52</v>
      </c>
      <c s="24" t="s">
        <v>262</v>
      </c>
      <c s="25" t="s">
        <v>115</v>
      </c>
      <c s="26">
        <v>246.223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53">
      <c r="A107" s="30" t="s">
        <v>42</v>
      </c>
      <c r="E107" s="31" t="s">
        <v>424</v>
      </c>
    </row>
    <row r="108" spans="1:5" ht="51">
      <c r="A108" t="s">
        <v>44</v>
      </c>
      <c r="E108" s="29" t="s">
        <v>264</v>
      </c>
    </row>
    <row r="109" spans="1:16" ht="12.75">
      <c r="A109" s="19" t="s">
        <v>35</v>
      </c>
      <c s="23" t="s">
        <v>197</v>
      </c>
      <c s="23" t="s">
        <v>261</v>
      </c>
      <c s="19" t="s">
        <v>56</v>
      </c>
      <c s="24" t="s">
        <v>262</v>
      </c>
      <c s="25" t="s">
        <v>115</v>
      </c>
      <c s="26">
        <v>6.55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425</v>
      </c>
    </row>
    <row r="112" spans="1:5" ht="51">
      <c r="A112" t="s">
        <v>44</v>
      </c>
      <c r="E112" s="29" t="s">
        <v>264</v>
      </c>
    </row>
    <row r="113" spans="1:16" ht="12.75">
      <c r="A113" s="19" t="s">
        <v>35</v>
      </c>
      <c s="23" t="s">
        <v>202</v>
      </c>
      <c s="23" t="s">
        <v>268</v>
      </c>
      <c s="19" t="s">
        <v>37</v>
      </c>
      <c s="24" t="s">
        <v>269</v>
      </c>
      <c s="25" t="s">
        <v>115</v>
      </c>
      <c s="26">
        <v>41.4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89.25">
      <c r="A115" s="30" t="s">
        <v>42</v>
      </c>
      <c r="E115" s="31" t="s">
        <v>426</v>
      </c>
    </row>
    <row r="116" spans="1:5" ht="38.25">
      <c r="A116" t="s">
        <v>44</v>
      </c>
      <c r="E116" s="29" t="s">
        <v>271</v>
      </c>
    </row>
    <row r="117" spans="1:16" ht="12.75">
      <c r="A117" s="19" t="s">
        <v>35</v>
      </c>
      <c s="23" t="s">
        <v>207</v>
      </c>
      <c s="23" t="s">
        <v>273</v>
      </c>
      <c s="19" t="s">
        <v>52</v>
      </c>
      <c s="24" t="s">
        <v>274</v>
      </c>
      <c s="25" t="s">
        <v>105</v>
      </c>
      <c s="26">
        <v>6942.24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14.75">
      <c r="A119" s="30" t="s">
        <v>42</v>
      </c>
      <c r="E119" s="31" t="s">
        <v>427</v>
      </c>
    </row>
    <row r="120" spans="1:5" ht="51">
      <c r="A120" t="s">
        <v>44</v>
      </c>
      <c r="E120" s="29" t="s">
        <v>276</v>
      </c>
    </row>
    <row r="121" spans="1:16" ht="12.75">
      <c r="A121" s="19" t="s">
        <v>35</v>
      </c>
      <c s="23" t="s">
        <v>212</v>
      </c>
      <c s="23" t="s">
        <v>273</v>
      </c>
      <c s="19" t="s">
        <v>56</v>
      </c>
      <c s="24" t="s">
        <v>274</v>
      </c>
      <c s="25" t="s">
        <v>105</v>
      </c>
      <c s="26">
        <v>7084.68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40.25">
      <c r="A123" s="30" t="s">
        <v>42</v>
      </c>
      <c r="E123" s="31" t="s">
        <v>428</v>
      </c>
    </row>
    <row r="124" spans="1:5" ht="51">
      <c r="A124" t="s">
        <v>44</v>
      </c>
      <c r="E124" s="29" t="s">
        <v>276</v>
      </c>
    </row>
    <row r="125" spans="1:16" ht="12.75">
      <c r="A125" s="19" t="s">
        <v>35</v>
      </c>
      <c s="23" t="s">
        <v>214</v>
      </c>
      <c s="23" t="s">
        <v>280</v>
      </c>
      <c s="19" t="s">
        <v>37</v>
      </c>
      <c s="24" t="s">
        <v>281</v>
      </c>
      <c s="25" t="s">
        <v>105</v>
      </c>
      <c s="26">
        <v>500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25.5">
      <c r="A127" s="30" t="s">
        <v>42</v>
      </c>
      <c r="E127" s="31" t="s">
        <v>429</v>
      </c>
    </row>
    <row r="128" spans="1:5" ht="51">
      <c r="A128" t="s">
        <v>44</v>
      </c>
      <c r="E128" s="29" t="s">
        <v>276</v>
      </c>
    </row>
    <row r="129" spans="1:16" ht="12.75">
      <c r="A129" s="19" t="s">
        <v>35</v>
      </c>
      <c s="23" t="s">
        <v>219</v>
      </c>
      <c s="23" t="s">
        <v>284</v>
      </c>
      <c s="19" t="s">
        <v>37</v>
      </c>
      <c s="24" t="s">
        <v>285</v>
      </c>
      <c s="25" t="s">
        <v>105</v>
      </c>
      <c s="26">
        <v>500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76.5">
      <c r="A131" s="30" t="s">
        <v>42</v>
      </c>
      <c r="E131" s="31" t="s">
        <v>430</v>
      </c>
    </row>
    <row r="132" spans="1:5" ht="51">
      <c r="A132" t="s">
        <v>44</v>
      </c>
      <c r="E132" s="29" t="s">
        <v>287</v>
      </c>
    </row>
    <row r="133" spans="1:16" ht="12.75">
      <c r="A133" s="19" t="s">
        <v>35</v>
      </c>
      <c s="23" t="s">
        <v>224</v>
      </c>
      <c s="23" t="s">
        <v>289</v>
      </c>
      <c s="19" t="s">
        <v>37</v>
      </c>
      <c s="24" t="s">
        <v>290</v>
      </c>
      <c s="25" t="s">
        <v>115</v>
      </c>
      <c s="26">
        <v>1.692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25.5">
      <c r="A135" s="30" t="s">
        <v>42</v>
      </c>
      <c r="E135" s="31" t="s">
        <v>431</v>
      </c>
    </row>
    <row r="136" spans="1:5" ht="140.25">
      <c r="A136" t="s">
        <v>44</v>
      </c>
      <c r="E136" s="29" t="s">
        <v>292</v>
      </c>
    </row>
    <row r="137" spans="1:16" ht="12.75">
      <c r="A137" s="19" t="s">
        <v>35</v>
      </c>
      <c s="23" t="s">
        <v>229</v>
      </c>
      <c s="23" t="s">
        <v>294</v>
      </c>
      <c s="19" t="s">
        <v>37</v>
      </c>
      <c s="24" t="s">
        <v>295</v>
      </c>
      <c s="25" t="s">
        <v>105</v>
      </c>
      <c s="26">
        <v>6876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02">
      <c r="A139" s="30" t="s">
        <v>42</v>
      </c>
      <c r="E139" s="31" t="s">
        <v>432</v>
      </c>
    </row>
    <row r="140" spans="1:5" ht="140.25">
      <c r="A140" t="s">
        <v>44</v>
      </c>
      <c r="E140" s="29" t="s">
        <v>292</v>
      </c>
    </row>
    <row r="141" spans="1:16" ht="12.75">
      <c r="A141" s="19" t="s">
        <v>35</v>
      </c>
      <c s="23" t="s">
        <v>234</v>
      </c>
      <c s="23" t="s">
        <v>298</v>
      </c>
      <c s="19" t="s">
        <v>37</v>
      </c>
      <c s="24" t="s">
        <v>299</v>
      </c>
      <c s="25" t="s">
        <v>105</v>
      </c>
      <c s="26">
        <v>4273.64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127.5">
      <c r="A143" s="30" t="s">
        <v>42</v>
      </c>
      <c r="E143" s="31" t="s">
        <v>433</v>
      </c>
    </row>
    <row r="144" spans="1:5" ht="140.25">
      <c r="A144" t="s">
        <v>44</v>
      </c>
      <c r="E144" s="29" t="s">
        <v>292</v>
      </c>
    </row>
    <row r="145" spans="1:16" ht="12.75">
      <c r="A145" s="19" t="s">
        <v>35</v>
      </c>
      <c s="23" t="s">
        <v>240</v>
      </c>
      <c s="23" t="s">
        <v>302</v>
      </c>
      <c s="19" t="s">
        <v>37</v>
      </c>
      <c s="24" t="s">
        <v>303</v>
      </c>
      <c s="25" t="s">
        <v>105</v>
      </c>
      <c s="26">
        <v>500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12.75">
      <c r="A147" s="30" t="s">
        <v>42</v>
      </c>
      <c r="E147" s="31" t="s">
        <v>434</v>
      </c>
    </row>
    <row r="148" spans="1:5" ht="140.25">
      <c r="A148" t="s">
        <v>44</v>
      </c>
      <c r="E148" s="29" t="s">
        <v>292</v>
      </c>
    </row>
    <row r="149" spans="1:16" ht="12.75">
      <c r="A149" s="19" t="s">
        <v>35</v>
      </c>
      <c s="23" t="s">
        <v>244</v>
      </c>
      <c s="23" t="s">
        <v>306</v>
      </c>
      <c s="19" t="s">
        <v>37</v>
      </c>
      <c s="24" t="s">
        <v>307</v>
      </c>
      <c s="25" t="s">
        <v>105</v>
      </c>
      <c s="26">
        <v>236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76.5">
      <c r="A151" s="30" t="s">
        <v>42</v>
      </c>
      <c r="E151" s="31" t="s">
        <v>435</v>
      </c>
    </row>
    <row r="152" spans="1:5" ht="140.25">
      <c r="A152" t="s">
        <v>44</v>
      </c>
      <c r="E152" s="29" t="s">
        <v>292</v>
      </c>
    </row>
    <row r="153" spans="1:16" ht="12.75">
      <c r="A153" s="19" t="s">
        <v>35</v>
      </c>
      <c s="23" t="s">
        <v>249</v>
      </c>
      <c s="23" t="s">
        <v>436</v>
      </c>
      <c s="19" t="s">
        <v>37</v>
      </c>
      <c s="24" t="s">
        <v>437</v>
      </c>
      <c s="25" t="s">
        <v>105</v>
      </c>
      <c s="26">
        <v>4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37</v>
      </c>
    </row>
    <row r="155" spans="1:5" ht="12.75">
      <c r="A155" s="30" t="s">
        <v>42</v>
      </c>
      <c r="E155" s="31" t="s">
        <v>438</v>
      </c>
    </row>
    <row r="156" spans="1:5" ht="89.25">
      <c r="A156" t="s">
        <v>44</v>
      </c>
      <c r="E156" s="29" t="s">
        <v>439</v>
      </c>
    </row>
    <row r="157" spans="1:18" ht="12.75" customHeight="1">
      <c r="A157" s="5" t="s">
        <v>33</v>
      </c>
      <c s="5"/>
      <c s="35" t="s">
        <v>71</v>
      </c>
      <c s="5"/>
      <c s="21" t="s">
        <v>309</v>
      </c>
      <c s="5"/>
      <c s="5"/>
      <c s="5"/>
      <c s="36">
        <f>0+Q157</f>
      </c>
      <c r="O157">
        <f>0+R157</f>
      </c>
      <c r="Q157">
        <f>0+I158+I162+I166+I170+I174</f>
      </c>
      <c>
        <f>0+O158+O162+O166+O170+O174</f>
      </c>
    </row>
    <row r="158" spans="1:16" ht="12.75">
      <c r="A158" s="19" t="s">
        <v>35</v>
      </c>
      <c s="23" t="s">
        <v>254</v>
      </c>
      <c s="23" t="s">
        <v>440</v>
      </c>
      <c s="19" t="s">
        <v>37</v>
      </c>
      <c s="24" t="s">
        <v>441</v>
      </c>
      <c s="25" t="s">
        <v>126</v>
      </c>
      <c s="26">
        <v>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25.5">
      <c r="A160" s="30" t="s">
        <v>42</v>
      </c>
      <c r="E160" s="31" t="s">
        <v>442</v>
      </c>
    </row>
    <row r="161" spans="1:5" ht="255">
      <c r="A161" t="s">
        <v>44</v>
      </c>
      <c r="E161" s="29" t="s">
        <v>314</v>
      </c>
    </row>
    <row r="162" spans="1:16" ht="12.75">
      <c r="A162" s="19" t="s">
        <v>35</v>
      </c>
      <c s="23" t="s">
        <v>260</v>
      </c>
      <c s="23" t="s">
        <v>443</v>
      </c>
      <c s="19" t="s">
        <v>37</v>
      </c>
      <c s="24" t="s">
        <v>444</v>
      </c>
      <c s="25" t="s">
        <v>77</v>
      </c>
      <c s="26">
        <v>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38.25">
      <c r="A164" s="30" t="s">
        <v>42</v>
      </c>
      <c r="E164" s="31" t="s">
        <v>445</v>
      </c>
    </row>
    <row r="165" spans="1:5" ht="76.5">
      <c r="A165" t="s">
        <v>44</v>
      </c>
      <c r="E165" s="29" t="s">
        <v>446</v>
      </c>
    </row>
    <row r="166" spans="1:16" ht="12.75">
      <c r="A166" s="19" t="s">
        <v>35</v>
      </c>
      <c s="23" t="s">
        <v>265</v>
      </c>
      <c s="23" t="s">
        <v>447</v>
      </c>
      <c s="19" t="s">
        <v>37</v>
      </c>
      <c s="24" t="s">
        <v>448</v>
      </c>
      <c s="25" t="s">
        <v>77</v>
      </c>
      <c s="26">
        <v>14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38.25">
      <c r="A168" s="30" t="s">
        <v>42</v>
      </c>
      <c r="E168" s="31" t="s">
        <v>449</v>
      </c>
    </row>
    <row r="169" spans="1:5" ht="12.75">
      <c r="A169" t="s">
        <v>44</v>
      </c>
      <c r="E169" s="29" t="s">
        <v>450</v>
      </c>
    </row>
    <row r="170" spans="1:16" ht="12.75">
      <c r="A170" s="19" t="s">
        <v>35</v>
      </c>
      <c s="23" t="s">
        <v>267</v>
      </c>
      <c s="23" t="s">
        <v>451</v>
      </c>
      <c s="19" t="s">
        <v>37</v>
      </c>
      <c s="24" t="s">
        <v>452</v>
      </c>
      <c s="25" t="s">
        <v>77</v>
      </c>
      <c s="26">
        <v>15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38.25">
      <c r="A172" s="30" t="s">
        <v>42</v>
      </c>
      <c r="E172" s="31" t="s">
        <v>453</v>
      </c>
    </row>
    <row r="173" spans="1:5" ht="25.5">
      <c r="A173" t="s">
        <v>44</v>
      </c>
      <c r="E173" s="29" t="s">
        <v>454</v>
      </c>
    </row>
    <row r="174" spans="1:16" ht="12.75">
      <c r="A174" s="19" t="s">
        <v>35</v>
      </c>
      <c s="23" t="s">
        <v>272</v>
      </c>
      <c s="23" t="s">
        <v>455</v>
      </c>
      <c s="19" t="s">
        <v>37</v>
      </c>
      <c s="24" t="s">
        <v>456</v>
      </c>
      <c s="25" t="s">
        <v>77</v>
      </c>
      <c s="26">
        <v>20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457</v>
      </c>
    </row>
    <row r="177" spans="1:5" ht="25.5">
      <c r="A177" t="s">
        <v>44</v>
      </c>
      <c r="E177" s="29" t="s">
        <v>454</v>
      </c>
    </row>
    <row r="178" spans="1:18" ht="12.75" customHeight="1">
      <c r="A178" s="5" t="s">
        <v>33</v>
      </c>
      <c s="5"/>
      <c s="35" t="s">
        <v>30</v>
      </c>
      <c s="5"/>
      <c s="21" t="s">
        <v>324</v>
      </c>
      <c s="5"/>
      <c s="5"/>
      <c s="5"/>
      <c s="36">
        <f>0+Q178</f>
      </c>
      <c r="O178">
        <f>0+R178</f>
      </c>
      <c r="Q178">
        <f>0+I179+I183+I187+I191+I195+I199+I203+I207+I211+I215+I219+I223+I227</f>
      </c>
      <c>
        <f>0+O179+O183+O187+O191+O195+O199+O203+O207+O211+O215+O219+O223+O227</f>
      </c>
    </row>
    <row r="179" spans="1:16" ht="12.75">
      <c r="A179" s="19" t="s">
        <v>35</v>
      </c>
      <c s="23" t="s">
        <v>277</v>
      </c>
      <c s="23" t="s">
        <v>326</v>
      </c>
      <c s="19" t="s">
        <v>37</v>
      </c>
      <c s="24" t="s">
        <v>327</v>
      </c>
      <c s="25" t="s">
        <v>77</v>
      </c>
      <c s="26">
        <v>28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37</v>
      </c>
    </row>
    <row r="181" spans="1:5" ht="51">
      <c r="A181" s="30" t="s">
        <v>42</v>
      </c>
      <c r="E181" s="31" t="s">
        <v>458</v>
      </c>
    </row>
    <row r="182" spans="1:5" ht="51">
      <c r="A182" t="s">
        <v>44</v>
      </c>
      <c r="E182" s="29" t="s">
        <v>329</v>
      </c>
    </row>
    <row r="183" spans="1:16" ht="25.5">
      <c r="A183" s="19" t="s">
        <v>35</v>
      </c>
      <c s="23" t="s">
        <v>279</v>
      </c>
      <c s="23" t="s">
        <v>331</v>
      </c>
      <c s="19" t="s">
        <v>37</v>
      </c>
      <c s="24" t="s">
        <v>332</v>
      </c>
      <c s="25" t="s">
        <v>77</v>
      </c>
      <c s="26">
        <v>9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37</v>
      </c>
    </row>
    <row r="185" spans="1:5" ht="38.25">
      <c r="A185" s="30" t="s">
        <v>42</v>
      </c>
      <c r="E185" s="31" t="s">
        <v>459</v>
      </c>
    </row>
    <row r="186" spans="1:5" ht="51">
      <c r="A186" t="s">
        <v>44</v>
      </c>
      <c r="E186" s="29" t="s">
        <v>334</v>
      </c>
    </row>
    <row r="187" spans="1:16" ht="12.75">
      <c r="A187" s="19" t="s">
        <v>35</v>
      </c>
      <c s="23" t="s">
        <v>283</v>
      </c>
      <c s="23" t="s">
        <v>336</v>
      </c>
      <c s="19" t="s">
        <v>37</v>
      </c>
      <c s="24" t="s">
        <v>337</v>
      </c>
      <c s="25" t="s">
        <v>77</v>
      </c>
      <c s="26">
        <v>8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106</v>
      </c>
    </row>
    <row r="189" spans="1:5" ht="12.75">
      <c r="A189" s="30" t="s">
        <v>42</v>
      </c>
      <c r="E189" s="31" t="s">
        <v>460</v>
      </c>
    </row>
    <row r="190" spans="1:5" ht="25.5">
      <c r="A190" t="s">
        <v>44</v>
      </c>
      <c r="E190" s="29" t="s">
        <v>339</v>
      </c>
    </row>
    <row r="191" spans="1:16" ht="25.5">
      <c r="A191" s="19" t="s">
        <v>35</v>
      </c>
      <c s="23" t="s">
        <v>288</v>
      </c>
      <c s="23" t="s">
        <v>341</v>
      </c>
      <c s="19" t="s">
        <v>37</v>
      </c>
      <c s="24" t="s">
        <v>342</v>
      </c>
      <c s="25" t="s">
        <v>77</v>
      </c>
      <c s="26">
        <v>7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37</v>
      </c>
    </row>
    <row r="193" spans="1:5" ht="12.75">
      <c r="A193" s="30" t="s">
        <v>42</v>
      </c>
      <c r="E193" s="31" t="s">
        <v>461</v>
      </c>
    </row>
    <row r="194" spans="1:5" ht="51">
      <c r="A194" t="s">
        <v>44</v>
      </c>
      <c r="E194" s="29" t="s">
        <v>343</v>
      </c>
    </row>
    <row r="195" spans="1:16" ht="12.75">
      <c r="A195" s="19" t="s">
        <v>35</v>
      </c>
      <c s="23" t="s">
        <v>293</v>
      </c>
      <c s="23" t="s">
        <v>345</v>
      </c>
      <c s="19" t="s">
        <v>37</v>
      </c>
      <c s="24" t="s">
        <v>346</v>
      </c>
      <c s="25" t="s">
        <v>77</v>
      </c>
      <c s="26">
        <v>7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142</v>
      </c>
    </row>
    <row r="197" spans="1:5" ht="12.75">
      <c r="A197" s="30" t="s">
        <v>42</v>
      </c>
      <c r="E197" s="31" t="s">
        <v>461</v>
      </c>
    </row>
    <row r="198" spans="1:5" ht="25.5">
      <c r="A198" t="s">
        <v>44</v>
      </c>
      <c r="E198" s="29" t="s">
        <v>339</v>
      </c>
    </row>
    <row r="199" spans="1:16" ht="25.5">
      <c r="A199" s="19" t="s">
        <v>35</v>
      </c>
      <c s="23" t="s">
        <v>297</v>
      </c>
      <c s="23" t="s">
        <v>348</v>
      </c>
      <c s="19" t="s">
        <v>37</v>
      </c>
      <c s="24" t="s">
        <v>349</v>
      </c>
      <c s="25" t="s">
        <v>105</v>
      </c>
      <c s="26">
        <v>263.938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37</v>
      </c>
    </row>
    <row r="201" spans="1:5" ht="63.75">
      <c r="A201" s="30" t="s">
        <v>42</v>
      </c>
      <c r="E201" s="31" t="s">
        <v>462</v>
      </c>
    </row>
    <row r="202" spans="1:5" ht="38.25">
      <c r="A202" t="s">
        <v>44</v>
      </c>
      <c r="E202" s="29" t="s">
        <v>351</v>
      </c>
    </row>
    <row r="203" spans="1:16" ht="25.5">
      <c r="A203" s="19" t="s">
        <v>35</v>
      </c>
      <c s="23" t="s">
        <v>301</v>
      </c>
      <c s="23" t="s">
        <v>353</v>
      </c>
      <c s="19" t="s">
        <v>37</v>
      </c>
      <c s="24" t="s">
        <v>354</v>
      </c>
      <c s="25" t="s">
        <v>105</v>
      </c>
      <c s="26">
        <v>263.938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37</v>
      </c>
    </row>
    <row r="205" spans="1:5" ht="63.75">
      <c r="A205" s="30" t="s">
        <v>42</v>
      </c>
      <c r="E205" s="31" t="s">
        <v>462</v>
      </c>
    </row>
    <row r="206" spans="1:5" ht="38.25">
      <c r="A206" t="s">
        <v>44</v>
      </c>
      <c r="E206" s="29" t="s">
        <v>351</v>
      </c>
    </row>
    <row r="207" spans="1:16" ht="12.75">
      <c r="A207" s="19" t="s">
        <v>35</v>
      </c>
      <c s="23" t="s">
        <v>305</v>
      </c>
      <c s="23" t="s">
        <v>463</v>
      </c>
      <c s="19" t="s">
        <v>37</v>
      </c>
      <c s="24" t="s">
        <v>464</v>
      </c>
      <c s="25" t="s">
        <v>126</v>
      </c>
      <c s="26">
        <v>98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76.5">
      <c r="A209" s="30" t="s">
        <v>42</v>
      </c>
      <c r="E209" s="31" t="s">
        <v>465</v>
      </c>
    </row>
    <row r="210" spans="1:5" ht="51">
      <c r="A210" t="s">
        <v>44</v>
      </c>
      <c r="E210" s="29" t="s">
        <v>466</v>
      </c>
    </row>
    <row r="211" spans="1:16" ht="12.75">
      <c r="A211" s="19" t="s">
        <v>35</v>
      </c>
      <c s="23" t="s">
        <v>310</v>
      </c>
      <c s="23" t="s">
        <v>357</v>
      </c>
      <c s="19" t="s">
        <v>37</v>
      </c>
      <c s="24" t="s">
        <v>358</v>
      </c>
      <c s="25" t="s">
        <v>126</v>
      </c>
      <c s="26">
        <v>1290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37</v>
      </c>
    </row>
    <row r="213" spans="1:5" ht="76.5">
      <c r="A213" s="30" t="s">
        <v>42</v>
      </c>
      <c r="E213" s="31" t="s">
        <v>467</v>
      </c>
    </row>
    <row r="214" spans="1:5" ht="25.5">
      <c r="A214" t="s">
        <v>44</v>
      </c>
      <c r="E214" s="29" t="s">
        <v>360</v>
      </c>
    </row>
    <row r="215" spans="1:16" ht="12.75">
      <c r="A215" s="19" t="s">
        <v>35</v>
      </c>
      <c s="23" t="s">
        <v>315</v>
      </c>
      <c s="23" t="s">
        <v>362</v>
      </c>
      <c s="19" t="s">
        <v>37</v>
      </c>
      <c s="24" t="s">
        <v>363</v>
      </c>
      <c s="25" t="s">
        <v>126</v>
      </c>
      <c s="26">
        <v>409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37</v>
      </c>
    </row>
    <row r="217" spans="1:5" ht="63.75">
      <c r="A217" s="30" t="s">
        <v>42</v>
      </c>
      <c r="E217" s="31" t="s">
        <v>468</v>
      </c>
    </row>
    <row r="218" spans="1:5" ht="25.5">
      <c r="A218" t="s">
        <v>44</v>
      </c>
      <c r="E218" s="29" t="s">
        <v>360</v>
      </c>
    </row>
    <row r="219" spans="1:16" ht="12.75">
      <c r="A219" s="19" t="s">
        <v>35</v>
      </c>
      <c s="23" t="s">
        <v>319</v>
      </c>
      <c s="23" t="s">
        <v>366</v>
      </c>
      <c s="19" t="s">
        <v>37</v>
      </c>
      <c s="24" t="s">
        <v>367</v>
      </c>
      <c s="25" t="s">
        <v>126</v>
      </c>
      <c s="26">
        <v>1290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76.5">
      <c r="A221" s="30" t="s">
        <v>42</v>
      </c>
      <c r="E221" s="31" t="s">
        <v>469</v>
      </c>
    </row>
    <row r="222" spans="1:5" ht="38.25">
      <c r="A222" t="s">
        <v>44</v>
      </c>
      <c r="E222" s="29" t="s">
        <v>369</v>
      </c>
    </row>
    <row r="223" spans="1:16" ht="12.75">
      <c r="A223" s="19" t="s">
        <v>35</v>
      </c>
      <c s="23" t="s">
        <v>325</v>
      </c>
      <c s="23" t="s">
        <v>371</v>
      </c>
      <c s="19" t="s">
        <v>37</v>
      </c>
      <c s="24" t="s">
        <v>372</v>
      </c>
      <c s="25" t="s">
        <v>105</v>
      </c>
      <c s="26">
        <v>6876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373</v>
      </c>
    </row>
    <row r="225" spans="1:5" ht="12.75">
      <c r="A225" s="30" t="s">
        <v>42</v>
      </c>
      <c r="E225" s="31" t="s">
        <v>470</v>
      </c>
    </row>
    <row r="226" spans="1:5" ht="25.5">
      <c r="A226" t="s">
        <v>44</v>
      </c>
      <c r="E226" s="29" t="s">
        <v>375</v>
      </c>
    </row>
    <row r="227" spans="1:16" ht="12.75">
      <c r="A227" s="19" t="s">
        <v>35</v>
      </c>
      <c s="23" t="s">
        <v>330</v>
      </c>
      <c s="23" t="s">
        <v>471</v>
      </c>
      <c s="19" t="s">
        <v>37</v>
      </c>
      <c s="24" t="s">
        <v>472</v>
      </c>
      <c s="25" t="s">
        <v>77</v>
      </c>
      <c s="26">
        <v>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106</v>
      </c>
    </row>
    <row r="229" spans="1:5" ht="12.75">
      <c r="A229" s="30" t="s">
        <v>42</v>
      </c>
      <c r="E229" s="31" t="s">
        <v>473</v>
      </c>
    </row>
    <row r="230" spans="1:5" ht="89.25">
      <c r="A230" t="s">
        <v>44</v>
      </c>
      <c r="E230" s="29" t="s">
        <v>474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0+O8+O21+O138+O147+O160+O209+O218+O231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475</v>
      </c>
      <c s="32">
        <f>0+I8+I21+I138+I147+I160+I209+I218+I231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475</v>
      </c>
      <c s="5"/>
      <c s="14" t="s">
        <v>476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2666.33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91</v>
      </c>
    </row>
    <row r="11" spans="1:5" ht="140.25">
      <c r="A11" s="30" t="s">
        <v>42</v>
      </c>
      <c r="E11" s="31" t="s">
        <v>477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90</v>
      </c>
      <c s="26">
        <v>60.94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96</v>
      </c>
    </row>
    <row r="15" spans="1:5" ht="63.75">
      <c r="A15" s="30" t="s">
        <v>42</v>
      </c>
      <c r="E15" s="31" t="s">
        <v>478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98</v>
      </c>
      <c s="19" t="s">
        <v>37</v>
      </c>
      <c s="24" t="s">
        <v>99</v>
      </c>
      <c s="25" t="s">
        <v>90</v>
      </c>
      <c s="26">
        <v>184.325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100</v>
      </c>
    </row>
    <row r="19" spans="1:5" ht="51">
      <c r="A19" s="30" t="s">
        <v>42</v>
      </c>
      <c r="E19" s="31" t="s">
        <v>479</v>
      </c>
    </row>
    <row r="20" spans="1:5" ht="25.5">
      <c r="A20" t="s">
        <v>44</v>
      </c>
      <c r="E20" s="29" t="s">
        <v>93</v>
      </c>
    </row>
    <row r="21" spans="1:18" ht="12.75" customHeight="1">
      <c r="A21" s="5" t="s">
        <v>33</v>
      </c>
      <c s="5"/>
      <c s="35" t="s">
        <v>19</v>
      </c>
      <c s="5"/>
      <c s="21" t="s">
        <v>102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0+I22+I26+I30+I34+I38+I42+I46+I50+I54+I58+I62+I66+I70+I74+I78+I82+I86+I90+I94+I98+I102+I106+I110+I114+I118+I122+I126+I130+I134</f>
      </c>
      <c>
        <f>0+O22+O26+O30+O34+O38+O42+O46+O50+O54+O58+O62+O66+O70+O74+O78+O82+O86+O90+O94+O98+O102+O106+O110+O114+O118+O122+O126+O130+O134</f>
      </c>
    </row>
    <row r="22" spans="1:16" ht="12.75">
      <c r="A22" s="19" t="s">
        <v>35</v>
      </c>
      <c s="23" t="s">
        <v>23</v>
      </c>
      <c s="23" t="s">
        <v>103</v>
      </c>
      <c s="19" t="s">
        <v>37</v>
      </c>
      <c s="24" t="s">
        <v>104</v>
      </c>
      <c s="25" t="s">
        <v>105</v>
      </c>
      <c s="26">
        <v>1000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106</v>
      </c>
    </row>
    <row r="24" spans="1:5" ht="12.75">
      <c r="A24" s="30" t="s">
        <v>42</v>
      </c>
      <c r="E24" s="31" t="s">
        <v>480</v>
      </c>
    </row>
    <row r="25" spans="1:5" ht="38.25">
      <c r="A25" t="s">
        <v>44</v>
      </c>
      <c r="E25" s="29" t="s">
        <v>108</v>
      </c>
    </row>
    <row r="26" spans="1:16" ht="12.75">
      <c r="A26" s="19" t="s">
        <v>35</v>
      </c>
      <c s="23" t="s">
        <v>25</v>
      </c>
      <c s="23" t="s">
        <v>109</v>
      </c>
      <c s="19" t="s">
        <v>37</v>
      </c>
      <c s="24" t="s">
        <v>110</v>
      </c>
      <c s="25" t="s">
        <v>77</v>
      </c>
      <c s="26">
        <v>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106</v>
      </c>
    </row>
    <row r="28" spans="1:5" ht="12.75">
      <c r="A28" s="30" t="s">
        <v>42</v>
      </c>
      <c r="E28" s="31" t="s">
        <v>111</v>
      </c>
    </row>
    <row r="29" spans="1:5" ht="165.75">
      <c r="A29" t="s">
        <v>44</v>
      </c>
      <c r="E29" s="29" t="s">
        <v>112</v>
      </c>
    </row>
    <row r="30" spans="1:16" ht="12.75">
      <c r="A30" s="19" t="s">
        <v>35</v>
      </c>
      <c s="23" t="s">
        <v>27</v>
      </c>
      <c s="23" t="s">
        <v>113</v>
      </c>
      <c s="19" t="s">
        <v>37</v>
      </c>
      <c s="24" t="s">
        <v>114</v>
      </c>
      <c s="25" t="s">
        <v>115</v>
      </c>
      <c s="26">
        <v>26.11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116</v>
      </c>
    </row>
    <row r="32" spans="1:5" ht="51">
      <c r="A32" s="30" t="s">
        <v>42</v>
      </c>
      <c r="E32" s="31" t="s">
        <v>481</v>
      </c>
    </row>
    <row r="33" spans="1:5" ht="63.75">
      <c r="A33" t="s">
        <v>44</v>
      </c>
      <c r="E33" s="29" t="s">
        <v>118</v>
      </c>
    </row>
    <row r="34" spans="1:16" ht="25.5">
      <c r="A34" s="19" t="s">
        <v>35</v>
      </c>
      <c s="23" t="s">
        <v>65</v>
      </c>
      <c s="23" t="s">
        <v>482</v>
      </c>
      <c s="19" t="s">
        <v>37</v>
      </c>
      <c s="24" t="s">
        <v>483</v>
      </c>
      <c s="25" t="s">
        <v>115</v>
      </c>
      <c s="26">
        <v>2.7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484</v>
      </c>
    </row>
    <row r="37" spans="1:5" ht="63.75">
      <c r="A37" t="s">
        <v>44</v>
      </c>
      <c r="E37" s="29" t="s">
        <v>118</v>
      </c>
    </row>
    <row r="38" spans="1:16" ht="12.75">
      <c r="A38" s="19" t="s">
        <v>35</v>
      </c>
      <c s="23" t="s">
        <v>71</v>
      </c>
      <c s="23" t="s">
        <v>119</v>
      </c>
      <c s="19" t="s">
        <v>52</v>
      </c>
      <c s="24" t="s">
        <v>120</v>
      </c>
      <c s="25" t="s">
        <v>115</v>
      </c>
      <c s="26">
        <v>57.684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116</v>
      </c>
    </row>
    <row r="40" spans="1:5" ht="89.25">
      <c r="A40" s="30" t="s">
        <v>42</v>
      </c>
      <c r="E40" s="31" t="s">
        <v>485</v>
      </c>
    </row>
    <row r="41" spans="1:5" ht="63.75">
      <c r="A41" t="s">
        <v>44</v>
      </c>
      <c r="E41" s="29" t="s">
        <v>118</v>
      </c>
    </row>
    <row r="42" spans="1:16" ht="12.75">
      <c r="A42" s="19" t="s">
        <v>35</v>
      </c>
      <c s="23" t="s">
        <v>30</v>
      </c>
      <c s="23" t="s">
        <v>119</v>
      </c>
      <c s="19" t="s">
        <v>56</v>
      </c>
      <c s="24" t="s">
        <v>120</v>
      </c>
      <c s="25" t="s">
        <v>115</v>
      </c>
      <c s="26">
        <v>62.174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122</v>
      </c>
    </row>
    <row r="44" spans="1:5" ht="89.25">
      <c r="A44" s="30" t="s">
        <v>42</v>
      </c>
      <c r="E44" s="31" t="s">
        <v>486</v>
      </c>
    </row>
    <row r="45" spans="1:5" ht="63.75">
      <c r="A45" t="s">
        <v>44</v>
      </c>
      <c r="E45" s="29" t="s">
        <v>118</v>
      </c>
    </row>
    <row r="46" spans="1:16" ht="12.75">
      <c r="A46" s="19" t="s">
        <v>35</v>
      </c>
      <c s="23" t="s">
        <v>32</v>
      </c>
      <c s="23" t="s">
        <v>124</v>
      </c>
      <c s="19" t="s">
        <v>37</v>
      </c>
      <c s="24" t="s">
        <v>125</v>
      </c>
      <c s="25" t="s">
        <v>126</v>
      </c>
      <c s="26">
        <v>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487</v>
      </c>
    </row>
    <row r="49" spans="1:5" ht="38.25">
      <c r="A49" t="s">
        <v>44</v>
      </c>
      <c r="E49" s="29" t="s">
        <v>128</v>
      </c>
    </row>
    <row r="50" spans="1:16" ht="12.75">
      <c r="A50" s="19" t="s">
        <v>35</v>
      </c>
      <c s="23" t="s">
        <v>134</v>
      </c>
      <c s="23" t="s">
        <v>129</v>
      </c>
      <c s="19" t="s">
        <v>37</v>
      </c>
      <c s="24" t="s">
        <v>130</v>
      </c>
      <c s="25" t="s">
        <v>131</v>
      </c>
      <c s="26">
        <v>240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132</v>
      </c>
    </row>
    <row r="53" spans="1:5" ht="63.75">
      <c r="A53" t="s">
        <v>44</v>
      </c>
      <c r="E53" s="29" t="s">
        <v>133</v>
      </c>
    </row>
    <row r="54" spans="1:16" ht="12.75">
      <c r="A54" s="19" t="s">
        <v>35</v>
      </c>
      <c s="23" t="s">
        <v>139</v>
      </c>
      <c s="23" t="s">
        <v>135</v>
      </c>
      <c s="19" t="s">
        <v>37</v>
      </c>
      <c s="24" t="s">
        <v>136</v>
      </c>
      <c s="25" t="s">
        <v>115</v>
      </c>
      <c s="26">
        <v>19.2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63.75">
      <c r="A56" s="30" t="s">
        <v>42</v>
      </c>
      <c r="E56" s="31" t="s">
        <v>488</v>
      </c>
    </row>
    <row r="57" spans="1:5" ht="38.25">
      <c r="A57" t="s">
        <v>44</v>
      </c>
      <c r="E57" s="29" t="s">
        <v>138</v>
      </c>
    </row>
    <row r="58" spans="1:16" ht="12.75">
      <c r="A58" s="19" t="s">
        <v>35</v>
      </c>
      <c s="23" t="s">
        <v>145</v>
      </c>
      <c s="23" t="s">
        <v>140</v>
      </c>
      <c s="19" t="s">
        <v>37</v>
      </c>
      <c s="24" t="s">
        <v>141</v>
      </c>
      <c s="25" t="s">
        <v>115</v>
      </c>
      <c s="26">
        <v>279.03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142</v>
      </c>
    </row>
    <row r="60" spans="1:5" ht="153">
      <c r="A60" s="30" t="s">
        <v>42</v>
      </c>
      <c r="E60" s="31" t="s">
        <v>489</v>
      </c>
    </row>
    <row r="61" spans="1:5" ht="369.75">
      <c r="A61" t="s">
        <v>44</v>
      </c>
      <c r="E61" s="29" t="s">
        <v>144</v>
      </c>
    </row>
    <row r="62" spans="1:16" ht="12.75">
      <c r="A62" s="19" t="s">
        <v>35</v>
      </c>
      <c s="23" t="s">
        <v>150</v>
      </c>
      <c s="23" t="s">
        <v>146</v>
      </c>
      <c s="19" t="s">
        <v>37</v>
      </c>
      <c s="24" t="s">
        <v>147</v>
      </c>
      <c s="25" t="s">
        <v>115</v>
      </c>
      <c s="26">
        <v>19.2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25.5">
      <c r="A64" s="30" t="s">
        <v>42</v>
      </c>
      <c r="E64" s="31" t="s">
        <v>490</v>
      </c>
    </row>
    <row r="65" spans="1:5" ht="318.75">
      <c r="A65" t="s">
        <v>44</v>
      </c>
      <c r="E65" s="29" t="s">
        <v>149</v>
      </c>
    </row>
    <row r="66" spans="1:16" ht="12.75">
      <c r="A66" s="19" t="s">
        <v>35</v>
      </c>
      <c s="23" t="s">
        <v>155</v>
      </c>
      <c s="23" t="s">
        <v>151</v>
      </c>
      <c s="19" t="s">
        <v>37</v>
      </c>
      <c s="24" t="s">
        <v>152</v>
      </c>
      <c s="25" t="s">
        <v>115</v>
      </c>
      <c s="26">
        <v>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491</v>
      </c>
    </row>
    <row r="69" spans="1:5" ht="306">
      <c r="A69" t="s">
        <v>44</v>
      </c>
      <c r="E69" s="29" t="s">
        <v>154</v>
      </c>
    </row>
    <row r="70" spans="1:16" ht="12.75">
      <c r="A70" s="19" t="s">
        <v>35</v>
      </c>
      <c s="23" t="s">
        <v>160</v>
      </c>
      <c s="23" t="s">
        <v>156</v>
      </c>
      <c s="19" t="s">
        <v>37</v>
      </c>
      <c s="24" t="s">
        <v>157</v>
      </c>
      <c s="25" t="s">
        <v>105</v>
      </c>
      <c s="26">
        <v>21038.28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76.5">
      <c r="A72" s="30" t="s">
        <v>42</v>
      </c>
      <c r="E72" s="31" t="s">
        <v>492</v>
      </c>
    </row>
    <row r="73" spans="1:5" ht="25.5">
      <c r="A73" t="s">
        <v>44</v>
      </c>
      <c r="E73" s="29" t="s">
        <v>159</v>
      </c>
    </row>
    <row r="74" spans="1:16" ht="12.75">
      <c r="A74" s="19" t="s">
        <v>35</v>
      </c>
      <c s="23" t="s">
        <v>164</v>
      </c>
      <c s="23" t="s">
        <v>161</v>
      </c>
      <c s="19" t="s">
        <v>37</v>
      </c>
      <c s="24" t="s">
        <v>162</v>
      </c>
      <c s="25" t="s">
        <v>115</v>
      </c>
      <c s="26">
        <v>15.34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142</v>
      </c>
    </row>
    <row r="76" spans="1:5" ht="25.5">
      <c r="A76" s="30" t="s">
        <v>42</v>
      </c>
      <c r="E76" s="31" t="s">
        <v>493</v>
      </c>
    </row>
    <row r="77" spans="1:5" ht="25.5">
      <c r="A77" t="s">
        <v>44</v>
      </c>
      <c r="E77" s="29" t="s">
        <v>159</v>
      </c>
    </row>
    <row r="78" spans="1:16" ht="12.75">
      <c r="A78" s="19" t="s">
        <v>35</v>
      </c>
      <c s="23" t="s">
        <v>168</v>
      </c>
      <c s="23" t="s">
        <v>165</v>
      </c>
      <c s="19" t="s">
        <v>37</v>
      </c>
      <c s="24" t="s">
        <v>166</v>
      </c>
      <c s="25" t="s">
        <v>115</v>
      </c>
      <c s="26">
        <v>873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142</v>
      </c>
    </row>
    <row r="80" spans="1:5" ht="51">
      <c r="A80" s="30" t="s">
        <v>42</v>
      </c>
      <c r="E80" s="31" t="s">
        <v>494</v>
      </c>
    </row>
    <row r="81" spans="1:5" ht="25.5">
      <c r="A81" t="s">
        <v>44</v>
      </c>
      <c r="E81" s="29" t="s">
        <v>159</v>
      </c>
    </row>
    <row r="82" spans="1:16" ht="12.75">
      <c r="A82" s="19" t="s">
        <v>35</v>
      </c>
      <c s="23" t="s">
        <v>172</v>
      </c>
      <c s="23" t="s">
        <v>169</v>
      </c>
      <c s="19" t="s">
        <v>37</v>
      </c>
      <c s="24" t="s">
        <v>170</v>
      </c>
      <c s="25" t="s">
        <v>115</v>
      </c>
      <c s="26">
        <v>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495</v>
      </c>
    </row>
    <row r="85" spans="1:5" ht="25.5">
      <c r="A85" t="s">
        <v>44</v>
      </c>
      <c r="E85" s="29" t="s">
        <v>159</v>
      </c>
    </row>
    <row r="86" spans="1:16" ht="12.75">
      <c r="A86" s="19" t="s">
        <v>35</v>
      </c>
      <c s="23" t="s">
        <v>176</v>
      </c>
      <c s="23" t="s">
        <v>173</v>
      </c>
      <c s="19" t="s">
        <v>37</v>
      </c>
      <c s="24" t="s">
        <v>174</v>
      </c>
      <c s="25" t="s">
        <v>126</v>
      </c>
      <c s="26">
        <v>112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142</v>
      </c>
    </row>
    <row r="88" spans="1:5" ht="25.5">
      <c r="A88" s="30" t="s">
        <v>42</v>
      </c>
      <c r="E88" s="31" t="s">
        <v>496</v>
      </c>
    </row>
    <row r="89" spans="1:5" ht="25.5">
      <c r="A89" t="s">
        <v>44</v>
      </c>
      <c r="E89" s="29" t="s">
        <v>159</v>
      </c>
    </row>
    <row r="90" spans="1:16" ht="12.75">
      <c r="A90" s="19" t="s">
        <v>35</v>
      </c>
      <c s="23" t="s">
        <v>181</v>
      </c>
      <c s="23" t="s">
        <v>177</v>
      </c>
      <c s="19" t="s">
        <v>52</v>
      </c>
      <c s="24" t="s">
        <v>178</v>
      </c>
      <c s="25" t="s">
        <v>115</v>
      </c>
      <c s="26">
        <v>103.881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02">
      <c r="A92" s="30" t="s">
        <v>42</v>
      </c>
      <c r="E92" s="31" t="s">
        <v>497</v>
      </c>
    </row>
    <row r="93" spans="1:5" ht="318.75">
      <c r="A93" t="s">
        <v>44</v>
      </c>
      <c r="E93" s="29" t="s">
        <v>180</v>
      </c>
    </row>
    <row r="94" spans="1:16" ht="12.75">
      <c r="A94" s="19" t="s">
        <v>35</v>
      </c>
      <c s="23" t="s">
        <v>183</v>
      </c>
      <c s="23" t="s">
        <v>177</v>
      </c>
      <c s="19" t="s">
        <v>56</v>
      </c>
      <c s="24" t="s">
        <v>178</v>
      </c>
      <c s="25" t="s">
        <v>115</v>
      </c>
      <c s="26">
        <v>28.8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142</v>
      </c>
    </row>
    <row r="96" spans="1:5" ht="89.25">
      <c r="A96" s="30" t="s">
        <v>42</v>
      </c>
      <c r="E96" s="31" t="s">
        <v>498</v>
      </c>
    </row>
    <row r="97" spans="1:5" ht="318.75">
      <c r="A97" t="s">
        <v>44</v>
      </c>
      <c r="E97" s="29" t="s">
        <v>180</v>
      </c>
    </row>
    <row r="98" spans="1:16" ht="12.75">
      <c r="A98" s="19" t="s">
        <v>35</v>
      </c>
      <c s="23" t="s">
        <v>187</v>
      </c>
      <c s="23" t="s">
        <v>184</v>
      </c>
      <c s="19" t="s">
        <v>37</v>
      </c>
      <c s="24" t="s">
        <v>185</v>
      </c>
      <c s="25" t="s">
        <v>115</v>
      </c>
      <c s="26">
        <v>11.914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142</v>
      </c>
    </row>
    <row r="100" spans="1:5" ht="140.25">
      <c r="A100" s="30" t="s">
        <v>42</v>
      </c>
      <c r="E100" s="31" t="s">
        <v>499</v>
      </c>
    </row>
    <row r="101" spans="1:5" ht="318.75">
      <c r="A101" t="s">
        <v>44</v>
      </c>
      <c r="E101" s="29" t="s">
        <v>180</v>
      </c>
    </row>
    <row r="102" spans="1:16" ht="12.75">
      <c r="A102" s="19" t="s">
        <v>35</v>
      </c>
      <c s="23" t="s">
        <v>192</v>
      </c>
      <c s="23" t="s">
        <v>188</v>
      </c>
      <c s="19" t="s">
        <v>37</v>
      </c>
      <c s="24" t="s">
        <v>189</v>
      </c>
      <c s="25" t="s">
        <v>115</v>
      </c>
      <c s="26">
        <v>423.625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63.75">
      <c r="A104" s="30" t="s">
        <v>42</v>
      </c>
      <c r="E104" s="31" t="s">
        <v>500</v>
      </c>
    </row>
    <row r="105" spans="1:5" ht="191.25">
      <c r="A105" t="s">
        <v>44</v>
      </c>
      <c r="E105" s="29" t="s">
        <v>191</v>
      </c>
    </row>
    <row r="106" spans="1:16" ht="12.75">
      <c r="A106" s="19" t="s">
        <v>35</v>
      </c>
      <c s="23" t="s">
        <v>197</v>
      </c>
      <c s="23" t="s">
        <v>193</v>
      </c>
      <c s="19" t="s">
        <v>37</v>
      </c>
      <c s="24" t="s">
        <v>194</v>
      </c>
      <c s="25" t="s">
        <v>115</v>
      </c>
      <c s="26">
        <v>145.72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76.5">
      <c r="A108" s="30" t="s">
        <v>42</v>
      </c>
      <c r="E108" s="31" t="s">
        <v>501</v>
      </c>
    </row>
    <row r="109" spans="1:5" ht="242.25">
      <c r="A109" t="s">
        <v>44</v>
      </c>
      <c r="E109" s="29" t="s">
        <v>196</v>
      </c>
    </row>
    <row r="110" spans="1:16" ht="12.75">
      <c r="A110" s="19" t="s">
        <v>35</v>
      </c>
      <c s="23" t="s">
        <v>202</v>
      </c>
      <c s="23" t="s">
        <v>198</v>
      </c>
      <c s="19" t="s">
        <v>37</v>
      </c>
      <c s="24" t="s">
        <v>199</v>
      </c>
      <c s="25" t="s">
        <v>115</v>
      </c>
      <c s="26">
        <v>28.44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89.25">
      <c r="A112" s="30" t="s">
        <v>42</v>
      </c>
      <c r="E112" s="31" t="s">
        <v>502</v>
      </c>
    </row>
    <row r="113" spans="1:5" ht="293.25">
      <c r="A113" t="s">
        <v>44</v>
      </c>
      <c r="E113" s="29" t="s">
        <v>201</v>
      </c>
    </row>
    <row r="114" spans="1:16" ht="12.75">
      <c r="A114" s="19" t="s">
        <v>35</v>
      </c>
      <c s="23" t="s">
        <v>207</v>
      </c>
      <c s="23" t="s">
        <v>203</v>
      </c>
      <c s="19" t="s">
        <v>37</v>
      </c>
      <c s="24" t="s">
        <v>204</v>
      </c>
      <c s="25" t="s">
        <v>115</v>
      </c>
      <c s="26">
        <v>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503</v>
      </c>
    </row>
    <row r="117" spans="1:5" ht="267.75">
      <c r="A117" t="s">
        <v>44</v>
      </c>
      <c r="E117" s="29" t="s">
        <v>206</v>
      </c>
    </row>
    <row r="118" spans="1:16" ht="12.75">
      <c r="A118" s="19" t="s">
        <v>35</v>
      </c>
      <c s="23" t="s">
        <v>212</v>
      </c>
      <c s="23" t="s">
        <v>208</v>
      </c>
      <c s="19" t="s">
        <v>52</v>
      </c>
      <c s="24" t="s">
        <v>209</v>
      </c>
      <c s="25" t="s">
        <v>105</v>
      </c>
      <c s="26">
        <v>404.5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14.75">
      <c r="A120" s="30" t="s">
        <v>42</v>
      </c>
      <c r="E120" s="31" t="s">
        <v>504</v>
      </c>
    </row>
    <row r="121" spans="1:5" ht="25.5">
      <c r="A121" t="s">
        <v>44</v>
      </c>
      <c r="E121" s="29" t="s">
        <v>211</v>
      </c>
    </row>
    <row r="122" spans="1:16" ht="12.75">
      <c r="A122" s="19" t="s">
        <v>35</v>
      </c>
      <c s="23" t="s">
        <v>214</v>
      </c>
      <c s="23" t="s">
        <v>208</v>
      </c>
      <c s="19" t="s">
        <v>56</v>
      </c>
      <c s="24" t="s">
        <v>209</v>
      </c>
      <c s="25" t="s">
        <v>105</v>
      </c>
      <c s="26">
        <v>106.4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89.25">
      <c r="A124" s="30" t="s">
        <v>42</v>
      </c>
      <c r="E124" s="31" t="s">
        <v>505</v>
      </c>
    </row>
    <row r="125" spans="1:5" ht="25.5">
      <c r="A125" t="s">
        <v>44</v>
      </c>
      <c r="E125" s="29" t="s">
        <v>211</v>
      </c>
    </row>
    <row r="126" spans="1:16" ht="12.75">
      <c r="A126" s="19" t="s">
        <v>35</v>
      </c>
      <c s="23" t="s">
        <v>219</v>
      </c>
      <c s="23" t="s">
        <v>215</v>
      </c>
      <c s="19" t="s">
        <v>37</v>
      </c>
      <c s="24" t="s">
        <v>216</v>
      </c>
      <c s="25" t="s">
        <v>115</v>
      </c>
      <c s="26">
        <v>19.2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63.75">
      <c r="A128" s="30" t="s">
        <v>42</v>
      </c>
      <c r="E128" s="31" t="s">
        <v>506</v>
      </c>
    </row>
    <row r="129" spans="1:5" ht="38.25">
      <c r="A129" t="s">
        <v>44</v>
      </c>
      <c r="E129" s="29" t="s">
        <v>218</v>
      </c>
    </row>
    <row r="130" spans="1:16" ht="12.75">
      <c r="A130" s="19" t="s">
        <v>35</v>
      </c>
      <c s="23" t="s">
        <v>224</v>
      </c>
      <c s="23" t="s">
        <v>220</v>
      </c>
      <c s="19" t="s">
        <v>37</v>
      </c>
      <c s="24" t="s">
        <v>221</v>
      </c>
      <c s="25" t="s">
        <v>105</v>
      </c>
      <c s="26">
        <v>192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51">
      <c r="A132" s="30" t="s">
        <v>42</v>
      </c>
      <c r="E132" s="31" t="s">
        <v>507</v>
      </c>
    </row>
    <row r="133" spans="1:5" ht="25.5">
      <c r="A133" t="s">
        <v>44</v>
      </c>
      <c r="E133" s="29" t="s">
        <v>223</v>
      </c>
    </row>
    <row r="134" spans="1:16" ht="12.75">
      <c r="A134" s="19" t="s">
        <v>35</v>
      </c>
      <c s="23" t="s">
        <v>229</v>
      </c>
      <c s="23" t="s">
        <v>225</v>
      </c>
      <c s="19" t="s">
        <v>37</v>
      </c>
      <c s="24" t="s">
        <v>226</v>
      </c>
      <c s="25" t="s">
        <v>105</v>
      </c>
      <c s="26">
        <v>192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51">
      <c r="A136" s="30" t="s">
        <v>42</v>
      </c>
      <c r="E136" s="31" t="s">
        <v>507</v>
      </c>
    </row>
    <row r="137" spans="1:5" ht="25.5">
      <c r="A137" t="s">
        <v>44</v>
      </c>
      <c r="E137" s="29" t="s">
        <v>227</v>
      </c>
    </row>
    <row r="138" spans="1:18" ht="12.75" customHeight="1">
      <c r="A138" s="5" t="s">
        <v>33</v>
      </c>
      <c s="5"/>
      <c s="35" t="s">
        <v>13</v>
      </c>
      <c s="5"/>
      <c s="21" t="s">
        <v>228</v>
      </c>
      <c s="5"/>
      <c s="5"/>
      <c s="5"/>
      <c s="36">
        <f>0+Q138</f>
      </c>
      <c r="O138">
        <f>0+R138</f>
      </c>
      <c r="Q138">
        <f>0+I139+I143</f>
      </c>
      <c>
        <f>0+O139+O143</f>
      </c>
    </row>
    <row r="139" spans="1:16" ht="12.75">
      <c r="A139" s="19" t="s">
        <v>35</v>
      </c>
      <c s="23" t="s">
        <v>234</v>
      </c>
      <c s="23" t="s">
        <v>230</v>
      </c>
      <c s="19" t="s">
        <v>37</v>
      </c>
      <c s="24" t="s">
        <v>231</v>
      </c>
      <c s="25" t="s">
        <v>105</v>
      </c>
      <c s="26">
        <v>400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37</v>
      </c>
    </row>
    <row r="141" spans="1:5" ht="38.25">
      <c r="A141" s="30" t="s">
        <v>42</v>
      </c>
      <c r="E141" s="31" t="s">
        <v>419</v>
      </c>
    </row>
    <row r="142" spans="1:5" ht="51">
      <c r="A142" t="s">
        <v>44</v>
      </c>
      <c r="E142" s="29" t="s">
        <v>233</v>
      </c>
    </row>
    <row r="143" spans="1:16" ht="12.75">
      <c r="A143" s="19" t="s">
        <v>35</v>
      </c>
      <c s="23" t="s">
        <v>240</v>
      </c>
      <c s="23" t="s">
        <v>235</v>
      </c>
      <c s="19" t="s">
        <v>37</v>
      </c>
      <c s="24" t="s">
        <v>236</v>
      </c>
      <c s="25" t="s">
        <v>115</v>
      </c>
      <c s="26">
        <v>28.8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02">
      <c r="A145" s="30" t="s">
        <v>42</v>
      </c>
      <c r="E145" s="31" t="s">
        <v>508</v>
      </c>
    </row>
    <row r="146" spans="1:5" ht="38.25">
      <c r="A146" t="s">
        <v>44</v>
      </c>
      <c r="E146" s="29" t="s">
        <v>238</v>
      </c>
    </row>
    <row r="147" spans="1:18" ht="12.75" customHeight="1">
      <c r="A147" s="5" t="s">
        <v>33</v>
      </c>
      <c s="5"/>
      <c s="35" t="s">
        <v>23</v>
      </c>
      <c s="5"/>
      <c s="21" t="s">
        <v>239</v>
      </c>
      <c s="5"/>
      <c s="5"/>
      <c s="5"/>
      <c s="36">
        <f>0+Q147</f>
      </c>
      <c r="O147">
        <f>0+R147</f>
      </c>
      <c r="Q147">
        <f>0+I148+I152+I156</f>
      </c>
      <c>
        <f>0+O148+O152+O156</f>
      </c>
    </row>
    <row r="148" spans="1:16" ht="12.75">
      <c r="A148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115</v>
      </c>
      <c s="26">
        <v>11.914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37</v>
      </c>
    </row>
    <row r="150" spans="1:5" ht="140.25">
      <c r="A150" s="30" t="s">
        <v>42</v>
      </c>
      <c r="E150" s="31" t="s">
        <v>509</v>
      </c>
    </row>
    <row r="151" spans="1:5" ht="293.25">
      <c r="A151" t="s">
        <v>44</v>
      </c>
      <c r="E151" s="29" t="s">
        <v>248</v>
      </c>
    </row>
    <row r="152" spans="1:16" ht="12.75">
      <c r="A152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115</v>
      </c>
      <c s="26">
        <v>19.834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37</v>
      </c>
    </row>
    <row r="154" spans="1:5" ht="153">
      <c r="A154" s="30" t="s">
        <v>42</v>
      </c>
      <c r="E154" s="31" t="s">
        <v>510</v>
      </c>
    </row>
    <row r="155" spans="1:5" ht="102">
      <c r="A155" t="s">
        <v>44</v>
      </c>
      <c r="E155" s="29" t="s">
        <v>253</v>
      </c>
    </row>
    <row r="156" spans="1:16" ht="12.75">
      <c r="A156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115</v>
      </c>
      <c s="26">
        <v>2.16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37</v>
      </c>
    </row>
    <row r="158" spans="1:5" ht="38.25">
      <c r="A158" s="30" t="s">
        <v>42</v>
      </c>
      <c r="E158" s="31" t="s">
        <v>511</v>
      </c>
    </row>
    <row r="159" spans="1:5" ht="102">
      <c r="A159" t="s">
        <v>44</v>
      </c>
      <c r="E159" s="29" t="s">
        <v>258</v>
      </c>
    </row>
    <row r="160" spans="1:18" ht="12.75" customHeight="1">
      <c r="A160" s="5" t="s">
        <v>33</v>
      </c>
      <c s="5"/>
      <c s="35" t="s">
        <v>25</v>
      </c>
      <c s="5"/>
      <c s="21" t="s">
        <v>259</v>
      </c>
      <c s="5"/>
      <c s="5"/>
      <c s="5"/>
      <c s="36">
        <f>0+Q160</f>
      </c>
      <c r="O160">
        <f>0+R160</f>
      </c>
      <c r="Q160">
        <f>0+I161+I165+I169+I173+I177+I181+I185+I189+I193+I197+I201+I205</f>
      </c>
      <c>
        <f>0+O161+O165+O169+O173+O177+O181+O185+O189+O193+O197+O201+O205</f>
      </c>
    </row>
    <row r="161" spans="1:16" ht="12.75">
      <c r="A161" s="19" t="s">
        <v>35</v>
      </c>
      <c s="23" t="s">
        <v>260</v>
      </c>
      <c s="23" t="s">
        <v>261</v>
      </c>
      <c s="19" t="s">
        <v>52</v>
      </c>
      <c s="24" t="s">
        <v>262</v>
      </c>
      <c s="25" t="s">
        <v>115</v>
      </c>
      <c s="26">
        <v>282.45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191.25">
      <c r="A163" s="30" t="s">
        <v>42</v>
      </c>
      <c r="E163" s="31" t="s">
        <v>512</v>
      </c>
    </row>
    <row r="164" spans="1:5" ht="51">
      <c r="A164" t="s">
        <v>44</v>
      </c>
      <c r="E164" s="29" t="s">
        <v>264</v>
      </c>
    </row>
    <row r="165" spans="1:16" ht="12.75">
      <c r="A165" s="19" t="s">
        <v>35</v>
      </c>
      <c s="23" t="s">
        <v>265</v>
      </c>
      <c s="23" t="s">
        <v>261</v>
      </c>
      <c s="19" t="s">
        <v>56</v>
      </c>
      <c s="24" t="s">
        <v>262</v>
      </c>
      <c s="25" t="s">
        <v>115</v>
      </c>
      <c s="26">
        <v>20.6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513</v>
      </c>
    </row>
    <row r="168" spans="1:5" ht="51">
      <c r="A168" t="s">
        <v>44</v>
      </c>
      <c r="E168" s="29" t="s">
        <v>264</v>
      </c>
    </row>
    <row r="169" spans="1:16" ht="12.75">
      <c r="A169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115</v>
      </c>
      <c s="26">
        <v>153.4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25.5">
      <c r="A171" s="30" t="s">
        <v>42</v>
      </c>
      <c r="E171" s="31" t="s">
        <v>514</v>
      </c>
    </row>
    <row r="172" spans="1:5" ht="38.25">
      <c r="A172" t="s">
        <v>44</v>
      </c>
      <c r="E172" s="29" t="s">
        <v>271</v>
      </c>
    </row>
    <row r="173" spans="1:16" ht="12.75">
      <c r="A173" s="19" t="s">
        <v>35</v>
      </c>
      <c s="23" t="s">
        <v>272</v>
      </c>
      <c s="23" t="s">
        <v>273</v>
      </c>
      <c s="19" t="s">
        <v>52</v>
      </c>
      <c s="24" t="s">
        <v>274</v>
      </c>
      <c s="25" t="s">
        <v>105</v>
      </c>
      <c s="26">
        <v>9174.44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127.5">
      <c r="A175" s="30" t="s">
        <v>42</v>
      </c>
      <c r="E175" s="31" t="s">
        <v>515</v>
      </c>
    </row>
    <row r="176" spans="1:5" ht="51">
      <c r="A176" t="s">
        <v>44</v>
      </c>
      <c r="E176" s="29" t="s">
        <v>276</v>
      </c>
    </row>
    <row r="177" spans="1:16" ht="12.75">
      <c r="A177" s="19" t="s">
        <v>35</v>
      </c>
      <c s="23" t="s">
        <v>277</v>
      </c>
      <c s="23" t="s">
        <v>273</v>
      </c>
      <c s="19" t="s">
        <v>56</v>
      </c>
      <c s="24" t="s">
        <v>274</v>
      </c>
      <c s="25" t="s">
        <v>105</v>
      </c>
      <c s="26">
        <v>12253.28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140.25">
      <c r="A179" s="30" t="s">
        <v>42</v>
      </c>
      <c r="E179" s="31" t="s">
        <v>516</v>
      </c>
    </row>
    <row r="180" spans="1:5" ht="51">
      <c r="A180" t="s">
        <v>44</v>
      </c>
      <c r="E180" s="29" t="s">
        <v>276</v>
      </c>
    </row>
    <row r="181" spans="1:16" ht="12.75">
      <c r="A181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105</v>
      </c>
      <c s="26">
        <v>600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37</v>
      </c>
    </row>
    <row r="183" spans="1:5" ht="25.5">
      <c r="A183" s="30" t="s">
        <v>42</v>
      </c>
      <c r="E183" s="31" t="s">
        <v>517</v>
      </c>
    </row>
    <row r="184" spans="1:5" ht="51">
      <c r="A184" t="s">
        <v>44</v>
      </c>
      <c r="E184" s="29" t="s">
        <v>276</v>
      </c>
    </row>
    <row r="185" spans="1:16" ht="12.75">
      <c r="A185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105</v>
      </c>
      <c s="26">
        <v>600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76.5">
      <c r="A187" s="30" t="s">
        <v>42</v>
      </c>
      <c r="E187" s="31" t="s">
        <v>518</v>
      </c>
    </row>
    <row r="188" spans="1:5" ht="51">
      <c r="A188" t="s">
        <v>44</v>
      </c>
      <c r="E188" s="29" t="s">
        <v>287</v>
      </c>
    </row>
    <row r="189" spans="1:16" ht="12.75">
      <c r="A189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115</v>
      </c>
      <c s="26">
        <v>162.864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37</v>
      </c>
    </row>
    <row r="191" spans="1:5" ht="25.5">
      <c r="A191" s="30" t="s">
        <v>42</v>
      </c>
      <c r="E191" s="31" t="s">
        <v>519</v>
      </c>
    </row>
    <row r="192" spans="1:5" ht="140.25">
      <c r="A192" t="s">
        <v>44</v>
      </c>
      <c r="E192" s="29" t="s">
        <v>292</v>
      </c>
    </row>
    <row r="193" spans="1:16" ht="12.75">
      <c r="A193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105</v>
      </c>
      <c s="26">
        <v>9048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127.5">
      <c r="A195" s="30" t="s">
        <v>42</v>
      </c>
      <c r="E195" s="31" t="s">
        <v>520</v>
      </c>
    </row>
    <row r="196" spans="1:5" ht="140.25">
      <c r="A196" t="s">
        <v>44</v>
      </c>
      <c r="E196" s="29" t="s">
        <v>292</v>
      </c>
    </row>
    <row r="197" spans="1:16" ht="12.75">
      <c r="A197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105</v>
      </c>
      <c s="26">
        <v>9174.44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37</v>
      </c>
    </row>
    <row r="199" spans="1:5" ht="140.25">
      <c r="A199" s="30" t="s">
        <v>42</v>
      </c>
      <c r="E199" s="31" t="s">
        <v>521</v>
      </c>
    </row>
    <row r="200" spans="1:5" ht="140.25">
      <c r="A200" t="s">
        <v>44</v>
      </c>
      <c r="E200" s="29" t="s">
        <v>292</v>
      </c>
    </row>
    <row r="201" spans="1:16" ht="12.75">
      <c r="A201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105</v>
      </c>
      <c s="26">
        <v>600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37</v>
      </c>
    </row>
    <row r="203" spans="1:5" ht="12.75">
      <c r="A203" s="30" t="s">
        <v>42</v>
      </c>
      <c r="E203" s="31" t="s">
        <v>522</v>
      </c>
    </row>
    <row r="204" spans="1:5" ht="140.25">
      <c r="A204" t="s">
        <v>44</v>
      </c>
      <c r="E204" s="29" t="s">
        <v>292</v>
      </c>
    </row>
    <row r="205" spans="1:16" ht="12.75">
      <c r="A205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105</v>
      </c>
      <c s="26">
        <v>261.1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37</v>
      </c>
    </row>
    <row r="207" spans="1:5" ht="76.5">
      <c r="A207" s="30" t="s">
        <v>42</v>
      </c>
      <c r="E207" s="31" t="s">
        <v>523</v>
      </c>
    </row>
    <row r="208" spans="1:5" ht="140.25">
      <c r="A208" t="s">
        <v>44</v>
      </c>
      <c r="E208" s="29" t="s">
        <v>292</v>
      </c>
    </row>
    <row r="209" spans="1:18" ht="12.75" customHeight="1">
      <c r="A209" s="5" t="s">
        <v>33</v>
      </c>
      <c s="5"/>
      <c s="35" t="s">
        <v>65</v>
      </c>
      <c s="5"/>
      <c s="21" t="s">
        <v>524</v>
      </c>
      <c s="5"/>
      <c s="5"/>
      <c s="5"/>
      <c s="36">
        <f>0+Q209</f>
      </c>
      <c r="O209">
        <f>0+R209</f>
      </c>
      <c r="Q209">
        <f>0+I210+I214</f>
      </c>
      <c>
        <f>0+O210+O214</f>
      </c>
    </row>
    <row r="210" spans="1:16" ht="12.75">
      <c r="A210" s="19" t="s">
        <v>35</v>
      </c>
      <c s="23" t="s">
        <v>310</v>
      </c>
      <c s="23" t="s">
        <v>525</v>
      </c>
      <c s="19" t="s">
        <v>37</v>
      </c>
      <c s="24" t="s">
        <v>526</v>
      </c>
      <c s="25" t="s">
        <v>105</v>
      </c>
      <c s="26">
        <v>20.7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37</v>
      </c>
    </row>
    <row r="212" spans="1:5" ht="102">
      <c r="A212" s="30" t="s">
        <v>42</v>
      </c>
      <c r="E212" s="31" t="s">
        <v>527</v>
      </c>
    </row>
    <row r="213" spans="1:5" ht="51">
      <c r="A213" t="s">
        <v>44</v>
      </c>
      <c r="E213" s="29" t="s">
        <v>528</v>
      </c>
    </row>
    <row r="214" spans="1:16" ht="12.75">
      <c r="A214" s="19" t="s">
        <v>35</v>
      </c>
      <c s="23" t="s">
        <v>315</v>
      </c>
      <c s="23" t="s">
        <v>529</v>
      </c>
      <c s="19" t="s">
        <v>37</v>
      </c>
      <c s="24" t="s">
        <v>530</v>
      </c>
      <c s="25" t="s">
        <v>105</v>
      </c>
      <c s="26">
        <v>69.6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37</v>
      </c>
    </row>
    <row r="216" spans="1:5" ht="63.75">
      <c r="A216" s="30" t="s">
        <v>42</v>
      </c>
      <c r="E216" s="31" t="s">
        <v>531</v>
      </c>
    </row>
    <row r="217" spans="1:5" ht="51">
      <c r="A217" t="s">
        <v>44</v>
      </c>
      <c r="E217" s="29" t="s">
        <v>532</v>
      </c>
    </row>
    <row r="218" spans="1:18" ht="12.75" customHeight="1">
      <c r="A218" s="5" t="s">
        <v>33</v>
      </c>
      <c s="5"/>
      <c s="35" t="s">
        <v>71</v>
      </c>
      <c s="5"/>
      <c s="21" t="s">
        <v>309</v>
      </c>
      <c s="5"/>
      <c s="5"/>
      <c s="5"/>
      <c s="36">
        <f>0+Q218</f>
      </c>
      <c r="O218">
        <f>0+R218</f>
      </c>
      <c r="Q218">
        <f>0+I219+I223+I227</f>
      </c>
      <c>
        <f>0+O219+O223+O227</f>
      </c>
    </row>
    <row r="219" spans="1:16" ht="12.75">
      <c r="A219" s="19" t="s">
        <v>35</v>
      </c>
      <c s="23" t="s">
        <v>319</v>
      </c>
      <c s="23" t="s">
        <v>311</v>
      </c>
      <c s="19" t="s">
        <v>37</v>
      </c>
      <c s="24" t="s">
        <v>312</v>
      </c>
      <c s="25" t="s">
        <v>126</v>
      </c>
      <c s="26">
        <v>40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76.5">
      <c r="A221" s="30" t="s">
        <v>42</v>
      </c>
      <c r="E221" s="31" t="s">
        <v>533</v>
      </c>
    </row>
    <row r="222" spans="1:5" ht="255">
      <c r="A222" t="s">
        <v>44</v>
      </c>
      <c r="E222" s="29" t="s">
        <v>314</v>
      </c>
    </row>
    <row r="223" spans="1:16" ht="12.75">
      <c r="A223" s="19" t="s">
        <v>35</v>
      </c>
      <c s="23" t="s">
        <v>325</v>
      </c>
      <c s="23" t="s">
        <v>316</v>
      </c>
      <c s="19" t="s">
        <v>37</v>
      </c>
      <c s="24" t="s">
        <v>317</v>
      </c>
      <c s="25" t="s">
        <v>126</v>
      </c>
      <c s="26">
        <v>12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37</v>
      </c>
    </row>
    <row r="225" spans="1:5" ht="25.5">
      <c r="A225" s="30" t="s">
        <v>42</v>
      </c>
      <c r="E225" s="31" t="s">
        <v>534</v>
      </c>
    </row>
    <row r="226" spans="1:5" ht="255">
      <c r="A226" t="s">
        <v>44</v>
      </c>
      <c r="E226" s="29" t="s">
        <v>314</v>
      </c>
    </row>
    <row r="227" spans="1:16" ht="12.75">
      <c r="A227" s="19" t="s">
        <v>35</v>
      </c>
      <c s="23" t="s">
        <v>330</v>
      </c>
      <c s="23" t="s">
        <v>320</v>
      </c>
      <c s="19" t="s">
        <v>37</v>
      </c>
      <c s="24" t="s">
        <v>321</v>
      </c>
      <c s="25" t="s">
        <v>115</v>
      </c>
      <c s="26">
        <v>53.2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89.25">
      <c r="A229" s="30" t="s">
        <v>42</v>
      </c>
      <c r="E229" s="31" t="s">
        <v>535</v>
      </c>
    </row>
    <row r="230" spans="1:5" ht="369.75">
      <c r="A230" t="s">
        <v>44</v>
      </c>
      <c r="E230" s="29" t="s">
        <v>323</v>
      </c>
    </row>
    <row r="231" spans="1:18" ht="12.75" customHeight="1">
      <c r="A231" s="5" t="s">
        <v>33</v>
      </c>
      <c s="5"/>
      <c s="35" t="s">
        <v>30</v>
      </c>
      <c s="5"/>
      <c s="21" t="s">
        <v>324</v>
      </c>
      <c s="5"/>
      <c s="5"/>
      <c s="5"/>
      <c s="36">
        <f>0+Q231</f>
      </c>
      <c r="O231">
        <f>0+R231</f>
      </c>
      <c r="Q231">
        <f>0+I232+I236+I240+I244+I248+I252+I256+I260+I264+I268+I272+I276+I280</f>
      </c>
      <c>
        <f>0+O232+O236+O240+O244+O248+O252+O256+O260+O264+O268+O272+O276+O280</f>
      </c>
    </row>
    <row r="232" spans="1:16" ht="12.75">
      <c r="A232" s="19" t="s">
        <v>35</v>
      </c>
      <c s="23" t="s">
        <v>335</v>
      </c>
      <c s="23" t="s">
        <v>326</v>
      </c>
      <c s="19" t="s">
        <v>37</v>
      </c>
      <c s="24" t="s">
        <v>327</v>
      </c>
      <c s="25" t="s">
        <v>77</v>
      </c>
      <c s="26">
        <v>52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37</v>
      </c>
    </row>
    <row r="234" spans="1:5" ht="51">
      <c r="A234" s="30" t="s">
        <v>42</v>
      </c>
      <c r="E234" s="31" t="s">
        <v>536</v>
      </c>
    </row>
    <row r="235" spans="1:5" ht="51">
      <c r="A235" t="s">
        <v>44</v>
      </c>
      <c r="E235" s="29" t="s">
        <v>329</v>
      </c>
    </row>
    <row r="236" spans="1:16" ht="25.5">
      <c r="A236" s="19" t="s">
        <v>35</v>
      </c>
      <c s="23" t="s">
        <v>340</v>
      </c>
      <c s="23" t="s">
        <v>331</v>
      </c>
      <c s="19" t="s">
        <v>37</v>
      </c>
      <c s="24" t="s">
        <v>332</v>
      </c>
      <c s="25" t="s">
        <v>77</v>
      </c>
      <c s="26">
        <v>2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37</v>
      </c>
    </row>
    <row r="238" spans="1:5" ht="12.75">
      <c r="A238" s="30" t="s">
        <v>42</v>
      </c>
      <c r="E238" s="31" t="s">
        <v>537</v>
      </c>
    </row>
    <row r="239" spans="1:5" ht="51">
      <c r="A239" t="s">
        <v>44</v>
      </c>
      <c r="E239" s="29" t="s">
        <v>334</v>
      </c>
    </row>
    <row r="240" spans="1:16" ht="12.75">
      <c r="A240" s="19" t="s">
        <v>35</v>
      </c>
      <c s="23" t="s">
        <v>344</v>
      </c>
      <c s="23" t="s">
        <v>336</v>
      </c>
      <c s="19" t="s">
        <v>37</v>
      </c>
      <c s="24" t="s">
        <v>337</v>
      </c>
      <c s="25" t="s">
        <v>77</v>
      </c>
      <c s="26">
        <v>2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12.75">
      <c r="A241" s="28" t="s">
        <v>40</v>
      </c>
      <c r="E241" s="29" t="s">
        <v>106</v>
      </c>
    </row>
    <row r="242" spans="1:5" ht="12.75">
      <c r="A242" s="30" t="s">
        <v>42</v>
      </c>
      <c r="E242" s="31" t="s">
        <v>537</v>
      </c>
    </row>
    <row r="243" spans="1:5" ht="25.5">
      <c r="A243" t="s">
        <v>44</v>
      </c>
      <c r="E243" s="29" t="s">
        <v>339</v>
      </c>
    </row>
    <row r="244" spans="1:16" ht="25.5">
      <c r="A244" s="19" t="s">
        <v>35</v>
      </c>
      <c s="23" t="s">
        <v>347</v>
      </c>
      <c s="23" t="s">
        <v>341</v>
      </c>
      <c s="19" t="s">
        <v>37</v>
      </c>
      <c s="24" t="s">
        <v>342</v>
      </c>
      <c s="25" t="s">
        <v>77</v>
      </c>
      <c s="26">
        <v>1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37</v>
      </c>
    </row>
    <row r="246" spans="1:5" ht="12.75">
      <c r="A246" s="30" t="s">
        <v>42</v>
      </c>
      <c r="E246" s="31" t="s">
        <v>538</v>
      </c>
    </row>
    <row r="247" spans="1:5" ht="51">
      <c r="A247" t="s">
        <v>44</v>
      </c>
      <c r="E247" s="29" t="s">
        <v>343</v>
      </c>
    </row>
    <row r="248" spans="1:16" ht="12.75">
      <c r="A248" s="19" t="s">
        <v>35</v>
      </c>
      <c s="23" t="s">
        <v>352</v>
      </c>
      <c s="23" t="s">
        <v>345</v>
      </c>
      <c s="19" t="s">
        <v>37</v>
      </c>
      <c s="24" t="s">
        <v>346</v>
      </c>
      <c s="25" t="s">
        <v>77</v>
      </c>
      <c s="26">
        <v>1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142</v>
      </c>
    </row>
    <row r="250" spans="1:5" ht="12.75">
      <c r="A250" s="30" t="s">
        <v>42</v>
      </c>
      <c r="E250" s="31" t="s">
        <v>538</v>
      </c>
    </row>
    <row r="251" spans="1:5" ht="25.5">
      <c r="A251" t="s">
        <v>44</v>
      </c>
      <c r="E251" s="29" t="s">
        <v>339</v>
      </c>
    </row>
    <row r="252" spans="1:16" ht="25.5">
      <c r="A252" s="19" t="s">
        <v>35</v>
      </c>
      <c s="23" t="s">
        <v>356</v>
      </c>
      <c s="23" t="s">
        <v>348</v>
      </c>
      <c s="19" t="s">
        <v>37</v>
      </c>
      <c s="24" t="s">
        <v>349</v>
      </c>
      <c s="25" t="s">
        <v>105</v>
      </c>
      <c s="26">
        <v>388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37</v>
      </c>
    </row>
    <row r="254" spans="1:5" ht="25.5">
      <c r="A254" s="30" t="s">
        <v>42</v>
      </c>
      <c r="E254" s="31" t="s">
        <v>539</v>
      </c>
    </row>
    <row r="255" spans="1:5" ht="38.25">
      <c r="A255" t="s">
        <v>44</v>
      </c>
      <c r="E255" s="29" t="s">
        <v>351</v>
      </c>
    </row>
    <row r="256" spans="1:16" ht="25.5">
      <c r="A256" s="19" t="s">
        <v>35</v>
      </c>
      <c s="23" t="s">
        <v>361</v>
      </c>
      <c s="23" t="s">
        <v>353</v>
      </c>
      <c s="19" t="s">
        <v>37</v>
      </c>
      <c s="24" t="s">
        <v>354</v>
      </c>
      <c s="25" t="s">
        <v>105</v>
      </c>
      <c s="26">
        <v>388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37</v>
      </c>
    </row>
    <row r="258" spans="1:5" ht="25.5">
      <c r="A258" s="30" t="s">
        <v>42</v>
      </c>
      <c r="E258" s="31" t="s">
        <v>539</v>
      </c>
    </row>
    <row r="259" spans="1:5" ht="38.25">
      <c r="A259" t="s">
        <v>44</v>
      </c>
      <c r="E259" s="29" t="s">
        <v>351</v>
      </c>
    </row>
    <row r="260" spans="1:16" ht="12.75">
      <c r="A260" s="19" t="s">
        <v>35</v>
      </c>
      <c s="23" t="s">
        <v>365</v>
      </c>
      <c s="23" t="s">
        <v>357</v>
      </c>
      <c s="19" t="s">
        <v>37</v>
      </c>
      <c s="24" t="s">
        <v>358</v>
      </c>
      <c s="25" t="s">
        <v>126</v>
      </c>
      <c s="26">
        <v>58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12.75">
      <c r="A261" s="28" t="s">
        <v>40</v>
      </c>
      <c r="E261" s="29" t="s">
        <v>37</v>
      </c>
    </row>
    <row r="262" spans="1:5" ht="51">
      <c r="A262" s="30" t="s">
        <v>42</v>
      </c>
      <c r="E262" s="31" t="s">
        <v>540</v>
      </c>
    </row>
    <row r="263" spans="1:5" ht="25.5">
      <c r="A263" t="s">
        <v>44</v>
      </c>
      <c r="E263" s="29" t="s">
        <v>360</v>
      </c>
    </row>
    <row r="264" spans="1:16" ht="12.75">
      <c r="A264" s="19" t="s">
        <v>35</v>
      </c>
      <c s="23" t="s">
        <v>370</v>
      </c>
      <c s="23" t="s">
        <v>362</v>
      </c>
      <c s="19" t="s">
        <v>37</v>
      </c>
      <c s="24" t="s">
        <v>363</v>
      </c>
      <c s="25" t="s">
        <v>126</v>
      </c>
      <c s="26">
        <v>411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12.75">
      <c r="A265" s="28" t="s">
        <v>40</v>
      </c>
      <c r="E265" s="29" t="s">
        <v>37</v>
      </c>
    </row>
    <row r="266" spans="1:5" ht="63.75">
      <c r="A266" s="30" t="s">
        <v>42</v>
      </c>
      <c r="E266" s="31" t="s">
        <v>541</v>
      </c>
    </row>
    <row r="267" spans="1:5" ht="25.5">
      <c r="A267" t="s">
        <v>44</v>
      </c>
      <c r="E267" s="29" t="s">
        <v>360</v>
      </c>
    </row>
    <row r="268" spans="1:16" ht="12.75">
      <c r="A268" s="19" t="s">
        <v>35</v>
      </c>
      <c s="23" t="s">
        <v>376</v>
      </c>
      <c s="23" t="s">
        <v>366</v>
      </c>
      <c s="19" t="s">
        <v>37</v>
      </c>
      <c s="24" t="s">
        <v>367</v>
      </c>
      <c s="25" t="s">
        <v>126</v>
      </c>
      <c s="26">
        <v>92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40</v>
      </c>
      <c r="E269" s="29" t="s">
        <v>37</v>
      </c>
    </row>
    <row r="270" spans="1:5" ht="63.75">
      <c r="A270" s="30" t="s">
        <v>42</v>
      </c>
      <c r="E270" s="31" t="s">
        <v>542</v>
      </c>
    </row>
    <row r="271" spans="1:5" ht="38.25">
      <c r="A271" t="s">
        <v>44</v>
      </c>
      <c r="E271" s="29" t="s">
        <v>369</v>
      </c>
    </row>
    <row r="272" spans="1:16" ht="12.75">
      <c r="A272" s="19" t="s">
        <v>35</v>
      </c>
      <c s="23" t="s">
        <v>381</v>
      </c>
      <c s="23" t="s">
        <v>371</v>
      </c>
      <c s="19" t="s">
        <v>37</v>
      </c>
      <c s="24" t="s">
        <v>372</v>
      </c>
      <c s="25" t="s">
        <v>105</v>
      </c>
      <c s="26">
        <v>9102.44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25.5">
      <c r="A273" s="28" t="s">
        <v>40</v>
      </c>
      <c r="E273" s="29" t="s">
        <v>373</v>
      </c>
    </row>
    <row r="274" spans="1:5" ht="12.75">
      <c r="A274" s="30" t="s">
        <v>42</v>
      </c>
      <c r="E274" s="31" t="s">
        <v>543</v>
      </c>
    </row>
    <row r="275" spans="1:5" ht="25.5">
      <c r="A275" t="s">
        <v>44</v>
      </c>
      <c r="E275" s="29" t="s">
        <v>375</v>
      </c>
    </row>
    <row r="276" spans="1:16" ht="12.75">
      <c r="A276" s="19" t="s">
        <v>35</v>
      </c>
      <c s="23" t="s">
        <v>386</v>
      </c>
      <c s="23" t="s">
        <v>377</v>
      </c>
      <c s="19" t="s">
        <v>37</v>
      </c>
      <c s="24" t="s">
        <v>378</v>
      </c>
      <c s="25" t="s">
        <v>115</v>
      </c>
      <c s="26">
        <v>12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40</v>
      </c>
      <c r="E277" s="29" t="s">
        <v>106</v>
      </c>
    </row>
    <row r="278" spans="1:5" ht="102">
      <c r="A278" s="30" t="s">
        <v>42</v>
      </c>
      <c r="E278" s="31" t="s">
        <v>544</v>
      </c>
    </row>
    <row r="279" spans="1:5" ht="102">
      <c r="A279" t="s">
        <v>44</v>
      </c>
      <c r="E279" s="29" t="s">
        <v>380</v>
      </c>
    </row>
    <row r="280" spans="1:16" ht="12.75">
      <c r="A280" s="19" t="s">
        <v>35</v>
      </c>
      <c s="23" t="s">
        <v>545</v>
      </c>
      <c s="23" t="s">
        <v>382</v>
      </c>
      <c s="19" t="s">
        <v>37</v>
      </c>
      <c s="24" t="s">
        <v>383</v>
      </c>
      <c s="25" t="s">
        <v>126</v>
      </c>
      <c s="26">
        <v>50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40</v>
      </c>
      <c r="E281" s="29" t="s">
        <v>106</v>
      </c>
    </row>
    <row r="282" spans="1:5" ht="89.25">
      <c r="A282" s="30" t="s">
        <v>42</v>
      </c>
      <c r="E282" s="31" t="s">
        <v>546</v>
      </c>
    </row>
    <row r="283" spans="1:5" ht="114.75">
      <c r="A283" t="s">
        <v>44</v>
      </c>
      <c r="E283" s="29" t="s">
        <v>385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547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547</v>
      </c>
      <c s="5"/>
      <c s="14" t="s">
        <v>548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324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19</v>
      </c>
      <c s="23" t="s">
        <v>549</v>
      </c>
      <c s="19" t="s">
        <v>37</v>
      </c>
      <c s="24" t="s">
        <v>550</v>
      </c>
      <c s="25" t="s">
        <v>77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551</v>
      </c>
    </row>
    <row r="12" spans="1:5" ht="38.25">
      <c r="A12" t="s">
        <v>44</v>
      </c>
      <c r="E12" s="29" t="s">
        <v>552</v>
      </c>
    </row>
    <row r="13" spans="1:16" ht="25.5">
      <c r="A13" s="19" t="s">
        <v>35</v>
      </c>
      <c s="23" t="s">
        <v>13</v>
      </c>
      <c s="23" t="s">
        <v>553</v>
      </c>
      <c s="19" t="s">
        <v>37</v>
      </c>
      <c s="24" t="s">
        <v>554</v>
      </c>
      <c s="25" t="s">
        <v>77</v>
      </c>
      <c s="26">
        <v>33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63.75">
      <c r="A15" s="30" t="s">
        <v>42</v>
      </c>
      <c r="E15" s="31" t="s">
        <v>555</v>
      </c>
    </row>
    <row r="16" spans="1:5" ht="63.75">
      <c r="A16" t="s">
        <v>44</v>
      </c>
      <c r="E16" s="29" t="s">
        <v>556</v>
      </c>
    </row>
    <row r="17" spans="1:16" ht="12.75">
      <c r="A17" s="19" t="s">
        <v>35</v>
      </c>
      <c s="23" t="s">
        <v>12</v>
      </c>
      <c s="23" t="s">
        <v>336</v>
      </c>
      <c s="19" t="s">
        <v>37</v>
      </c>
      <c s="24" t="s">
        <v>337</v>
      </c>
      <c s="25" t="s">
        <v>77</v>
      </c>
      <c s="26">
        <v>33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38.25">
      <c r="A19" s="30" t="s">
        <v>42</v>
      </c>
      <c r="E19" s="31" t="s">
        <v>557</v>
      </c>
    </row>
    <row r="20" spans="1:5" ht="25.5">
      <c r="A20" t="s">
        <v>44</v>
      </c>
      <c r="E20" s="29" t="s">
        <v>339</v>
      </c>
    </row>
    <row r="21" spans="1:16" ht="12.75">
      <c r="A21" s="19" t="s">
        <v>35</v>
      </c>
      <c s="23" t="s">
        <v>23</v>
      </c>
      <c s="23" t="s">
        <v>558</v>
      </c>
      <c s="19" t="s">
        <v>37</v>
      </c>
      <c s="24" t="s">
        <v>559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560</v>
      </c>
    </row>
    <row r="24" spans="1:5" ht="25.5">
      <c r="A24" t="s">
        <v>44</v>
      </c>
      <c r="E24" s="29" t="s">
        <v>561</v>
      </c>
    </row>
    <row r="25" spans="1:16" ht="25.5">
      <c r="A25" s="19" t="s">
        <v>35</v>
      </c>
      <c s="23" t="s">
        <v>25</v>
      </c>
      <c s="23" t="s">
        <v>562</v>
      </c>
      <c s="19" t="s">
        <v>37</v>
      </c>
      <c s="24" t="s">
        <v>563</v>
      </c>
      <c s="25" t="s">
        <v>77</v>
      </c>
      <c s="26">
        <v>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564</v>
      </c>
    </row>
    <row r="28" spans="1:5" ht="63.75">
      <c r="A28" t="s">
        <v>44</v>
      </c>
      <c r="E28" s="29" t="s">
        <v>556</v>
      </c>
    </row>
    <row r="29" spans="1:16" ht="12.75">
      <c r="A29" s="19" t="s">
        <v>35</v>
      </c>
      <c s="23" t="s">
        <v>27</v>
      </c>
      <c s="23" t="s">
        <v>565</v>
      </c>
      <c s="19" t="s">
        <v>37</v>
      </c>
      <c s="24" t="s">
        <v>566</v>
      </c>
      <c s="25" t="s">
        <v>77</v>
      </c>
      <c s="26">
        <v>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567</v>
      </c>
    </row>
    <row r="32" spans="1:5" ht="25.5">
      <c r="A32" t="s">
        <v>44</v>
      </c>
      <c r="E32" s="29" t="s">
        <v>339</v>
      </c>
    </row>
    <row r="33" spans="1:16" ht="12.75">
      <c r="A33" s="19" t="s">
        <v>35</v>
      </c>
      <c s="23" t="s">
        <v>65</v>
      </c>
      <c s="23" t="s">
        <v>568</v>
      </c>
      <c s="19" t="s">
        <v>37</v>
      </c>
      <c s="24" t="s">
        <v>569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560</v>
      </c>
    </row>
    <row r="36" spans="1:5" ht="25.5">
      <c r="A36" t="s">
        <v>44</v>
      </c>
      <c r="E36" s="29" t="s">
        <v>561</v>
      </c>
    </row>
    <row r="37" spans="1:16" ht="12.75">
      <c r="A37" s="19" t="s">
        <v>35</v>
      </c>
      <c s="23" t="s">
        <v>71</v>
      </c>
      <c s="23" t="s">
        <v>570</v>
      </c>
      <c s="19" t="s">
        <v>37</v>
      </c>
      <c s="24" t="s">
        <v>571</v>
      </c>
      <c s="25" t="s">
        <v>77</v>
      </c>
      <c s="26">
        <v>6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38.25">
      <c r="A39" s="30" t="s">
        <v>42</v>
      </c>
      <c r="E39" s="31" t="s">
        <v>572</v>
      </c>
    </row>
    <row r="40" spans="1:5" ht="76.5">
      <c r="A40" t="s">
        <v>44</v>
      </c>
      <c r="E40" s="29" t="s">
        <v>573</v>
      </c>
    </row>
    <row r="41" spans="1:16" ht="12.75">
      <c r="A41" s="19" t="s">
        <v>35</v>
      </c>
      <c s="23" t="s">
        <v>30</v>
      </c>
      <c s="23" t="s">
        <v>574</v>
      </c>
      <c s="19" t="s">
        <v>37</v>
      </c>
      <c s="24" t="s">
        <v>575</v>
      </c>
      <c s="25" t="s">
        <v>77</v>
      </c>
      <c s="26">
        <v>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576</v>
      </c>
    </row>
    <row r="44" spans="1:5" ht="25.5">
      <c r="A44" t="s">
        <v>44</v>
      </c>
      <c r="E44" s="29" t="s">
        <v>577</v>
      </c>
    </row>
    <row r="45" spans="1:16" ht="12.75">
      <c r="A45" s="19" t="s">
        <v>35</v>
      </c>
      <c s="23" t="s">
        <v>32</v>
      </c>
      <c s="23" t="s">
        <v>578</v>
      </c>
      <c s="19" t="s">
        <v>37</v>
      </c>
      <c s="24" t="s">
        <v>579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560</v>
      </c>
    </row>
    <row r="48" spans="1:5" ht="25.5">
      <c r="A48" t="s">
        <v>44</v>
      </c>
      <c r="E48" s="29" t="s">
        <v>580</v>
      </c>
    </row>
    <row r="49" spans="1:16" ht="12.75">
      <c r="A49" s="19" t="s">
        <v>35</v>
      </c>
      <c s="23" t="s">
        <v>134</v>
      </c>
      <c s="23" t="s">
        <v>581</v>
      </c>
      <c s="19" t="s">
        <v>37</v>
      </c>
      <c s="24" t="s">
        <v>582</v>
      </c>
      <c s="25" t="s">
        <v>77</v>
      </c>
      <c s="26">
        <v>2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38.25">
      <c r="A51" s="30" t="s">
        <v>42</v>
      </c>
      <c r="E51" s="31" t="s">
        <v>583</v>
      </c>
    </row>
    <row r="52" spans="1:5" ht="63.75">
      <c r="A52" t="s">
        <v>44</v>
      </c>
      <c r="E52" s="29" t="s">
        <v>584</v>
      </c>
    </row>
    <row r="53" spans="1:16" ht="12.75">
      <c r="A53" s="19" t="s">
        <v>35</v>
      </c>
      <c s="23" t="s">
        <v>139</v>
      </c>
      <c s="23" t="s">
        <v>585</v>
      </c>
      <c s="19" t="s">
        <v>37</v>
      </c>
      <c s="24" t="s">
        <v>586</v>
      </c>
      <c s="25" t="s">
        <v>77</v>
      </c>
      <c s="26">
        <v>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587</v>
      </c>
    </row>
    <row r="56" spans="1:5" ht="25.5">
      <c r="A56" t="s">
        <v>44</v>
      </c>
      <c r="E56" s="29" t="s">
        <v>577</v>
      </c>
    </row>
    <row r="57" spans="1:16" ht="12.75">
      <c r="A57" s="19" t="s">
        <v>35</v>
      </c>
      <c s="23" t="s">
        <v>145</v>
      </c>
      <c s="23" t="s">
        <v>588</v>
      </c>
      <c s="19" t="s">
        <v>37</v>
      </c>
      <c s="24" t="s">
        <v>589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38.25">
      <c r="A59" s="30" t="s">
        <v>42</v>
      </c>
      <c r="E59" s="31" t="s">
        <v>560</v>
      </c>
    </row>
    <row r="60" spans="1:5" ht="25.5">
      <c r="A60" t="s">
        <v>44</v>
      </c>
      <c r="E60" s="29" t="s">
        <v>580</v>
      </c>
    </row>
    <row r="61" spans="1:16" ht="12.75">
      <c r="A61" s="19" t="s">
        <v>35</v>
      </c>
      <c s="23" t="s">
        <v>150</v>
      </c>
      <c s="23" t="s">
        <v>590</v>
      </c>
      <c s="19" t="s">
        <v>37</v>
      </c>
      <c s="24" t="s">
        <v>591</v>
      </c>
      <c s="25" t="s">
        <v>77</v>
      </c>
      <c s="26">
        <v>10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25.5">
      <c r="A63" s="30" t="s">
        <v>42</v>
      </c>
      <c r="E63" s="31" t="s">
        <v>592</v>
      </c>
    </row>
    <row r="64" spans="1:5" ht="63.75">
      <c r="A64" t="s">
        <v>44</v>
      </c>
      <c r="E64" s="29" t="s">
        <v>584</v>
      </c>
    </row>
    <row r="65" spans="1:16" ht="12.75">
      <c r="A65" s="19" t="s">
        <v>35</v>
      </c>
      <c s="23" t="s">
        <v>155</v>
      </c>
      <c s="23" t="s">
        <v>593</v>
      </c>
      <c s="19" t="s">
        <v>37</v>
      </c>
      <c s="24" t="s">
        <v>594</v>
      </c>
      <c s="25" t="s">
        <v>77</v>
      </c>
      <c s="26">
        <v>10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595</v>
      </c>
    </row>
    <row r="68" spans="1:5" ht="25.5">
      <c r="A68" t="s">
        <v>44</v>
      </c>
      <c r="E68" s="29" t="s">
        <v>577</v>
      </c>
    </row>
    <row r="69" spans="1:16" ht="12.75">
      <c r="A69" s="19" t="s">
        <v>35</v>
      </c>
      <c s="23" t="s">
        <v>160</v>
      </c>
      <c s="23" t="s">
        <v>596</v>
      </c>
      <c s="19" t="s">
        <v>37</v>
      </c>
      <c s="24" t="s">
        <v>597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38.25">
      <c r="A71" s="30" t="s">
        <v>42</v>
      </c>
      <c r="E71" s="31" t="s">
        <v>560</v>
      </c>
    </row>
    <row r="72" spans="1:5" ht="25.5">
      <c r="A72" t="s">
        <v>44</v>
      </c>
      <c r="E72" s="29" t="s">
        <v>580</v>
      </c>
    </row>
    <row r="73" spans="1:16" ht="25.5">
      <c r="A73" s="19" t="s">
        <v>35</v>
      </c>
      <c s="23" t="s">
        <v>164</v>
      </c>
      <c s="23" t="s">
        <v>598</v>
      </c>
      <c s="19" t="s">
        <v>37</v>
      </c>
      <c s="24" t="s">
        <v>599</v>
      </c>
      <c s="25" t="s">
        <v>77</v>
      </c>
      <c s="26">
        <v>98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89.25">
      <c r="A75" s="30" t="s">
        <v>42</v>
      </c>
      <c r="E75" s="31" t="s">
        <v>600</v>
      </c>
    </row>
    <row r="76" spans="1:5" ht="63.75">
      <c r="A76" t="s">
        <v>44</v>
      </c>
      <c r="E76" s="29" t="s">
        <v>584</v>
      </c>
    </row>
    <row r="77" spans="1:16" ht="12.75">
      <c r="A77" s="19" t="s">
        <v>35</v>
      </c>
      <c s="23" t="s">
        <v>168</v>
      </c>
      <c s="23" t="s">
        <v>601</v>
      </c>
      <c s="19" t="s">
        <v>37</v>
      </c>
      <c s="24" t="s">
        <v>602</v>
      </c>
      <c s="25" t="s">
        <v>77</v>
      </c>
      <c s="26">
        <v>99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63.75">
      <c r="A79" s="30" t="s">
        <v>42</v>
      </c>
      <c r="E79" s="31" t="s">
        <v>603</v>
      </c>
    </row>
    <row r="80" spans="1:5" ht="25.5">
      <c r="A80" t="s">
        <v>44</v>
      </c>
      <c r="E80" s="29" t="s">
        <v>577</v>
      </c>
    </row>
    <row r="81" spans="1:16" ht="12.75">
      <c r="A81" s="19" t="s">
        <v>35</v>
      </c>
      <c s="23" t="s">
        <v>172</v>
      </c>
      <c s="23" t="s">
        <v>604</v>
      </c>
      <c s="19" t="s">
        <v>37</v>
      </c>
      <c s="24" t="s">
        <v>605</v>
      </c>
      <c s="25" t="s">
        <v>39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38.25">
      <c r="A83" s="30" t="s">
        <v>42</v>
      </c>
      <c r="E83" s="31" t="s">
        <v>560</v>
      </c>
    </row>
    <row r="84" spans="1:5" ht="25.5">
      <c r="A84" t="s">
        <v>44</v>
      </c>
      <c r="E84" s="29" t="s">
        <v>580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606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606</v>
      </c>
      <c s="5"/>
      <c s="14" t="s">
        <v>607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324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19</v>
      </c>
      <c s="23" t="s">
        <v>549</v>
      </c>
      <c s="19" t="s">
        <v>37</v>
      </c>
      <c s="24" t="s">
        <v>550</v>
      </c>
      <c s="25" t="s">
        <v>77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551</v>
      </c>
    </row>
    <row r="12" spans="1:5" ht="38.25">
      <c r="A12" t="s">
        <v>44</v>
      </c>
      <c r="E12" s="29" t="s">
        <v>552</v>
      </c>
    </row>
    <row r="13" spans="1:16" ht="25.5">
      <c r="A13" s="19" t="s">
        <v>35</v>
      </c>
      <c s="23" t="s">
        <v>13</v>
      </c>
      <c s="23" t="s">
        <v>553</v>
      </c>
      <c s="19" t="s">
        <v>37</v>
      </c>
      <c s="24" t="s">
        <v>554</v>
      </c>
      <c s="25" t="s">
        <v>77</v>
      </c>
      <c s="26">
        <v>39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76.5">
      <c r="A15" s="30" t="s">
        <v>42</v>
      </c>
      <c r="E15" s="31" t="s">
        <v>608</v>
      </c>
    </row>
    <row r="16" spans="1:5" ht="63.75">
      <c r="A16" t="s">
        <v>44</v>
      </c>
      <c r="E16" s="29" t="s">
        <v>556</v>
      </c>
    </row>
    <row r="17" spans="1:16" ht="12.75">
      <c r="A17" s="19" t="s">
        <v>35</v>
      </c>
      <c s="23" t="s">
        <v>12</v>
      </c>
      <c s="23" t="s">
        <v>336</v>
      </c>
      <c s="19" t="s">
        <v>37</v>
      </c>
      <c s="24" t="s">
        <v>337</v>
      </c>
      <c s="25" t="s">
        <v>77</v>
      </c>
      <c s="26">
        <v>39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51">
      <c r="A19" s="30" t="s">
        <v>42</v>
      </c>
      <c r="E19" s="31" t="s">
        <v>609</v>
      </c>
    </row>
    <row r="20" spans="1:5" ht="25.5">
      <c r="A20" t="s">
        <v>44</v>
      </c>
      <c r="E20" s="29" t="s">
        <v>339</v>
      </c>
    </row>
    <row r="21" spans="1:16" ht="12.75">
      <c r="A21" s="19" t="s">
        <v>35</v>
      </c>
      <c s="23" t="s">
        <v>23</v>
      </c>
      <c s="23" t="s">
        <v>558</v>
      </c>
      <c s="19" t="s">
        <v>37</v>
      </c>
      <c s="24" t="s">
        <v>559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560</v>
      </c>
    </row>
    <row r="24" spans="1:5" ht="25.5">
      <c r="A24" t="s">
        <v>44</v>
      </c>
      <c r="E24" s="29" t="s">
        <v>561</v>
      </c>
    </row>
    <row r="25" spans="1:16" ht="25.5">
      <c r="A25" s="19" t="s">
        <v>35</v>
      </c>
      <c s="23" t="s">
        <v>25</v>
      </c>
      <c s="23" t="s">
        <v>562</v>
      </c>
      <c s="19" t="s">
        <v>37</v>
      </c>
      <c s="24" t="s">
        <v>563</v>
      </c>
      <c s="25" t="s">
        <v>77</v>
      </c>
      <c s="26">
        <v>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564</v>
      </c>
    </row>
    <row r="28" spans="1:5" ht="63.75">
      <c r="A28" t="s">
        <v>44</v>
      </c>
      <c r="E28" s="29" t="s">
        <v>556</v>
      </c>
    </row>
    <row r="29" spans="1:16" ht="12.75">
      <c r="A29" s="19" t="s">
        <v>35</v>
      </c>
      <c s="23" t="s">
        <v>27</v>
      </c>
      <c s="23" t="s">
        <v>565</v>
      </c>
      <c s="19" t="s">
        <v>37</v>
      </c>
      <c s="24" t="s">
        <v>566</v>
      </c>
      <c s="25" t="s">
        <v>77</v>
      </c>
      <c s="26">
        <v>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567</v>
      </c>
    </row>
    <row r="32" spans="1:5" ht="25.5">
      <c r="A32" t="s">
        <v>44</v>
      </c>
      <c r="E32" s="29" t="s">
        <v>339</v>
      </c>
    </row>
    <row r="33" spans="1:16" ht="12.75">
      <c r="A33" s="19" t="s">
        <v>35</v>
      </c>
      <c s="23" t="s">
        <v>65</v>
      </c>
      <c s="23" t="s">
        <v>568</v>
      </c>
      <c s="19" t="s">
        <v>37</v>
      </c>
      <c s="24" t="s">
        <v>569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560</v>
      </c>
    </row>
    <row r="36" spans="1:5" ht="25.5">
      <c r="A36" t="s">
        <v>44</v>
      </c>
      <c r="E36" s="29" t="s">
        <v>561</v>
      </c>
    </row>
    <row r="37" spans="1:16" ht="12.75">
      <c r="A37" s="19" t="s">
        <v>35</v>
      </c>
      <c s="23" t="s">
        <v>71</v>
      </c>
      <c s="23" t="s">
        <v>570</v>
      </c>
      <c s="19" t="s">
        <v>37</v>
      </c>
      <c s="24" t="s">
        <v>571</v>
      </c>
      <c s="25" t="s">
        <v>77</v>
      </c>
      <c s="26">
        <v>8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63.75">
      <c r="A39" s="30" t="s">
        <v>42</v>
      </c>
      <c r="E39" s="31" t="s">
        <v>610</v>
      </c>
    </row>
    <row r="40" spans="1:5" ht="76.5">
      <c r="A40" t="s">
        <v>44</v>
      </c>
      <c r="E40" s="29" t="s">
        <v>573</v>
      </c>
    </row>
    <row r="41" spans="1:16" ht="12.75">
      <c r="A41" s="19" t="s">
        <v>35</v>
      </c>
      <c s="23" t="s">
        <v>30</v>
      </c>
      <c s="23" t="s">
        <v>574</v>
      </c>
      <c s="19" t="s">
        <v>37</v>
      </c>
      <c s="24" t="s">
        <v>575</v>
      </c>
      <c s="25" t="s">
        <v>77</v>
      </c>
      <c s="26">
        <v>8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38.25">
      <c r="A43" s="30" t="s">
        <v>42</v>
      </c>
      <c r="E43" s="31" t="s">
        <v>611</v>
      </c>
    </row>
    <row r="44" spans="1:5" ht="25.5">
      <c r="A44" t="s">
        <v>44</v>
      </c>
      <c r="E44" s="29" t="s">
        <v>577</v>
      </c>
    </row>
    <row r="45" spans="1:16" ht="12.75">
      <c r="A45" s="19" t="s">
        <v>35</v>
      </c>
      <c s="23" t="s">
        <v>32</v>
      </c>
      <c s="23" t="s">
        <v>578</v>
      </c>
      <c s="19" t="s">
        <v>37</v>
      </c>
      <c s="24" t="s">
        <v>579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560</v>
      </c>
    </row>
    <row r="48" spans="1:5" ht="25.5">
      <c r="A48" t="s">
        <v>44</v>
      </c>
      <c r="E48" s="29" t="s">
        <v>580</v>
      </c>
    </row>
    <row r="49" spans="1:16" ht="12.75">
      <c r="A49" s="19" t="s">
        <v>35</v>
      </c>
      <c s="23" t="s">
        <v>134</v>
      </c>
      <c s="23" t="s">
        <v>612</v>
      </c>
      <c s="19" t="s">
        <v>37</v>
      </c>
      <c s="24" t="s">
        <v>613</v>
      </c>
      <c s="25" t="s">
        <v>77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25.5">
      <c r="A51" s="30" t="s">
        <v>42</v>
      </c>
      <c r="E51" s="31" t="s">
        <v>614</v>
      </c>
    </row>
    <row r="52" spans="1:5" ht="76.5">
      <c r="A52" t="s">
        <v>44</v>
      </c>
      <c r="E52" s="29" t="s">
        <v>573</v>
      </c>
    </row>
    <row r="53" spans="1:16" ht="12.75">
      <c r="A53" s="19" t="s">
        <v>35</v>
      </c>
      <c s="23" t="s">
        <v>139</v>
      </c>
      <c s="23" t="s">
        <v>615</v>
      </c>
      <c s="19" t="s">
        <v>37</v>
      </c>
      <c s="24" t="s">
        <v>616</v>
      </c>
      <c s="25" t="s">
        <v>77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617</v>
      </c>
    </row>
    <row r="56" spans="1:5" ht="25.5">
      <c r="A56" t="s">
        <v>44</v>
      </c>
      <c r="E56" s="29" t="s">
        <v>577</v>
      </c>
    </row>
    <row r="57" spans="1:16" ht="12.75">
      <c r="A57" s="19" t="s">
        <v>35</v>
      </c>
      <c s="23" t="s">
        <v>145</v>
      </c>
      <c s="23" t="s">
        <v>581</v>
      </c>
      <c s="19" t="s">
        <v>37</v>
      </c>
      <c s="24" t="s">
        <v>582</v>
      </c>
      <c s="25" t="s">
        <v>77</v>
      </c>
      <c s="26">
        <v>3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63.75">
      <c r="A59" s="30" t="s">
        <v>42</v>
      </c>
      <c r="E59" s="31" t="s">
        <v>618</v>
      </c>
    </row>
    <row r="60" spans="1:5" ht="63.75">
      <c r="A60" t="s">
        <v>44</v>
      </c>
      <c r="E60" s="29" t="s">
        <v>584</v>
      </c>
    </row>
    <row r="61" spans="1:16" ht="12.75">
      <c r="A61" s="19" t="s">
        <v>35</v>
      </c>
      <c s="23" t="s">
        <v>150</v>
      </c>
      <c s="23" t="s">
        <v>585</v>
      </c>
      <c s="19" t="s">
        <v>37</v>
      </c>
      <c s="24" t="s">
        <v>586</v>
      </c>
      <c s="25" t="s">
        <v>77</v>
      </c>
      <c s="26">
        <v>3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38.25">
      <c r="A63" s="30" t="s">
        <v>42</v>
      </c>
      <c r="E63" s="31" t="s">
        <v>619</v>
      </c>
    </row>
    <row r="64" spans="1:5" ht="25.5">
      <c r="A64" t="s">
        <v>44</v>
      </c>
      <c r="E64" s="29" t="s">
        <v>577</v>
      </c>
    </row>
    <row r="65" spans="1:16" ht="12.75">
      <c r="A65" s="19" t="s">
        <v>35</v>
      </c>
      <c s="23" t="s">
        <v>155</v>
      </c>
      <c s="23" t="s">
        <v>588</v>
      </c>
      <c s="19" t="s">
        <v>37</v>
      </c>
      <c s="24" t="s">
        <v>589</v>
      </c>
      <c s="25" t="s">
        <v>39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38.25">
      <c r="A67" s="30" t="s">
        <v>42</v>
      </c>
      <c r="E67" s="31" t="s">
        <v>560</v>
      </c>
    </row>
    <row r="68" spans="1:5" ht="25.5">
      <c r="A68" t="s">
        <v>44</v>
      </c>
      <c r="E68" s="29" t="s">
        <v>580</v>
      </c>
    </row>
    <row r="69" spans="1:16" ht="12.75">
      <c r="A69" s="19" t="s">
        <v>35</v>
      </c>
      <c s="23" t="s">
        <v>160</v>
      </c>
      <c s="23" t="s">
        <v>590</v>
      </c>
      <c s="19" t="s">
        <v>37</v>
      </c>
      <c s="24" t="s">
        <v>591</v>
      </c>
      <c s="25" t="s">
        <v>77</v>
      </c>
      <c s="26">
        <v>30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51">
      <c r="A71" s="30" t="s">
        <v>42</v>
      </c>
      <c r="E71" s="31" t="s">
        <v>620</v>
      </c>
    </row>
    <row r="72" spans="1:5" ht="63.75">
      <c r="A72" t="s">
        <v>44</v>
      </c>
      <c r="E72" s="29" t="s">
        <v>584</v>
      </c>
    </row>
    <row r="73" spans="1:16" ht="12.75">
      <c r="A73" s="19" t="s">
        <v>35</v>
      </c>
      <c s="23" t="s">
        <v>164</v>
      </c>
      <c s="23" t="s">
        <v>593</v>
      </c>
      <c s="19" t="s">
        <v>37</v>
      </c>
      <c s="24" t="s">
        <v>594</v>
      </c>
      <c s="25" t="s">
        <v>77</v>
      </c>
      <c s="26">
        <v>30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38.25">
      <c r="A75" s="30" t="s">
        <v>42</v>
      </c>
      <c r="E75" s="31" t="s">
        <v>621</v>
      </c>
    </row>
    <row r="76" spans="1:5" ht="25.5">
      <c r="A76" t="s">
        <v>44</v>
      </c>
      <c r="E76" s="29" t="s">
        <v>577</v>
      </c>
    </row>
    <row r="77" spans="1:16" ht="12.75">
      <c r="A77" s="19" t="s">
        <v>35</v>
      </c>
      <c s="23" t="s">
        <v>168</v>
      </c>
      <c s="23" t="s">
        <v>596</v>
      </c>
      <c s="19" t="s">
        <v>37</v>
      </c>
      <c s="24" t="s">
        <v>597</v>
      </c>
      <c s="25" t="s">
        <v>39</v>
      </c>
      <c s="26">
        <v>1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38.25">
      <c r="A79" s="30" t="s">
        <v>42</v>
      </c>
      <c r="E79" s="31" t="s">
        <v>560</v>
      </c>
    </row>
    <row r="80" spans="1:5" ht="25.5">
      <c r="A80" t="s">
        <v>44</v>
      </c>
      <c r="E80" s="29" t="s">
        <v>580</v>
      </c>
    </row>
    <row r="81" spans="1:16" ht="25.5">
      <c r="A81" s="19" t="s">
        <v>35</v>
      </c>
      <c s="23" t="s">
        <v>172</v>
      </c>
      <c s="23" t="s">
        <v>598</v>
      </c>
      <c s="19" t="s">
        <v>37</v>
      </c>
      <c s="24" t="s">
        <v>599</v>
      </c>
      <c s="25" t="s">
        <v>77</v>
      </c>
      <c s="26">
        <v>135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89.25">
      <c r="A83" s="30" t="s">
        <v>42</v>
      </c>
      <c r="E83" s="31" t="s">
        <v>622</v>
      </c>
    </row>
    <row r="84" spans="1:5" ht="63.75">
      <c r="A84" t="s">
        <v>44</v>
      </c>
      <c r="E84" s="29" t="s">
        <v>584</v>
      </c>
    </row>
    <row r="85" spans="1:16" ht="12.75">
      <c r="A85" s="19" t="s">
        <v>35</v>
      </c>
      <c s="23" t="s">
        <v>176</v>
      </c>
      <c s="23" t="s">
        <v>601</v>
      </c>
      <c s="19" t="s">
        <v>37</v>
      </c>
      <c s="24" t="s">
        <v>602</v>
      </c>
      <c s="25" t="s">
        <v>77</v>
      </c>
      <c s="26">
        <v>135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63.75">
      <c r="A87" s="30" t="s">
        <v>42</v>
      </c>
      <c r="E87" s="31" t="s">
        <v>623</v>
      </c>
    </row>
    <row r="88" spans="1:5" ht="25.5">
      <c r="A88" t="s">
        <v>44</v>
      </c>
      <c r="E88" s="29" t="s">
        <v>577</v>
      </c>
    </row>
    <row r="89" spans="1:16" ht="12.75">
      <c r="A89" s="19" t="s">
        <v>35</v>
      </c>
      <c s="23" t="s">
        <v>181</v>
      </c>
      <c s="23" t="s">
        <v>604</v>
      </c>
      <c s="19" t="s">
        <v>37</v>
      </c>
      <c s="24" t="s">
        <v>605</v>
      </c>
      <c s="25" t="s">
        <v>39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38.25">
      <c r="A91" s="30" t="s">
        <v>42</v>
      </c>
      <c r="E91" s="31" t="s">
        <v>560</v>
      </c>
    </row>
    <row r="92" spans="1:5" ht="25.5">
      <c r="A92" t="s">
        <v>44</v>
      </c>
      <c r="E92" s="29" t="s">
        <v>580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624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624</v>
      </c>
      <c s="5"/>
      <c s="14" t="s">
        <v>625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324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19</v>
      </c>
      <c s="23" t="s">
        <v>549</v>
      </c>
      <c s="19" t="s">
        <v>37</v>
      </c>
      <c s="24" t="s">
        <v>550</v>
      </c>
      <c s="25" t="s">
        <v>77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551</v>
      </c>
    </row>
    <row r="12" spans="1:5" ht="38.25">
      <c r="A12" t="s">
        <v>44</v>
      </c>
      <c r="E12" s="29" t="s">
        <v>552</v>
      </c>
    </row>
    <row r="13" spans="1:16" ht="25.5">
      <c r="A13" s="19" t="s">
        <v>35</v>
      </c>
      <c s="23" t="s">
        <v>13</v>
      </c>
      <c s="23" t="s">
        <v>553</v>
      </c>
      <c s="19" t="s">
        <v>37</v>
      </c>
      <c s="24" t="s">
        <v>554</v>
      </c>
      <c s="25" t="s">
        <v>77</v>
      </c>
      <c s="26">
        <v>33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63.75">
      <c r="A15" s="30" t="s">
        <v>42</v>
      </c>
      <c r="E15" s="31" t="s">
        <v>626</v>
      </c>
    </row>
    <row r="16" spans="1:5" ht="63.75">
      <c r="A16" t="s">
        <v>44</v>
      </c>
      <c r="E16" s="29" t="s">
        <v>556</v>
      </c>
    </row>
    <row r="17" spans="1:16" ht="12.75">
      <c r="A17" s="19" t="s">
        <v>35</v>
      </c>
      <c s="23" t="s">
        <v>12</v>
      </c>
      <c s="23" t="s">
        <v>336</v>
      </c>
      <c s="19" t="s">
        <v>37</v>
      </c>
      <c s="24" t="s">
        <v>337</v>
      </c>
      <c s="25" t="s">
        <v>77</v>
      </c>
      <c s="26">
        <v>33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38.25">
      <c r="A19" s="30" t="s">
        <v>42</v>
      </c>
      <c r="E19" s="31" t="s">
        <v>627</v>
      </c>
    </row>
    <row r="20" spans="1:5" ht="25.5">
      <c r="A20" t="s">
        <v>44</v>
      </c>
      <c r="E20" s="29" t="s">
        <v>339</v>
      </c>
    </row>
    <row r="21" spans="1:16" ht="12.75">
      <c r="A21" s="19" t="s">
        <v>35</v>
      </c>
      <c s="23" t="s">
        <v>23</v>
      </c>
      <c s="23" t="s">
        <v>558</v>
      </c>
      <c s="19" t="s">
        <v>37</v>
      </c>
      <c s="24" t="s">
        <v>559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560</v>
      </c>
    </row>
    <row r="24" spans="1:5" ht="25.5">
      <c r="A24" t="s">
        <v>44</v>
      </c>
      <c r="E24" s="29" t="s">
        <v>561</v>
      </c>
    </row>
    <row r="25" spans="1:16" ht="25.5">
      <c r="A25" s="19" t="s">
        <v>35</v>
      </c>
      <c s="23" t="s">
        <v>25</v>
      </c>
      <c s="23" t="s">
        <v>562</v>
      </c>
      <c s="19" t="s">
        <v>37</v>
      </c>
      <c s="24" t="s">
        <v>563</v>
      </c>
      <c s="25" t="s">
        <v>77</v>
      </c>
      <c s="26">
        <v>6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628</v>
      </c>
    </row>
    <row r="28" spans="1:5" ht="63.75">
      <c r="A28" t="s">
        <v>44</v>
      </c>
      <c r="E28" s="29" t="s">
        <v>556</v>
      </c>
    </row>
    <row r="29" spans="1:16" ht="12.75">
      <c r="A29" s="19" t="s">
        <v>35</v>
      </c>
      <c s="23" t="s">
        <v>27</v>
      </c>
      <c s="23" t="s">
        <v>565</v>
      </c>
      <c s="19" t="s">
        <v>37</v>
      </c>
      <c s="24" t="s">
        <v>566</v>
      </c>
      <c s="25" t="s">
        <v>77</v>
      </c>
      <c s="26">
        <v>6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629</v>
      </c>
    </row>
    <row r="32" spans="1:5" ht="25.5">
      <c r="A32" t="s">
        <v>44</v>
      </c>
      <c r="E32" s="29" t="s">
        <v>339</v>
      </c>
    </row>
    <row r="33" spans="1:16" ht="12.75">
      <c r="A33" s="19" t="s">
        <v>35</v>
      </c>
      <c s="23" t="s">
        <v>65</v>
      </c>
      <c s="23" t="s">
        <v>568</v>
      </c>
      <c s="19" t="s">
        <v>37</v>
      </c>
      <c s="24" t="s">
        <v>569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560</v>
      </c>
    </row>
    <row r="36" spans="1:5" ht="25.5">
      <c r="A36" t="s">
        <v>44</v>
      </c>
      <c r="E36" s="29" t="s">
        <v>561</v>
      </c>
    </row>
    <row r="37" spans="1:16" ht="12.75">
      <c r="A37" s="19" t="s">
        <v>35</v>
      </c>
      <c s="23" t="s">
        <v>71</v>
      </c>
      <c s="23" t="s">
        <v>570</v>
      </c>
      <c s="19" t="s">
        <v>37</v>
      </c>
      <c s="24" t="s">
        <v>571</v>
      </c>
      <c s="25" t="s">
        <v>77</v>
      </c>
      <c s="26">
        <v>9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38.25">
      <c r="A39" s="30" t="s">
        <v>42</v>
      </c>
      <c r="E39" s="31" t="s">
        <v>630</v>
      </c>
    </row>
    <row r="40" spans="1:5" ht="76.5">
      <c r="A40" t="s">
        <v>44</v>
      </c>
      <c r="E40" s="29" t="s">
        <v>573</v>
      </c>
    </row>
    <row r="41" spans="1:16" ht="12.75">
      <c r="A41" s="19" t="s">
        <v>35</v>
      </c>
      <c s="23" t="s">
        <v>30</v>
      </c>
      <c s="23" t="s">
        <v>574</v>
      </c>
      <c s="19" t="s">
        <v>37</v>
      </c>
      <c s="24" t="s">
        <v>575</v>
      </c>
      <c s="25" t="s">
        <v>77</v>
      </c>
      <c s="26">
        <v>9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631</v>
      </c>
    </row>
    <row r="44" spans="1:5" ht="25.5">
      <c r="A44" t="s">
        <v>44</v>
      </c>
      <c r="E44" s="29" t="s">
        <v>577</v>
      </c>
    </row>
    <row r="45" spans="1:16" ht="12.75">
      <c r="A45" s="19" t="s">
        <v>35</v>
      </c>
      <c s="23" t="s">
        <v>32</v>
      </c>
      <c s="23" t="s">
        <v>578</v>
      </c>
      <c s="19" t="s">
        <v>37</v>
      </c>
      <c s="24" t="s">
        <v>579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560</v>
      </c>
    </row>
    <row r="48" spans="1:5" ht="25.5">
      <c r="A48" t="s">
        <v>44</v>
      </c>
      <c r="E48" s="29" t="s">
        <v>580</v>
      </c>
    </row>
    <row r="49" spans="1:16" ht="12.75">
      <c r="A49" s="19" t="s">
        <v>35</v>
      </c>
      <c s="23" t="s">
        <v>134</v>
      </c>
      <c s="23" t="s">
        <v>581</v>
      </c>
      <c s="19" t="s">
        <v>37</v>
      </c>
      <c s="24" t="s">
        <v>582</v>
      </c>
      <c s="25" t="s">
        <v>77</v>
      </c>
      <c s="26">
        <v>3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38.25">
      <c r="A51" s="30" t="s">
        <v>42</v>
      </c>
      <c r="E51" s="31" t="s">
        <v>632</v>
      </c>
    </row>
    <row r="52" spans="1:5" ht="63.75">
      <c r="A52" t="s">
        <v>44</v>
      </c>
      <c r="E52" s="29" t="s">
        <v>584</v>
      </c>
    </row>
    <row r="53" spans="1:16" ht="12.75">
      <c r="A53" s="19" t="s">
        <v>35</v>
      </c>
      <c s="23" t="s">
        <v>139</v>
      </c>
      <c s="23" t="s">
        <v>585</v>
      </c>
      <c s="19" t="s">
        <v>37</v>
      </c>
      <c s="24" t="s">
        <v>586</v>
      </c>
      <c s="25" t="s">
        <v>77</v>
      </c>
      <c s="26">
        <v>3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633</v>
      </c>
    </row>
    <row r="56" spans="1:5" ht="25.5">
      <c r="A56" t="s">
        <v>44</v>
      </c>
      <c r="E56" s="29" t="s">
        <v>577</v>
      </c>
    </row>
    <row r="57" spans="1:16" ht="12.75">
      <c r="A57" s="19" t="s">
        <v>35</v>
      </c>
      <c s="23" t="s">
        <v>145</v>
      </c>
      <c s="23" t="s">
        <v>588</v>
      </c>
      <c s="19" t="s">
        <v>37</v>
      </c>
      <c s="24" t="s">
        <v>589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38.25">
      <c r="A59" s="30" t="s">
        <v>42</v>
      </c>
      <c r="E59" s="31" t="s">
        <v>560</v>
      </c>
    </row>
    <row r="60" spans="1:5" ht="25.5">
      <c r="A60" t="s">
        <v>44</v>
      </c>
      <c r="E60" s="29" t="s">
        <v>580</v>
      </c>
    </row>
    <row r="61" spans="1:16" ht="12.75">
      <c r="A61" s="19" t="s">
        <v>35</v>
      </c>
      <c s="23" t="s">
        <v>150</v>
      </c>
      <c s="23" t="s">
        <v>590</v>
      </c>
      <c s="19" t="s">
        <v>37</v>
      </c>
      <c s="24" t="s">
        <v>591</v>
      </c>
      <c s="25" t="s">
        <v>77</v>
      </c>
      <c s="26">
        <v>10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25.5">
      <c r="A63" s="30" t="s">
        <v>42</v>
      </c>
      <c r="E63" s="31" t="s">
        <v>592</v>
      </c>
    </row>
    <row r="64" spans="1:5" ht="63.75">
      <c r="A64" t="s">
        <v>44</v>
      </c>
      <c r="E64" s="29" t="s">
        <v>584</v>
      </c>
    </row>
    <row r="65" spans="1:16" ht="12.75">
      <c r="A65" s="19" t="s">
        <v>35</v>
      </c>
      <c s="23" t="s">
        <v>155</v>
      </c>
      <c s="23" t="s">
        <v>593</v>
      </c>
      <c s="19" t="s">
        <v>37</v>
      </c>
      <c s="24" t="s">
        <v>594</v>
      </c>
      <c s="25" t="s">
        <v>77</v>
      </c>
      <c s="26">
        <v>10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595</v>
      </c>
    </row>
    <row r="68" spans="1:5" ht="25.5">
      <c r="A68" t="s">
        <v>44</v>
      </c>
      <c r="E68" s="29" t="s">
        <v>577</v>
      </c>
    </row>
    <row r="69" spans="1:16" ht="12.75">
      <c r="A69" s="19" t="s">
        <v>35</v>
      </c>
      <c s="23" t="s">
        <v>160</v>
      </c>
      <c s="23" t="s">
        <v>596</v>
      </c>
      <c s="19" t="s">
        <v>37</v>
      </c>
      <c s="24" t="s">
        <v>597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38.25">
      <c r="A71" s="30" t="s">
        <v>42</v>
      </c>
      <c r="E71" s="31" t="s">
        <v>560</v>
      </c>
    </row>
    <row r="72" spans="1:5" ht="25.5">
      <c r="A72" t="s">
        <v>44</v>
      </c>
      <c r="E72" s="29" t="s">
        <v>580</v>
      </c>
    </row>
    <row r="73" spans="1:16" ht="25.5">
      <c r="A73" s="19" t="s">
        <v>35</v>
      </c>
      <c s="23" t="s">
        <v>164</v>
      </c>
      <c s="23" t="s">
        <v>598</v>
      </c>
      <c s="19" t="s">
        <v>37</v>
      </c>
      <c s="24" t="s">
        <v>599</v>
      </c>
      <c s="25" t="s">
        <v>77</v>
      </c>
      <c s="26">
        <v>106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89.25">
      <c r="A75" s="30" t="s">
        <v>42</v>
      </c>
      <c r="E75" s="31" t="s">
        <v>634</v>
      </c>
    </row>
    <row r="76" spans="1:5" ht="63.75">
      <c r="A76" t="s">
        <v>44</v>
      </c>
      <c r="E76" s="29" t="s">
        <v>584</v>
      </c>
    </row>
    <row r="77" spans="1:16" ht="12.75">
      <c r="A77" s="19" t="s">
        <v>35</v>
      </c>
      <c s="23" t="s">
        <v>168</v>
      </c>
      <c s="23" t="s">
        <v>601</v>
      </c>
      <c s="19" t="s">
        <v>37</v>
      </c>
      <c s="24" t="s">
        <v>602</v>
      </c>
      <c s="25" t="s">
        <v>77</v>
      </c>
      <c s="26">
        <v>106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63.75">
      <c r="A79" s="30" t="s">
        <v>42</v>
      </c>
      <c r="E79" s="31" t="s">
        <v>635</v>
      </c>
    </row>
    <row r="80" spans="1:5" ht="25.5">
      <c r="A80" t="s">
        <v>44</v>
      </c>
      <c r="E80" s="29" t="s">
        <v>577</v>
      </c>
    </row>
    <row r="81" spans="1:16" ht="12.75">
      <c r="A81" s="19" t="s">
        <v>35</v>
      </c>
      <c s="23" t="s">
        <v>172</v>
      </c>
      <c s="23" t="s">
        <v>604</v>
      </c>
      <c s="19" t="s">
        <v>37</v>
      </c>
      <c s="24" t="s">
        <v>605</v>
      </c>
      <c s="25" t="s">
        <v>39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38.25">
      <c r="A83" s="30" t="s">
        <v>42</v>
      </c>
      <c r="E83" s="31" t="s">
        <v>560</v>
      </c>
    </row>
    <row r="84" spans="1:5" ht="25.5">
      <c r="A84" t="s">
        <v>44</v>
      </c>
      <c r="E84" s="29" t="s">
        <v>580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