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3 Anesteziologický přístroj a monitory vitálních funkcí\00 MM\"/>
    </mc:Choice>
  </mc:AlternateContent>
  <xr:revisionPtr revIDLastSave="0" documentId="13_ncr:1_{4823FE58-7221-48E5-A50B-88B2E4B5696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L11" i="2"/>
  <c r="I11" i="2"/>
  <c r="N12" i="2"/>
  <c r="N10" i="2"/>
  <c r="N4" i="2" l="1"/>
  <c r="L12" i="2" l="1"/>
  <c r="I12" i="2"/>
  <c r="H9" i="1"/>
  <c r="K9" i="1" s="1"/>
  <c r="H8" i="1"/>
  <c r="K8" i="1" s="1"/>
  <c r="H7" i="1"/>
  <c r="K7" i="1" s="1"/>
  <c r="D2" i="2"/>
  <c r="N13" i="2" l="1"/>
  <c r="L10" i="2"/>
  <c r="L13" i="2" s="1"/>
  <c r="I10" i="2"/>
  <c r="I13" i="2" s="1"/>
  <c r="K10" i="1"/>
  <c r="H10" i="1" l="1"/>
  <c r="D2" i="1"/>
  <c r="I4" i="2" l="1"/>
  <c r="E4" i="1"/>
  <c r="G4" i="1"/>
  <c r="K4" i="2"/>
  <c r="D4" i="2"/>
  <c r="K4" i="1"/>
  <c r="D4" i="1"/>
  <c r="F10" i="3" l="1"/>
  <c r="G10" i="3" s="1"/>
  <c r="F11" i="3"/>
  <c r="G11" i="3" s="1"/>
  <c r="F9" i="3" l="1"/>
  <c r="G9" i="3" s="1"/>
  <c r="I16" i="2"/>
  <c r="F8" i="3" s="1"/>
  <c r="F7" i="3"/>
  <c r="G7" i="3" l="1"/>
  <c r="G8" i="3"/>
  <c r="F12" i="3"/>
  <c r="G12" i="3" l="1"/>
</calcChain>
</file>

<file path=xl/sharedStrings.xml><?xml version="1.0" encoding="utf-8"?>
<sst xmlns="http://schemas.openxmlformats.org/spreadsheetml/2006/main" count="84" uniqueCount="57">
  <si>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</si>
  <si>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</si>
  <si>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</si>
  <si>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</si>
  <si>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</si>
  <si>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</si>
  <si>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</si>
  <si>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</si>
  <si>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</si>
  <si>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</si>
  <si>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</si>
  <si>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</si>
  <si>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</si>
  <si>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</si>
  <si>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</si>
  <si>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</si>
  <si>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</si>
  <si>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</si>
  <si>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</si>
  <si>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</si>
  <si>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</si>
  <si>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</si>
  <si>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</si>
  <si>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</si>
  <si>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</si>
  <si>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</si>
  <si>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</si>
  <si>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</si>
  <si>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</si>
  <si>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</si>
  <si>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</si>
  <si>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</si>
  <si>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</si>
  <si>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</si>
  <si>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</si>
  <si>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</si>
  <si>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</si>
  <si>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</si>
  <si>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</si>
  <si>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</si>
  <si>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</si>
  <si>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</si>
  <si>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za servisní práce - hodinové sazby (při negarantovaném předpokladu 200 hodin)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</si>
  <si>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</si>
  <si>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</si>
  <si>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</si>
  <si>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</si>
  <si>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</si>
  <si>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Nástavba operačních sálů a sterilizace na dvorním traktu laboratoří Městské nemocnice a.s. Dvůr Králové nad Labem</t>
  </si>
  <si>
    <r>
      <t xml:space="preserve">Pozn.: </t>
    </r>
    <r>
      <rPr>
        <sz val="11"/>
        <rFont val="Calibri Light"/>
        <family val="2"/>
        <charset val="238"/>
        <scheme val="major"/>
      </rPr>
      <t>Paušální cena za dopravu a čas strávený na cestě tam a zpět v případě  servisu nebo pozáruční opravy.</t>
    </r>
  </si>
  <si>
    <t>Cena bez DPH
[Kč/cestu tam a zpět]</t>
  </si>
  <si>
    <t>Cena bez DPH
za negarantovaný  počet cest
[Kč/80 cest]</t>
  </si>
  <si>
    <t>Cena za dopravu do místa požadovaného servisu a zpět (při negarantovaném předpokladu 80 cest)</t>
  </si>
  <si>
    <t xml:space="preserve">anesteziologický přístroj  + monitor </t>
  </si>
  <si>
    <t>monitor vitálních funkcí pacienta</t>
  </si>
  <si>
    <t>centrální monitor</t>
  </si>
  <si>
    <t>Zařízení pro anestezii a monitoraci pro Městskou nemocnici Dvůr Králové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</si>
</sst>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4" fontId="6" fillId="6" borderId="13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14" fontId="2" fillId="2" borderId="4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4" fontId="9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50.42578125" style="1" customWidth="1"/>
    <col min="5" max="5" width="23.42578125" style="1" customWidth="1"/>
    <col min="6" max="6" width="23.7109375" style="4" customWidth="1"/>
    <col min="7" max="7" width="7.85546875" style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69" t="s">
        <v>26</v>
      </c>
      <c r="C1" s="69"/>
      <c r="D1" s="69"/>
      <c r="E1" s="69"/>
      <c r="F1" s="69"/>
      <c r="G1" s="69"/>
      <c r="H1" s="69"/>
    </row>
    <row r="2" spans="2:8" s="2" customFormat="1" ht="30" customHeight="1" x14ac:dyDescent="0.25">
      <c r="B2" s="66" t="s">
        <v>3</v>
      </c>
      <c r="C2" s="66"/>
      <c r="D2" s="70" t="s">
        <v>56</v>
      </c>
      <c r="E2" s="70"/>
      <c r="F2" s="70"/>
      <c r="G2" s="70"/>
      <c r="H2" s="70"/>
    </row>
    <row r="3" spans="2:8" s="2" customFormat="1" x14ac:dyDescent="0.25">
      <c r="B3" s="66" t="s">
        <v>0</v>
      </c>
      <c r="C3" s="66"/>
      <c r="D3" s="71" t="s">
        <v>48</v>
      </c>
      <c r="E3" s="71"/>
      <c r="F3" s="71"/>
      <c r="G3" s="71"/>
      <c r="H3" s="71"/>
    </row>
    <row r="4" spans="2:8" s="2" customFormat="1" x14ac:dyDescent="0.25">
      <c r="B4" s="66" t="s">
        <v>23</v>
      </c>
      <c r="C4" s="66"/>
      <c r="D4" s="55"/>
      <c r="E4" s="56" t="s">
        <v>6</v>
      </c>
      <c r="F4" s="56" t="s">
        <v>7</v>
      </c>
      <c r="G4" s="51" t="s">
        <v>4</v>
      </c>
      <c r="H4" s="57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67"/>
      <c r="C6" s="67"/>
      <c r="D6" s="67"/>
      <c r="E6" s="67"/>
      <c r="F6" s="44" t="s">
        <v>33</v>
      </c>
      <c r="G6" s="74" t="s">
        <v>34</v>
      </c>
      <c r="H6" s="74"/>
    </row>
    <row r="7" spans="2:8" s="2" customFormat="1" ht="21" customHeight="1" x14ac:dyDescent="0.25">
      <c r="B7" s="68" t="s">
        <v>27</v>
      </c>
      <c r="C7" s="68"/>
      <c r="D7" s="68"/>
      <c r="E7" s="68"/>
      <c r="F7" s="58">
        <f>'A - soupis dodávek'!H10</f>
        <v>0</v>
      </c>
      <c r="G7" s="75">
        <f>'A - soupis dodávek'!K10</f>
        <v>0</v>
      </c>
      <c r="H7" s="75"/>
    </row>
    <row r="8" spans="2:8" s="2" customFormat="1" ht="21" customHeight="1" x14ac:dyDescent="0.25">
      <c r="B8" s="68" t="s">
        <v>28</v>
      </c>
      <c r="C8" s="68"/>
      <c r="D8" s="68"/>
      <c r="E8" s="68"/>
      <c r="F8" s="58">
        <f>'B - servisní práce'!I16</f>
        <v>0</v>
      </c>
      <c r="G8" s="75">
        <f>F8*1.21</f>
        <v>0</v>
      </c>
      <c r="H8" s="75"/>
    </row>
    <row r="9" spans="2:8" s="2" customFormat="1" ht="21" customHeight="1" x14ac:dyDescent="0.25">
      <c r="B9" s="64" t="s">
        <v>32</v>
      </c>
      <c r="C9" s="64"/>
      <c r="D9" s="64"/>
      <c r="E9" s="64"/>
      <c r="F9" s="59">
        <f>'B - servisní práce'!I13</f>
        <v>0</v>
      </c>
      <c r="G9" s="72">
        <f>F9*1.21</f>
        <v>0</v>
      </c>
      <c r="H9" s="72"/>
    </row>
    <row r="10" spans="2:8" s="2" customFormat="1" ht="21" customHeight="1" x14ac:dyDescent="0.25">
      <c r="B10" s="64" t="s">
        <v>42</v>
      </c>
      <c r="C10" s="64"/>
      <c r="D10" s="64"/>
      <c r="E10" s="64"/>
      <c r="F10" s="59">
        <f>'B - servisní práce'!L13</f>
        <v>0</v>
      </c>
      <c r="G10" s="72">
        <f>F10*1.21</f>
        <v>0</v>
      </c>
      <c r="H10" s="72"/>
    </row>
    <row r="11" spans="2:8" s="2" customFormat="1" ht="21" customHeight="1" x14ac:dyDescent="0.25">
      <c r="B11" s="64" t="s">
        <v>52</v>
      </c>
      <c r="C11" s="64"/>
      <c r="D11" s="64"/>
      <c r="E11" s="64"/>
      <c r="F11" s="59">
        <f>'B - servisní práce'!N13</f>
        <v>0</v>
      </c>
      <c r="G11" s="72">
        <f>F11*1.21</f>
        <v>0</v>
      </c>
      <c r="H11" s="72"/>
    </row>
    <row r="12" spans="2:8" s="2" customFormat="1" ht="36" customHeight="1" x14ac:dyDescent="0.25">
      <c r="B12" s="65" t="s">
        <v>35</v>
      </c>
      <c r="C12" s="65"/>
      <c r="D12" s="65"/>
      <c r="E12" s="65"/>
      <c r="F12" s="60">
        <f>F7+F8</f>
        <v>0</v>
      </c>
      <c r="G12" s="73">
        <f>G7+G8</f>
        <v>0</v>
      </c>
      <c r="H12" s="73"/>
    </row>
    <row r="13" spans="2:8" ht="30.6" customHeight="1" x14ac:dyDescent="0.25">
      <c r="B13" s="2"/>
      <c r="C13" s="63"/>
      <c r="D13" s="63"/>
      <c r="E13" s="2"/>
      <c r="F13" s="3"/>
      <c r="G13" s="2"/>
      <c r="H13" s="2"/>
    </row>
    <row r="14" spans="2:8" x14ac:dyDescent="0.25">
      <c r="B14" s="2"/>
      <c r="C14" s="63"/>
      <c r="D14" s="63"/>
      <c r="E14" s="2"/>
      <c r="F14" s="3"/>
      <c r="G14" s="2"/>
      <c r="H14" s="2"/>
    </row>
  </sheetData>
  <sheetProtection algorithmName="SHA-512" hashValue="c0nR8rM9ZYWVoMYIXoU5ZpJGfqceqcLrBi8zPHn8u48bqGcAEtY+BUA4Hbr/xBTFANTtXuecXf9BuTw4Vj6CTA==" saltValue="pyPCz/4AwRJMlTqnIkVQxA==" spinCount="100000" sheet="1" formatColumns="0" formatRows="0"/>
  <mergeCells count="22">
    <mergeCell ref="G11:H11"/>
    <mergeCell ref="G12:H12"/>
    <mergeCell ref="G6:H6"/>
    <mergeCell ref="G7:H7"/>
    <mergeCell ref="G8:H8"/>
    <mergeCell ref="G9:H9"/>
    <mergeCell ref="G10:H10"/>
    <mergeCell ref="B1:H1"/>
    <mergeCell ref="B2:C2"/>
    <mergeCell ref="D2:H2"/>
    <mergeCell ref="B3:C3"/>
    <mergeCell ref="D3:H3"/>
    <mergeCell ref="C13:D13"/>
    <mergeCell ref="C14:D14"/>
    <mergeCell ref="B11:E11"/>
    <mergeCell ref="B12:E12"/>
    <mergeCell ref="B4:C4"/>
    <mergeCell ref="B6:E6"/>
    <mergeCell ref="B7:E7"/>
    <mergeCell ref="B8:E8"/>
    <mergeCell ref="B9:E9"/>
    <mergeCell ref="B10:E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69" t="s">
        <v>19</v>
      </c>
      <c r="C1" s="69"/>
      <c r="D1" s="69"/>
      <c r="E1" s="69"/>
      <c r="F1" s="69"/>
      <c r="G1" s="69"/>
      <c r="H1" s="69"/>
      <c r="I1" s="69"/>
      <c r="J1" s="69"/>
      <c r="K1" s="69"/>
    </row>
    <row r="2" spans="1:12" ht="30" customHeight="1" x14ac:dyDescent="0.25">
      <c r="B2" s="66" t="s">
        <v>3</v>
      </c>
      <c r="C2" s="66"/>
      <c r="D2" s="70" t="str">
        <f>'Souhrnný list'!D2:H2</f>
        <v>Zařízení pro anestezii a monitoraci pro Městskou nemocnici Dvůr Králové nad Labem</v>
      </c>
      <c r="E2" s="70"/>
      <c r="F2" s="70"/>
      <c r="G2" s="70"/>
      <c r="H2" s="70"/>
      <c r="I2" s="70"/>
      <c r="J2" s="70"/>
      <c r="K2" s="70"/>
    </row>
    <row r="3" spans="1:12" x14ac:dyDescent="0.25">
      <c r="B3" s="66" t="s">
        <v>0</v>
      </c>
      <c r="C3" s="66"/>
      <c r="D3" s="71" t="s">
        <v>48</v>
      </c>
      <c r="E3" s="71"/>
      <c r="F3" s="71"/>
      <c r="G3" s="71"/>
      <c r="H3" s="71"/>
      <c r="I3" s="71"/>
      <c r="J3" s="71"/>
      <c r="K3" s="71"/>
    </row>
    <row r="4" spans="1:12" x14ac:dyDescent="0.25">
      <c r="B4" s="66" t="s">
        <v>23</v>
      </c>
      <c r="C4" s="66"/>
      <c r="D4" s="61">
        <f>'Souhrnný list'!D4</f>
        <v>0</v>
      </c>
      <c r="E4" s="80" t="str">
        <f>'Souhrnný list'!E4</f>
        <v>IČO:</v>
      </c>
      <c r="F4" s="80"/>
      <c r="G4" s="80" t="str">
        <f>'Souhrnný list'!F4</f>
        <v>DIČ:</v>
      </c>
      <c r="H4" s="80"/>
      <c r="I4" s="80"/>
      <c r="J4" s="51" t="s">
        <v>4</v>
      </c>
      <c r="K4" s="5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3" t="s">
        <v>1</v>
      </c>
      <c r="C6" s="44" t="s">
        <v>2</v>
      </c>
      <c r="D6" s="44" t="s">
        <v>5</v>
      </c>
      <c r="E6" s="44" t="s">
        <v>8</v>
      </c>
      <c r="F6" s="43" t="s">
        <v>10</v>
      </c>
      <c r="G6" s="43" t="s">
        <v>12</v>
      </c>
      <c r="H6" s="43" t="s">
        <v>11</v>
      </c>
      <c r="I6" s="9"/>
      <c r="J6" s="43" t="s">
        <v>13</v>
      </c>
      <c r="K6" s="43" t="s">
        <v>17</v>
      </c>
    </row>
    <row r="7" spans="1:12" ht="33" customHeight="1" x14ac:dyDescent="0.25">
      <c r="A7" s="47"/>
      <c r="B7" s="5">
        <v>1</v>
      </c>
      <c r="C7" s="48">
        <v>135124</v>
      </c>
      <c r="D7" s="49" t="s">
        <v>53</v>
      </c>
      <c r="E7" s="5" t="s">
        <v>9</v>
      </c>
      <c r="F7" s="6">
        <v>2</v>
      </c>
      <c r="G7" s="26"/>
      <c r="H7" s="7">
        <f t="shared" ref="H7:H9" si="0">F7*G7</f>
        <v>0</v>
      </c>
      <c r="I7" s="10"/>
      <c r="J7" s="26">
        <v>21</v>
      </c>
      <c r="K7" s="7">
        <f t="shared" ref="K7:K9" si="1">H7*((100+J7)/100)</f>
        <v>0</v>
      </c>
      <c r="L7" s="47"/>
    </row>
    <row r="8" spans="1:12" ht="33" customHeight="1" x14ac:dyDescent="0.25">
      <c r="A8" s="47"/>
      <c r="B8" s="5">
        <v>2</v>
      </c>
      <c r="C8" s="48">
        <v>141197</v>
      </c>
      <c r="D8" s="49" t="s">
        <v>54</v>
      </c>
      <c r="E8" s="5" t="s">
        <v>9</v>
      </c>
      <c r="F8" s="6">
        <v>3</v>
      </c>
      <c r="G8" s="26"/>
      <c r="H8" s="7">
        <f t="shared" si="0"/>
        <v>0</v>
      </c>
      <c r="I8" s="10"/>
      <c r="J8" s="26">
        <v>21</v>
      </c>
      <c r="K8" s="7">
        <f t="shared" si="1"/>
        <v>0</v>
      </c>
      <c r="L8" s="47"/>
    </row>
    <row r="9" spans="1:12" ht="33" customHeight="1" x14ac:dyDescent="0.25">
      <c r="A9" s="47"/>
      <c r="B9" s="5">
        <v>3</v>
      </c>
      <c r="C9" s="48">
        <v>141199</v>
      </c>
      <c r="D9" s="49" t="s">
        <v>55</v>
      </c>
      <c r="E9" s="5" t="s">
        <v>9</v>
      </c>
      <c r="F9" s="6">
        <v>1</v>
      </c>
      <c r="G9" s="26"/>
      <c r="H9" s="7">
        <f t="shared" si="0"/>
        <v>0</v>
      </c>
      <c r="I9" s="10"/>
      <c r="J9" s="26">
        <v>21</v>
      </c>
      <c r="K9" s="7">
        <f t="shared" si="1"/>
        <v>0</v>
      </c>
      <c r="L9" s="47"/>
    </row>
    <row r="10" spans="1:12" ht="30" customHeight="1" x14ac:dyDescent="0.25">
      <c r="B10" s="77" t="s">
        <v>14</v>
      </c>
      <c r="C10" s="78"/>
      <c r="D10" s="78"/>
      <c r="E10" s="78"/>
      <c r="F10" s="79"/>
      <c r="G10" s="37" t="s">
        <v>15</v>
      </c>
      <c r="H10" s="38">
        <f>SUM(H7:H9)</f>
        <v>0</v>
      </c>
      <c r="I10" s="8"/>
      <c r="J10" s="39" t="s">
        <v>16</v>
      </c>
      <c r="K10" s="38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18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76" t="s">
        <v>45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6LpZoBMV4QrpK8gQ5Hw80pWRx9OAxo4uiHhpWdGY3A1hsvcwNE1sV8F5tbIDUy4KFGc92nT8qvmYuisMyllEaQ==" saltValue="ynE7s84SyKkVIbYZn74Ffw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abSelected="1" zoomScaleNormal="100" workbookViewId="0">
      <selection activeCell="B6" sqref="B6: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69" t="s">
        <v>24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ht="30" customHeight="1" x14ac:dyDescent="0.25">
      <c r="B2" s="84" t="s">
        <v>3</v>
      </c>
      <c r="C2" s="84"/>
      <c r="D2" s="108" t="str">
        <f>'Souhrnný list'!D2:H2</f>
        <v>Zařízení pro anestezii a monitoraci pro Městskou nemocnici Dvůr Králové nad Labem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14" x14ac:dyDescent="0.25">
      <c r="B3" s="84" t="s">
        <v>0</v>
      </c>
      <c r="C3" s="84"/>
      <c r="D3" s="109" t="s">
        <v>48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2:14" x14ac:dyDescent="0.25">
      <c r="B4" s="84" t="s">
        <v>23</v>
      </c>
      <c r="C4" s="84"/>
      <c r="D4" s="111">
        <f>'Souhrnný list'!D4</f>
        <v>0</v>
      </c>
      <c r="E4" s="111"/>
      <c r="F4" s="111"/>
      <c r="G4" s="111"/>
      <c r="H4" s="111"/>
      <c r="I4" s="110" t="str">
        <f>'Souhrnný list'!E4</f>
        <v>IČO:</v>
      </c>
      <c r="J4" s="110"/>
      <c r="K4" s="110" t="str">
        <f>'Souhrnný list'!F4</f>
        <v>DIČ:</v>
      </c>
      <c r="L4" s="110"/>
      <c r="M4" s="53" t="s">
        <v>4</v>
      </c>
      <c r="N4" s="54">
        <f>'Souhrnný list'!H4</f>
        <v>0</v>
      </c>
    </row>
    <row r="5" spans="2:14" ht="14.45" customHeight="1" thickBot="1" x14ac:dyDescent="0.3">
      <c r="B5" s="2"/>
      <c r="C5" s="2"/>
      <c r="D5" s="2"/>
      <c r="E5" s="2"/>
      <c r="F5" s="2"/>
      <c r="G5" s="28"/>
      <c r="H5" s="28"/>
      <c r="I5" s="2"/>
      <c r="J5" s="2"/>
      <c r="K5" s="2"/>
      <c r="L5" s="3"/>
      <c r="M5" s="2"/>
      <c r="N5" s="2"/>
    </row>
    <row r="6" spans="2:14" s="2" customFormat="1" ht="30" customHeight="1" x14ac:dyDescent="0.25">
      <c r="B6" s="104" t="s">
        <v>47</v>
      </c>
      <c r="C6" s="104"/>
      <c r="D6" s="105"/>
      <c r="E6" s="112" t="s">
        <v>44</v>
      </c>
      <c r="F6" s="115"/>
      <c r="G6" s="115"/>
      <c r="H6" s="115"/>
      <c r="I6" s="113"/>
      <c r="J6" s="18"/>
      <c r="K6" s="112" t="s">
        <v>30</v>
      </c>
      <c r="L6" s="113"/>
      <c r="M6" s="112" t="s">
        <v>31</v>
      </c>
      <c r="N6" s="113"/>
    </row>
    <row r="7" spans="2:14" s="2" customFormat="1" ht="45" customHeight="1" thickBot="1" x14ac:dyDescent="0.3">
      <c r="B7" s="106"/>
      <c r="C7" s="106"/>
      <c r="D7" s="107"/>
      <c r="E7" s="101" t="s">
        <v>43</v>
      </c>
      <c r="F7" s="102"/>
      <c r="G7" s="102"/>
      <c r="H7" s="102"/>
      <c r="I7" s="103"/>
      <c r="J7" s="19"/>
      <c r="K7" s="101" t="s">
        <v>21</v>
      </c>
      <c r="L7" s="103"/>
      <c r="M7" s="101" t="s">
        <v>49</v>
      </c>
      <c r="N7" s="103"/>
    </row>
    <row r="8" spans="2:14" s="2" customFormat="1" ht="15" customHeight="1" x14ac:dyDescent="0.25">
      <c r="B8" s="93" t="s">
        <v>1</v>
      </c>
      <c r="C8" s="87" t="s">
        <v>2</v>
      </c>
      <c r="D8" s="89" t="s">
        <v>5</v>
      </c>
      <c r="E8" s="91" t="s">
        <v>40</v>
      </c>
      <c r="F8" s="95" t="s">
        <v>36</v>
      </c>
      <c r="G8" s="96"/>
      <c r="H8" s="97"/>
      <c r="I8" s="36" t="s">
        <v>20</v>
      </c>
      <c r="J8" s="20"/>
      <c r="K8" s="91" t="s">
        <v>22</v>
      </c>
      <c r="L8" s="36" t="s">
        <v>20</v>
      </c>
      <c r="M8" s="91" t="s">
        <v>50</v>
      </c>
      <c r="N8" s="36" t="s">
        <v>20</v>
      </c>
    </row>
    <row r="9" spans="2:14" s="2" customFormat="1" ht="60.75" customHeight="1" thickBot="1" x14ac:dyDescent="0.3">
      <c r="B9" s="94"/>
      <c r="C9" s="88"/>
      <c r="D9" s="90"/>
      <c r="E9" s="92"/>
      <c r="F9" s="98"/>
      <c r="G9" s="99"/>
      <c r="H9" s="100"/>
      <c r="I9" s="30" t="s">
        <v>39</v>
      </c>
      <c r="J9" s="21"/>
      <c r="K9" s="114"/>
      <c r="L9" s="16" t="s">
        <v>41</v>
      </c>
      <c r="M9" s="114"/>
      <c r="N9" s="16" t="s">
        <v>51</v>
      </c>
    </row>
    <row r="10" spans="2:14" s="35" customFormat="1" ht="33" customHeight="1" x14ac:dyDescent="0.25">
      <c r="B10" s="5">
        <v>1</v>
      </c>
      <c r="C10" s="48">
        <v>135124</v>
      </c>
      <c r="D10" s="49" t="s">
        <v>53</v>
      </c>
      <c r="E10" s="31"/>
      <c r="F10" s="45" t="s">
        <v>37</v>
      </c>
      <c r="G10" s="50"/>
      <c r="H10" s="46" t="s">
        <v>38</v>
      </c>
      <c r="I10" s="32">
        <f>IFERROR((1/G10)*5*E10,0)</f>
        <v>0</v>
      </c>
      <c r="J10" s="33"/>
      <c r="K10" s="27"/>
      <c r="L10" s="14">
        <f>K10*200</f>
        <v>0</v>
      </c>
      <c r="M10" s="27"/>
      <c r="N10" s="14">
        <f>M10*80</f>
        <v>0</v>
      </c>
    </row>
    <row r="11" spans="2:14" s="62" customFormat="1" ht="33" customHeight="1" x14ac:dyDescent="0.25">
      <c r="B11" s="5">
        <v>2</v>
      </c>
      <c r="C11" s="48">
        <v>141197</v>
      </c>
      <c r="D11" s="49" t="s">
        <v>54</v>
      </c>
      <c r="E11" s="31"/>
      <c r="F11" s="45" t="s">
        <v>37</v>
      </c>
      <c r="G11" s="50"/>
      <c r="H11" s="46" t="s">
        <v>38</v>
      </c>
      <c r="I11" s="32">
        <f>IFERROR((1/G11)*5*E11,0)</f>
        <v>0</v>
      </c>
      <c r="J11" s="33"/>
      <c r="K11" s="27"/>
      <c r="L11" s="14">
        <f>K11*200</f>
        <v>0</v>
      </c>
      <c r="M11" s="27"/>
      <c r="N11" s="14">
        <f>M11*80</f>
        <v>0</v>
      </c>
    </row>
    <row r="12" spans="2:14" s="47" customFormat="1" ht="33" customHeight="1" thickBot="1" x14ac:dyDescent="0.3">
      <c r="B12" s="5">
        <v>3</v>
      </c>
      <c r="C12" s="48">
        <v>141199</v>
      </c>
      <c r="D12" s="49" t="s">
        <v>55</v>
      </c>
      <c r="E12" s="31"/>
      <c r="F12" s="45" t="s">
        <v>37</v>
      </c>
      <c r="G12" s="50"/>
      <c r="H12" s="46" t="s">
        <v>38</v>
      </c>
      <c r="I12" s="32">
        <f>IFERROR((1/G12)*5*E12,0)</f>
        <v>0</v>
      </c>
      <c r="J12" s="33"/>
      <c r="K12" s="27"/>
      <c r="L12" s="14">
        <f>K12*200</f>
        <v>0</v>
      </c>
      <c r="M12" s="27"/>
      <c r="N12" s="14">
        <f>M12*80</f>
        <v>0</v>
      </c>
    </row>
    <row r="13" spans="2:14" s="2" customFormat="1" ht="30" customHeight="1" thickBot="1" x14ac:dyDescent="0.3">
      <c r="B13" s="85" t="s">
        <v>29</v>
      </c>
      <c r="C13" s="86"/>
      <c r="D13" s="86"/>
      <c r="E13" s="40"/>
      <c r="F13" s="41"/>
      <c r="G13" s="41"/>
      <c r="H13" s="41"/>
      <c r="I13" s="15">
        <f>SUM(I10:I12)</f>
        <v>0</v>
      </c>
      <c r="J13" s="34"/>
      <c r="K13" s="42"/>
      <c r="L13" s="15">
        <f>SUM(L10:L12)</f>
        <v>0</v>
      </c>
      <c r="M13" s="42"/>
      <c r="N13" s="15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28"/>
      <c r="H14" s="28"/>
      <c r="I14" s="13" t="s">
        <v>20</v>
      </c>
      <c r="J14" s="22"/>
      <c r="L14" s="13" t="s">
        <v>20</v>
      </c>
      <c r="M14" s="29"/>
      <c r="N14" s="13" t="s">
        <v>20</v>
      </c>
    </row>
    <row r="15" spans="2:14" ht="15.75" thickBot="1" x14ac:dyDescent="0.3">
      <c r="B15" s="2"/>
      <c r="C15" s="2"/>
      <c r="D15" s="2"/>
      <c r="E15" s="2"/>
      <c r="F15" s="2"/>
      <c r="G15" s="28"/>
      <c r="H15" s="28"/>
      <c r="I15" s="17"/>
      <c r="J15" s="17"/>
      <c r="K15" s="2"/>
      <c r="L15" s="17"/>
      <c r="M15" s="2"/>
      <c r="N15" s="17"/>
    </row>
    <row r="16" spans="2:14" s="2" customFormat="1" ht="41.25" customHeight="1" thickBot="1" x14ac:dyDescent="0.3">
      <c r="B16" s="81" t="s">
        <v>46</v>
      </c>
      <c r="C16" s="82"/>
      <c r="D16" s="82"/>
      <c r="E16" s="82"/>
      <c r="F16" s="82"/>
      <c r="G16" s="82"/>
      <c r="H16" s="83"/>
      <c r="I16" s="23">
        <f>I13+L13+N13</f>
        <v>0</v>
      </c>
      <c r="J16" s="25"/>
      <c r="K16" s="24" t="s">
        <v>25</v>
      </c>
      <c r="L16" s="3"/>
    </row>
    <row r="17" spans="2:14" s="2" customFormat="1" ht="30.6" customHeight="1" x14ac:dyDescent="0.25">
      <c r="G17" s="28"/>
      <c r="H17" s="28"/>
      <c r="L17" s="3"/>
    </row>
    <row r="18" spans="2:14" s="2" customFormat="1" ht="18" customHeight="1" x14ac:dyDescent="0.25">
      <c r="B18" s="1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1"/>
      <c r="N19" s="1"/>
    </row>
    <row r="20" spans="2:14" ht="18" customHeight="1" x14ac:dyDescent="0.25"/>
  </sheetData>
  <sheetProtection algorithmName="SHA-512" hashValue="oHrtLZN9WUCs4PTuqC6BvSDS2y+PkvpE2LJIqNAyQnWlrg9FzibVqsuMv9wlyTLqbjCCr8hLXsrp6I3rtZjK/w==" saltValue="RgiY0UBxUQpovgGVK1p59g==" spinCount="100000" sheet="1" formatColumns="0" formatRows="0"/>
  <mergeCells count="25">
    <mergeCell ref="K4:L4"/>
    <mergeCell ref="D4:H4"/>
    <mergeCell ref="I4:J4"/>
    <mergeCell ref="M6:N6"/>
    <mergeCell ref="M7:N7"/>
    <mergeCell ref="M8:M9"/>
    <mergeCell ref="K7:L7"/>
    <mergeCell ref="K8:K9"/>
    <mergeCell ref="K6:L6"/>
    <mergeCell ref="E6:I6"/>
    <mergeCell ref="B1:N1"/>
    <mergeCell ref="B2:C2"/>
    <mergeCell ref="B3:C3"/>
    <mergeCell ref="D2:N2"/>
    <mergeCell ref="D3:N3"/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2023-03-22T15:09:55Z</cp:lastPrinted>
  <dcterms:created xsi:type="dcterms:W3CDTF">2019-10-21T13:53:46Z</dcterms:created>
  <dcterms:modified xsi:type="dcterms:W3CDTF">2023-04-12T05:39:32Z</dcterms:modified>
</cp:coreProperties>
</file>