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3256" yWindow="49216" windowWidth="29040" windowHeight="15840" activeTab="2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dodávek'!$B$1:$K$14</definedName>
    <definedName name="_xlnm.Print_Area" localSheetId="2">'B - servisní práce'!$B$1:$N$17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<sst xmlns="http://schemas.openxmlformats.org/spreadsheetml/2006/main" count="95" uniqueCount="62">
  <si>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</si>
  <si>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</si>
  <si>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</si>
  <si>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</si>
  <si>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</si>
  <si>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</si>
  <si>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</si>
  <si>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</si>
  <si>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</si>
  <si>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</si>
  <si>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</si>
  <si>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</si>
  <si>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</si>
  <si>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</si>
  <si>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</si>
  <si>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</si>
  <si>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</si>
  <si>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</si>
  <si>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</si>
  <si>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</si>
  <si>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</si>
  <si>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</si>
  <si>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</si>
  <si>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</si>
  <si>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</si>
  <si>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</si>
  <si>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</si>
  <si>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</si>
  <si>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</si>
  <si>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</si>
  <si>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</si>
  <si>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</si>
  <si>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</si>
  <si>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</si>
  <si>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</si>
  <si>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</si>
  <si>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</si>
  <si>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</si>
  <si>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</si>
  <si>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</si>
  <si>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</si>
  <si>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</si>
  <si>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</si>
  <si>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</si>
  <si>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</si>
  <si>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</si>
  <si>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</si>
  <si>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</si>
  <si>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</si>
  <si>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</si>
  <si>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</si>
  <si>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U BTK vyplňuje dodavatel cenu pouze za BTK na 1 ks daného zařízení v každé položce.</t>
  </si>
  <si>
    <t>Oblastní nemocnice Jičín – Novostavba pavilonu „A“ pro laboratoře a onkologii</t>
  </si>
  <si>
    <t>Míchání dialyzačních koncentrátů, reverzní osmóza pro Oblastní nemocnici Jičín</t>
  </si>
  <si>
    <t>Z301</t>
  </si>
  <si>
    <t xml:space="preserve">Předúpravna vody </t>
  </si>
  <si>
    <t>Z302</t>
  </si>
  <si>
    <t>Reverzní osmóza vč. pumpy na chemickou dezinfekci</t>
  </si>
  <si>
    <t>Z304</t>
  </si>
  <si>
    <t xml:space="preserve">Technologie pro míchání dialyzačních koncentrátů </t>
  </si>
  <si>
    <t>V309</t>
  </si>
  <si>
    <t xml:space="preserve">Hustoměr digitální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</si>
</sst>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/>
      <top style="thin"/>
      <bottom style="medium"/>
      <diagonal style="thin"/>
    </border>
    <border diagonalUp="1">
      <left/>
      <right/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vertical="center"/>
    </xf>
    <xf numFmtId="4" fontId="9" fillId="4" borderId="5" xfId="0" applyNumberFormat="1" applyFont="1" applyFill="1" applyBorder="1" applyAlignment="1">
      <alignment vertical="center"/>
    </xf>
    <xf numFmtId="0" fontId="9" fillId="4" borderId="6" xfId="0" applyFont="1" applyFill="1" applyBorder="1" applyAlignment="1">
      <alignment horizont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4" fontId="13" fillId="3" borderId="9" xfId="0" applyNumberFormat="1" applyFont="1" applyFill="1" applyBorder="1" applyAlignment="1">
      <alignment vertical="center"/>
    </xf>
    <xf numFmtId="0" fontId="13" fillId="3" borderId="10" xfId="0" applyFont="1" applyFill="1" applyBorder="1" applyAlignment="1">
      <alignment vertical="center"/>
    </xf>
    <xf numFmtId="4" fontId="13" fillId="3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justify" vertical="center"/>
    </xf>
    <xf numFmtId="4" fontId="3" fillId="5" borderId="1" xfId="0" applyNumberFormat="1" applyFont="1" applyFill="1" applyBorder="1" applyAlignment="1" applyProtection="1">
      <alignment horizontal="right" vertical="center"/>
      <protection locked="0"/>
    </xf>
    <xf numFmtId="4" fontId="5" fillId="5" borderId="12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3" fillId="0" borderId="8" xfId="0" applyFont="1" applyBorder="1" applyAlignment="1">
      <alignment vertical="center"/>
    </xf>
    <xf numFmtId="0" fontId="9" fillId="4" borderId="13" xfId="0" applyFont="1" applyFill="1" applyBorder="1" applyAlignment="1">
      <alignment horizontal="center" wrapText="1"/>
    </xf>
    <xf numFmtId="4" fontId="5" fillId="5" borderId="14" xfId="0" applyNumberFormat="1" applyFont="1" applyFill="1" applyBorder="1" applyAlignment="1" applyProtection="1">
      <alignment horizontal="right" vertical="center"/>
      <protection locked="0"/>
    </xf>
    <xf numFmtId="4" fontId="5" fillId="2" borderId="15" xfId="0" applyNumberFormat="1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4" fontId="9" fillId="2" borderId="7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1" fontId="4" fillId="3" borderId="16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right" vertical="center"/>
    </xf>
    <xf numFmtId="4" fontId="7" fillId="7" borderId="19" xfId="0" applyNumberFormat="1" applyFont="1" applyFill="1" applyBorder="1" applyAlignment="1">
      <alignment vertical="center"/>
    </xf>
    <xf numFmtId="0" fontId="7" fillId="7" borderId="17" xfId="0" applyFont="1" applyFill="1" applyBorder="1" applyAlignment="1">
      <alignment horizontal="right" vertical="center"/>
    </xf>
    <xf numFmtId="4" fontId="7" fillId="7" borderId="20" xfId="0" applyNumberFormat="1" applyFont="1" applyFill="1" applyBorder="1" applyAlignment="1">
      <alignment vertical="center"/>
    </xf>
    <xf numFmtId="4" fontId="7" fillId="7" borderId="21" xfId="0" applyNumberFormat="1" applyFont="1" applyFill="1" applyBorder="1" applyAlignment="1">
      <alignment vertical="center"/>
    </xf>
    <xf numFmtId="0" fontId="3" fillId="7" borderId="11" xfId="0" applyFont="1" applyFill="1" applyBorder="1" applyAlignment="1">
      <alignment vertical="center"/>
    </xf>
    <xf numFmtId="4" fontId="7" fillId="7" borderId="9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2" fontId="5" fillId="2" borderId="17" xfId="0" applyNumberFormat="1" applyFont="1" applyFill="1" applyBorder="1" applyAlignment="1" applyProtection="1">
      <alignment horizontal="right" vertical="center" wrapText="1"/>
      <protection/>
    </xf>
    <xf numFmtId="2" fontId="5" fillId="2" borderId="20" xfId="0" applyNumberFormat="1" applyFont="1" applyFill="1" applyBorder="1" applyAlignment="1" applyProtection="1">
      <alignment horizontal="left" vertical="center" wrapText="1"/>
      <protection/>
    </xf>
    <xf numFmtId="2" fontId="5" fillId="5" borderId="22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1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4" fillId="6" borderId="1" xfId="0" applyFont="1" applyFill="1" applyBorder="1" applyAlignment="1">
      <alignment vertical="center"/>
    </xf>
    <xf numFmtId="14" fontId="3" fillId="5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4" fontId="10" fillId="2" borderId="1" xfId="0" applyNumberFormat="1" applyFont="1" applyFill="1" applyBorder="1" applyAlignment="1">
      <alignment vertical="center"/>
    </xf>
    <xf numFmtId="4" fontId="10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vertical="center"/>
    </xf>
    <xf numFmtId="4" fontId="10" fillId="7" borderId="1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14" fillId="6" borderId="17" xfId="0" applyFont="1" applyFill="1" applyBorder="1" applyAlignment="1">
      <alignment vertical="center"/>
    </xf>
    <xf numFmtId="0" fontId="14" fillId="6" borderId="23" xfId="0" applyFont="1" applyFill="1" applyBorder="1" applyAlignment="1">
      <alignment vertical="center"/>
    </xf>
    <xf numFmtId="0" fontId="14" fillId="6" borderId="2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7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7" borderId="17" xfId="0" applyFont="1" applyFill="1" applyBorder="1" applyAlignment="1">
      <alignment horizontal="left" vertical="center"/>
    </xf>
    <xf numFmtId="0" fontId="10" fillId="7" borderId="23" xfId="0" applyFont="1" applyFill="1" applyBorder="1" applyAlignment="1">
      <alignment horizontal="left" vertical="center"/>
    </xf>
    <xf numFmtId="0" fontId="10" fillId="7" borderId="2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7" fillId="7" borderId="9" xfId="0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wrapText="1"/>
    </xf>
    <xf numFmtId="0" fontId="4" fillId="6" borderId="29" xfId="0" applyFont="1" applyFill="1" applyBorder="1" applyAlignment="1">
      <alignment horizont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wrapText="1"/>
    </xf>
    <xf numFmtId="0" fontId="4" fillId="6" borderId="31" xfId="0" applyFont="1" applyFill="1" applyBorder="1" applyAlignment="1">
      <alignment horizontal="center" wrapText="1"/>
    </xf>
    <xf numFmtId="0" fontId="4" fillId="6" borderId="32" xfId="0" applyFont="1" applyFill="1" applyBorder="1" applyAlignment="1">
      <alignment horizontal="center" wrapText="1"/>
    </xf>
    <xf numFmtId="0" fontId="4" fillId="6" borderId="8" xfId="0" applyFont="1" applyFill="1" applyBorder="1" applyAlignment="1">
      <alignment horizontal="center" wrapText="1"/>
    </xf>
    <xf numFmtId="0" fontId="4" fillId="6" borderId="0" xfId="0" applyFont="1" applyFill="1" applyBorder="1" applyAlignment="1">
      <alignment horizontal="center" wrapText="1"/>
    </xf>
    <xf numFmtId="0" fontId="4" fillId="6" borderId="33" xfId="0" applyFont="1" applyFill="1" applyBorder="1" applyAlignment="1">
      <alignment horizontal="center" wrapText="1"/>
    </xf>
    <xf numFmtId="0" fontId="9" fillId="7" borderId="34" xfId="0" applyFont="1" applyFill="1" applyBorder="1" applyAlignment="1">
      <alignment horizontal="justify" vertical="center" wrapText="1"/>
    </xf>
    <xf numFmtId="0" fontId="9" fillId="7" borderId="35" xfId="0" applyFont="1" applyFill="1" applyBorder="1" applyAlignment="1">
      <alignment horizontal="justify" vertical="center" wrapText="1"/>
    </xf>
    <xf numFmtId="0" fontId="9" fillId="7" borderId="36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" fillId="6" borderId="40" xfId="0" applyFont="1" applyFill="1" applyBorder="1" applyAlignment="1">
      <alignment horizont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42" xfId="0" applyFont="1" applyFill="1" applyBorder="1" applyAlignment="1">
      <alignment horizontal="center" vertical="center" wrapText="1"/>
    </xf>
    <xf numFmtId="0" fontId="4" fillId="6" borderId="4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/>
      <protection/>
    </xf>
    <xf numFmtId="0" fontId="5" fillId="4" borderId="1" xfId="0" applyFont="1" applyFill="1" applyBorder="1" applyAlignment="1" applyProtection="1">
      <alignment vertical="center"/>
      <protection/>
    </xf>
    <xf numFmtId="0" fontId="5" fillId="4" borderId="17" xfId="0" applyFont="1" applyFill="1" applyBorder="1" applyAlignment="1" applyProtection="1">
      <alignment vertical="center" wrapText="1"/>
      <protection/>
    </xf>
    <xf numFmtId="4" fontId="5" fillId="4" borderId="44" xfId="0" applyNumberFormat="1" applyFont="1" applyFill="1" applyBorder="1" applyAlignment="1" applyProtection="1">
      <alignment horizontal="right" vertical="center"/>
      <protection/>
    </xf>
    <xf numFmtId="2" fontId="5" fillId="4" borderId="45" xfId="0" applyNumberFormat="1" applyFont="1" applyFill="1" applyBorder="1" applyAlignment="1" applyProtection="1">
      <alignment horizontal="center" vertical="center" wrapText="1"/>
      <protection/>
    </xf>
    <xf numFmtId="2" fontId="5" fillId="4" borderId="46" xfId="0" applyNumberFormat="1" applyFont="1" applyFill="1" applyBorder="1" applyAlignment="1" applyProtection="1">
      <alignment horizontal="center" vertical="center" wrapText="1"/>
      <protection/>
    </xf>
    <xf numFmtId="2" fontId="5" fillId="4" borderId="47" xfId="0" applyNumberFormat="1" applyFont="1" applyFill="1" applyBorder="1" applyAlignment="1" applyProtection="1">
      <alignment horizontal="center" vertical="center" wrapText="1"/>
      <protection/>
    </xf>
    <xf numFmtId="4" fontId="5" fillId="4" borderId="48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workbookViewId="0" topLeftCell="A1">
      <selection activeCell="D20" sqref="D20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4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76" t="s">
        <v>27</v>
      </c>
      <c r="C1" s="76"/>
      <c r="D1" s="76"/>
      <c r="E1" s="76"/>
      <c r="F1" s="76"/>
      <c r="G1" s="76"/>
      <c r="H1" s="76"/>
    </row>
    <row r="2" spans="2:8" s="2" customFormat="1" ht="30" customHeight="1">
      <c r="B2" s="75" t="s">
        <v>3</v>
      </c>
      <c r="C2" s="75"/>
      <c r="D2" s="77" t="s">
        <v>53</v>
      </c>
      <c r="E2" s="77"/>
      <c r="F2" s="77"/>
      <c r="G2" s="77"/>
      <c r="H2" s="77"/>
    </row>
    <row r="3" spans="2:8" s="2" customFormat="1" ht="15">
      <c r="B3" s="75" t="s">
        <v>0</v>
      </c>
      <c r="C3" s="75"/>
      <c r="D3" s="78" t="s">
        <v>52</v>
      </c>
      <c r="E3" s="78"/>
      <c r="F3" s="78"/>
      <c r="G3" s="78"/>
      <c r="H3" s="78"/>
    </row>
    <row r="4" spans="2:8" s="2" customFormat="1" ht="15">
      <c r="B4" s="75" t="s">
        <v>24</v>
      </c>
      <c r="C4" s="75"/>
      <c r="D4" s="55"/>
      <c r="E4" s="56" t="s">
        <v>6</v>
      </c>
      <c r="F4" s="56" t="s">
        <v>7</v>
      </c>
      <c r="G4" s="57" t="s">
        <v>4</v>
      </c>
      <c r="H4" s="58"/>
    </row>
    <row r="5" spans="2:8" s="2" customFormat="1" ht="24" customHeight="1">
      <c r="B5" s="12"/>
      <c r="C5" s="12"/>
      <c r="D5" s="12"/>
      <c r="G5" s="12"/>
      <c r="H5" s="12"/>
    </row>
    <row r="6" spans="2:8" s="2" customFormat="1" ht="21" customHeight="1">
      <c r="B6" s="66"/>
      <c r="C6" s="67"/>
      <c r="D6" s="68"/>
      <c r="E6" s="43" t="s">
        <v>34</v>
      </c>
      <c r="F6" s="43" t="s">
        <v>35</v>
      </c>
      <c r="G6" s="12"/>
      <c r="H6" s="12"/>
    </row>
    <row r="7" spans="2:8" s="2" customFormat="1" ht="21" customHeight="1">
      <c r="B7" s="72" t="s">
        <v>28</v>
      </c>
      <c r="C7" s="72"/>
      <c r="D7" s="72"/>
      <c r="E7" s="61">
        <f>'A - soupis dodávek'!H11</f>
        <v>0</v>
      </c>
      <c r="F7" s="62">
        <f>'A - soupis dodávek'!K11</f>
        <v>0</v>
      </c>
      <c r="G7" s="12"/>
      <c r="H7" s="26"/>
    </row>
    <row r="8" spans="2:8" s="2" customFormat="1" ht="21" customHeight="1">
      <c r="B8" s="72" t="s">
        <v>29</v>
      </c>
      <c r="C8" s="72"/>
      <c r="D8" s="72"/>
      <c r="E8" s="61">
        <f>'B - servisní práce'!I17</f>
        <v>0</v>
      </c>
      <c r="F8" s="62">
        <f>E8*1.21</f>
        <v>0</v>
      </c>
      <c r="G8" s="12"/>
      <c r="H8" s="26"/>
    </row>
    <row r="9" spans="2:8" s="2" customFormat="1" ht="21" customHeight="1">
      <c r="B9" s="65"/>
      <c r="C9" s="73" t="s">
        <v>33</v>
      </c>
      <c r="D9" s="74"/>
      <c r="E9" s="63">
        <f>'B - servisní práce'!I14</f>
        <v>0</v>
      </c>
      <c r="F9" s="63">
        <f aca="true" t="shared" si="0" ref="F9:F11">E9*1.21</f>
        <v>0</v>
      </c>
      <c r="G9" s="12"/>
      <c r="H9" s="26"/>
    </row>
    <row r="10" spans="2:8" s="2" customFormat="1" ht="21" customHeight="1">
      <c r="B10" s="65"/>
      <c r="C10" s="73" t="s">
        <v>44</v>
      </c>
      <c r="D10" s="74"/>
      <c r="E10" s="63">
        <f>'B - servisní práce'!L14</f>
        <v>0</v>
      </c>
      <c r="F10" s="63">
        <f t="shared" si="0"/>
        <v>0</v>
      </c>
      <c r="G10" s="12"/>
      <c r="H10" s="26"/>
    </row>
    <row r="11" spans="2:8" s="2" customFormat="1" ht="21" customHeight="1">
      <c r="B11" s="65"/>
      <c r="C11" s="73" t="s">
        <v>45</v>
      </c>
      <c r="D11" s="74"/>
      <c r="E11" s="63">
        <f>'B - servisní práce'!N14</f>
        <v>0</v>
      </c>
      <c r="F11" s="63">
        <f t="shared" si="0"/>
        <v>0</v>
      </c>
      <c r="G11" s="12"/>
      <c r="H11" s="26"/>
    </row>
    <row r="12" spans="2:8" s="2" customFormat="1" ht="36" customHeight="1">
      <c r="B12" s="70" t="s">
        <v>36</v>
      </c>
      <c r="C12" s="70"/>
      <c r="D12" s="70"/>
      <c r="E12" s="64">
        <f>E7+E8</f>
        <v>0</v>
      </c>
      <c r="F12" s="64">
        <f>F7+F8</f>
        <v>0</v>
      </c>
      <c r="G12" s="12"/>
      <c r="H12" s="26"/>
    </row>
    <row r="13" spans="2:8" ht="30.6" customHeight="1">
      <c r="B13" s="2"/>
      <c r="C13" s="71"/>
      <c r="D13" s="71"/>
      <c r="E13" s="2"/>
      <c r="F13" s="3"/>
      <c r="G13" s="2"/>
      <c r="H13" s="2"/>
    </row>
    <row r="14" spans="2:8" ht="15">
      <c r="B14" s="2"/>
      <c r="C14" s="71"/>
      <c r="D14" s="71"/>
      <c r="E14" s="2"/>
      <c r="F14" s="3"/>
      <c r="G14" s="2"/>
      <c r="H14" s="2"/>
    </row>
  </sheetData>
  <sheetProtection algorithmName="SHA-512" hashValue="feR2by9NuIcZXTDxc2o2QBuJRVof91r6Y7kxpxWxmmPsYaKExOhiObcOZRrTZXB7oVgVxejqTiLGbHek4kf8Hw==" saltValue="sjijMM7rFOFi+vfa92IvgA==" spinCount="100000" sheet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"/>
  <sheetViews>
    <sheetView workbookViewId="0" topLeftCell="A1">
      <selection activeCell="B14" sqref="B14:K14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76" t="s">
        <v>19</v>
      </c>
      <c r="C1" s="76"/>
      <c r="D1" s="76"/>
      <c r="E1" s="76"/>
      <c r="F1" s="76"/>
      <c r="G1" s="76"/>
      <c r="H1" s="76"/>
      <c r="I1" s="76"/>
      <c r="J1" s="76"/>
      <c r="K1" s="76"/>
    </row>
    <row r="2" spans="2:11" ht="30" customHeight="1">
      <c r="B2" s="75" t="s">
        <v>3</v>
      </c>
      <c r="C2" s="75"/>
      <c r="D2" s="77" t="str">
        <f>'Souhrnný list'!D2:H2</f>
        <v>Míchání dialyzačních koncentrátů, reverzní osmóza pro Oblastní nemocnici Jičín</v>
      </c>
      <c r="E2" s="77"/>
      <c r="F2" s="77"/>
      <c r="G2" s="77"/>
      <c r="H2" s="77"/>
      <c r="I2" s="77"/>
      <c r="J2" s="77"/>
      <c r="K2" s="77"/>
    </row>
    <row r="3" spans="2:11" ht="15">
      <c r="B3" s="75" t="s">
        <v>0</v>
      </c>
      <c r="C3" s="75"/>
      <c r="D3" s="78" t="s">
        <v>52</v>
      </c>
      <c r="E3" s="78"/>
      <c r="F3" s="78"/>
      <c r="G3" s="78"/>
      <c r="H3" s="78"/>
      <c r="I3" s="78"/>
      <c r="J3" s="78"/>
      <c r="K3" s="78"/>
    </row>
    <row r="4" spans="2:11" ht="15">
      <c r="B4" s="75" t="s">
        <v>24</v>
      </c>
      <c r="C4" s="75"/>
      <c r="D4" s="59">
        <f>'Souhrnný list'!D4</f>
        <v>0</v>
      </c>
      <c r="E4" s="83" t="str">
        <f>'Souhrnný list'!E4</f>
        <v>IČO:</v>
      </c>
      <c r="F4" s="83"/>
      <c r="G4" s="83" t="str">
        <f>'Souhrnný list'!F4</f>
        <v>DIČ:</v>
      </c>
      <c r="H4" s="83"/>
      <c r="I4" s="83"/>
      <c r="J4" s="57" t="s">
        <v>4</v>
      </c>
      <c r="K4" s="60">
        <f>'Souhrnný list'!H4</f>
        <v>0</v>
      </c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42" t="s">
        <v>1</v>
      </c>
      <c r="C6" s="43" t="s">
        <v>2</v>
      </c>
      <c r="D6" s="43" t="s">
        <v>5</v>
      </c>
      <c r="E6" s="43" t="s">
        <v>8</v>
      </c>
      <c r="F6" s="42" t="s">
        <v>10</v>
      </c>
      <c r="G6" s="42" t="s">
        <v>12</v>
      </c>
      <c r="H6" s="42" t="s">
        <v>11</v>
      </c>
      <c r="I6" s="9"/>
      <c r="J6" s="42" t="s">
        <v>13</v>
      </c>
      <c r="K6" s="42" t="s">
        <v>17</v>
      </c>
    </row>
    <row r="7" spans="1:12" ht="33" customHeight="1">
      <c r="A7" s="36"/>
      <c r="B7" s="5">
        <v>1</v>
      </c>
      <c r="C7" s="39" t="s">
        <v>54</v>
      </c>
      <c r="D7" s="40" t="s">
        <v>55</v>
      </c>
      <c r="E7" s="5" t="s">
        <v>9</v>
      </c>
      <c r="F7" s="6">
        <v>1</v>
      </c>
      <c r="G7" s="27"/>
      <c r="H7" s="7">
        <f aca="true" t="shared" si="0" ref="H7:H10">F7*G7</f>
        <v>0</v>
      </c>
      <c r="I7" s="10"/>
      <c r="J7" s="27">
        <v>21</v>
      </c>
      <c r="K7" s="7">
        <f aca="true" t="shared" si="1" ref="K7:K10">H7*((100+J7)/100)</f>
        <v>0</v>
      </c>
      <c r="L7" s="36"/>
    </row>
    <row r="8" spans="1:12" ht="33" customHeight="1">
      <c r="A8" s="69"/>
      <c r="B8" s="5">
        <v>2</v>
      </c>
      <c r="C8" s="39" t="s">
        <v>56</v>
      </c>
      <c r="D8" s="40" t="s">
        <v>57</v>
      </c>
      <c r="E8" s="5" t="s">
        <v>9</v>
      </c>
      <c r="F8" s="6">
        <v>1</v>
      </c>
      <c r="G8" s="27"/>
      <c r="H8" s="7">
        <f t="shared" si="0"/>
        <v>0</v>
      </c>
      <c r="I8" s="10"/>
      <c r="J8" s="27">
        <v>21</v>
      </c>
      <c r="K8" s="7">
        <f t="shared" si="1"/>
        <v>0</v>
      </c>
      <c r="L8" s="69"/>
    </row>
    <row r="9" spans="1:12" ht="33" customHeight="1">
      <c r="A9" s="51"/>
      <c r="B9" s="5">
        <v>3</v>
      </c>
      <c r="C9" s="39" t="s">
        <v>58</v>
      </c>
      <c r="D9" s="40" t="s">
        <v>59</v>
      </c>
      <c r="E9" s="5" t="s">
        <v>9</v>
      </c>
      <c r="F9" s="6">
        <v>1</v>
      </c>
      <c r="G9" s="27"/>
      <c r="H9" s="7">
        <f aca="true" t="shared" si="2" ref="H9">F9*G9</f>
        <v>0</v>
      </c>
      <c r="I9" s="10"/>
      <c r="J9" s="27">
        <v>21</v>
      </c>
      <c r="K9" s="7">
        <f aca="true" t="shared" si="3" ref="K9">H9*((100+J9)/100)</f>
        <v>0</v>
      </c>
      <c r="L9" s="51"/>
    </row>
    <row r="10" spans="1:12" ht="33" customHeight="1">
      <c r="A10" s="41"/>
      <c r="B10" s="5">
        <v>4</v>
      </c>
      <c r="C10" s="39" t="s">
        <v>60</v>
      </c>
      <c r="D10" s="40" t="s">
        <v>61</v>
      </c>
      <c r="E10" s="5" t="s">
        <v>9</v>
      </c>
      <c r="F10" s="6">
        <v>1</v>
      </c>
      <c r="G10" s="27"/>
      <c r="H10" s="7">
        <f t="shared" si="0"/>
        <v>0</v>
      </c>
      <c r="I10" s="10"/>
      <c r="J10" s="27">
        <v>21</v>
      </c>
      <c r="K10" s="7">
        <f t="shared" si="1"/>
        <v>0</v>
      </c>
      <c r="L10" s="41"/>
    </row>
    <row r="11" spans="2:11" ht="30" customHeight="1">
      <c r="B11" s="80" t="s">
        <v>14</v>
      </c>
      <c r="C11" s="81"/>
      <c r="D11" s="81"/>
      <c r="E11" s="81"/>
      <c r="F11" s="82"/>
      <c r="G11" s="44" t="s">
        <v>15</v>
      </c>
      <c r="H11" s="45">
        <f>SUM(H7:H10)</f>
        <v>0</v>
      </c>
      <c r="I11" s="8"/>
      <c r="J11" s="46" t="s">
        <v>16</v>
      </c>
      <c r="K11" s="47">
        <f>SUM(K7:K10)</f>
        <v>0</v>
      </c>
    </row>
    <row r="12" spans="2:11" ht="15">
      <c r="B12" s="2"/>
      <c r="C12" s="2"/>
      <c r="D12" s="2"/>
      <c r="E12" s="2"/>
      <c r="F12" s="2"/>
      <c r="G12" s="3"/>
      <c r="H12" s="2"/>
      <c r="I12" s="2"/>
      <c r="J12" s="2"/>
      <c r="K12" s="2"/>
    </row>
    <row r="13" spans="2:11" ht="18" customHeight="1">
      <c r="B13" s="2" t="s">
        <v>18</v>
      </c>
      <c r="C13" s="2"/>
      <c r="D13" s="2"/>
      <c r="E13" s="2"/>
      <c r="F13" s="2"/>
      <c r="G13" s="3"/>
      <c r="H13" s="2"/>
      <c r="I13" s="2"/>
      <c r="J13" s="2"/>
      <c r="K13" s="2"/>
    </row>
    <row r="14" spans="2:11" ht="36.75" customHeight="1">
      <c r="B14" s="79" t="s">
        <v>49</v>
      </c>
      <c r="C14" s="79"/>
      <c r="D14" s="79"/>
      <c r="E14" s="79"/>
      <c r="F14" s="79"/>
      <c r="G14" s="79"/>
      <c r="H14" s="79"/>
      <c r="I14" s="79"/>
      <c r="J14" s="79"/>
      <c r="K14" s="79"/>
    </row>
    <row r="15" spans="2:11" ht="30" customHeight="1">
      <c r="B15" s="2"/>
      <c r="C15" s="2"/>
      <c r="D15" s="2"/>
      <c r="E15" s="2"/>
      <c r="F15" s="2"/>
      <c r="G15" s="3"/>
      <c r="H15" s="2"/>
      <c r="I15" s="2"/>
      <c r="J15" s="2"/>
      <c r="K15" s="2"/>
    </row>
  </sheetData>
  <sheetProtection algorithmName="SHA-512" hashValue="+W/K95qLMeTmWs0CbCMrloOQo9i43BFApJBgSPHZDF8ZlDDlCG3bya7c8r3ZAKWQH3FZD7mH31HyvkPc3ea5Ag==" saltValue="owwdRci4dUwIzT2PEwKcjQ==" spinCount="100000" sheet="1" formatColumns="0" formatRows="0"/>
  <mergeCells count="10">
    <mergeCell ref="B14:K14"/>
    <mergeCell ref="B11:F11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20"/>
  <sheetViews>
    <sheetView tabSelected="1" workbookViewId="0" topLeftCell="A1">
      <selection activeCell="D5" sqref="D5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4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76" t="s">
        <v>25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2:14" ht="30" customHeight="1">
      <c r="B2" s="75" t="s">
        <v>3</v>
      </c>
      <c r="C2" s="75"/>
      <c r="D2" s="77" t="str">
        <f>'Souhrnný list'!D2:H2</f>
        <v>Míchání dialyzačních koncentrátů, reverzní osmóza pro Oblastní nemocnici Jičín</v>
      </c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5">
      <c r="B3" s="75" t="s">
        <v>0</v>
      </c>
      <c r="C3" s="75"/>
      <c r="D3" s="78" t="s">
        <v>52</v>
      </c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ht="15">
      <c r="B4" s="75" t="s">
        <v>24</v>
      </c>
      <c r="C4" s="75"/>
      <c r="D4" s="59">
        <f>'Souhrnný list'!D4</f>
        <v>0</v>
      </c>
      <c r="E4" s="59" t="str">
        <f>'Souhrnný list'!E4</f>
        <v>IČO:</v>
      </c>
      <c r="F4" s="110" t="str">
        <f>'Souhrnný list'!F4</f>
        <v>DIČ:</v>
      </c>
      <c r="G4" s="110"/>
      <c r="H4" s="110"/>
      <c r="I4" s="110"/>
      <c r="J4" s="59"/>
      <c r="K4" s="57" t="s">
        <v>4</v>
      </c>
      <c r="L4" s="60">
        <f>'Souhrnný list'!H4</f>
        <v>0</v>
      </c>
      <c r="M4" s="110"/>
      <c r="N4" s="110"/>
    </row>
    <row r="5" spans="2:14" ht="14.45" customHeight="1" thickBot="1">
      <c r="B5" s="2"/>
      <c r="C5" s="2"/>
      <c r="D5" s="2"/>
      <c r="E5" s="2"/>
      <c r="F5" s="2"/>
      <c r="G5" s="29"/>
      <c r="H5" s="29"/>
      <c r="I5" s="2"/>
      <c r="J5" s="2"/>
      <c r="K5" s="2"/>
      <c r="L5" s="3"/>
      <c r="M5" s="2"/>
      <c r="N5" s="2"/>
    </row>
    <row r="6" spans="2:14" s="2" customFormat="1" ht="30" customHeight="1">
      <c r="B6" s="106" t="s">
        <v>51</v>
      </c>
      <c r="C6" s="106"/>
      <c r="D6" s="107"/>
      <c r="E6" s="112" t="s">
        <v>48</v>
      </c>
      <c r="F6" s="114"/>
      <c r="G6" s="114"/>
      <c r="H6" s="114"/>
      <c r="I6" s="113"/>
      <c r="J6" s="18"/>
      <c r="K6" s="112" t="s">
        <v>31</v>
      </c>
      <c r="L6" s="113"/>
      <c r="M6" s="112" t="s">
        <v>32</v>
      </c>
      <c r="N6" s="113"/>
    </row>
    <row r="7" spans="2:14" s="2" customFormat="1" ht="45" customHeight="1" thickBot="1">
      <c r="B7" s="108"/>
      <c r="C7" s="108"/>
      <c r="D7" s="109"/>
      <c r="E7" s="103" t="s">
        <v>46</v>
      </c>
      <c r="F7" s="104"/>
      <c r="G7" s="104"/>
      <c r="H7" s="104"/>
      <c r="I7" s="105"/>
      <c r="J7" s="19"/>
      <c r="K7" s="103" t="s">
        <v>21</v>
      </c>
      <c r="L7" s="105"/>
      <c r="M7" s="103" t="s">
        <v>47</v>
      </c>
      <c r="N7" s="105"/>
    </row>
    <row r="8" spans="2:14" s="2" customFormat="1" ht="15" customHeight="1">
      <c r="B8" s="95" t="s">
        <v>1</v>
      </c>
      <c r="C8" s="89" t="s">
        <v>2</v>
      </c>
      <c r="D8" s="91" t="s">
        <v>5</v>
      </c>
      <c r="E8" s="93" t="s">
        <v>41</v>
      </c>
      <c r="F8" s="97" t="s">
        <v>37</v>
      </c>
      <c r="G8" s="98"/>
      <c r="H8" s="99"/>
      <c r="I8" s="38" t="s">
        <v>20</v>
      </c>
      <c r="J8" s="20"/>
      <c r="K8" s="93" t="s">
        <v>22</v>
      </c>
      <c r="L8" s="38" t="s">
        <v>20</v>
      </c>
      <c r="M8" s="93" t="s">
        <v>23</v>
      </c>
      <c r="N8" s="38" t="s">
        <v>20</v>
      </c>
    </row>
    <row r="9" spans="2:14" s="2" customFormat="1" ht="60.75" customHeight="1" thickBot="1">
      <c r="B9" s="96"/>
      <c r="C9" s="90"/>
      <c r="D9" s="92"/>
      <c r="E9" s="94"/>
      <c r="F9" s="100"/>
      <c r="G9" s="101"/>
      <c r="H9" s="102"/>
      <c r="I9" s="31" t="s">
        <v>40</v>
      </c>
      <c r="J9" s="21"/>
      <c r="K9" s="111"/>
      <c r="L9" s="16" t="s">
        <v>42</v>
      </c>
      <c r="M9" s="111"/>
      <c r="N9" s="16" t="s">
        <v>43</v>
      </c>
    </row>
    <row r="10" spans="2:14" s="36" customFormat="1" ht="33" customHeight="1">
      <c r="B10" s="37">
        <v>1</v>
      </c>
      <c r="C10" s="39" t="s">
        <v>54</v>
      </c>
      <c r="D10" s="40" t="s">
        <v>55</v>
      </c>
      <c r="E10" s="32"/>
      <c r="F10" s="52" t="s">
        <v>38</v>
      </c>
      <c r="G10" s="54"/>
      <c r="H10" s="53" t="s">
        <v>39</v>
      </c>
      <c r="I10" s="33">
        <f>_xlfn.IFERROR((1/G10)*5*E10,0)</f>
        <v>0</v>
      </c>
      <c r="J10" s="34"/>
      <c r="K10" s="28"/>
      <c r="L10" s="14">
        <f>K10*200</f>
        <v>0</v>
      </c>
      <c r="M10" s="28"/>
      <c r="N10" s="14">
        <f>M10*8000</f>
        <v>0</v>
      </c>
    </row>
    <row r="11" spans="2:14" s="69" customFormat="1" ht="33" customHeight="1">
      <c r="B11" s="37">
        <v>2</v>
      </c>
      <c r="C11" s="39" t="s">
        <v>56</v>
      </c>
      <c r="D11" s="40" t="s">
        <v>57</v>
      </c>
      <c r="E11" s="32"/>
      <c r="F11" s="52" t="s">
        <v>38</v>
      </c>
      <c r="G11" s="54"/>
      <c r="H11" s="53" t="s">
        <v>39</v>
      </c>
      <c r="I11" s="33">
        <f>_xlfn.IFERROR((1/G11)*5*E11,0)</f>
        <v>0</v>
      </c>
      <c r="J11" s="34"/>
      <c r="K11" s="28"/>
      <c r="L11" s="14">
        <f>K11*200</f>
        <v>0</v>
      </c>
      <c r="M11" s="28"/>
      <c r="N11" s="14">
        <f>M11*8000</f>
        <v>0</v>
      </c>
    </row>
    <row r="12" spans="2:14" s="51" customFormat="1" ht="33" customHeight="1">
      <c r="B12" s="37">
        <v>3</v>
      </c>
      <c r="C12" s="39" t="s">
        <v>58</v>
      </c>
      <c r="D12" s="40" t="s">
        <v>59</v>
      </c>
      <c r="E12" s="32"/>
      <c r="F12" s="52" t="s">
        <v>38</v>
      </c>
      <c r="G12" s="54"/>
      <c r="H12" s="53" t="s">
        <v>39</v>
      </c>
      <c r="I12" s="33">
        <f>_xlfn.IFERROR((1/G12)*5*E12,0)</f>
        <v>0</v>
      </c>
      <c r="J12" s="34"/>
      <c r="K12" s="28"/>
      <c r="L12" s="14">
        <f>K12*200</f>
        <v>0</v>
      </c>
      <c r="M12" s="28"/>
      <c r="N12" s="14">
        <f>M12*8000</f>
        <v>0</v>
      </c>
    </row>
    <row r="13" spans="2:14" s="41" customFormat="1" ht="33" customHeight="1" thickBot="1">
      <c r="B13" s="115">
        <v>4</v>
      </c>
      <c r="C13" s="116" t="s">
        <v>60</v>
      </c>
      <c r="D13" s="117" t="s">
        <v>61</v>
      </c>
      <c r="E13" s="118"/>
      <c r="F13" s="119"/>
      <c r="G13" s="120"/>
      <c r="H13" s="121"/>
      <c r="I13" s="122"/>
      <c r="J13" s="34"/>
      <c r="K13" s="118"/>
      <c r="L13" s="122"/>
      <c r="M13" s="118"/>
      <c r="N13" s="122"/>
    </row>
    <row r="14" spans="2:14" s="2" customFormat="1" ht="30" customHeight="1" thickBot="1">
      <c r="B14" s="87" t="s">
        <v>30</v>
      </c>
      <c r="C14" s="88"/>
      <c r="D14" s="88"/>
      <c r="E14" s="48"/>
      <c r="F14" s="49"/>
      <c r="G14" s="49"/>
      <c r="H14" s="49"/>
      <c r="I14" s="15">
        <f>SUM(I10:I13)</f>
        <v>0</v>
      </c>
      <c r="J14" s="35"/>
      <c r="K14" s="50"/>
      <c r="L14" s="15">
        <f>SUM(L10:L13)</f>
        <v>0</v>
      </c>
      <c r="M14" s="50"/>
      <c r="N14" s="15">
        <f>SUM(N10:N13)</f>
        <v>0</v>
      </c>
    </row>
    <row r="15" spans="2:14" ht="15.75" thickBot="1">
      <c r="B15" s="2"/>
      <c r="C15" s="2"/>
      <c r="D15" s="2"/>
      <c r="E15" s="2"/>
      <c r="F15" s="2"/>
      <c r="G15" s="29"/>
      <c r="H15" s="29"/>
      <c r="I15" s="13" t="s">
        <v>20</v>
      </c>
      <c r="J15" s="22"/>
      <c r="L15" s="13" t="s">
        <v>20</v>
      </c>
      <c r="M15" s="30"/>
      <c r="N15" s="13" t="s">
        <v>20</v>
      </c>
    </row>
    <row r="16" spans="2:14" ht="15.75" thickBot="1">
      <c r="B16" s="2"/>
      <c r="C16" s="2"/>
      <c r="D16" s="2"/>
      <c r="E16" s="2"/>
      <c r="F16" s="2"/>
      <c r="G16" s="29"/>
      <c r="H16" s="29"/>
      <c r="I16" s="17"/>
      <c r="J16" s="17"/>
      <c r="K16" s="2"/>
      <c r="L16" s="17"/>
      <c r="M16" s="2"/>
      <c r="N16" s="17"/>
    </row>
    <row r="17" spans="2:12" s="2" customFormat="1" ht="41.25" customHeight="1" thickBot="1">
      <c r="B17" s="84" t="s">
        <v>50</v>
      </c>
      <c r="C17" s="85"/>
      <c r="D17" s="85"/>
      <c r="E17" s="85"/>
      <c r="F17" s="85"/>
      <c r="G17" s="85"/>
      <c r="H17" s="86"/>
      <c r="I17" s="23">
        <f>I14+L14+N14</f>
        <v>0</v>
      </c>
      <c r="J17" s="25"/>
      <c r="K17" s="24" t="s">
        <v>26</v>
      </c>
      <c r="L17" s="3"/>
    </row>
    <row r="18" spans="7:12" s="2" customFormat="1" ht="30.6" customHeight="1">
      <c r="G18" s="29"/>
      <c r="H18" s="29"/>
      <c r="L18" s="3"/>
    </row>
    <row r="19" spans="2:14" s="2" customFormat="1" ht="18" customHeight="1">
      <c r="B19" s="11"/>
      <c r="C19" s="1"/>
      <c r="D19" s="1"/>
      <c r="E19" s="1"/>
      <c r="F19" s="1"/>
      <c r="G19" s="1"/>
      <c r="H19" s="1"/>
      <c r="I19" s="1"/>
      <c r="J19" s="1"/>
      <c r="K19" s="1"/>
      <c r="L19" s="4"/>
      <c r="M19" s="1"/>
      <c r="N19" s="1"/>
    </row>
    <row r="20" spans="2:14" s="2" customFormat="1" ht="18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4"/>
      <c r="M20" s="1"/>
      <c r="N20" s="1"/>
    </row>
    <row r="21" ht="18" customHeight="1"/>
  </sheetData>
  <sheetProtection algorithmName="SHA-512" hashValue="RgiCVCRmOAVnDu9c7rJNs1KRfQwAYPu+I3zBONLzJnU7Ej3N4h2XwxzQ66LHFotFD6CSGYnqY/yXlr70afy2bw==" saltValue="j1K1Q3Yxnq+69ZdaG8EGLQ==" spinCount="100000" sheet="1" formatColumns="0" formatRows="0"/>
  <mergeCells count="25">
    <mergeCell ref="M4:N4"/>
    <mergeCell ref="F4:I4"/>
    <mergeCell ref="K7:L7"/>
    <mergeCell ref="K8:K9"/>
    <mergeCell ref="K6:L6"/>
    <mergeCell ref="E6:I6"/>
    <mergeCell ref="M6:N6"/>
    <mergeCell ref="M7:N7"/>
    <mergeCell ref="M8:M9"/>
    <mergeCell ref="B1:N1"/>
    <mergeCell ref="B2:C2"/>
    <mergeCell ref="B3:C3"/>
    <mergeCell ref="D2:N2"/>
    <mergeCell ref="D3:N3"/>
    <mergeCell ref="B17:H17"/>
    <mergeCell ref="B4:C4"/>
    <mergeCell ref="B14:D14"/>
    <mergeCell ref="C8:C9"/>
    <mergeCell ref="D8:D9"/>
    <mergeCell ref="E8:E9"/>
    <mergeCell ref="B8:B9"/>
    <mergeCell ref="F8:H9"/>
    <mergeCell ref="E7:I7"/>
    <mergeCell ref="B6:D7"/>
    <mergeCell ref="F13:H1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0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2022-12-07T15:33:31Z</cp:lastPrinted>
  <dcterms:created xsi:type="dcterms:W3CDTF">2019-10-21T13:53:46Z</dcterms:created>
  <dcterms:modified xsi:type="dcterms:W3CDTF">2023-05-03T15:45:09Z</dcterms:modified>
  <cp:category/>
  <cp:version/>
  <cp:contentType/>
  <cp:contentStatus/>
</cp:coreProperties>
</file>