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390" yWindow="480" windowWidth="17910" windowHeight="6300" activeTab="1"/>
  </bookViews>
  <sheets>
    <sheet name="Rekapitulace stavby" sheetId="1" r:id="rId1"/>
    <sheet name="SO 01-D1.1. - architekt.-..." sheetId="2" r:id="rId2"/>
    <sheet name="SO 01-D1.4. ZTI -  část z..." sheetId="3" r:id="rId3"/>
    <sheet name="SO 01-D1.4. VZT -  část v..." sheetId="4" r:id="rId4"/>
    <sheet name="SO 01-D1.4. UT - část vyt..." sheetId="5" r:id="rId5"/>
    <sheet name="SO 01 D1.4. EL -  část el..." sheetId="6" r:id="rId6"/>
    <sheet name="VON etapa 2 - vedlejší a ..." sheetId="7" r:id="rId7"/>
    <sheet name="Pokyny pro vyplnění" sheetId="8" r:id="rId8"/>
  </sheets>
  <definedNames>
    <definedName name="_xlnm._FilterDatabase" localSheetId="5" hidden="1">'SO 01 D1.4. EL -  část el...'!$C$86:$K$91</definedName>
    <definedName name="_xlnm._FilterDatabase" localSheetId="1" hidden="1">'SO 01-D1.1. - architekt.-...'!$C$105:$K$922</definedName>
    <definedName name="_xlnm._FilterDatabase" localSheetId="4" hidden="1">'SO 01-D1.4. UT - část vyt...'!$C$86:$K$91</definedName>
    <definedName name="_xlnm._FilterDatabase" localSheetId="3" hidden="1">'SO 01-D1.4. VZT -  část v...'!$C$86:$K$91</definedName>
    <definedName name="_xlnm._FilterDatabase" localSheetId="2" hidden="1">'SO 01-D1.4. ZTI -  část z...'!$C$86:$K$91</definedName>
    <definedName name="_xlnm._FilterDatabase" localSheetId="6" hidden="1">'VON etapa 2 - vedlejší a ...'!$C$88:$K$113</definedName>
    <definedName name="_xlnm.Print_Area" localSheetId="7">'Pokyny pro vyplnění'!$B$2:$K$71,'Pokyny pro vyplnění'!$B$74:$K$118,'Pokyny pro vyplnění'!$B$121:$K$161,'Pokyny pro vyplnění'!$B$164:$K$218</definedName>
    <definedName name="_xlnm.Print_Area" localSheetId="0">'Rekapitulace stavby'!$D$4:$AO$36,'Rekapitulace stavby'!$C$42:$AQ$62</definedName>
    <definedName name="_xlnm.Print_Area" localSheetId="5">'SO 01 D1.4. EL -  část el...'!$C$4:$J$41,'SO 01 D1.4. EL -  část el...'!$C$47:$J$66,'SO 01 D1.4. EL -  část el...'!$C$72:$K$91</definedName>
    <definedName name="_xlnm.Print_Area" localSheetId="1">'SO 01-D1.1. - architekt.-...'!$C$4:$J$41,'SO 01-D1.1. - architekt.-...'!$C$47:$J$85,'SO 01-D1.1. - architekt.-...'!$C$91:$K$922</definedName>
    <definedName name="_xlnm.Print_Area" localSheetId="4">'SO 01-D1.4. UT - část vyt...'!$C$4:$J$41,'SO 01-D1.4. UT - část vyt...'!$C$47:$J$66,'SO 01-D1.4. UT - část vyt...'!$C$72:$K$91</definedName>
    <definedName name="_xlnm.Print_Area" localSheetId="3">'SO 01-D1.4. VZT -  část v...'!$C$4:$J$41,'SO 01-D1.4. VZT -  část v...'!$C$47:$J$66,'SO 01-D1.4. VZT -  část v...'!$C$72:$K$91</definedName>
    <definedName name="_xlnm.Print_Area" localSheetId="2">'SO 01-D1.4. ZTI -  část z...'!$C$4:$J$41,'SO 01-D1.4. ZTI -  část z...'!$C$47:$J$66,'SO 01-D1.4. ZTI -  část z...'!$C$72:$K$91</definedName>
    <definedName name="_xlnm.Print_Area" localSheetId="6">'VON etapa 2 - vedlejší a ...'!$C$4:$J$41,'VON etapa 2 - vedlejší a ...'!$C$47:$J$68,'VON etapa 2 - vedlejší a ...'!$C$74:$K$113</definedName>
    <definedName name="_xlnm.Print_Titles" localSheetId="0">'Rekapitulace stavby'!$52:$52</definedName>
    <definedName name="_xlnm.Print_Titles" localSheetId="1">'SO 01-D1.1. - architekt.-...'!$105:$105</definedName>
    <definedName name="_xlnm.Print_Titles" localSheetId="2">'SO 01-D1.4. ZTI -  část z...'!$86:$86</definedName>
    <definedName name="_xlnm.Print_Titles" localSheetId="3">'SO 01-D1.4. VZT -  část v...'!$86:$86</definedName>
    <definedName name="_xlnm.Print_Titles" localSheetId="4">'SO 01-D1.4. UT - část vyt...'!$86:$86</definedName>
    <definedName name="_xlnm.Print_Titles" localSheetId="5">'SO 01 D1.4. EL -  část el...'!$86:$86</definedName>
    <definedName name="_xlnm.Print_Titles" localSheetId="6">'VON etapa 2 - vedlejší a ...'!$88:$88</definedName>
  </definedNames>
  <calcPr calcId="125725"/>
</workbook>
</file>

<file path=xl/sharedStrings.xml><?xml version="1.0" encoding="utf-8"?>
<sst xmlns="http://schemas.openxmlformats.org/spreadsheetml/2006/main" count="8539" uniqueCount="1705">
  <si>
    <t>Export Komplet</t>
  </si>
  <si>
    <t>VZ</t>
  </si>
  <si>
    <t>2.0</t>
  </si>
  <si>
    <t>ZAMOK</t>
  </si>
  <si>
    <t>False</t>
  </si>
  <si>
    <t>{b8eea6e0-8902-4c3c-8fb5-3d2abcd19f21}</t>
  </si>
  <si>
    <t>0,01</t>
  </si>
  <si>
    <t>21</t>
  </si>
  <si>
    <t>15</t>
  </si>
  <si>
    <t>REKAPITULACE STAVBY</t>
  </si>
  <si>
    <t>v ---  níže se nacházejí doplnkové a pomocné údaje k sestavám  --- v</t>
  </si>
  <si>
    <t>Návod na vyplnění</t>
  </si>
  <si>
    <t>0,001</t>
  </si>
  <si>
    <t>Kód:</t>
  </si>
  <si>
    <t>22006-pol-c84/18015/</t>
  </si>
  <si>
    <t>Měnit lze pouze buňky se žlutým podbarvením!
1) v Rekapitulaci stavby vyplňte údaje o Uchazeči (přenesou se do ostatních sestav i v jiných listech)
2) na vybraných listech vyplňte v sestavě Soupis prací ceny u položek</t>
  </si>
  <si>
    <t>Stavba:</t>
  </si>
  <si>
    <t>Výdejna stravy- Králíček - Stavební úpravy obj.čp1035 na pozemku č.st.77, kú Nové  Město nad Met</t>
  </si>
  <si>
    <t>KSO:</t>
  </si>
  <si>
    <t/>
  </si>
  <si>
    <t>CC-CZ:</t>
  </si>
  <si>
    <t>Místo:</t>
  </si>
  <si>
    <t xml:space="preserve"> Nové  Město nad Met</t>
  </si>
  <si>
    <t>Datum:</t>
  </si>
  <si>
    <t>2. 6. 2023</t>
  </si>
  <si>
    <t>Zadavatel:</t>
  </si>
  <si>
    <t>IČ:</t>
  </si>
  <si>
    <t>SŠ a ZŠ ú Nové  Město nad Met</t>
  </si>
  <si>
    <t>DIČ:</t>
  </si>
  <si>
    <t>Uchazeč:</t>
  </si>
  <si>
    <t>Vyplň údaj</t>
  </si>
  <si>
    <t>Projektant:</t>
  </si>
  <si>
    <t>18858759</t>
  </si>
  <si>
    <t xml:space="preserve">Ing. Marcela Kalužná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</si>
  <si>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</si>
  <si>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</si>
  <si>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</si>
  <si>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</si>
  <si>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</si>
  <si>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</si>
  <si>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</si>
  <si>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</si>
  <si>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</si>
  <si>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</si>
  <si>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</si>
  <si>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</si>
  <si>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</si>
  <si>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</si>
  <si>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</si>
  <si>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</si>
  <si>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</si>
  <si>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</si>
  <si>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</si>
  <si>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</si>
  <si>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</si>
  <si>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</si>
  <si>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</si>
  <si>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</si>
  <si>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</si>
  <si>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</si>
  <si>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</si>
  <si>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</si>
  <si>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</si>
  <si>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</si>
  <si>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</si>
  <si>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</si>
  <si>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</si>
  <si>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</si>
  <si>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</si>
  <si>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</si>
  <si>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</si>
  <si>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</si>
  <si>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</si>
  <si>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</si>
  <si>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</si>
  <si>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</si>
  <si>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ETAPA-2</t>
  </si>
  <si>
    <t>objekt SO 01 - Výdejna stravy- dopl.2</t>
  </si>
  <si>
    <t>STA</t>
  </si>
  <si>
    <t>1</t>
  </si>
  <si>
    <t>{edf1375a-cc3b-4298-a662-2363741e0b76}</t>
  </si>
  <si>
    <t>2</t>
  </si>
  <si>
    <t>/</t>
  </si>
  <si>
    <t>SO 01-D1.1.</t>
  </si>
  <si>
    <t>architekt.-stavební část vč. malby, vč úprav. odvozu suti do 16km</t>
  </si>
  <si>
    <t>Soupis</t>
  </si>
  <si>
    <t>{bdf9d521-aa45-4172-85d9-dc3d18b388e1}</t>
  </si>
  <si>
    <t>SO 01-D1.4. ZTI</t>
  </si>
  <si>
    <t xml:space="preserve"> část zdravotně techn. instalace</t>
  </si>
  <si>
    <t>{97ae20f4-9619-4eb0-bf30-c8584b2c8f01}</t>
  </si>
  <si>
    <t>SO 01-D1.4. VZT</t>
  </si>
  <si>
    <t xml:space="preserve"> část vzduchotechnika</t>
  </si>
  <si>
    <t>{519969ce-2445-4655-b549-d85d1ecd234b}</t>
  </si>
  <si>
    <t>SO 01-D1.4. UT</t>
  </si>
  <si>
    <t>část vytápění</t>
  </si>
  <si>
    <t>{5ec86746-da76-4da0-a024-36fe8da540b0}</t>
  </si>
  <si>
    <t>SO 01 D1.4. EL</t>
  </si>
  <si>
    <t xml:space="preserve"> část elektroinstalace</t>
  </si>
  <si>
    <t>{6f48cfa6-6c0c-451a-8780-5fdf301b4bca}</t>
  </si>
  <si>
    <t>VON etapa 2</t>
  </si>
  <si>
    <t>vedlejší a ostatní náklady</t>
  </si>
  <si>
    <t>{347bed51-0883-4e46-94bb-f202b317919b}</t>
  </si>
  <si>
    <t>KRYCÍ LIST SOUPISU PRACÍ</t>
  </si>
  <si>
    <t>Objekt:</t>
  </si>
  <si>
    <t>ETAPA-2 - objekt SO 01 - Výdejna stravy- dopl.2</t>
  </si>
  <si>
    <t>Soupis:</t>
  </si>
  <si>
    <t>SO 01-D1.1. - architekt.-stavební část vč. malby, vč úprav. odvozu suti do 16km</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</si>
  <si>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</si>
  <si>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</si>
  <si>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</si>
  <si>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</si>
  <si>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</si>
  <si>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</si>
  <si>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</si>
  <si>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</si>
  <si>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</si>
  <si>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</si>
  <si>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</si>
  <si>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</si>
  <si>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</si>
  <si>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</si>
  <si>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</si>
  <si>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</si>
  <si>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</si>
  <si>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</si>
  <si>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</si>
  <si>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</si>
  <si>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</si>
  <si>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</si>
  <si>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</si>
  <si>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</si>
  <si>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</si>
  <si>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</si>
  <si>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</si>
  <si>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</si>
  <si>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</si>
  <si>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</si>
  <si>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</si>
  <si>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</si>
  <si>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</si>
  <si>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</si>
  <si>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</si>
  <si>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</si>
  <si>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</si>
  <si>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</si>
  <si>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</si>
  <si>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</si>
  <si>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</si>
  <si>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</si>
  <si>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</si>
  <si>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</si>
  <si>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139711111</t>
  </si>
  <si>
    <t>Vykopávky v uzavřených prostorách v hornině tř. 1 až 4</t>
  </si>
  <si>
    <t>m3</t>
  </si>
  <si>
    <t>CS ÚRS 2022 02</t>
  </si>
  <si>
    <t>4</t>
  </si>
  <si>
    <t>-397079540</t>
  </si>
  <si>
    <t>PP</t>
  </si>
  <si>
    <t>Vykopávka v uzavřených prostorech ručně v hornině třídy těžitelnosti I skupiny 1 až 3</t>
  </si>
  <si>
    <t>Online PSC</t>
  </si>
  <si>
    <t>https://podminky.urs.cz/item/CS_URS_2022_02/139711111</t>
  </si>
  <si>
    <t>VV</t>
  </si>
  <si>
    <t>"předběžný odhad rýhy pro vnitř. kanalizaci  "36,8*0,3*0,8</t>
  </si>
  <si>
    <t>"předběžný odhad šachty pro lapol  "1,6*1,6*1,5</t>
  </si>
  <si>
    <t>Součet</t>
  </si>
  <si>
    <t>162211311</t>
  </si>
  <si>
    <t>Vodorovné přemístění výkopku z horniny třídy těžitelnosti I skupiny 1 až 3 stavebním kolečkem do 10 m</t>
  </si>
  <si>
    <t>-998966390</t>
  </si>
  <si>
    <t>Vodorovné přemístění výkopku nebo sypaniny stavebním kolečkem s vyprázdněním kolečka na hromady nebo do dopravního prostředku na vzdálenost do 10 m z horniny třídy těžitelnosti I, skupiny 1 až 3</t>
  </si>
  <si>
    <t>https://podminky.urs.cz/item/CS_URS_2022_02/162211311</t>
  </si>
  <si>
    <t>"výkop pro vnitř.  kanalizaci a lapol"12,672</t>
  </si>
  <si>
    <t>"odpočet zpět. zásypu"-5,92</t>
  </si>
  <si>
    <t>3</t>
  </si>
  <si>
    <t>-1349371716</t>
  </si>
  <si>
    <t>6,752*3 'Přepočtené koeficientem množství</t>
  </si>
  <si>
    <t>174111101</t>
  </si>
  <si>
    <t>Zásyp jam, šachet rýh nebo kolem objektů sypaninou se zhutněním ručně</t>
  </si>
  <si>
    <t>254290706</t>
  </si>
  <si>
    <t>Zásyp sypaninou z jakékoliv horniny ručně s uložením výkopku ve vrstvách se zhutněním jam, šachet, rýh nebo kolem objektů v těchto vykopávkách</t>
  </si>
  <si>
    <t>https://podminky.urs.cz/item/CS_URS_2022_02/174111101</t>
  </si>
  <si>
    <t>37*0,4*0,4" po montáži vnitř kanalizace</t>
  </si>
  <si>
    <t>5</t>
  </si>
  <si>
    <t>175111101</t>
  </si>
  <si>
    <t>Obsypání potrubí ručně sypaninou bez prohození sítem, uloženou do 3 m</t>
  </si>
  <si>
    <t>-2023942694</t>
  </si>
  <si>
    <t>Obsypání potrubí ručně sypaninou z vhodných hornin tř. 1 až 4 nebo materiálem připraveným podél výkopu ve vzdálenosti do 3 m od jeho kraje, pro jakoukoliv hloubku výkopu a míru zhutnění bez prohození sypaniny sítem</t>
  </si>
  <si>
    <t>https://podminky.urs.cz/item/CS_URS_2022_02/175111101</t>
  </si>
  <si>
    <t>37*0,35*0,3</t>
  </si>
  <si>
    <t>6</t>
  </si>
  <si>
    <t>M</t>
  </si>
  <si>
    <t>58331200</t>
  </si>
  <si>
    <t>štěrkopísek netříděný zásypový materiál</t>
  </si>
  <si>
    <t>t</t>
  </si>
  <si>
    <t>8</t>
  </si>
  <si>
    <t>168888614</t>
  </si>
  <si>
    <t>3,885*2 'Přepočtené koeficientem množství</t>
  </si>
  <si>
    <t>Svislé a kompletní konstrukce</t>
  </si>
  <si>
    <t>7</t>
  </si>
  <si>
    <t>310237261</t>
  </si>
  <si>
    <t>Zazdívka otvorů pl do 0,25 m2 ve zdivu nadzákladovém cihlami pálenými tl do 600 mm</t>
  </si>
  <si>
    <t>kus</t>
  </si>
  <si>
    <t>1425933123</t>
  </si>
  <si>
    <t>Zazdívka otvorů ve zdivu nadzákladovém cihlami pálenými plochy přes 0,09 m2 do 0,25 m2, ve zdi tl. přes 450 do 600 mm</t>
  </si>
  <si>
    <t>https://podminky.urs.cz/item/CS_URS_2022_02/310237261</t>
  </si>
  <si>
    <t>" otvor v Z obv.stěně po ventilátoru 400/400mm" 1</t>
  </si>
  <si>
    <t>" otvor v Z obv.stěně část původního oken. otvoru" 1</t>
  </si>
  <si>
    <t>317121151</t>
  </si>
  <si>
    <t>Montáž ŽB překladů prefabrikovaných do rýh světlosti otvoru do 1050 mm</t>
  </si>
  <si>
    <t>421911620</t>
  </si>
  <si>
    <t>Montáž překladů ze železobetonových prefabrikátů dodatečně do připravených rýh, světlosti otvoru do 1050 mm</t>
  </si>
  <si>
    <t>https://podminky.urs.cz/item/CS_URS_2022_02/317121151</t>
  </si>
  <si>
    <t>"nad dveře mezi m.č. 1/04 a 1.05" 1</t>
  </si>
  <si>
    <t>9</t>
  </si>
  <si>
    <t>59321070</t>
  </si>
  <si>
    <t>překlad železobetonový RZP 119x14x14 cm</t>
  </si>
  <si>
    <t>1506303913</t>
  </si>
  <si>
    <t>" c"  1</t>
  </si>
  <si>
    <t>10</t>
  </si>
  <si>
    <t>317168012.WNR</t>
  </si>
  <si>
    <t>Překlad plochý Porotherm KP 11,5 dl 1250 mm</t>
  </si>
  <si>
    <t>468533012</t>
  </si>
  <si>
    <t>" a"  1</t>
  </si>
  <si>
    <t>11</t>
  </si>
  <si>
    <t>317168018.WNR</t>
  </si>
  <si>
    <t>Překlad plochý Porotherm KP 11,5 dl 2750 mm</t>
  </si>
  <si>
    <t>-2052432128</t>
  </si>
  <si>
    <t>" b"  1</t>
  </si>
  <si>
    <t>12</t>
  </si>
  <si>
    <t>317944321</t>
  </si>
  <si>
    <t>Válcované nosníky do č.12 dodatečně osazované do připravených otvorů</t>
  </si>
  <si>
    <t>188705508</t>
  </si>
  <si>
    <t>Válcované nosníky dodatečně osazované do připravených otvorů bez zazdění hlav do č. 12</t>
  </si>
  <si>
    <t>https://podminky.urs.cz/item/CS_URS_2022_02/317944321</t>
  </si>
  <si>
    <t>" nad nikou pro elektro rozvaděč"0,9*0,01</t>
  </si>
  <si>
    <t>" nad otvory VZT"0,7*0,075*4</t>
  </si>
  <si>
    <t>13</t>
  </si>
  <si>
    <t>317944323</t>
  </si>
  <si>
    <t>Válcované nosníky č.14 až 22 dodatečně osazované do připravených otvorů</t>
  </si>
  <si>
    <t>794882939</t>
  </si>
  <si>
    <t>Válcované nosníky dodatečně osazované do připravených otvorů bez zazdění hlav č. 14 až 22</t>
  </si>
  <si>
    <t>https://podminky.urs.cz/item/CS_URS_2022_02/317944323</t>
  </si>
  <si>
    <t>" I160 ozn d" 4*0,0185</t>
  </si>
  <si>
    <t>14</t>
  </si>
  <si>
    <t>340231001</t>
  </si>
  <si>
    <t>Zazdívka otvorů v příčkách nebo stěnách plochy do 1 m2 cihlami děrovanými tl 80 mm</t>
  </si>
  <si>
    <t>m2</t>
  </si>
  <si>
    <t>-2084684599</t>
  </si>
  <si>
    <t>Zazdívka otvorů v příčkách nebo stěnách děrovanými cihlami plochy přes 0,25 do 1 m2 , tloušťka příčky 80 mm</t>
  </si>
  <si>
    <t>https://podminky.urs.cz/item/CS_URS_2022_02/340231001</t>
  </si>
  <si>
    <t>" zazdívka dveř otvoru do 1.12" 0,9*1,97</t>
  </si>
  <si>
    <t>340231021</t>
  </si>
  <si>
    <t>Zazdívka otvorů v příčkách nebo stěnách plochy do 1 m2 cihlami děrovanými tl 140 mm</t>
  </si>
  <si>
    <t>1913627206</t>
  </si>
  <si>
    <t>Zazdívka otvorů v příčkách nebo stěnách děrovanými cihlami plochy přes 0,25 do 1 m2 , tloušťka příčky 140 mm</t>
  </si>
  <si>
    <t>https://podminky.urs.cz/item/CS_URS_2022_02/340231021</t>
  </si>
  <si>
    <t>"zazdívka dveř. otvoru mezi m. č. 1.04 a 1.06" 0,9*2</t>
  </si>
  <si>
    <t>16</t>
  </si>
  <si>
    <t>342244211</t>
  </si>
  <si>
    <t>Příčka z cihel broušených na tenkovrstvou maltu tloušťky 115 mm</t>
  </si>
  <si>
    <t>1534936644</t>
  </si>
  <si>
    <t>Příčky jednoduché z cihel děrovaných broušených, na tenkovrstvou maltu, pevnost cihel do P15, tl. příčky 115 mm</t>
  </si>
  <si>
    <t>https://podminky.urs.cz/item/CS_URS_2022_02/342244211</t>
  </si>
  <si>
    <t>"m.č. 102" 5,16*3-2,3*1,5+(3,8*3,25)*3-0,9*1,97</t>
  </si>
  <si>
    <t>17</t>
  </si>
  <si>
    <t>342244201</t>
  </si>
  <si>
    <t>Příčka z cihel broušených na tenkovrstvou maltu tloušťky 80 mm</t>
  </si>
  <si>
    <t>CS ÚRS 2018 01</t>
  </si>
  <si>
    <t>-858537509</t>
  </si>
  <si>
    <t>Příčky jednoduché z cihel děrovaných broušených, na tenkovrstvou maltu, pevnost cihel do P15, tl. příčky 80 mm</t>
  </si>
  <si>
    <t>" m.č. 1.04+1.08-1.10"(0,925+0,1+01,98+ 2,762+0,925+0,25*0,9)*2,9-3*0,7*1,97</t>
  </si>
  <si>
    <t>" m.č. 1.06/1.05" ( 0,8+0,3)*2,9</t>
  </si>
  <si>
    <t>" m.č. 1.02/1.03" ( 0,45+1,05)*2,5</t>
  </si>
  <si>
    <t>" m.č. 1.01/1.07" 1*3-0,9*1,97</t>
  </si>
  <si>
    <t>" m.č. 1.01/1.11" 1*3-0,8*1,97</t>
  </si>
  <si>
    <t>18</t>
  </si>
  <si>
    <t>348101120</t>
  </si>
  <si>
    <t>Osazení vrat a vrátek k oplocení na sloupky zděné nebo betonové plochy do 4 m2</t>
  </si>
  <si>
    <t>1536859228</t>
  </si>
  <si>
    <t>Montáž vrat a vrátek k oplocení na sloupky zděné nebo betonové, plochy jednotlivě přes 2 do 4 m2</t>
  </si>
  <si>
    <t>https://podminky.urs.cz/item/CS_URS_2022_02/348101120</t>
  </si>
  <si>
    <t>19</t>
  </si>
  <si>
    <t>55342322</t>
  </si>
  <si>
    <t>branka vchodová kovová 1500x940 mm</t>
  </si>
  <si>
    <t>1697824109</t>
  </si>
  <si>
    <t xml:space="preserve">branka vchodová kovová 1200x1800mm+ zámek Fab  ( součástí  dálkové ovládání otvírání ) Součástí je  D+M 1ks kov.sloupku  na straně zámku </t>
  </si>
  <si>
    <t>20</t>
  </si>
  <si>
    <t>3803 R1</t>
  </si>
  <si>
    <t>Kompletní konstrukce ČOV, nádrží, vodojemů nebo kanálů z betonu prostého tř. C 16/20 tl 150 mm</t>
  </si>
  <si>
    <t>-1522209248</t>
  </si>
  <si>
    <t xml:space="preserve">Obetonávka lapolu C16/20 </t>
  </si>
  <si>
    <t>1,6*1,6*1,5-1,45</t>
  </si>
  <si>
    <t>Vodorovné konstrukce</t>
  </si>
  <si>
    <t>430321515</t>
  </si>
  <si>
    <t>Schodišťová konstrukce a rampa ze ŽB tř. C 20/25</t>
  </si>
  <si>
    <t>-1430890673</t>
  </si>
  <si>
    <t>Schodišťové konstrukce a rampy z betonu železového (bez výztuže) stupně, schodnice, ramena, podesty s nosníky tř. C 20/25</t>
  </si>
  <si>
    <t>https://podminky.urs.cz/item/CS_URS_2022_02/430321515</t>
  </si>
  <si>
    <t>" vyrovnávací schody v m.č.1.04" 0,76*0,42*1,13-1,13*0,25*0,16</t>
  </si>
  <si>
    <t>22</t>
  </si>
  <si>
    <t>430362021</t>
  </si>
  <si>
    <t>Výztuž schodišťové konstrukce a rampy svařovanými sítěmi Kari</t>
  </si>
  <si>
    <t>-627337328</t>
  </si>
  <si>
    <t>Výztuž schodišťových konstrukcí a ramp stupňů, schodnic, ramen, podest s nosníky ze svařovaných sítí z drátů typu KARI</t>
  </si>
  <si>
    <t>https://podminky.urs.cz/item/CS_URS_2022_02/430362021</t>
  </si>
  <si>
    <t>0,76*1,13*0,0035*1,5</t>
  </si>
  <si>
    <t>23</t>
  </si>
  <si>
    <t>431351121</t>
  </si>
  <si>
    <t>Zřízení bednění podest schodišť a ramp přímočarých v do 4 m</t>
  </si>
  <si>
    <t>1881165349</t>
  </si>
  <si>
    <t>Bednění podest, podstupňových desek a ramp včetně podpěrné konstrukce výšky do 4 m půdorysně přímočarých zřízení</t>
  </si>
  <si>
    <t>https://podminky.urs.cz/item/CS_URS_2022_02/431351121</t>
  </si>
  <si>
    <t>0,51*0,42+0,25*0,26+1,13*2*0,26</t>
  </si>
  <si>
    <t>24</t>
  </si>
  <si>
    <t>431351122</t>
  </si>
  <si>
    <t>Odstranění bednění podest schodišť a ramp přímočarých v do 4 m</t>
  </si>
  <si>
    <t>611871527</t>
  </si>
  <si>
    <t>Bednění podest, podstupňových desek a ramp včetně podpěrné konstrukce výšky do 4 m půdorysně přímočarých odstranění</t>
  </si>
  <si>
    <t>https://podminky.urs.cz/item/CS_URS_2022_02/431351122</t>
  </si>
  <si>
    <t>25</t>
  </si>
  <si>
    <t>451573111</t>
  </si>
  <si>
    <t>Lože pod potrubí otevřený výkop ze štěrkopísku</t>
  </si>
  <si>
    <t>1322024789</t>
  </si>
  <si>
    <t>Lože pod potrubí, stoky a drobné objekty v otevřeném výkopu z písku a štěrkopísku do 63 mm</t>
  </si>
  <si>
    <t>https://podminky.urs.cz/item/CS_URS_2022_02/451573111</t>
  </si>
  <si>
    <t>37*0,1*0,4</t>
  </si>
  <si>
    <t>Úpravy povrchů, podlahy a osazování výplní</t>
  </si>
  <si>
    <t>26</t>
  </si>
  <si>
    <t>612131020a</t>
  </si>
  <si>
    <t>Penetrační í nátěr vnitřních stěn nanášený ručně</t>
  </si>
  <si>
    <t>-983617182</t>
  </si>
  <si>
    <t>Podkladní a spojovací vrstva pod sanační omítku vnitřních omítaných ploch penetrace¨ nanášená ručně stěn</t>
  </si>
  <si>
    <t>vzhledemk tomu, že stávající stěny jsou z velké části zakryty obklady je množství pouze orientační a bude upřesněno dle skutečnosti při realizaci</t>
  </si>
  <si>
    <t xml:space="preserve">sanační omítka pod keram obklady </t>
  </si>
  <si>
    <t>" stávající  stěny m.č. 1.01"8*1,2</t>
  </si>
  <si>
    <t>"  stávající  stěny m. č.1.11"(5,16-0,9-1,3)*0,98</t>
  </si>
  <si>
    <t>" stávající  stěny m.č.1.03 "8*1+5,6*1,2</t>
  </si>
  <si>
    <t>" stávající  stěny m.č.1.04 "(0,8+1+0,2*2)*1,2</t>
  </si>
  <si>
    <t>" stávající  stěny m.č. 1.09+1.10 "(1+1,55+1,55)*1,2</t>
  </si>
  <si>
    <t>"  stávající  stěny v míst č. 1.05 +1.07  "(1,4*+3,61+1,5+0,6+1+2,49+3,31+0,55+1,8+0,5+0,75+0,6)*2</t>
  </si>
  <si>
    <t>Mezisoučet</t>
  </si>
  <si>
    <t xml:space="preserve"> pro stěny bez keram obkladu </t>
  </si>
  <si>
    <t>" m. 1.01"(20,92-1,92-0,1-8) *1,2+(20,92-5,26)*1,2-4*0,2*(1,07+0,3+1,07)+0,55*0,2*9+(6,02-0,9)*1,2-2,3*0,4</t>
  </si>
  <si>
    <t>" m. 1.11"(5,16-0,9-1,3)*0,98</t>
  </si>
  <si>
    <t>" stávající 1.03 "8*1+5,6*1</t>
  </si>
  <si>
    <t>" stávající přípravna a umyvárna nádobí "(16,37-0,9*2)*1,2</t>
  </si>
  <si>
    <t>" stávající bar -na celou výšku míst.  "(23,8-1,92)*3,13-0,9*2*2</t>
  </si>
  <si>
    <t>27</t>
  </si>
  <si>
    <t>612142001</t>
  </si>
  <si>
    <t>Potažení vnitřních stěn sklovláknitým pletivem vtlačeným do tenkovrstvé hmoty</t>
  </si>
  <si>
    <t>2088227049</t>
  </si>
  <si>
    <t>Potažení vnitřních ploch pletivem v ploše nebo pruzích, na plném podkladu sklovláknitým vtlačením do tmelu stěn</t>
  </si>
  <si>
    <t>https://podminky.urs.cz/item/CS_URS_2022_02/612142001</t>
  </si>
  <si>
    <t>" míst č 1.10"1,5*1,5</t>
  </si>
  <si>
    <t>28</t>
  </si>
  <si>
    <t>612231003</t>
  </si>
  <si>
    <t>Montáž zateplení vnitřních stěn polyuretanovými deskami tloušťky do 80 mm</t>
  </si>
  <si>
    <t>-877196402</t>
  </si>
  <si>
    <t>Montáž vnitřního zateplení z polyuretanových nebo EPS, XPS desek stěn, tloušťky desek přes 40 do 80 mm</t>
  </si>
  <si>
    <t>https://podminky.urs.cz/item/CS_URS_2022_02/612231003</t>
  </si>
  <si>
    <t>29</t>
  </si>
  <si>
    <t>28376371</t>
  </si>
  <si>
    <t>deska z polystyrénu XPS, hrana rovná, polo či pero drážka a hladký povrch tl 80mm</t>
  </si>
  <si>
    <t>701219356</t>
  </si>
  <si>
    <t>1,09963636363637*1,02 'Přepočtené koeficientem množství</t>
  </si>
  <si>
    <t>30</t>
  </si>
  <si>
    <t>612311141</t>
  </si>
  <si>
    <t>Vápenná omítka štuková dvouvrstvá vnitřních stěn nanášená ručně</t>
  </si>
  <si>
    <t>1896054280</t>
  </si>
  <si>
    <t>Omítka vápenná vnitřních ploch nanášená ručně dvouvrstvá štuková, tloušťky jádrové omítky do 10 mm a tloušťky štuku do 3 mm svislých konstrukcí stěn</t>
  </si>
  <si>
    <t>https://podminky.urs.cz/item/CS_URS_2022_02/612311141</t>
  </si>
  <si>
    <t>nové příčky  a zdivo, zazdívky</t>
  </si>
  <si>
    <t>"m,č. 1.01+1,02"(7,05*2+0,125-0,9*2*2)*0,7+(1,17+1,89)*0,7+2,3*0,4+0,2*0,7+0,6*0,7</t>
  </si>
  <si>
    <t>"m,č. 1.11"(1,17+1,9+1+1,17)*0,7+2,3*0,4+(1,5+0,3)*0,75</t>
  </si>
  <si>
    <t>"m,č. 1.03"(0,45+1,05+2*0,1)*0,7</t>
  </si>
  <si>
    <t>"m,č. 1.07 zazdívka dveř. otvoru"2*1*2</t>
  </si>
  <si>
    <t>"m,č. 1.05 a 1,06 " (2*1,1+0,1)*0,7</t>
  </si>
  <si>
    <t>"m.č. 1.04 " (2,72)*0,7+0,46*0,88</t>
  </si>
  <si>
    <t>"m.č. 1.08 " (2,0+2,76)*2,8-0,7*2</t>
  </si>
  <si>
    <t>"m.č. 1.09+1.10 " 0,8*0,8*3+1.05*0,8+2,76*0,8-0,7*2*3</t>
  </si>
  <si>
    <t>31</t>
  </si>
  <si>
    <t>612316121</t>
  </si>
  <si>
    <t>Sanační omítka vápenná jednovrstvá vnitřních stěn nanášená ručně</t>
  </si>
  <si>
    <t>-1501848304</t>
  </si>
  <si>
    <t>Omítka sanační vápenná vnitřních ploch jednovrstvá jednovrstvá, tloušťky do 20 mm nanášená ručně svislých konstrukcí stěn</t>
  </si>
  <si>
    <t>https://podminky.urs.cz/item/CS_URS_2022_02/612316121</t>
  </si>
  <si>
    <t xml:space="preserve">sanační omítka pod obklady </t>
  </si>
  <si>
    <t>32</t>
  </si>
  <si>
    <t>612328131</t>
  </si>
  <si>
    <t>Potažení vnitřních stěn sanačním štukem tloušťky do 3 mm</t>
  </si>
  <si>
    <t>1441630952</t>
  </si>
  <si>
    <t>Potažení vnitřních ploch sanačním štukem tloušťky do 3 mm svislých konstrukcí stěn</t>
  </si>
  <si>
    <t>https://podminky.urs.cz/item/CS_URS_2022_02/612328131</t>
  </si>
  <si>
    <t>33</t>
  </si>
  <si>
    <t>619995001</t>
  </si>
  <si>
    <t>Začištění omítek kolem oken, dveří, podlah nebo obkladů</t>
  </si>
  <si>
    <t>m</t>
  </si>
  <si>
    <t>214397511</t>
  </si>
  <si>
    <t>Začištění omítek (s dodáním hmot) kolem oken, dveří, podlah, obkladů apod.</t>
  </si>
  <si>
    <t>https://podminky.urs.cz/item/CS_URS_2022_02/619995001</t>
  </si>
  <si>
    <t>" v místě nových otvorů pro instalace ZTI,UT,VZT a stavby" 48,7</t>
  </si>
  <si>
    <t>34</t>
  </si>
  <si>
    <t>190048923</t>
  </si>
  <si>
    <t>"části parapetu  na rampě" 0,9*(0,2+1,31+0,3+0,2)</t>
  </si>
  <si>
    <t>35</t>
  </si>
  <si>
    <t>622325111</t>
  </si>
  <si>
    <t>Oprava vnější vápenné hladké omítky členitosti 1 stěn v rozsahu do 10 %</t>
  </si>
  <si>
    <t>21644683</t>
  </si>
  <si>
    <t>Oprava vápenné omítky vnějších ploch stupně členitosti 1 hladké stěn, v rozsahu opravované plochy do 10%</t>
  </si>
  <si>
    <t>https://podminky.urs.cz/item/CS_URS_2022_02/622325111</t>
  </si>
  <si>
    <t>"fasáda SZ po odečt beton. přizdívky"48-10,2</t>
  </si>
  <si>
    <t>36</t>
  </si>
  <si>
    <t>629991011</t>
  </si>
  <si>
    <t>Zakrytí výplní otvorů a svislých ploch fólií přilepenou lepící páskou</t>
  </si>
  <si>
    <t>-1773903118</t>
  </si>
  <si>
    <t>Zakrytí vnějších ploch před znečištěním včetně pozdějšího odkrytí výplní otvorů a svislých ploch fólií přilepenou lepící páskou</t>
  </si>
  <si>
    <t>https://podminky.urs.cz/item/CS_URS_2022_02/629991011</t>
  </si>
  <si>
    <t>"zakrytí beton. soklu, plast výplní, VZT "10,2+1,48*0,88+1,05*2+0,45*1+4+15</t>
  </si>
  <si>
    <t>37</t>
  </si>
  <si>
    <t>629995001</t>
  </si>
  <si>
    <t>1778996347</t>
  </si>
  <si>
    <t>Začištění vnějších omítek (s dodáním hmot) kolem oken, dveří, podlah, obkladů apod.</t>
  </si>
  <si>
    <t>" v oblasti okna, dveří,prostupů "25,75</t>
  </si>
  <si>
    <t>38</t>
  </si>
  <si>
    <t>631311115</t>
  </si>
  <si>
    <t>Mazanina tl do 80 mm z betonu prostého bez zvýšených nároků na prostředí tř. C 20/25</t>
  </si>
  <si>
    <t>1479979698</t>
  </si>
  <si>
    <t>Mazanina z betonu prostého bez zvýšených nároků na prostředí tl. přes 50 do 80 mm tř. C 20/25</t>
  </si>
  <si>
    <t>https://podminky.urs.cz/item/CS_URS_2022_02/631311115</t>
  </si>
  <si>
    <t>"skladby S2 a S3 "0,065*(22,71+15,11+5,25+13,32+1,6+11,35+4,85+1,5+1,3)</t>
  </si>
  <si>
    <t>39</t>
  </si>
  <si>
    <t>631311123</t>
  </si>
  <si>
    <t>Mazanina tl do 120 mm z betonu prostého bez zvýšených nároků na prostředí tř. C 12/15</t>
  </si>
  <si>
    <t>762522824</t>
  </si>
  <si>
    <t>Mazanina z betonu prostého bez zvýšených nároků na prostředí tl. přes 80 do 120 mm tř. C 12/15</t>
  </si>
  <si>
    <t>https://podminky.urs.cz/item/CS_URS_2022_02/631311123</t>
  </si>
  <si>
    <t>"mazanina pod lapol" 1,5*1,5*0,5</t>
  </si>
  <si>
    <t>40</t>
  </si>
  <si>
    <t>631311124</t>
  </si>
  <si>
    <t>Mazanina tl do 120 mm z betonu prostého bez zvýšených nároků na prostředí tř. C 16/20</t>
  </si>
  <si>
    <t>740211184</t>
  </si>
  <si>
    <t>Mazanina z betonu prostého bez zvýšených nároků na prostředí tl. přes 80 do 120 mm tř. C 16/20</t>
  </si>
  <si>
    <t>https://podminky.urs.cz/item/CS_URS_2022_02/631311124</t>
  </si>
  <si>
    <t>" doplnění podklad. betonu v místě vnitř kanal."36,8*0,15*0,45*1,2</t>
  </si>
  <si>
    <t>41</t>
  </si>
  <si>
    <t>631319171</t>
  </si>
  <si>
    <t>Příplatek k mazanině tl do 80 mm za stržení povrchu spodní vrstvy před vložením výztuže</t>
  </si>
  <si>
    <t>1701684897</t>
  </si>
  <si>
    <t>Příplatek k cenám mazanin za stržení povrchu spodní vrstvy mazaniny latí před vložením výztuže nebo pletiva pro tl. obou vrstev mazaniny přes 50 do 80 mm</t>
  </si>
  <si>
    <t>https://podminky.urs.cz/item/CS_URS_2022_02/631319171</t>
  </si>
  <si>
    <t>"doplnění podlahy" (22,71+15,11+5,25+13,32+1,6+11,35+4,85+1,5+1,3)*0,06</t>
  </si>
  <si>
    <t>42</t>
  </si>
  <si>
    <t>631362021</t>
  </si>
  <si>
    <t>Výztuž mazanin svařovanými sítěmi Kari</t>
  </si>
  <si>
    <t>1245753489</t>
  </si>
  <si>
    <t>Výztuž mazanin ze svařovaných sítí z drátů typu KARI</t>
  </si>
  <si>
    <t>https://podminky.urs.cz/item/CS_URS_2022_02/631362021</t>
  </si>
  <si>
    <t>"doplnění podlahy tl.60mm"(22,71+15,11+5,25+13,32+1,6+11,35+4,85+1,5+1,3)*1,15*0,0035</t>
  </si>
  <si>
    <t>43</t>
  </si>
  <si>
    <t>642942611</t>
  </si>
  <si>
    <t>Osazování zárubní nebo rámů dveřních kovových do 2,5 m2 na montážní pěnu</t>
  </si>
  <si>
    <t>1091886213</t>
  </si>
  <si>
    <t>Osazování zárubní nebo rámů kovových dveřních lisovaných nebo z úhelníků bez dveřních křídel, na montážní pěnu, plochy otvoru do 2,5 m2</t>
  </si>
  <si>
    <t>https://podminky.urs.cz/item/CS_URS_2022_02/642942611</t>
  </si>
  <si>
    <t>44</t>
  </si>
  <si>
    <t>632441112</t>
  </si>
  <si>
    <t>Potěr anhydritový samonivelační tl do 30 mm ze suchých směsí</t>
  </si>
  <si>
    <t>1221844834</t>
  </si>
  <si>
    <t>Potěr anhydritový samonivelační ze suchých směsí tlouštky přes 20 do 30 mm</t>
  </si>
  <si>
    <t>https://podminky.urs.cz/item/CS_URS_2022_02/632441112</t>
  </si>
  <si>
    <t>"skladba S1 (m.č-1.01)" 95,25</t>
  </si>
  <si>
    <t>"skladba S2 (m.č. 1.02-1.07¨)" 22,71+15,11+5,25+13,32+1,6+11,35</t>
  </si>
  <si>
    <t>"skladba S3 (m.č.1.08-1.10)" 11,35+4,85+1,5+1,3</t>
  </si>
  <si>
    <t>45</t>
  </si>
  <si>
    <t>55331431</t>
  </si>
  <si>
    <t>zárubeň jednokřídlá ocelová pro dodatečnou montáž tl stěny 75-100mm rozměru 700/1970, 2100mm</t>
  </si>
  <si>
    <t>-1858026297</t>
  </si>
  <si>
    <t>46</t>
  </si>
  <si>
    <t>55331432</t>
  </si>
  <si>
    <t>zárubeň jednokřídlá ocelová pro dodatečnou montáž tl stěny 75-100mm rozměru 800/1970, 2100mm</t>
  </si>
  <si>
    <t>1211308249</t>
  </si>
  <si>
    <t>47</t>
  </si>
  <si>
    <t>55331433</t>
  </si>
  <si>
    <t>zárubeň jednokřídlá ocelová pro dodatečnou montáž tl stěny 75-100mm rozměru 900/1970, 2100mm</t>
  </si>
  <si>
    <t>991231314</t>
  </si>
  <si>
    <t>48</t>
  </si>
  <si>
    <t>55331438</t>
  </si>
  <si>
    <t>zárubeň jednokřídlá ocelová pro dodatečnou montáž tl stěny 110-150mm rozměru 900/1970, 2100mm</t>
  </si>
  <si>
    <t>-876413715</t>
  </si>
  <si>
    <t>Ostatní konstrukce a práce, bourání</t>
  </si>
  <si>
    <t>49</t>
  </si>
  <si>
    <t>949101111</t>
  </si>
  <si>
    <t>Lešení pomocné pro objekty pozemních staveb s lešeňovou podlahou v do 1,9 m zatížení do 150 kg/m2</t>
  </si>
  <si>
    <t>376030497</t>
  </si>
  <si>
    <t>Lešení pomocné pracovní pro objekty pozemních staveb pro zatížení do 150 kg/m2, o výšce lešeňové podlahy do 1,9 m</t>
  </si>
  <si>
    <t>https://podminky.urs.cz/item/CS_URS_2022_02/949101111</t>
  </si>
  <si>
    <t>" fasáda" 25</t>
  </si>
  <si>
    <t>"podhledy "4,85+1,5+1,3+15,12+2,7+15,11+5,92+13,32+1,6+11,35+ 20</t>
  </si>
  <si>
    <t>50</t>
  </si>
  <si>
    <t>961044111 x</t>
  </si>
  <si>
    <t>Bourání stávajícího schodištěz betonu  prostého</t>
  </si>
  <si>
    <t>2144465536</t>
  </si>
  <si>
    <t>Bourání stávajícího schodiště z betonu prostého</t>
  </si>
  <si>
    <t>"vyborání stávajícíhí schodiště v baru"2,55*0,9*0,42/2</t>
  </si>
  <si>
    <t>51</t>
  </si>
  <si>
    <t>962031133</t>
  </si>
  <si>
    <t>Bourání příček z cihel pálených na MVC tl do 150 mm</t>
  </si>
  <si>
    <t>-2121401063</t>
  </si>
  <si>
    <t>Bourání příček z cihel, tvárnic nebo příčkovek z cihel pálených, plných nebo dutých na maltu vápennou nebo vápenocementovou, tl. do 150 mm</t>
  </si>
  <si>
    <t>https://podminky.urs.cz/item/CS_URS_2022_02/962031133</t>
  </si>
  <si>
    <t>"odhalení potrubí rohu míst  č. 1,10"3,35</t>
  </si>
  <si>
    <t>"otvor mezi m.1.06 a 1.04"1,1*2,2  +0,4*0,4</t>
  </si>
  <si>
    <t>52</t>
  </si>
  <si>
    <t>962032230</t>
  </si>
  <si>
    <t>Bourání zdiva z cihel pálených nebo vápenopískových na MV nebo MVC do 1 m3</t>
  </si>
  <si>
    <t>1885101545</t>
  </si>
  <si>
    <t>Bourání zdiva nadzákladového z cihel nebo tvárnic z cihel pálených nebo vápenopískových, na maltu vápennou nebo vápenocementovou, objemu do 1 m3</t>
  </si>
  <si>
    <t>https://podminky.urs.cz/item/CS_URS_2022_02/962032230</t>
  </si>
  <si>
    <t>"odbourání části parapetu ( tl 300mm)  v m.č. 1,11"1,31*0,3*0,9</t>
  </si>
  <si>
    <t>"vybourání niky hl. 150mm pro nový el. rozvaděč - m.č.1.07" 0,6*1,2*0,15</t>
  </si>
  <si>
    <t>53</t>
  </si>
  <si>
    <t>96504 R</t>
  </si>
  <si>
    <t>Bourání podkladů pod dlažby nebo mazanin betonových nebo z litého asfaltu tl do 100 mm pl do 1 m2</t>
  </si>
  <si>
    <t>294415405</t>
  </si>
  <si>
    <t>Provedení kontrolních sond v podlaze - prověření polohy stávající hydroizolace podlahy- sondy budou provedeny u každého druhu podlahy (předpoklad min 3ks sond)</t>
  </si>
  <si>
    <t>"předběžný odhad ks" 10</t>
  </si>
  <si>
    <t>54</t>
  </si>
  <si>
    <t>965042121</t>
  </si>
  <si>
    <t>-1769655471</t>
  </si>
  <si>
    <t>Bourání mazanin betonových nebo z litého asfaltu tl. do 100 mm, plochy do 1 m2</t>
  </si>
  <si>
    <t>https://podminky.urs.cz/item/CS_URS_2022_02/965042121</t>
  </si>
  <si>
    <t>"rýhy pro kanalizaci v podkladním betonu"36,8*0,45*0,15</t>
  </si>
  <si>
    <t>55</t>
  </si>
  <si>
    <t>965042131</t>
  </si>
  <si>
    <t>Bourání podkladů pod dlažby nebo mazanin betonových nebo z litého asfaltu tl do 100 mm pl do 4 m2</t>
  </si>
  <si>
    <t>657687303</t>
  </si>
  <si>
    <t>Bourání mazanin betonových nebo z litého asfaltu tl. do 100 mm, plochy do 4 m2</t>
  </si>
  <si>
    <t>https://podminky.urs.cz/item/CS_URS_2022_02/965042131</t>
  </si>
  <si>
    <t>"v podkladním betonu pro lapol "1,6*1,6*0,15</t>
  </si>
  <si>
    <t>56</t>
  </si>
  <si>
    <t>965042141</t>
  </si>
  <si>
    <t>Bourání podkladů pod dlažby nebo mazanin betonových nebo z litého asfaltu tl do 100 mm pl přes 4 m2</t>
  </si>
  <si>
    <t>CS ÚRS2022 02</t>
  </si>
  <si>
    <t>-1316215272</t>
  </si>
  <si>
    <t>Bourání mazanin betonových nebo z litého asfaltu tl. do 100 mm, plochy přes 4 m2</t>
  </si>
  <si>
    <t>https://podminky.urs.cz/item/CS_URS_ÚRS2022_02/965042141</t>
  </si>
  <si>
    <t>"podlaha ve stávající míst.výdejna"14,8*0,07</t>
  </si>
  <si>
    <t>"podlaha ve stávající  míst. bar " 23,33*0,07</t>
  </si>
  <si>
    <t>"podlaha v míst. umyvárna nádobí a přípravna" (14,33-"poklop"0,36)*0,07</t>
  </si>
  <si>
    <t>" podlaha v části stávající jídelny ( m.č.1.02) " (5,26*6,02-"plocha rampy"4,96*1)*0,1</t>
  </si>
  <si>
    <t>57</t>
  </si>
  <si>
    <t>965049111</t>
  </si>
  <si>
    <t>Příplatek k bourání betonových mazanin za bourání mazanin se svařovanou sítí tl do 100 mm</t>
  </si>
  <si>
    <t>-1669966680</t>
  </si>
  <si>
    <t>Bourání mazanin Příplatek k cenám za bourání mazanin betonových se svařovanou sítí, tl. do 100 mm</t>
  </si>
  <si>
    <t>https://podminky.urs.cz/item/CS_URS_2022_02/965049111</t>
  </si>
  <si>
    <t>"podlah. mazanina"6,318</t>
  </si>
  <si>
    <t>"podkladní beton"0,384</t>
  </si>
  <si>
    <t>"rýhy pro vnitř.kanalizaci v podkladním betonu"2,484</t>
  </si>
  <si>
    <t>58</t>
  </si>
  <si>
    <t>965081333</t>
  </si>
  <si>
    <t>Bourání podlah z dlaždic betonových, teracových nebo čedičových tl do 30 mm plochy přes 1 m2</t>
  </si>
  <si>
    <t>-1615899890</t>
  </si>
  <si>
    <t>Bourání podlah z dlaždic bez podkladního lože nebo mazaniny, s jakoukoliv výplní spár betonových, teracových nebo čedičových tl. do 30 mm, plochy přes 1 m2</t>
  </si>
  <si>
    <t>https://podminky.urs.cz/item/CS_URS_2022_02/965081333</t>
  </si>
  <si>
    <t>"podlaha v míst. bar vč  dlažby na schodišti" 23,33+3*2,55*0,14</t>
  </si>
  <si>
    <t>"podlaha v míst. umyvárna nádobí a přípravna"14,33-"poklop"0,36</t>
  </si>
  <si>
    <t>59</t>
  </si>
  <si>
    <t>968072243</t>
  </si>
  <si>
    <t xml:space="preserve">Demontáž stávajícího  ventilátoru s míst stávajícího baru vš krycích plechů </t>
  </si>
  <si>
    <t>472945718</t>
  </si>
  <si>
    <t xml:space="preserve">Demontáž stávajícího ventilátoru s míst stávajícího baru vč krycích plechů </t>
  </si>
  <si>
    <t>60</t>
  </si>
  <si>
    <t>968072455</t>
  </si>
  <si>
    <t>Vybourání kovových dveřních zárubní pl do 2 m2</t>
  </si>
  <si>
    <t>25873528</t>
  </si>
  <si>
    <t>Vybourání kovových rámů oken s křídly, dveřních zárubní, vrat, stěn, ostění nebo obkladů dveřních zárubní, plochy do 2 m2</t>
  </si>
  <si>
    <t>https://podminky.urs.cz/item/CS_URS_2022_02/968072455</t>
  </si>
  <si>
    <t>1,6" dveř. zárubně mezi stávajícím výdejem a umyvárnou</t>
  </si>
  <si>
    <t>1,6" dveř. zárubně mezi stávajícím barem a chodbou k posilovně</t>
  </si>
  <si>
    <t>1,6" dveř. zárubně mezi stávajícím barem a umyvárnou nádobí</t>
  </si>
  <si>
    <t>61</t>
  </si>
  <si>
    <t>96808 R1</t>
  </si>
  <si>
    <t xml:space="preserve">Demontáž koženkových shrnovacích dveří 900/2000mm vč rámu </t>
  </si>
  <si>
    <t>524001483</t>
  </si>
  <si>
    <t>Demontáž koženkových shrnovacích dveří 900/2000mm vč rámu</t>
  </si>
  <si>
    <t>"dveře mezi stávající umyvárnou a stávajícím barem" 1</t>
  </si>
  <si>
    <t>62</t>
  </si>
  <si>
    <t>96808 R2</t>
  </si>
  <si>
    <t>Demontáž koženkových shrnovacích dveří 1920/2400mm vč rámu</t>
  </si>
  <si>
    <t>-1846684031</t>
  </si>
  <si>
    <t>"dveře mezi stávající jídelnou a stávajícím barem" 1</t>
  </si>
  <si>
    <t>63</t>
  </si>
  <si>
    <t>968082016</t>
  </si>
  <si>
    <t>Vybourání plastových rámů oken včetně křídel plochy přes 1 do 2 m2</t>
  </si>
  <si>
    <t>-680448818</t>
  </si>
  <si>
    <t>Vybourání plastových rámů oken s křídly, dveřních zárubní, vrat rámu oken s křídly, plochy přes 1 do 2 m2</t>
  </si>
  <si>
    <t>https://podminky.urs.cz/item/CS_URS_2022_02/968082016</t>
  </si>
  <si>
    <t>"2x stáv plast okna 148x88cm" 1,48*0,88*2</t>
  </si>
  <si>
    <t>64</t>
  </si>
  <si>
    <t>971033241</t>
  </si>
  <si>
    <t>Vybourání otvorů ve zdivu cihelném pl do 0,0225 m2 na MVC nebo MV tl do 300 mm</t>
  </si>
  <si>
    <t>1299392085</t>
  </si>
  <si>
    <t>Vybourání otvorů ve zdivu základovém nebo nadzákladovém z cihel, tvárnic, příčkovek z cihel pálených na maltu vápennou nebo vápenocementovou plochy do 0,0225 m2, tl. do 300 mm</t>
  </si>
  <si>
    <t>https://podminky.urs.cz/item/CS_URS_2022_02/971033241</t>
  </si>
  <si>
    <t>"nika v obvod stěně pro sací potrubí z lapolu - vnitř. strana stěny" 1</t>
  </si>
  <si>
    <t>65</t>
  </si>
  <si>
    <t>971033341</t>
  </si>
  <si>
    <t>Vybourání otvorů ve zdivu cihelném pl do 0,09 m2 na MVC nebo MV tl do 300 mm</t>
  </si>
  <si>
    <t>879592557</t>
  </si>
  <si>
    <t>Vybourání otvorů ve zdivu základovém nebo nadzákladovém z cihel, tvárnic, příčkovek z cihel pálených na maltu vápennou nebo vápenocementovou plochy do 0,09 m2, tl. do 300 mm</t>
  </si>
  <si>
    <t>https://podminky.urs.cz/item/CS_URS_2022_02/971033341</t>
  </si>
  <si>
    <t>"nika v obvod stěně pro sací potrubí z lapolu 250x250mm - venkovní strana" 1</t>
  </si>
  <si>
    <t>"pro VZT  v obvod. stěně  ve míst stávajícího baru " 1</t>
  </si>
  <si>
    <t>66</t>
  </si>
  <si>
    <t>971033261</t>
  </si>
  <si>
    <t>Vybourání otvorů ve zdivu cihelném pl do 0,0225 m2 na MVC nebo MV tl do 600 mm</t>
  </si>
  <si>
    <t>1860500888</t>
  </si>
  <si>
    <t>Vybourání otvorů ve zdivu základovém nebo nadzákladovém z cihel, tvárnic, příčkovek z cihel pálených na maltu vápennou nebo vápenocementovou plochy do 0,0225 m2, tl. do 600 mm</t>
  </si>
  <si>
    <t>https://podminky.urs.cz/item/CS_URS_2022_02/971033261</t>
  </si>
  <si>
    <t>"pro ventilátor v m.č,1.08"  1</t>
  </si>
  <si>
    <t>"pro VZT mezi míst 1,05 /1.03 a 1.03 a 1.02"  2</t>
  </si>
  <si>
    <t>"pro ZTI, El, ÚT"  9</t>
  </si>
  <si>
    <t>67</t>
  </si>
  <si>
    <t>971033361</t>
  </si>
  <si>
    <t>Vybourání otvorů ve zdivu cihelném pl do 0,09 m2 na MVC nebo MV tl do 600 mm</t>
  </si>
  <si>
    <t>-387573798</t>
  </si>
  <si>
    <t>Vybourání otvorů ve zdivu základovém nebo nadzákladovém z cihel, tvárnic, příčkovek z cihel pálených na maltu vápennou nebo vápenocementovou plochy do 0,09 m2, tl. do 600 mm</t>
  </si>
  <si>
    <t>https://podminky.urs.cz/item/CS_URS_2022_02/971033361</t>
  </si>
  <si>
    <t>"pro VZT  v obvod. stěně  ve míst stávajícího baru  průměr  0,25m" 1</t>
  </si>
  <si>
    <t>"pro VZT  v obvod. stěně  ve míst stávajícího baru  průměr  0,30m" 1</t>
  </si>
  <si>
    <t>68</t>
  </si>
  <si>
    <t>971033431</t>
  </si>
  <si>
    <t>Vybourání otvorů ve zdivu cihelném pl do 0,25 m2 na MVC nebo MV tl do 150 mm</t>
  </si>
  <si>
    <t>341377711</t>
  </si>
  <si>
    <t>Vybourání otvorů ve zdivu základovém nebo nadzákladovém z cihel, tvárnic, příčkovek z cihel pálených na maltu vápennou nebo vápenocementovou plochy do 0,25 m2, tl. do 150 mm</t>
  </si>
  <si>
    <t>https://podminky.urs.cz/item/CS_URS_2022_02/971033431</t>
  </si>
  <si>
    <t>"vybourání otvoru pro VZT  400/400mm z míst č. 1.05/1.04"1</t>
  </si>
  <si>
    <t>69</t>
  </si>
  <si>
    <t>971033461</t>
  </si>
  <si>
    <t>Vybourání otvorů ve zdivu cihelném pl do 0,25 m2 na MVC nebo MV tl do 600 mm</t>
  </si>
  <si>
    <t>-1956574060</t>
  </si>
  <si>
    <t>Vybourání otvorů ve zdivu základovém nebo nadzákladovém z cihel, tvárnic, příčkovek z cihel pálených na maltu vápennou nebo vápenocementovou plochy do 0,25 m2, tl. do 600 mm</t>
  </si>
  <si>
    <t>https://podminky.urs.cz/item/CS_URS_2022_02/971033461</t>
  </si>
  <si>
    <t>"vybourání otvoru pro VZT  400/400mm z míst č. 1.03/1.04"1</t>
  </si>
  <si>
    <t>70</t>
  </si>
  <si>
    <t>971033561</t>
  </si>
  <si>
    <t>Vybourání otvorů ve zdivu cihelném pl do 1 m2 na MVC nebo MV tl do 600 mm</t>
  </si>
  <si>
    <t>-1544368651</t>
  </si>
  <si>
    <t>Vybourání otvorů ve zdivu základovém nebo nadzákladovém z cihel, tvárnic, příčkovek z cihel pálených na maltu vápennou nebo vápenocementovou plochy do 1 m2, tl. do 600 mm</t>
  </si>
  <si>
    <t>https://podminky.urs.cz/item/CS_URS_2022_02/971033561</t>
  </si>
  <si>
    <t>"vybourání parapetu m.č. 1.04 ( zřízení nového vstup na Západní stěně )" 1</t>
  </si>
  <si>
    <t>"vybourání okna ve stávající míst. baru=do nové míst . č. 1,05)" 1</t>
  </si>
  <si>
    <t>"vybourání konického  otvoru 300-550/300/550mm  pro VZT ve stáv. baru "1</t>
  </si>
  <si>
    <t>71</t>
  </si>
  <si>
    <t>971033631</t>
  </si>
  <si>
    <t>Vybourání otvorů ve zdivu cihelném pl do 4 m2 na MVC nebo MV tl do 150 mm</t>
  </si>
  <si>
    <t>-1341352547</t>
  </si>
  <si>
    <t>Vybourání otvorů ve zdivu základovém nebo nadzákladovém z cihel, tvárnic, příčkovek z cihel pálených na maltu vápennou nebo vápenocementovou plochy do 4 m2, tl. do 150 mm</t>
  </si>
  <si>
    <t>https://podminky.urs.cz/item/CS_URS_2022_02/971033631</t>
  </si>
  <si>
    <t>"dveře mezi 1.04 a 1.05" 1,6</t>
  </si>
  <si>
    <t>72</t>
  </si>
  <si>
    <t>971042331</t>
  </si>
  <si>
    <t>Vybourání otvorů v betonových příčkách a zdech pl do 0,09 m2 tl do 150 mm</t>
  </si>
  <si>
    <t>-398729688</t>
  </si>
  <si>
    <t>Vybourání otvorů v betonových příčkách a zdech základových nebo nadzákladových plochy do 0,09 m2, tl. do 150 mm</t>
  </si>
  <si>
    <t>https://podminky.urs.cz/item/CS_URS_2022_02/971042331</t>
  </si>
  <si>
    <t>" beton přizdívka obvod stěny - otvor pro VZT prům.300mm- otvor navazuje na otvor v cihelné ovbod. stěně "  1</t>
  </si>
  <si>
    <t>73</t>
  </si>
  <si>
    <t>973031812</t>
  </si>
  <si>
    <t>Vysekání kapes ve zdivu cihelném na MV nebo MVC pro zavázání příček tl do 100 mm</t>
  </si>
  <si>
    <t>-657002738</t>
  </si>
  <si>
    <t>Vysekání výklenků nebo kapes ve zdivu z cihel na maltu vápennou nebo vápenocementovou kapes pro zavázání nových příček, tl. do 100 mm</t>
  </si>
  <si>
    <t>https://podminky.urs.cz/item/CS_URS_2022_02/973031812</t>
  </si>
  <si>
    <t>"zazdívka dveř. otvor " 1,95*2</t>
  </si>
  <si>
    <t>" nové příčky tl do 10cm " 8*2,9</t>
  </si>
  <si>
    <t>74</t>
  </si>
  <si>
    <t>973031813</t>
  </si>
  <si>
    <t>Vysekání kapes ve zdivu cihelném na MV nebo MVC pro zavázání příček tl do 150 mm</t>
  </si>
  <si>
    <t>1386993331</t>
  </si>
  <si>
    <t>Vysekání výklenků nebo kapes ve zdivu z cihel na maltu vápennou nebo vápenocementovou kapes pro zavázání nových příček, tl. do 150 mm</t>
  </si>
  <si>
    <t>https://podminky.urs.cz/item/CS_URS_2022_02/973031813</t>
  </si>
  <si>
    <t>"zazdívka dveř. otvor " 2*2</t>
  </si>
  <si>
    <t>75</t>
  </si>
  <si>
    <t>974031132</t>
  </si>
  <si>
    <t>Vysekání rýh ve zdivu cihelném hl do 50 mm š do 70 mm</t>
  </si>
  <si>
    <t>1566593998</t>
  </si>
  <si>
    <t>Vysekání rýh ve zdivu cihelném na maltu vápennou nebo vápenocementovou do hl. 50 mm a šířky do 70 mm</t>
  </si>
  <si>
    <t>https://podminky.urs.cz/item/CS_URS_2022_02/974031132</t>
  </si>
  <si>
    <t>"- předpoklad . rozvodyEL, ZTI , UT atd "40</t>
  </si>
  <si>
    <t>76</t>
  </si>
  <si>
    <t>974031143</t>
  </si>
  <si>
    <t>Vysekání rýh ve zdivu cihelném hl do 70 mm š do 100 mm</t>
  </si>
  <si>
    <t>-1726161637</t>
  </si>
  <si>
    <t>Vysekání rýh ve zdivu cihelném na maltu vápennou nebo vápenocementovou do hl. 70 mm a šířky do 100 mm</t>
  </si>
  <si>
    <t>https://podminky.urs.cz/item/CS_URS_2022_02/974031143</t>
  </si>
  <si>
    <t>"- předpoklad . rozvodyEL, ZTI , UT atd "20</t>
  </si>
  <si>
    <t>77</t>
  </si>
  <si>
    <t>974031153</t>
  </si>
  <si>
    <t>Vysekání rýh ve zdivu cihelném hl do 100 mm š do 100 mm</t>
  </si>
  <si>
    <t>-635336611</t>
  </si>
  <si>
    <t>Vysekání rýh ve zdivu cihelném na maltu vápennou nebo vápenocementovou do hl. 100 mm a šířky do 100 mm</t>
  </si>
  <si>
    <t>https://podminky.urs.cz/item/CS_URS_2022_02/974031153</t>
  </si>
  <si>
    <t>78</t>
  </si>
  <si>
    <t>974031164</t>
  </si>
  <si>
    <t>Vysekání rýh ve zdivu cihelném hl do 150 mm š do 150 mm</t>
  </si>
  <si>
    <t>-1583474876</t>
  </si>
  <si>
    <t>Vysekání rýh ve zdivu cihelném na maltu vápennou nebo vápenocementovou do hl. 150 mm a šířky do 150 mm</t>
  </si>
  <si>
    <t>https://podminky.urs.cz/item/CS_URS_2022_02/974031164</t>
  </si>
  <si>
    <t>"předpoklad -  rozvody ZTI , UT atd +pro sací potrubí z lapolu - vnitř. strana stěny"22</t>
  </si>
  <si>
    <t>79</t>
  </si>
  <si>
    <t>974031664</t>
  </si>
  <si>
    <t>Vysekání rýh ve zdivu cihelném pro vtahování nosníků hl do 150 mm v do 150 mm</t>
  </si>
  <si>
    <t>1485448693</t>
  </si>
  <si>
    <t>Vysekání rýh ve zdivu cihelném na maltu vápennou nebo vápenocementovou pro vtahování nosníků do zdí, před vybouráním otvoru do hl. 150 mm, při v. nosníku do 150 mm</t>
  </si>
  <si>
    <t>https://podminky.urs.cz/item/CS_URS_2022_02/974031664</t>
  </si>
  <si>
    <t>" nad nikou pro elektro rozvaděč"0,9</t>
  </si>
  <si>
    <t>" nad dveře mezi č. 1.04 /1. 05"1,3</t>
  </si>
  <si>
    <t>80</t>
  </si>
  <si>
    <t>978013191</t>
  </si>
  <si>
    <t>Otlučení (osekání) vnitřní vápenné nebo vápenocementové omítky stěn v rozsahu do 100 %</t>
  </si>
  <si>
    <t>1651741648</t>
  </si>
  <si>
    <t>Otlučení vápenných nebo vápenocementových omítek vnitřních ploch stěn s vyškrabáním spar, s očištěním zdiva, v rozsahu přes 50 do 100 %</t>
  </si>
  <si>
    <t>https://podminky.urs.cz/item/CS_URS_2022_02/978013191</t>
  </si>
  <si>
    <t>" stávající jídelna "(2*20,92-1,92) *1,2-4*0,2*(1,07+0,3+1,07)+0,55*0,2*9+(6,02-0,9)*1,2-2,3*0,4+0,7*1,2+1,8*1,2</t>
  </si>
  <si>
    <t>" stávající výdejna "8*1+5,6*1</t>
  </si>
  <si>
    <t>81</t>
  </si>
  <si>
    <t>978059541</t>
  </si>
  <si>
    <t>Odsekání a odebrání obkladů stěn z vnitřních obkládaček plochy přes 1 m2</t>
  </si>
  <si>
    <t>-89990788</t>
  </si>
  <si>
    <t>Odsekání obkladů stěn včetně otlučení podkladní omítky až na zdivo z obkládaček vnitřních, z jakýchkoliv materiálů, plochy přes 1 m2</t>
  </si>
  <si>
    <t>https://podminky.urs.cz/item/CS_URS_2022_02/978059541</t>
  </si>
  <si>
    <t>" stávající umyvárna nádobí a přípravna"5,1*1,8-0,3*1,45*2+0,2*0,3*4+1,45*0,2*2+(3,08-0,9)*1,8+(3,85-1+2*0,4)*1,8-0,8*1,8+3,85*1,8</t>
  </si>
  <si>
    <t>997</t>
  </si>
  <si>
    <t>Přesun sutě</t>
  </si>
  <si>
    <t>82</t>
  </si>
  <si>
    <t>997013211</t>
  </si>
  <si>
    <t>Vnitrostaveništní doprava suti a vybouraných hmot pro budovy v do 6 m ručně</t>
  </si>
  <si>
    <t>770405250</t>
  </si>
  <si>
    <t>Vnitrostaveništní doprava suti a vybouraných hmot vodorovně do 50 m svisle ručně (nošením po schodech) pro budovy a haly výšky do 6 m</t>
  </si>
  <si>
    <t>https://podminky.urs.cz/item/CS_URS_2022_02/997013211</t>
  </si>
  <si>
    <t>83</t>
  </si>
  <si>
    <t>997013501</t>
  </si>
  <si>
    <t>Odvoz suti a vybouraných hmot na skládku nebo meziskládku do 1 km se složením</t>
  </si>
  <si>
    <t>-166001344</t>
  </si>
  <si>
    <t>Odvoz suti a vybouraných hmot na skládku nebo meziskládku se složením, na vzdálenost do 1 km</t>
  </si>
  <si>
    <t>https://podminky.urs.cz/item/CS_URS_2022_02/997013501</t>
  </si>
  <si>
    <t>84</t>
  </si>
  <si>
    <t>997013509</t>
  </si>
  <si>
    <t>Příplatek k odvozu suti a vybouraných hmot na skládku ZKD 1 km přes 1 km</t>
  </si>
  <si>
    <t>1568958440</t>
  </si>
  <si>
    <t>Odvoz suti a vybouraných hmot na skládku nebo meziskládku se složením, na vzdálenost Příplatek k ceně za každý další i započatý 1 km přes 1 km</t>
  </si>
  <si>
    <t>https://podminky.urs.cz/item/CS_URS_2022_02/997013509</t>
  </si>
  <si>
    <t>58,557*15 'Přepočtené koeficientem množství</t>
  </si>
  <si>
    <t>85</t>
  </si>
  <si>
    <t>997013830</t>
  </si>
  <si>
    <t>Poplatek za uložení na skládce (skládkovné) stavebního odpadu směsného kód odpadu 170 904</t>
  </si>
  <si>
    <t>585691748</t>
  </si>
  <si>
    <t>Poplatek za uložení stavebního odpadu na skládce (skládkovné) směsného stavebního a demoličního</t>
  </si>
  <si>
    <t>998</t>
  </si>
  <si>
    <t>Přesun hmot</t>
  </si>
  <si>
    <t>86</t>
  </si>
  <si>
    <t>998011001</t>
  </si>
  <si>
    <t>Přesun hmot pro budovy zděné v do 6 m</t>
  </si>
  <si>
    <t>525899734</t>
  </si>
  <si>
    <t>Přesun hmot pro budovy občanské výstavby, bydlení, výrobu a služby s nosnou svislou konstrukcí zděnou z cihel, tvárnic nebo kamene vodorovná dopravní vzdálenost do 100 m pro budovy výšky do 6 m</t>
  </si>
  <si>
    <t>https://podminky.urs.cz/item/CS_URS_2022_02/998011001</t>
  </si>
  <si>
    <t>PSV</t>
  </si>
  <si>
    <t>Práce a dodávky PSV</t>
  </si>
  <si>
    <t>711</t>
  </si>
  <si>
    <t>Izolace proti vodě, vlhkosti a plynům</t>
  </si>
  <si>
    <t>87</t>
  </si>
  <si>
    <t>711 R1.1</t>
  </si>
  <si>
    <t>D+M - Aplikace chemické  hydroizolace na bázi roztoku silikonátu stávajících  nosných stěn tl do 500mm, vč provedení nutné kompletní  přípravy zdiva  před  vlastní aplikací</t>
  </si>
  <si>
    <t>2114023094</t>
  </si>
  <si>
    <t>D+M - Aplikace chemické hydroizolace na bázi roztoku silikonátu stávajících nosných stěn tl 500-600mm, vč provedení nutné kompletní přípravy zdiva před vlastní aplikací</t>
  </si>
  <si>
    <t>předběžný odhad plochy, bude upřesněno dle skutečnosti po odstanění stávajících obkladů</t>
  </si>
  <si>
    <t>(6,2+8,5+1,9+4,35+0,9+1,9+17,5)*1,5</t>
  </si>
  <si>
    <t>88</t>
  </si>
  <si>
    <t>711 R1.2</t>
  </si>
  <si>
    <t>D+M - Aplikace chemické  hydroizolace na bázi roztoku silikonátu  stávajících  nosných stěn tl do 850mm, vč provedení nutné kompletní  přípravy zdiva  před  vlastní aplikací</t>
  </si>
  <si>
    <t>1452256481</t>
  </si>
  <si>
    <t>D+M - Aplikace chemické hydroizolace na bázi roztoku silikonátu stávajících nosných stěn tl do 850mm, vč provedení nutné kompletní přípravy zdiva před vlastní aplikací</t>
  </si>
  <si>
    <t>předběžný odhad plochy, bude upřesněno dle skutečnosti po odstanění stávajících obkladu</t>
  </si>
  <si>
    <t>20,92*1,6</t>
  </si>
  <si>
    <t>89</t>
  </si>
  <si>
    <t>711111001</t>
  </si>
  <si>
    <t>Provedení izolace proti zemní vlhkosti vodorovné za studena nátěrem penetračním</t>
  </si>
  <si>
    <t>162240225</t>
  </si>
  <si>
    <t>Provedení izolace proti zemní vlhkosti natěradly a tmely za studena na ploše vodorovné V nátěrem penetračním</t>
  </si>
  <si>
    <t>https://podminky.urs.cz/item/CS_URS_2022_02/711111001</t>
  </si>
  <si>
    <t>" v místě vnitř kanalizace- 2x" 36,7*0,45*2+1,6*1,6</t>
  </si>
  <si>
    <t>90</t>
  </si>
  <si>
    <t>11163150</t>
  </si>
  <si>
    <t>lak asfaltový penetrační</t>
  </si>
  <si>
    <t>-404160157</t>
  </si>
  <si>
    <t>35,59*0,0035 'Přepočtené koeficientem množství</t>
  </si>
  <si>
    <t>91</t>
  </si>
  <si>
    <t>711141559</t>
  </si>
  <si>
    <t>Provedení izolace proti zemní vlhkosti pásy přitavením vodorovné NAIP</t>
  </si>
  <si>
    <t>-808723335</t>
  </si>
  <si>
    <t>Provedení izolace proti zemní vlhkosti pásy přitavením NAIP na ploše vodorovné V</t>
  </si>
  <si>
    <t>https://podminky.urs.cz/item/CS_URS_2022_02/711141559</t>
  </si>
  <si>
    <t>" v místě  vnitř kanalizace- 2vrstvy" 36,7*0,45*2+1,6*1,6</t>
  </si>
  <si>
    <t>92</t>
  </si>
  <si>
    <t>62836110</t>
  </si>
  <si>
    <t>pás těžký asfaltovaný s Al folií nosnou vložkou</t>
  </si>
  <si>
    <t>-335427103</t>
  </si>
  <si>
    <t>35,59*1,15 'Přepočtené koeficientem množství</t>
  </si>
  <si>
    <t>93</t>
  </si>
  <si>
    <t>711191201x</t>
  </si>
  <si>
    <t>Provedení izolace proti zemní vlhkosti hydroizolační stěrkou vodorovné na betonu, 2 vrstvy vč dodávky materiálu</t>
  </si>
  <si>
    <t>-387632744</t>
  </si>
  <si>
    <t>" m. č. 1.01"95,25</t>
  </si>
  <si>
    <t>" m. č. 1.02+1.03"22,71+15,11</t>
  </si>
  <si>
    <t>" m. č. 1.04+1.05+1.06+1.07"5,925+13,32+1,6+11,35</t>
  </si>
  <si>
    <t>" m. č. 1.08+1.09+1.10"4,85+1,5+1,3</t>
  </si>
  <si>
    <t>94</t>
  </si>
  <si>
    <t>711192202x</t>
  </si>
  <si>
    <t>Provedení izolace proti zemní vlhkosti hydroizolační stěrkou svislé na zdivu, 2 vrstvy  vč dodávky materiálu</t>
  </si>
  <si>
    <t>830043712</t>
  </si>
  <si>
    <t>Provedení izolace proti zemní vlhkosti hydroizolační stěrkou na ploše svislé S dvouvrstvá na zdivu vč dodávky materiálu</t>
  </si>
  <si>
    <t>95</t>
  </si>
  <si>
    <t>998711201</t>
  </si>
  <si>
    <t>Přesun hmot procentní pro izolace proti vodě, vlhkosti a plynům v objektech v do 6 m</t>
  </si>
  <si>
    <t>%</t>
  </si>
  <si>
    <t>826541292</t>
  </si>
  <si>
    <t>Přesun hmot pro izolace proti vodě, vlhkosti a plynům stanovený procentní sazbou (%) z ceny vodorovná dopravní vzdálenost do 50 m v objektech výšky do 6 m</t>
  </si>
  <si>
    <t>https://podminky.urs.cz/item/CS_URS_2022_02/998711201</t>
  </si>
  <si>
    <t>763</t>
  </si>
  <si>
    <t>Konstrukce suché výstavby</t>
  </si>
  <si>
    <t>96</t>
  </si>
  <si>
    <t>763101814</t>
  </si>
  <si>
    <t>Vyřezání otvoru v SDK desce v příčce nebo předsazené stěně jednoduché opláštění přes 0,05 do 0,1 m2</t>
  </si>
  <si>
    <t>-351582714</t>
  </si>
  <si>
    <t>Vyřezání otvoru v sádrokartonové desce v příčkách nebo v předsazených stěnách s jednoduchým opláštěním velikosti otvoru přes 0,05 do 0,10 m2</t>
  </si>
  <si>
    <t>https://podminky.urs.cz/item/CS_URS_2022_02/763101814</t>
  </si>
  <si>
    <t>"otvor v SDK pro oszení dvířek pro čistící kus " 6</t>
  </si>
  <si>
    <t>97</t>
  </si>
  <si>
    <t>763111811</t>
  </si>
  <si>
    <t>Demontáž SDK příčky s jednoduchou ocelovou nosnou konstrukcí opláštění jednoduché</t>
  </si>
  <si>
    <t>-931144897</t>
  </si>
  <si>
    <t>Demontáž příček ze sádrokartonových desek s nosnou konstrukcí z ocelových profilů jednoduchých, opláštění jednoduché</t>
  </si>
  <si>
    <t>https://podminky.urs.cz/item/CS_URS_2022_02/763111811</t>
  </si>
  <si>
    <t>"stávající příčka  mezi jídelnou a výdejnou " 4,55*2,48</t>
  </si>
  <si>
    <t>98</t>
  </si>
  <si>
    <t>763121429x</t>
  </si>
  <si>
    <t>SDK stěna předsazená tl 112,5 mm profil CW+UW 100 deska 1xH2 12,5 TI 40 mm EI 30</t>
  </si>
  <si>
    <t>-764282386</t>
  </si>
  <si>
    <t xml:space="preserve">Stěna předsazená ze sádrokartonových desek s nosnou konstrukcí z ocelových profilů CW, UW jednoduše opláštěná deskou impregnovanou H2 tl. 12,5 mm, TI tl. 40 mm, EI 30 stěna tl. 112,5 mm, profil 100 vč úpravy nosné kostrukce pro keram. obklad </t>
  </si>
  <si>
    <t>" v míst 1.05 a 1.06" (1,4+3,52)*3</t>
  </si>
  <si>
    <t>99</t>
  </si>
  <si>
    <t>763131451</t>
  </si>
  <si>
    <t>SDK podhled deska 1xH2 12,5 bez izolace dvouvrstvá spodní kce profil CD+UD</t>
  </si>
  <si>
    <t>-184400024</t>
  </si>
  <si>
    <t>Podhled ze sádrokartonových desek dvouvrstvá zavěšená spodní konstrukce z ocelových profilů CD, UD jednoduše opláštěná deskou impregnovanou H2, tl. 12,5 mm, bez izolace</t>
  </si>
  <si>
    <t>https://podminky.urs.cz/item/CS_URS_2022_02/763131451</t>
  </si>
  <si>
    <t>" m.č. 1.02-1,11" 22,71+15,11+5,625+13,32+1,5+11,35+4,85+1,5+1,3+15,11</t>
  </si>
  <si>
    <t>100</t>
  </si>
  <si>
    <t>763164521</t>
  </si>
  <si>
    <t>SDK obklad kovových kcí tvaru L š do 0,4 m desky 1xH2 12,5</t>
  </si>
  <si>
    <t>-1905138537</t>
  </si>
  <si>
    <t>Obklad ze sádrokartonových desek konstrukcí kovových,stáv. potrubí rozvinuté šíře do 0,4 m, opláštěný deskou impregnovanou H2, tl. 12,5 mm</t>
  </si>
  <si>
    <t>https://podminky.urs.cz/item/CS_URS_2022_02/763164521</t>
  </si>
  <si>
    <t>"míst č. 1.03+1,10+1.04"15,1+3+3*3</t>
  </si>
  <si>
    <t>101</t>
  </si>
  <si>
    <t>763164541</t>
  </si>
  <si>
    <t>SDK obklad kovových kcí tvaru L š do 0,8 m desky 1xH2 12,5</t>
  </si>
  <si>
    <t>950018855</t>
  </si>
  <si>
    <t>Obklad ze sádrokartonových desek konstrukcí kovových , stáv. potrubí včetně ochranných úhelníků ve tvaru L rozvinuté šíře přes 0,4 do 0,8 m, opláštěný deskou impregnovanou H2, tl. 12,5 mm</t>
  </si>
  <si>
    <t>https://podminky.urs.cz/item/CS_URS_2022_02/763164541</t>
  </si>
  <si>
    <t>" míst č. 1.07+1.04"3+3</t>
  </si>
  <si>
    <t>102</t>
  </si>
  <si>
    <t>763164742</t>
  </si>
  <si>
    <t>SDK obklad kovových kcí uzavřeného tvaru š do 1,6 m desky DF 18</t>
  </si>
  <si>
    <t>-1636567029</t>
  </si>
  <si>
    <t>Obklad ze sádrokartonových desek konstrukcí kovových včetně ochranných úhelníků uzavřeného tvaru rozvinuté šíře přes 0,8 do 1,6 m, opláštěný deskou protipožární DF, tl.18 mm, požární odolnost min R 45min</t>
  </si>
  <si>
    <t>" 3 nosné sloupy v míst č. 1.01" 3*2,9</t>
  </si>
  <si>
    <t>103</t>
  </si>
  <si>
    <t>763172312</t>
  </si>
  <si>
    <t>Montáž revizních dvířek SDK kcí vel. 300x300 mm</t>
  </si>
  <si>
    <t>-1585409628</t>
  </si>
  <si>
    <t>Instalační technika pro konstrukce ze sádrokartonových desek montáž revizních dvířek velikost 300 x 300 mm</t>
  </si>
  <si>
    <t>https://podminky.urs.cz/item/CS_URS_2022_02/763172312</t>
  </si>
  <si>
    <t>"v SDK - v místě čistících kusů na stoupakách kanalizace" 8</t>
  </si>
  <si>
    <t>104</t>
  </si>
  <si>
    <t>56245721</t>
  </si>
  <si>
    <t>dvířka vanová 300x300 bílá</t>
  </si>
  <si>
    <t>-1917151149</t>
  </si>
  <si>
    <t xml:space="preserve">dvířka plastová 300x300 bílá </t>
  </si>
  <si>
    <t>105</t>
  </si>
  <si>
    <t>998763200</t>
  </si>
  <si>
    <t>Přesun hmot procentní pro dřevostavby v objektech v do 6 m</t>
  </si>
  <si>
    <t>CS ÚRS 2000 02</t>
  </si>
  <si>
    <t>596767018</t>
  </si>
  <si>
    <t>Přesun hmot pro dřevostavby stanovený procentní sazbou (%) z ceny vodorovná dopravní vzdálenost do 50 m v objektech výšky do 6 m</t>
  </si>
  <si>
    <t>764</t>
  </si>
  <si>
    <t>Konstrukce klempířské</t>
  </si>
  <si>
    <t>106</t>
  </si>
  <si>
    <t>764002851</t>
  </si>
  <si>
    <t>Demontáž oplechování parapetů do suti</t>
  </si>
  <si>
    <t>-610350304</t>
  </si>
  <si>
    <t>Demontáž klempířských konstrukcí oplechování parapetů do suti</t>
  </si>
  <si>
    <t>https://podminky.urs.cz/item/CS_URS_2022_02/764002851</t>
  </si>
  <si>
    <t>"stávající okna v umyvárně nádoví" 2*1,5</t>
  </si>
  <si>
    <t>107</t>
  </si>
  <si>
    <t>764216604</t>
  </si>
  <si>
    <t>Oplechování rovných parapetů mechanicky kotvené z Pz s povrchovou úpravou rš 330 mm</t>
  </si>
  <si>
    <t>-1592312177</t>
  </si>
  <si>
    <t>Oplechování parapetů z pozinkovaného plechu s povrchovou úpravou rovných mechanicky kotvené, bez rohů rš 330 mm</t>
  </si>
  <si>
    <t>https://podminky.urs.cz/item/CS_URS_2022_02/764216604</t>
  </si>
  <si>
    <t>"K1 a K2" 1,55+0,55</t>
  </si>
  <si>
    <t>108</t>
  </si>
  <si>
    <t>998764201</t>
  </si>
  <si>
    <t>Přesun hmot procentní pro konstrukce klempířské v objektech v do 6 m</t>
  </si>
  <si>
    <t>-2029252935</t>
  </si>
  <si>
    <t>Přesun hmot pro konstrukce klempířské stanovený procentní sazbou (%) z ceny vodorovná dopravní vzdálenost do 50 m v objektech výšky do 6 m</t>
  </si>
  <si>
    <t>https://podminky.urs.cz/item/CS_URS_2022_02/998764201</t>
  </si>
  <si>
    <t>766</t>
  </si>
  <si>
    <t>Konstrukce truhlářské</t>
  </si>
  <si>
    <t>109</t>
  </si>
  <si>
    <t>766411811</t>
  </si>
  <si>
    <t>Demontáž truhlářského obložení stěn z panelů plochy do 1,5 m2</t>
  </si>
  <si>
    <t>2081118504</t>
  </si>
  <si>
    <t>Demontáž obložení stěn panely, plochy do 1,5 m2</t>
  </si>
  <si>
    <t>https://podminky.urs.cz/item/CS_URS_2022_02/766411811</t>
  </si>
  <si>
    <t>" obklad  deskami ve stávající výdejně" 1,9*(2,5+1,6)</t>
  </si>
  <si>
    <t>110</t>
  </si>
  <si>
    <t>766411821</t>
  </si>
  <si>
    <t>Demontáž truhlářského obložení stěn z palubek</t>
  </si>
  <si>
    <t>1272233870</t>
  </si>
  <si>
    <t>Demontáž obložení stěn palubkami</t>
  </si>
  <si>
    <t>https://podminky.urs.cz/item/CS_URS_2022_02/766411821</t>
  </si>
  <si>
    <t>jídelna</t>
  </si>
  <si>
    <t>" vnitř stěny"(20,92-1,92+1,5+2,4+6,02-0,9)*1,95</t>
  </si>
  <si>
    <t>"obvod stěna" (20,92+0,8)*2,86-5*2,42*1,45</t>
  </si>
  <si>
    <t>111</t>
  </si>
  <si>
    <t>766421811</t>
  </si>
  <si>
    <t>Demontáž truhlářského obložení podhledů z panelů plochy do 1,5 m2</t>
  </si>
  <si>
    <t>-2133035786</t>
  </si>
  <si>
    <t>Demontáž obložení podhledů panely, plochy do 1,5 m2</t>
  </si>
  <si>
    <t>https://podminky.urs.cz/item/CS_URS_2022_02/766421811</t>
  </si>
  <si>
    <t>" podhled z desek Sololak  - stávající míst. přípravna a umyvárna nádobí" 13,52+6,1*0,2+14</t>
  </si>
  <si>
    <t>112</t>
  </si>
  <si>
    <t>766421821</t>
  </si>
  <si>
    <t>Demontáž truhlářského obložení podhledů z palubek</t>
  </si>
  <si>
    <t>-627579689</t>
  </si>
  <si>
    <t>Demontáž obložení podhledů palubkami</t>
  </si>
  <si>
    <t>https://podminky.urs.cz/item/CS_URS_2022_02/766421821</t>
  </si>
  <si>
    <t>" palub. podhled v jídelně" 5,26*6,2</t>
  </si>
  <si>
    <t>113</t>
  </si>
  <si>
    <t>766421822</t>
  </si>
  <si>
    <t>Demontáž truhlářského obložení podhledů podkladových roštů</t>
  </si>
  <si>
    <t>442562025</t>
  </si>
  <si>
    <t>Demontáž obložení podhledů podkladových roštů</t>
  </si>
  <si>
    <t>https://podminky.urs.cz/item/CS_URS_2022_02/766421822</t>
  </si>
  <si>
    <t>"palub. podhled v jídelně pro m.č.1.02" 5,26*6,2</t>
  </si>
  <si>
    <t>114</t>
  </si>
  <si>
    <t>766441822</t>
  </si>
  <si>
    <t>Demontáž parapetních desek dřevěných nebo plastových šířky přes 30 cm délky přes 1,0 m</t>
  </si>
  <si>
    <t>1671833354</t>
  </si>
  <si>
    <t>Demontáž parapetních desek dřevěných nebo plastových šířky přes 300 mm délky přes 1m</t>
  </si>
  <si>
    <t>https://podminky.urs.cz/item/CS_URS_2022_02/766441822</t>
  </si>
  <si>
    <t>"u stáv okna na rampě"1</t>
  </si>
  <si>
    <t>115</t>
  </si>
  <si>
    <t>1692717313</t>
  </si>
  <si>
    <t>"okno  u rampy" 1</t>
  </si>
  <si>
    <t>116</t>
  </si>
  <si>
    <t>766622861</t>
  </si>
  <si>
    <t>Vyvěšení křídel dřevěných nebo plastových okenních do 1,5 m2</t>
  </si>
  <si>
    <t>-1677548961</t>
  </si>
  <si>
    <t>Demontáž okenních konstrukcí k opětovnému použití vyvěšení křídel dřevěných nebo plastových okenních, plochy otvoru do 1,5 m2</t>
  </si>
  <si>
    <t>https://podminky.urs.cz/item/CS_URS_2022_02/766622861</t>
  </si>
  <si>
    <t>4" součástí je i demontáž 1ks ventilátoru osazeného v oken. křídle.</t>
  </si>
  <si>
    <t>117</t>
  </si>
  <si>
    <t>766622R1</t>
  </si>
  <si>
    <t>Dodávka a montáž plastového okna , otvíravé a sklopné, 1křídlové  740 x 880mm - viz prvek  P1</t>
  </si>
  <si>
    <t>2076232738</t>
  </si>
  <si>
    <t>Dodávka a montáž sestavy 2ks plast.křídel, otvíravé a sklopné, rozměr okna1480x880mm, barva bílá - viz prvek P1</t>
  </si>
  <si>
    <t>118</t>
  </si>
  <si>
    <t>766622R2</t>
  </si>
  <si>
    <t>Dodávka a montáž plastových vchod.dveří vč rámu , 1/3 zasklení  1křídlové 1050x2050mm, barva bílá , samozavírač, bezpečnost zámek s 5ks klíčů  - viz prvek  P2</t>
  </si>
  <si>
    <t>685435334</t>
  </si>
  <si>
    <t>Dodávka a montáž plastových vchod.dveří vč rámu , 1/3 zasklení 1křídlové 1050x2050mm, barva bílá , samozavírač, bezpečnost zámek s 5ks klíčů - viz prvek P2</t>
  </si>
  <si>
    <t>119</t>
  </si>
  <si>
    <t>766622R3</t>
  </si>
  <si>
    <t>Dodávka a montáž plast.okna,1křídlo, otvíravé a sklopné, rozměr okna450x1000mm, barva bílá  - viz prvek P3</t>
  </si>
  <si>
    <t>-936403457</t>
  </si>
  <si>
    <t>Dodávka a montáž plast.okna,1křídlo, otvíravé a sklopné, rozměr okna450x1000mm, barva bílá - viz prvek P3</t>
  </si>
  <si>
    <t>120</t>
  </si>
  <si>
    <t>766660001</t>
  </si>
  <si>
    <t>Montáž dveřních křídel otvíravých 1křídlových š do 0,8 m do ocelové zárubně</t>
  </si>
  <si>
    <t>-1049093185</t>
  </si>
  <si>
    <t>Montáž dveřních křídel dřevěných nebo plastových otevíravých do ocelové zárubně povrchově upravených jednokřídlových, šířky do 800 mm</t>
  </si>
  <si>
    <t>https://podminky.urs.cz/item/CS_URS_2022_02/766660001</t>
  </si>
  <si>
    <t>121</t>
  </si>
  <si>
    <t>61160158x</t>
  </si>
  <si>
    <t>dveře lamin. vnitřní hladké plné 1křídlové standardní provedení 70x197cm</t>
  </si>
  <si>
    <t>505499102</t>
  </si>
  <si>
    <t>dveře dřevěné vnitřní hladké plné 1křídlové standardní provedení 70x197cm+ kování Kl/KL, zámek FAB</t>
  </si>
  <si>
    <t>"podrobosti viz výpis truhl výrobků"3</t>
  </si>
  <si>
    <t>122</t>
  </si>
  <si>
    <t>61160188x</t>
  </si>
  <si>
    <t>dveře dřevěné vnitřní hladké plné 1křídlové standardní provedení 80x197cm</t>
  </si>
  <si>
    <t>1436204335</t>
  </si>
  <si>
    <t>dveře dřevěné vnitřní hladké plné 1křídlové standardní provedení 80x197cm+ kování Kl/Kl, zámek FAB</t>
  </si>
  <si>
    <t>123</t>
  </si>
  <si>
    <t>766660002</t>
  </si>
  <si>
    <t>Montáž dveřních křídel otvíravých 1křídlových š přes 0,8 m do ocelové zárubně</t>
  </si>
  <si>
    <t>1662958739</t>
  </si>
  <si>
    <t>Montáž dveřních křídel dřevěných nebo plastových otevíravých do ocelové zárubně povrchově upravených jednokřídlových, šířky přes 800 mm</t>
  </si>
  <si>
    <t>https://podminky.urs.cz/item/CS_URS_2022_02/766660002</t>
  </si>
  <si>
    <t>124</t>
  </si>
  <si>
    <t>61160218x</t>
  </si>
  <si>
    <t>dveře dřevěné vnitřní hladké plné 1křídlové standardní provedení 90x197cm</t>
  </si>
  <si>
    <t>176975140</t>
  </si>
  <si>
    <t>dveře dřevěné vnitřní hladké plné 1křídlové standardní provedení 90x197cm + kování Kl/Kl, zámek FAB</t>
  </si>
  <si>
    <t>"podrobosti viz výpis truhl výrobků"2</t>
  </si>
  <si>
    <t>125</t>
  </si>
  <si>
    <t>766691914</t>
  </si>
  <si>
    <t>Vyvěšení nebo zavěšení dřevěných křídel dveří pl do 2 m2</t>
  </si>
  <si>
    <t>2108195109</t>
  </si>
  <si>
    <t>Ostatní práce vyvěšení nebo zavěšení křídel s případným uložením a opětovným zavěšením po provedení stavebních změn dřevěných dveřních, plochy do 2 m2</t>
  </si>
  <si>
    <t>https://podminky.urs.cz/item/CS_URS_2022_02/766691914</t>
  </si>
  <si>
    <t>" dveř. zárubně mezi stávajícím výdejem a umyvárnou"1</t>
  </si>
  <si>
    <t>" dveř. zárubně mezi stávajícím barem a chodbou k posilovně"1</t>
  </si>
  <si>
    <t>126</t>
  </si>
  <si>
    <t>766812800</t>
  </si>
  <si>
    <t xml:space="preserve">Kompletní demontáž stávajícího kuchyňského zařízení ve stávající  místností výdejny a přípravny a umyvárny nádobí </t>
  </si>
  <si>
    <t>kompl</t>
  </si>
  <si>
    <t>1349483824</t>
  </si>
  <si>
    <t xml:space="preserve">Kompletní demontáž stávajícího kuchyňského zařízení vč jejich odpojení od enegie ve stávající místností výdejny a přípravny a umyvárny nádobí ( stoly, skrínky, dřezy, sporák, lednice apod)
POZOR ! demontáž provádět s ohledem na další využití zařízení ze strany stavebníka </t>
  </si>
  <si>
    <t>" kompletní demontáž stávajícího kuchyňského zařízení"1</t>
  </si>
  <si>
    <t>127</t>
  </si>
  <si>
    <t>998766201</t>
  </si>
  <si>
    <t>Přesun hmot procentní pro konstrukce truhlářské v objektech v do 6 m</t>
  </si>
  <si>
    <t>696645871</t>
  </si>
  <si>
    <t>Přesun hmot pro konstrukce truhlářské stanovený procentní sazbou (%) z ceny vodorovná dopravní vzdálenost do 50 m v objektech výšky do 6 m</t>
  </si>
  <si>
    <t>https://podminky.urs.cz/item/CS_URS_2022_02/998766201</t>
  </si>
  <si>
    <t>767</t>
  </si>
  <si>
    <t>Konstrukce zámečnické</t>
  </si>
  <si>
    <t>128</t>
  </si>
  <si>
    <t>55 R</t>
  </si>
  <si>
    <t>D+M Al  lišt rohových dl.2m</t>
  </si>
  <si>
    <t>-1359001507</t>
  </si>
  <si>
    <t>D+M Al lišt rohovch dl.2m</t>
  </si>
  <si>
    <t>"sloupy v míst. č. 1.01 "3*4*2</t>
  </si>
  <si>
    <t>129</t>
  </si>
  <si>
    <t>767581801</t>
  </si>
  <si>
    <t>Demontáž podhledu kazet</t>
  </si>
  <si>
    <t>-1784454196</t>
  </si>
  <si>
    <t>Demontáž podhledů kazet</t>
  </si>
  <si>
    <t>https://podminky.urs.cz/item/CS_URS_2022_02/767581801</t>
  </si>
  <si>
    <t>"stáv.umyvárna a nádobí, výdejna"34,9</t>
  </si>
  <si>
    <t>130</t>
  </si>
  <si>
    <t>767582800</t>
  </si>
  <si>
    <t>Demontáž roštu podhledu</t>
  </si>
  <si>
    <t>879843612</t>
  </si>
  <si>
    <t>Demontáž podhledů roštů</t>
  </si>
  <si>
    <t>https://podminky.urs.cz/item/CS_URS_2022_02/767582800</t>
  </si>
  <si>
    <t>131</t>
  </si>
  <si>
    <t>767620 R4</t>
  </si>
  <si>
    <t>Montáž oken kovových zdvojených kyvných do zdiva plochy přes 2,5 m2</t>
  </si>
  <si>
    <t>-408986089</t>
  </si>
  <si>
    <t>Dodávka montáž vnitř. ALposuvného okna, zasklené komůr. makrolonem ,2křídlé rozměr 2300x1500mm , pojiska popř zámek pro uzavření okna, barva bílá - viz prvek P4</t>
  </si>
  <si>
    <t>132</t>
  </si>
  <si>
    <t>767661811x</t>
  </si>
  <si>
    <t>Demontáž mříží pevných nebo otevíravých</t>
  </si>
  <si>
    <t>837927165</t>
  </si>
  <si>
    <t>Demontáž mříží pevných nebo otevíravých - (pro zpětné použití mříže)</t>
  </si>
  <si>
    <t>"u stáv oken v umyvárně nádobí"2*1,1*1,75</t>
  </si>
  <si>
    <t>133</t>
  </si>
  <si>
    <t>7676 R1</t>
  </si>
  <si>
    <t>Montáž mříží pevných  - zpětná montáž původní mříže</t>
  </si>
  <si>
    <t xml:space="preserve">kus </t>
  </si>
  <si>
    <t>1649064858</t>
  </si>
  <si>
    <t>Dodávka a montáž mříží pevných , připevněných do zdiva - využití původní mříže - " prvek Z1"</t>
  </si>
  <si>
    <t>"prvek Z1" 1</t>
  </si>
  <si>
    <t>134</t>
  </si>
  <si>
    <t>7676 R2</t>
  </si>
  <si>
    <t xml:space="preserve">D+M mříží pevných </t>
  </si>
  <si>
    <t>240255292</t>
  </si>
  <si>
    <t>Dodávka a montáž mříží pevných 600x1200mm, připevněných do zdiva - " prvek Z3"</t>
  </si>
  <si>
    <t>"mříž Z3"1</t>
  </si>
  <si>
    <t>135</t>
  </si>
  <si>
    <t>7676 R3</t>
  </si>
  <si>
    <t>Montáž mříží otvíravých</t>
  </si>
  <si>
    <t>-1264859488</t>
  </si>
  <si>
    <t>Dodávka a montáž mříží otvíravých, zámek Fab , rozměr 1200 x 2100mm, kotvení do zdiva - " prvek Z2"</t>
  </si>
  <si>
    <t>" prvek Z2" 1</t>
  </si>
  <si>
    <t>136</t>
  </si>
  <si>
    <t>767825821</t>
  </si>
  <si>
    <t>Demontáž truhlářských vestavěných skříní dvoukřídlových ( kov. skříň)</t>
  </si>
  <si>
    <t>1872204817</t>
  </si>
  <si>
    <t xml:space="preserve">Demontáž nábytku vestavěného skříní dvoukřídlových ( kov. skříň)
</t>
  </si>
  <si>
    <t>137</t>
  </si>
  <si>
    <t>767995112</t>
  </si>
  <si>
    <t>Montáž atypických zámečnických konstrukcí hmotnosti do 10 kg</t>
  </si>
  <si>
    <t>kg</t>
  </si>
  <si>
    <t>-49341943</t>
  </si>
  <si>
    <t>Montáž ostatních atypických zámečnických konstrukcí hmotnosti přes 5 do 10 kg</t>
  </si>
  <si>
    <t>138</t>
  </si>
  <si>
    <t>56245705</t>
  </si>
  <si>
    <t>dvířka revizní 400x600 bílá</t>
  </si>
  <si>
    <t>697795464</t>
  </si>
  <si>
    <t xml:space="preserve">dvířka pro sací potrubí lapolu s rámem, osatení do zdiva , rozměr cca  300x300 kovová, uzamykatelná  -  Prvek Z6 </t>
  </si>
  <si>
    <t>139</t>
  </si>
  <si>
    <t>998767201</t>
  </si>
  <si>
    <t>Přesun hmot procentní pro zámečnické konstrukce v objektech v do 6 m</t>
  </si>
  <si>
    <t>289919565</t>
  </si>
  <si>
    <t>Přesun hmot pro zámečnické konstrukce stanovený procentní sazbou (%) z ceny vodorovná dopravní vzdálenost do 50 m v objektech výšky do 6 m</t>
  </si>
  <si>
    <t>771</t>
  </si>
  <si>
    <t>Podlahy z dlaždic</t>
  </si>
  <si>
    <t>140</t>
  </si>
  <si>
    <t>771121011</t>
  </si>
  <si>
    <t>Nátěr penetrační na podlahu</t>
  </si>
  <si>
    <t>-1966514328</t>
  </si>
  <si>
    <t>Příprava podkladu před provedením dlažby nátěr penetrační na podlahu</t>
  </si>
  <si>
    <t>https://podminky.urs.cz/item/CS_URS_2022_02/771121011</t>
  </si>
  <si>
    <t>"m.1.02-1.10"   22,71+15,11+5,925+13,32+1,6+11,35+4,85+1,5+1,3</t>
  </si>
  <si>
    <t>141</t>
  </si>
  <si>
    <t>771274122</t>
  </si>
  <si>
    <t>Montáž obkladů stupnic z dlaždic protiskluzných keramických flexibilní lepidlo š přes 200 do 250 mm</t>
  </si>
  <si>
    <t>275616742</t>
  </si>
  <si>
    <t>Montáž obkladů schodišť z dlaždic keramických lepených flexibilním lepidlem stupnic protiskluzných (tř.R9) nebo reliéfních, šířky přes 200 do 250 mm ( vč.spárování)</t>
  </si>
  <si>
    <t>https://podminky.urs.cz/item/CS_URS_2022_02/771274122</t>
  </si>
  <si>
    <t>142</t>
  </si>
  <si>
    <t>771274242</t>
  </si>
  <si>
    <t>Montáž obkladů podstupnic z dlaždic reliéfních keramických flexibilní lepidlo v přes 150 do 200 mm</t>
  </si>
  <si>
    <t>-1650791901</t>
  </si>
  <si>
    <t>Montáž obkladů schodišť z dlaždic keramických lepených flexibilním lepidlem podstupnic protiskluzních tř.min R9 nebo reliéfních, výšky přes 150 do 200 mm ( vč. spárování)</t>
  </si>
  <si>
    <t>https://podminky.urs.cz/item/CS_URS_2022_02/771274242</t>
  </si>
  <si>
    <t>1,15*2+0,5*2+0,75*2" podstupnice a bok schodů</t>
  </si>
  <si>
    <t>143</t>
  </si>
  <si>
    <t>771474113</t>
  </si>
  <si>
    <t>Montáž soklů z dlaždic keramických rovných flexibilní lepidlo v přes 90 do 120 mm ( vč. spárování)</t>
  </si>
  <si>
    <t>-1406337611</t>
  </si>
  <si>
    <t>Montáž soklů z dlaždic keramických lepených flexibilním lepidlem rovných, výšky přes 90 do 120 mm (vč.spárování)</t>
  </si>
  <si>
    <t>https://podminky.urs.cz/item/CS_URS_2022_02/771474113</t>
  </si>
  <si>
    <t>"m.č. 1.08"  4*2,7</t>
  </si>
  <si>
    <t>144</t>
  </si>
  <si>
    <t>771574263 xx</t>
  </si>
  <si>
    <t>Montáž podlah keramických pro mechanické zatížení protiskluzných tř. min  R9  lepených flexibilním lepidlem přes 9 do 12 ks/m2,  (vč.spárování)</t>
  </si>
  <si>
    <t>-756127605</t>
  </si>
  <si>
    <t>Montáž podlah z dlaždic keramických lepených flexibilním lepidlem maloformátových pro vysoké mechanické zatížení protiskluzných nebo reliéfních (bezbariérových) přes 9 do 12 ks/m2 (vč.spárování)</t>
  </si>
  <si>
    <t>dlažba s protiskluzem tř. R9</t>
  </si>
  <si>
    <t>"m.1.08-1.10"   4,85+1,5+1,3</t>
  </si>
  <si>
    <t>145</t>
  </si>
  <si>
    <t>59761409</t>
  </si>
  <si>
    <t>dlažba keramická slinutá protiskluzná do interiéru i exteriéru pro vysoké mechanické namáhání přes 9 do 12ks/m2</t>
  </si>
  <si>
    <t>-2101503867</t>
  </si>
  <si>
    <t>dlažba keramická slinutá protiskluzná  tř.R9 do interiéru i exteriéru pro vysoké mechanické namáhání přes 9 do 12ks/m2</t>
  </si>
  <si>
    <t>"podlahy S3  vč schodiště + sokl"7,65+4,8*0,2+1,15+11,3*0,11</t>
  </si>
  <si>
    <t>11,003*1,15 'Přepočtené koeficientem množství</t>
  </si>
  <si>
    <t>146</t>
  </si>
  <si>
    <t>771574263 a</t>
  </si>
  <si>
    <t>Montáž podlah keramických pro mechanické zatížení protiskluzných lepených flexibilním lepidlem přes 9 do 12 ks/m2 (vč.spárování)</t>
  </si>
  <si>
    <t>-2071569108</t>
  </si>
  <si>
    <t>Montáž podlah z dlaždic keramických lepených flexibilním lepidlem maloformátových pro vysoké mechanické zatížení protiskluzných nebo reliéfních (bezbariérových) přes 9 do 12 ks/m2(vč.spárování)</t>
  </si>
  <si>
    <t>"m.1.02-1.07"   22,71+15,11+5,925+13,32+1,6+11,35</t>
  </si>
  <si>
    <t>147</t>
  </si>
  <si>
    <t>59761409 a</t>
  </si>
  <si>
    <t>1614622827</t>
  </si>
  <si>
    <t>dlažba keramická slinutá protiskluzná  tř.R10 do interiéru i exteriéru pro vysoké mechanické namáhání přes 9 do 12ks/m2</t>
  </si>
  <si>
    <t>70,015*1,15 'Přepočtené koeficientem množství</t>
  </si>
  <si>
    <t>148</t>
  </si>
  <si>
    <t>771151011</t>
  </si>
  <si>
    <t>Samonivelační stěrka podlah pevnosti 20 MPa tl 3 mm</t>
  </si>
  <si>
    <t>-2047169409</t>
  </si>
  <si>
    <t>Příprava podkladu před provedením dlažby samonivelační stěrka min.pevnosti 20 MPa, tloušťky do 3 mm</t>
  </si>
  <si>
    <t>https://podminky.urs.cz/item/CS_URS_2022_02/771151011</t>
  </si>
  <si>
    <t>149</t>
  </si>
  <si>
    <t>771990 R</t>
  </si>
  <si>
    <t>Příplatek k vyrovnání podkladu dlažby samonivelační stěrkou pevnosti 30 Mpa ZKD 1 mm tloušťky</t>
  </si>
  <si>
    <t>1393782678</t>
  </si>
  <si>
    <t>150</t>
  </si>
  <si>
    <t>998771201</t>
  </si>
  <si>
    <t>Přesun hmot procentní pro podlahy z dlaždic v objektech v do 6 m</t>
  </si>
  <si>
    <t>108133816</t>
  </si>
  <si>
    <t>Přesun hmot pro podlahy z dlaždic stanovený procentní sazbou (%) z ceny vodorovná dopravní vzdálenost do 50 m v objektech výšky do 6 m</t>
  </si>
  <si>
    <t>https://podminky.urs.cz/item/CS_URS_2022_02/998771201</t>
  </si>
  <si>
    <t>772</t>
  </si>
  <si>
    <t>Podlahy z kamene</t>
  </si>
  <si>
    <t>151</t>
  </si>
  <si>
    <t>772522811</t>
  </si>
  <si>
    <t>Demontáž dlažby z kamene do suti z tvrdých kamenů kladených do malty</t>
  </si>
  <si>
    <t>1945237429</t>
  </si>
  <si>
    <t>https://podminky.urs.cz/item/CS_URS_2022_02/772522811</t>
  </si>
  <si>
    <t>"stáv.  bar+ umyvárna nádobí" 32</t>
  </si>
  <si>
    <t>152</t>
  </si>
  <si>
    <t>998772201</t>
  </si>
  <si>
    <t>Přesun hmot procentní pro podlahy z kamene v objektech v do 6 m</t>
  </si>
  <si>
    <t>-147504625</t>
  </si>
  <si>
    <t>Přesun hmot pro kamenné dlažby, obklady schodišťových stupňů a soklů stanovený procentní sazbou (%) z ceny vodorovná dopravní vzdálenost do 50 m v objektech výšky do 6 m</t>
  </si>
  <si>
    <t>https://podminky.urs.cz/item/CS_URS_2022_02/998772201</t>
  </si>
  <si>
    <t>775</t>
  </si>
  <si>
    <t>Podlahy skládané</t>
  </si>
  <si>
    <t>153</t>
  </si>
  <si>
    <t>775429121</t>
  </si>
  <si>
    <t>Montáž podlahové lišty přechodové připevněné vruty</t>
  </si>
  <si>
    <t>91730471</t>
  </si>
  <si>
    <t>Montáž lišty přechodové (vyrovnávací) připevněné vruty</t>
  </si>
  <si>
    <t>https://podminky.urs.cz/item/CS_URS_2022_02/775429121</t>
  </si>
  <si>
    <t>154</t>
  </si>
  <si>
    <t>55343121</t>
  </si>
  <si>
    <t>profil přechodový Al vrtaný 30 mm stříbro</t>
  </si>
  <si>
    <t>-2071616375</t>
  </si>
  <si>
    <t xml:space="preserve">profil přechodový Al vrtaný 30 mm - povrchová úprava bude upřesněna po výběru podlahové krytiny </t>
  </si>
  <si>
    <t>155</t>
  </si>
  <si>
    <t>775511800</t>
  </si>
  <si>
    <t xml:space="preserve">Demontáž podlah vlysových lepených  s lištami  vč odstranění  vrstvy lepidla  </t>
  </si>
  <si>
    <t>-492320873</t>
  </si>
  <si>
    <t xml:space="preserve">Demontáž podlah vlysových lepených s lištami </t>
  </si>
  <si>
    <t>https://podminky.urs.cz/item/CS_URS_2022_02/775511800</t>
  </si>
  <si>
    <t>"stávající prostor jídelny"20,92*6,02</t>
  </si>
  <si>
    <t>"odpočet plochy rampy "-5*1</t>
  </si>
  <si>
    <t>156</t>
  </si>
  <si>
    <t>998775201</t>
  </si>
  <si>
    <t>Přesun hmot procentní pro podlahy dřevěné v objektech v do 6 m</t>
  </si>
  <si>
    <t>-1156873415</t>
  </si>
  <si>
    <t>Přesun hmot pro podlahy skládané stanovený procentní sazbou (%) z ceny vodorovná dopravní vzdálenost do 50 m v objektech výšky do 6 m</t>
  </si>
  <si>
    <t>https://podminky.urs.cz/item/CS_URS_2022_02/998775201</t>
  </si>
  <si>
    <t>776</t>
  </si>
  <si>
    <t>Podlahy povlakové</t>
  </si>
  <si>
    <t>157</t>
  </si>
  <si>
    <t>776111115</t>
  </si>
  <si>
    <t>Broušení podkladu povlakových podlah před litím stěrky</t>
  </si>
  <si>
    <t>1538558400</t>
  </si>
  <si>
    <t>Příprava podkladu broušení podlah stávajícího podkladu před litím stěrky</t>
  </si>
  <si>
    <t>https://podminky.urs.cz/item/CS_URS_2022_02/776111115</t>
  </si>
  <si>
    <t>158</t>
  </si>
  <si>
    <t>776111116</t>
  </si>
  <si>
    <t>Odstranění zbytků lepidla z podkladu povlakových podlah broušením</t>
  </si>
  <si>
    <t>1645993710</t>
  </si>
  <si>
    <t>Příprava podkladu broušení podlah stávajícího podkladu pro odstranění lepidla (po starých krytinách)</t>
  </si>
  <si>
    <t>https://podminky.urs.cz/item/CS_URS_2022_02/776111116</t>
  </si>
  <si>
    <t>159</t>
  </si>
  <si>
    <t>776111211</t>
  </si>
  <si>
    <t>Broušení schodišťových stupnic š do 300 mm</t>
  </si>
  <si>
    <t>-971695</t>
  </si>
  <si>
    <t>Příprava podkladu broušení schodišť stupnic, šířky do 300 mm</t>
  </si>
  <si>
    <t>https://podminky.urs.cz/item/CS_URS_2022_02/776111211</t>
  </si>
  <si>
    <t>1,6*2</t>
  </si>
  <si>
    <t>160</t>
  </si>
  <si>
    <t>776111221</t>
  </si>
  <si>
    <t>Broušení schodišťových podstupnic v do 200 mm</t>
  </si>
  <si>
    <t>-1856015680</t>
  </si>
  <si>
    <t>Příprava podkladu broušení schodišť podstupnic, výšky do 200 mm</t>
  </si>
  <si>
    <t>https://podminky.urs.cz/item/CS_URS_2022_02/776111221</t>
  </si>
  <si>
    <t>1,6*3</t>
  </si>
  <si>
    <t>161</t>
  </si>
  <si>
    <t>776121111</t>
  </si>
  <si>
    <t>Vodou ředitelná penetrace savého podkladu povlakových podlah ředěná v poměru 1:3</t>
  </si>
  <si>
    <t>1352764145</t>
  </si>
  <si>
    <t>Příprava podkladu penetrace vodou ředitelná na savý podklad (válečkováním) ředěná v poměru 1:3 podlah</t>
  </si>
  <si>
    <t>https://podminky.urs.cz/item/CS_URS_2022_02/776121111</t>
  </si>
  <si>
    <t>"m.č. 1.01"95,25</t>
  </si>
  <si>
    <t>162</t>
  </si>
  <si>
    <t>776201812</t>
  </si>
  <si>
    <t>Demontáž lepených povlakových podlah s podložkou ručně</t>
  </si>
  <si>
    <t>1496254054</t>
  </si>
  <si>
    <t>Demontáž povlakových podlahovin lepených ručně s podložkou</t>
  </si>
  <si>
    <t>https://podminky.urs.cz/item/CS_URS_2022_02/776201812</t>
  </si>
  <si>
    <t>"podlaha ve stávající míst.výdejna"14,8</t>
  </si>
  <si>
    <t>163</t>
  </si>
  <si>
    <t>776222111x</t>
  </si>
  <si>
    <t>Lepení pásů z PVC 2-složkovým lepidlem, do ceny zakalkulovat D+M obvod. lišt.</t>
  </si>
  <si>
    <t>1912659047</t>
  </si>
  <si>
    <t>Montáž podlahovin z PVC lepením 2-složkovým lepidlem (do vlhkých prostor) z pásů, do ceny zakalkulovat D+M obvod. lišt.</t>
  </si>
  <si>
    <t>164</t>
  </si>
  <si>
    <t>28411013</t>
  </si>
  <si>
    <t>PVC heterogenní protiskluzné nášlapná vrstva 0,70mm R 11 zátěž 34/43 otlak do 0,05mm hořlavost Bfl S1</t>
  </si>
  <si>
    <t>170568583</t>
  </si>
  <si>
    <t>95,25*1,1 'Přepočtené koeficientem množství</t>
  </si>
  <si>
    <t>165</t>
  </si>
  <si>
    <t>776301812</t>
  </si>
  <si>
    <t>Odstranění lepených podlahovin s podložkou ze schodišťových stupňů</t>
  </si>
  <si>
    <t>-268763138</t>
  </si>
  <si>
    <t>Demontáž povlakových podlahovin ze schodišťových stupňů s podložkou</t>
  </si>
  <si>
    <t>https://podminky.urs.cz/item/CS_URS_2022_02/776301812</t>
  </si>
  <si>
    <t>" odstranění koberce na schod. stupních   u vstupu do jídelny" 1,9*2,2</t>
  </si>
  <si>
    <t>166</t>
  </si>
  <si>
    <t>998776201</t>
  </si>
  <si>
    <t>Přesun hmot procentní pro podlahy povlakové v objektech v do 6 m</t>
  </si>
  <si>
    <t>7383512</t>
  </si>
  <si>
    <t>Přesun hmot pro podlahy povlakové stanovený procentní sazbou (%) z ceny vodorovná dopravní vzdálenost do 50 m v objektech výšky do 6 m</t>
  </si>
  <si>
    <t>https://podminky.urs.cz/item/CS_URS_2022_02/998776201</t>
  </si>
  <si>
    <t>781</t>
  </si>
  <si>
    <t>Dokončovací práce - obklady</t>
  </si>
  <si>
    <t>167</t>
  </si>
  <si>
    <t>781474112</t>
  </si>
  <si>
    <t>Montáž obkladů vnitřních keramických hladkých přes 9 do 12 ks/m2 lepených flexibilním lepidlem vč. spárování</t>
  </si>
  <si>
    <t>671650321</t>
  </si>
  <si>
    <t>Montáž obkladů vnitřních stěn z dlaždic keramických lepených flexibilním lepidlem maloformátových hladkých přes 9 do 12 ks/m2</t>
  </si>
  <si>
    <t>https://podminky.urs.cz/item/CS_URS_2022_02/781474112</t>
  </si>
  <si>
    <t>"m,č. 1.01+1,02"(8*2+0,6*2*2+7,05*2*2-0,9*2*2+0,125*2 +0,9*2*2)*2 +(1,17+1,89)*2 +2,3*0,8+0,2*2+0,6*2</t>
  </si>
  <si>
    <t>"m,č. 1.11" (1,17+1,9+1+1,17+1,7)*2+2,3*0,55+(1,5+0,3)*0,75</t>
  </si>
  <si>
    <t>"m,č. 1.03"11,45*2</t>
  </si>
  <si>
    <t>"m,č. 1.07 "(3,5*2,5+0,8+0,6+1+0,5)*2</t>
  </si>
  <si>
    <t>"m,č. 1.05 a 1,06 " (5,1+2,72*2+3,31+1,1*2+0,1)*2-0,8*2</t>
  </si>
  <si>
    <t>"m.č. 1.04 " (2,72+1,8+0,15+0,3)*2*2-0,9*2-0,8*2*2-0,7*2</t>
  </si>
  <si>
    <t>"m.č. 1.09+1.10 " 0,8*2+1.05*2+2,76*2*2-0,7*2-1,5*1,5+0,25*0,5*4</t>
  </si>
  <si>
    <t>168</t>
  </si>
  <si>
    <t>59761026</t>
  </si>
  <si>
    <t>obklad keramický hladký do 12ks/m2</t>
  </si>
  <si>
    <t>-1662380350</t>
  </si>
  <si>
    <t>221,725*1,15 'Přepočtené koeficientem množství</t>
  </si>
  <si>
    <t>169</t>
  </si>
  <si>
    <t>781491511</t>
  </si>
  <si>
    <t>Plastové profily ukončovací kladené do malty</t>
  </si>
  <si>
    <t>933163476</t>
  </si>
  <si>
    <t>Obklad - dokončující práce profily ukončovací kladené do malty ukončovací</t>
  </si>
  <si>
    <t>https://podminky.urs.cz/item/CS_URS_2022_02/781491511</t>
  </si>
  <si>
    <t>"sokl" 1</t>
  </si>
  <si>
    <t>obklad</t>
  </si>
  <si>
    <t>170</t>
  </si>
  <si>
    <t>781674113 x</t>
  </si>
  <si>
    <t>Montáž obkladů parapetů š přes 150 do 200 mm z dlaždic keramických lepených flexibilním lepidlem</t>
  </si>
  <si>
    <t>1113133675</t>
  </si>
  <si>
    <t>Montáž obkladů parapetů z dlaždic keramických lepených flexibilním lepidlem, šířky parapetu přes 150 do 300 mm</t>
  </si>
  <si>
    <t>"okna"1,5+0,45</t>
  </si>
  <si>
    <t>" základy vystupující nad podlAhu"5,55+2+2</t>
  </si>
  <si>
    <t>171</t>
  </si>
  <si>
    <t>-2000223161</t>
  </si>
  <si>
    <t>9,55*0,35 'Přepočtené koeficientem množství</t>
  </si>
  <si>
    <t>172</t>
  </si>
  <si>
    <t>998781201</t>
  </si>
  <si>
    <t>Přesun hmot procentní pro obklady keramické v objektech v do 6 m</t>
  </si>
  <si>
    <t>444895516</t>
  </si>
  <si>
    <t>Přesun hmot pro obklady keramické stanovený procentní sazbou (%) z ceny vodorovná dopravní vzdálenost do 50 m v objektech výšky do 6 m</t>
  </si>
  <si>
    <t>https://podminky.urs.cz/item/CS_URS_2022_02/998781201</t>
  </si>
  <si>
    <t>783</t>
  </si>
  <si>
    <t>Dokončovací práce - nátěry</t>
  </si>
  <si>
    <t>173</t>
  </si>
  <si>
    <t>783301311</t>
  </si>
  <si>
    <t>Odmaštění zámečnických konstrukcí vodou ředitelným odmašťovačem</t>
  </si>
  <si>
    <t>-1807850157</t>
  </si>
  <si>
    <t>Příprava podkladu zámečnických konstrukcí před provedením nátěru odmaštění odmašťovačem vodou ředitelným</t>
  </si>
  <si>
    <t>"prvek Z1-před  nátěrem původní okenní mříže " 1,75*1,1 *2</t>
  </si>
  <si>
    <t>"prvek Z2- " 1,2*2,1*2</t>
  </si>
  <si>
    <t>"prvek Z3- " 0,6*1,2*2</t>
  </si>
  <si>
    <t>"prvek Z5- "1,2*1,8*2</t>
  </si>
  <si>
    <t>174</t>
  </si>
  <si>
    <t>783314101</t>
  </si>
  <si>
    <t>Základní jednonásobný syntetický nátěr zámečnických konstrukcí</t>
  </si>
  <si>
    <t>-1509029837</t>
  </si>
  <si>
    <t>Základní nátěr zámečnických konstrukcí jednonásobný syntetický</t>
  </si>
  <si>
    <t>" zárubně 8ks"8*1,25</t>
  </si>
  <si>
    <t>175</t>
  </si>
  <si>
    <t>783315101</t>
  </si>
  <si>
    <t>Mezinátěr jednonásobný syntetický standardní zámečnických konstrukcí</t>
  </si>
  <si>
    <t>-1423584610</t>
  </si>
  <si>
    <t>Mezinátěr zámečnických konstrukcí jednonásobný syntetický standardní</t>
  </si>
  <si>
    <t>176</t>
  </si>
  <si>
    <t>783317101</t>
  </si>
  <si>
    <t>Krycí jednonásobný syntetický standardní nátěr zámečnických konstrukcí</t>
  </si>
  <si>
    <t>1466480598</t>
  </si>
  <si>
    <t>Krycí nátěr (email) zámečnických konstrukcí jednonásobný syntetický standardní</t>
  </si>
  <si>
    <t>177</t>
  </si>
  <si>
    <t>783491021</t>
  </si>
  <si>
    <t>Příplatek k cenám provedení jednonásobného nátěru klempířských kcí pl do 2 m2</t>
  </si>
  <si>
    <t>-1663849095</t>
  </si>
  <si>
    <t>Příplatek k ceně nátěru klempířských konstrukcí za zvýšenou pracnost při provedení plochy malého rozsahu plochy do 2 m2</t>
  </si>
  <si>
    <t>https://podminky.urs.cz/item/CS_URS_2022_02/783491021</t>
  </si>
  <si>
    <t>178</t>
  </si>
  <si>
    <t>783801501</t>
  </si>
  <si>
    <t>Omytí omítek před provedením nátěru</t>
  </si>
  <si>
    <t>1573793594</t>
  </si>
  <si>
    <t>Příprava podkladu omítek před provedením nátěru omytí</t>
  </si>
  <si>
    <t>"fasáda SZ"48</t>
  </si>
  <si>
    <t>179</t>
  </si>
  <si>
    <t>783823135</t>
  </si>
  <si>
    <t>Penetrační silikonový nátěr hladkých, tenkovrstvých zrnitých nebo štukových omítek</t>
  </si>
  <si>
    <t>1124909083</t>
  </si>
  <si>
    <t>Penetrační nátěr omítek hladkých omítek hladkých, zrnitých tenkovrstvých nebo štukových stupně členitosti 1 a 2 silikonový</t>
  </si>
  <si>
    <t>180</t>
  </si>
  <si>
    <t>783827425</t>
  </si>
  <si>
    <t>Krycí dvojnásobný silikonový nátěr omítek stupně členitosti 1 a 2</t>
  </si>
  <si>
    <t>-293219286</t>
  </si>
  <si>
    <t>Krycí (ochranný ) nátěr omítek dvojnásobný hladkých omítek hladkých, zrnitých tenkovrstvých nebo štukových stupně členitosti 1 a 2 silikonový</t>
  </si>
  <si>
    <t>784</t>
  </si>
  <si>
    <t>Dokončovací práce - malby a tapety</t>
  </si>
  <si>
    <t>181</t>
  </si>
  <si>
    <t>784111001</t>
  </si>
  <si>
    <t>Oprášení (ometení ) podkladu v místnostech v do 3,80 m</t>
  </si>
  <si>
    <t>-1327373189</t>
  </si>
  <si>
    <t>Oprášení (ometení) podkladu v místnostech výšky do 3,80 m</t>
  </si>
  <si>
    <t>https://podminky.urs.cz/item/CS_URS_2022_02/784111001</t>
  </si>
  <si>
    <t>"množství je orientační , bude upřesněno při realizaci po odstranění stávajících obkladů"150</t>
  </si>
  <si>
    <t>182</t>
  </si>
  <si>
    <t>784111031</t>
  </si>
  <si>
    <t>Omytí podkladu v místnostech v do 3,80 m</t>
  </si>
  <si>
    <t>605633492</t>
  </si>
  <si>
    <t>Omytí podkladu omytí v místnostech výšky do 3,80 m</t>
  </si>
  <si>
    <t>https://podminky.urs.cz/item/CS_URS_2022_02/784111031</t>
  </si>
  <si>
    <t>"množství je orientační , bude upřesněno při realizaci "341,5</t>
  </si>
  <si>
    <t>" SDK stěny, obklady"  -3*4*0,4*2,6-0,55*2*2,9-5,4*2,9-3,7*2*0,7</t>
  </si>
  <si>
    <t>" podhled m.č. 1.02-1,11" -(22,71+15,11+5,625+13,32+1,5+11,35+4,85+1,5+1,3+15,11)</t>
  </si>
  <si>
    <t>183</t>
  </si>
  <si>
    <t>784171111</t>
  </si>
  <si>
    <t>Zakrytí vnitřních ploch stěn v místnostech v do 3,80 m</t>
  </si>
  <si>
    <t>109925503</t>
  </si>
  <si>
    <t>Zakrytí nemalovaných ploch (materiál ve specifikaci) včetně pozdějšího odkrytí svislých ploch např. stěn, oken, dveří v místnostech výšky do 3,80</t>
  </si>
  <si>
    <t>https://podminky.urs.cz/item/CS_URS_2022_02/784171111</t>
  </si>
  <si>
    <t>"dveře"6*0,9*2+6*0,8*2+6*0,7*2+1,07*2,15</t>
  </si>
  <si>
    <t>" okna"9*1,07*1,48+2*0,87*1,56+2*0,75*0,9</t>
  </si>
  <si>
    <t>" obklady aparapety stěn"222+9,55+12</t>
  </si>
  <si>
    <t>184</t>
  </si>
  <si>
    <t>58124842</t>
  </si>
  <si>
    <t>fólie pro malířské potřeby zakrývací tl 7µ 4x5m</t>
  </si>
  <si>
    <t>-1352980899</t>
  </si>
  <si>
    <t>292,968*1,05 'Přepočtené koeficientem množství</t>
  </si>
  <si>
    <t>185</t>
  </si>
  <si>
    <t>784191007</t>
  </si>
  <si>
    <t>Čištění vnitřních ploch podlah po provedení malířských prací</t>
  </si>
  <si>
    <t>-1249527215</t>
  </si>
  <si>
    <t>Čištění vnitřních ploch hrubý úklid po provedení malířských prací omytím podlah</t>
  </si>
  <si>
    <t>https://podminky.urs.cz/item/CS_URS_2022_02/784191007</t>
  </si>
  <si>
    <t>95,25+22,71+15,11+5,95+13,32+1,6+11,35+4,85+1,5+1,3+15,11</t>
  </si>
  <si>
    <t>186</t>
  </si>
  <si>
    <t>784211121</t>
  </si>
  <si>
    <t>Dvojnásobné bílé malby ze směsí za mokra středně oděruvzdorných v místnostech v do 3,80 m</t>
  </si>
  <si>
    <t>1033441841</t>
  </si>
  <si>
    <t>Malby z malířských směsí oděruvzdorných za mokra dvojnásobné, bílé za mokra oděruvzdorné středně v místnostech výšky do 3,80 m</t>
  </si>
  <si>
    <t>https://podminky.urs.cz/item/CS_URS_2022_02/784211121</t>
  </si>
  <si>
    <t>"1.01" 2,86*20,82-2,56*2,4-(8*2)+2,86*6,02-0,9*1,97+ 2,86*15,668*1,07*1,48+8*0,6*1,48+0,86*(1+7,05+0,125+1,8+1,25)+3,76*(2,86-2,12)+12*0,4*2,86</t>
  </si>
  <si>
    <t>"1,02" 3,76*(2,9-2,12)+(2*5,16+(3,76-3,05)-2,3*1,5+2*0,1)*0,9+22,71</t>
  </si>
  <si>
    <t>"1.11"(4,93*2*+1*2)*0,86-1,5*0,3+5,16</t>
  </si>
  <si>
    <t>"1.03" (( 5,813-3,05)+0,45+0,55+5,5+0,4+3,8+0,4+0,45)*0,8+15,11</t>
  </si>
  <si>
    <t>"1,04"( 1,8*2+3,02*2)*0,9+5,925</t>
  </si>
  <si>
    <t>"1.05+1.06+1.07"1,96*0,5+0,9*(1*2+0,52+0,9+2,55+2,49+0,22+1+0,5+1,1+4,01+0,8+0,1+1,4+2,12+3,31+0,5+0,55)+(13,32+1,6 +11,35)</t>
  </si>
  <si>
    <t>"1,08"2,9*(2,76+1,98+1,85+2*0,4+0,35+1,45)-2*0,7*1,97+4,85</t>
  </si>
  <si>
    <t>"1.09+1.10"0,9*(0,925*2*2+1,535*2+1,25*2+0,3)+1,5+1,3</t>
  </si>
  <si>
    <t>SO 01-D1.4. ZTI -  část zdravotně techn. instalace</t>
  </si>
  <si>
    <t xml:space="preserve">VPK Mauer s.r.o. Hradec Králové </t>
  </si>
  <si>
    <t xml:space="preserve">    721 - Zdravotechnika</t>
  </si>
  <si>
    <t>721</t>
  </si>
  <si>
    <t>Zdravotechnika</t>
  </si>
  <si>
    <t>721- ZTI</t>
  </si>
  <si>
    <t xml:space="preserve">samostatný rozpočet  ZTI- kompletní dodávka a montáž </t>
  </si>
  <si>
    <t>KOMPL</t>
  </si>
  <si>
    <t>-1979682998</t>
  </si>
  <si>
    <t xml:space="preserve">samostatný rozpočet ZTI- kompletní dodávka a montáž </t>
  </si>
  <si>
    <t>SO 01-D1.4. VZT -  část vzduchotechnika</t>
  </si>
  <si>
    <t>Lorenc TZB spol.s.r.o. Hořičky</t>
  </si>
  <si>
    <t xml:space="preserve">    751 - Vzduchotechnika</t>
  </si>
  <si>
    <t>751</t>
  </si>
  <si>
    <t>Vzduchotechnika</t>
  </si>
  <si>
    <t>751 - VZT</t>
  </si>
  <si>
    <t xml:space="preserve">samostatný rozpočet VZDUCHOTECNIKA - kompletní dodávka a montáž </t>
  </si>
  <si>
    <t>-400330528</t>
  </si>
  <si>
    <t xml:space="preserve">samostatný rozpočet VZTUCHOTECNIKA - kompletní dodávka a montáž </t>
  </si>
  <si>
    <t>SO 01-D1.4. UT - část vytápění</t>
  </si>
  <si>
    <t xml:space="preserve">    731 - Ústřední vytápění </t>
  </si>
  <si>
    <t>731</t>
  </si>
  <si>
    <t xml:space="preserve">Ústřední vytápění </t>
  </si>
  <si>
    <t>731 VYTÁPĚNÍ</t>
  </si>
  <si>
    <t xml:space="preserve">samostatný rozpočet VYTÁPĚNÍ - kompletní dodávka a montáž </t>
  </si>
  <si>
    <t>KJOMPL</t>
  </si>
  <si>
    <t>-846331281</t>
  </si>
  <si>
    <t>SO 01 D1.4. EL -  část elektroinstalace</t>
  </si>
  <si>
    <t xml:space="preserve">Elekroprojekce Vlach, Náchod  </t>
  </si>
  <si>
    <t xml:space="preserve">Elekroprojekce Vlach, Náchod </t>
  </si>
  <si>
    <t xml:space="preserve">    741 - Elektroinstalace </t>
  </si>
  <si>
    <t>741</t>
  </si>
  <si>
    <t xml:space="preserve">Elektroinstalace </t>
  </si>
  <si>
    <t>741-ELEKTRO</t>
  </si>
  <si>
    <t xml:space="preserve">samostatný rozpočet  ELEKTROINSTALACE -  kompletní dodávka a montáž </t>
  </si>
  <si>
    <t>221228872</t>
  </si>
  <si>
    <t xml:space="preserve">samostatný rozpočet ELEKTROINSTALACE - kompletní dodávka a montáž </t>
  </si>
  <si>
    <t>VON etapa 2 - vedlejší a ostatní náklady</t>
  </si>
  <si>
    <t>OST - Vedlejší a ostatní rozpočtové náklady</t>
  </si>
  <si>
    <t xml:space="preserve">    01 - Vedlejší rozpočtové náklady</t>
  </si>
  <si>
    <t xml:space="preserve">    02 - Projektová dokumentace - ostatní náklady</t>
  </si>
  <si>
    <t xml:space="preserve">    09 - Ostatní náklady</t>
  </si>
  <si>
    <t>OST</t>
  </si>
  <si>
    <t>Vedlejší a ostatní rozpočtové náklady</t>
  </si>
  <si>
    <t>01</t>
  </si>
  <si>
    <t>Vedlejší rozpočtové náklady</t>
  </si>
  <si>
    <t>011</t>
  </si>
  <si>
    <t>Zajištění kompletního zařízení staveniště  vč.jeho připojení na sítě a  případného potřebného oplocení</t>
  </si>
  <si>
    <t>soubor</t>
  </si>
  <si>
    <t>1024</t>
  </si>
  <si>
    <t>313735959</t>
  </si>
  <si>
    <t>Zajištění kompletního zařízení staveniště a jeho připojení na sítě. Po dokončení likvidace ZS a uvedení plochy do původního stavu</t>
  </si>
  <si>
    <t>0620</t>
  </si>
  <si>
    <t xml:space="preserve">Čištění navazuijících komunikací v průběhu  celé stavby a po jejím dokončení </t>
  </si>
  <si>
    <t>-876615374</t>
  </si>
  <si>
    <t xml:space="preserve">Čištění navazuijících komunikací v průběhu celé stavby a po jejím dokončení </t>
  </si>
  <si>
    <t>"čištění navazuijící komunikace v průběhu  celé stavby a po jejím dokončení - četnost bude odvislá dle akuálního stavu vozovky a počasí  " 1</t>
  </si>
  <si>
    <t>0621</t>
  </si>
  <si>
    <t>Zajištění  obnovy stávajících  komunikací  v případě jejích poškození</t>
  </si>
  <si>
    <t>komplet</t>
  </si>
  <si>
    <t>-625079246</t>
  </si>
  <si>
    <t>Zajištění obnovy stávajících komunikací v případě jejích poškození</t>
  </si>
  <si>
    <t>" obnova stávající  komunikace při jejím případném poškození" 1</t>
  </si>
  <si>
    <t>02</t>
  </si>
  <si>
    <t>Projektová dokumentace - ostatní náklady</t>
  </si>
  <si>
    <t>013254000.2</t>
  </si>
  <si>
    <t xml:space="preserve">Dokumentace skutečného provedení stavby </t>
  </si>
  <si>
    <t>-421982964</t>
  </si>
  <si>
    <t xml:space="preserve">Projektové práce dokumentace stavby skutečného provedení stavby (výkresová a textová) </t>
  </si>
  <si>
    <t>0200</t>
  </si>
  <si>
    <t>Zajištění vytýčení veškerých stávajících podzemních zařízení a sítí před zahájením výkopových prací</t>
  </si>
  <si>
    <t>-1157649365</t>
  </si>
  <si>
    <t xml:space="preserve">Zjištění veškerých stávajících zařízení a sítí před zahájením výkopových prací a bourání stávajících konstrukcí
</t>
  </si>
  <si>
    <t>0222</t>
  </si>
  <si>
    <t>Zpracování povodňového plánu stavby dle §71 zákona č. 254/2001 Sb. včetně zajištění schválení příslušnými orgány správy a Povodím Labe, státní podnik</t>
  </si>
  <si>
    <t>-1351367972</t>
  </si>
  <si>
    <t xml:space="preserve">Proškolení určeného zástupce stavebníka </t>
  </si>
  <si>
    <t>0223</t>
  </si>
  <si>
    <t>439069466</t>
  </si>
  <si>
    <t xml:space="preserve">Provedení veškerých potřebných zkoušek a předání dokladů </t>
  </si>
  <si>
    <t>09</t>
  </si>
  <si>
    <t>Ostatní náklady</t>
  </si>
  <si>
    <t>0933</t>
  </si>
  <si>
    <t xml:space="preserve">Kompletační činnost </t>
  </si>
  <si>
    <t>262144</t>
  </si>
  <si>
    <t>1913934112</t>
  </si>
  <si>
    <t>099-et 1</t>
  </si>
  <si>
    <t>Finanční rezerva  ( uvést částku 50 000Kč)</t>
  </si>
  <si>
    <t>1578943520</t>
  </si>
  <si>
    <t>Finanční rezerva ( uvést částku 50 000Kč)</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</si>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</sst>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0" fillId="0" borderId="0" xfId="0"/>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4"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39711111" TargetMode="External" /><Relationship Id="rId2" Type="http://schemas.openxmlformats.org/officeDocument/2006/relationships/hyperlink" Target="https://podminky.urs.cz/item/CS_URS_2022_02/162211311" TargetMode="External" /><Relationship Id="rId3" Type="http://schemas.openxmlformats.org/officeDocument/2006/relationships/hyperlink" Target="https://podminky.urs.cz/item/CS_URS_2022_02/162211311" TargetMode="External" /><Relationship Id="rId4" Type="http://schemas.openxmlformats.org/officeDocument/2006/relationships/hyperlink" Target="https://podminky.urs.cz/item/CS_URS_2022_02/174111101" TargetMode="External" /><Relationship Id="rId5" Type="http://schemas.openxmlformats.org/officeDocument/2006/relationships/hyperlink" Target="https://podminky.urs.cz/item/CS_URS_2022_02/175111101" TargetMode="External" /><Relationship Id="rId6" Type="http://schemas.openxmlformats.org/officeDocument/2006/relationships/hyperlink" Target="https://podminky.urs.cz/item/CS_URS_2022_02/310237261" TargetMode="External" /><Relationship Id="rId7" Type="http://schemas.openxmlformats.org/officeDocument/2006/relationships/hyperlink" Target="https://podminky.urs.cz/item/CS_URS_2022_02/317121151" TargetMode="External" /><Relationship Id="rId8" Type="http://schemas.openxmlformats.org/officeDocument/2006/relationships/hyperlink" Target="https://podminky.urs.cz/item/CS_URS_2022_02/317944321" TargetMode="External" /><Relationship Id="rId9" Type="http://schemas.openxmlformats.org/officeDocument/2006/relationships/hyperlink" Target="https://podminky.urs.cz/item/CS_URS_2022_02/317944323" TargetMode="External" /><Relationship Id="rId10" Type="http://schemas.openxmlformats.org/officeDocument/2006/relationships/hyperlink" Target="https://podminky.urs.cz/item/CS_URS_2022_02/340231001" TargetMode="External" /><Relationship Id="rId11" Type="http://schemas.openxmlformats.org/officeDocument/2006/relationships/hyperlink" Target="https://podminky.urs.cz/item/CS_URS_2022_02/340231021" TargetMode="External" /><Relationship Id="rId12" Type="http://schemas.openxmlformats.org/officeDocument/2006/relationships/hyperlink" Target="https://podminky.urs.cz/item/CS_URS_2022_02/342244211" TargetMode="External" /><Relationship Id="rId13" Type="http://schemas.openxmlformats.org/officeDocument/2006/relationships/hyperlink" Target="https://podminky.urs.cz/item/CS_URS_2022_02/348101120" TargetMode="External" /><Relationship Id="rId14" Type="http://schemas.openxmlformats.org/officeDocument/2006/relationships/hyperlink" Target="https://podminky.urs.cz/item/CS_URS_2022_02/430321515" TargetMode="External" /><Relationship Id="rId15" Type="http://schemas.openxmlformats.org/officeDocument/2006/relationships/hyperlink" Target="https://podminky.urs.cz/item/CS_URS_2022_02/430362021" TargetMode="External" /><Relationship Id="rId16" Type="http://schemas.openxmlformats.org/officeDocument/2006/relationships/hyperlink" Target="https://podminky.urs.cz/item/CS_URS_2022_02/431351121" TargetMode="External" /><Relationship Id="rId17" Type="http://schemas.openxmlformats.org/officeDocument/2006/relationships/hyperlink" Target="https://podminky.urs.cz/item/CS_URS_2022_02/431351122" TargetMode="External" /><Relationship Id="rId18" Type="http://schemas.openxmlformats.org/officeDocument/2006/relationships/hyperlink" Target="https://podminky.urs.cz/item/CS_URS_2022_02/451573111" TargetMode="External" /><Relationship Id="rId19" Type="http://schemas.openxmlformats.org/officeDocument/2006/relationships/hyperlink" Target="https://podminky.urs.cz/item/CS_URS_2022_02/612142001" TargetMode="External" /><Relationship Id="rId20" Type="http://schemas.openxmlformats.org/officeDocument/2006/relationships/hyperlink" Target="https://podminky.urs.cz/item/CS_URS_2022_02/612231003" TargetMode="External" /><Relationship Id="rId21" Type="http://schemas.openxmlformats.org/officeDocument/2006/relationships/hyperlink" Target="https://podminky.urs.cz/item/CS_URS_2022_02/612311141" TargetMode="External" /><Relationship Id="rId22" Type="http://schemas.openxmlformats.org/officeDocument/2006/relationships/hyperlink" Target="https://podminky.urs.cz/item/CS_URS_2022_02/612316121" TargetMode="External" /><Relationship Id="rId23" Type="http://schemas.openxmlformats.org/officeDocument/2006/relationships/hyperlink" Target="https://podminky.urs.cz/item/CS_URS_2022_02/612328131" TargetMode="External" /><Relationship Id="rId24" Type="http://schemas.openxmlformats.org/officeDocument/2006/relationships/hyperlink" Target="https://podminky.urs.cz/item/CS_URS_2022_02/619995001" TargetMode="External" /><Relationship Id="rId25" Type="http://schemas.openxmlformats.org/officeDocument/2006/relationships/hyperlink" Target="https://podminky.urs.cz/item/CS_URS_2022_02/619995001" TargetMode="External" /><Relationship Id="rId26" Type="http://schemas.openxmlformats.org/officeDocument/2006/relationships/hyperlink" Target="https://podminky.urs.cz/item/CS_URS_2022_02/622325111" TargetMode="External" /><Relationship Id="rId27" Type="http://schemas.openxmlformats.org/officeDocument/2006/relationships/hyperlink" Target="https://podminky.urs.cz/item/CS_URS_2022_02/629991011" TargetMode="External" /><Relationship Id="rId28" Type="http://schemas.openxmlformats.org/officeDocument/2006/relationships/hyperlink" Target="https://podminky.urs.cz/item/CS_URS_2022_02/631311115" TargetMode="External" /><Relationship Id="rId29" Type="http://schemas.openxmlformats.org/officeDocument/2006/relationships/hyperlink" Target="https://podminky.urs.cz/item/CS_URS_2022_02/631311123" TargetMode="External" /><Relationship Id="rId30" Type="http://schemas.openxmlformats.org/officeDocument/2006/relationships/hyperlink" Target="https://podminky.urs.cz/item/CS_URS_2022_02/631311124" TargetMode="External" /><Relationship Id="rId31" Type="http://schemas.openxmlformats.org/officeDocument/2006/relationships/hyperlink" Target="https://podminky.urs.cz/item/CS_URS_2022_02/631319171" TargetMode="External" /><Relationship Id="rId32" Type="http://schemas.openxmlformats.org/officeDocument/2006/relationships/hyperlink" Target="https://podminky.urs.cz/item/CS_URS_2022_02/631362021" TargetMode="External" /><Relationship Id="rId33" Type="http://schemas.openxmlformats.org/officeDocument/2006/relationships/hyperlink" Target="https://podminky.urs.cz/item/CS_URS_2022_02/642942611" TargetMode="External" /><Relationship Id="rId34" Type="http://schemas.openxmlformats.org/officeDocument/2006/relationships/hyperlink" Target="https://podminky.urs.cz/item/CS_URS_2022_02/632441112" TargetMode="External" /><Relationship Id="rId35" Type="http://schemas.openxmlformats.org/officeDocument/2006/relationships/hyperlink" Target="https://podminky.urs.cz/item/CS_URS_2022_02/949101111" TargetMode="External" /><Relationship Id="rId36" Type="http://schemas.openxmlformats.org/officeDocument/2006/relationships/hyperlink" Target="https://podminky.urs.cz/item/CS_URS_2022_02/962031133" TargetMode="External" /><Relationship Id="rId37" Type="http://schemas.openxmlformats.org/officeDocument/2006/relationships/hyperlink" Target="https://podminky.urs.cz/item/CS_URS_2022_02/962032230" TargetMode="External" /><Relationship Id="rId38" Type="http://schemas.openxmlformats.org/officeDocument/2006/relationships/hyperlink" Target="https://podminky.urs.cz/item/CS_URS_2022_02/965042121" TargetMode="External" /><Relationship Id="rId39" Type="http://schemas.openxmlformats.org/officeDocument/2006/relationships/hyperlink" Target="https://podminky.urs.cz/item/CS_URS_2022_02/965042131" TargetMode="External" /><Relationship Id="rId40" Type="http://schemas.openxmlformats.org/officeDocument/2006/relationships/hyperlink" Target="https://podminky.urs.cz/item/CS_URS_&#218;RS2022_02/965042141" TargetMode="External" /><Relationship Id="rId41" Type="http://schemas.openxmlformats.org/officeDocument/2006/relationships/hyperlink" Target="https://podminky.urs.cz/item/CS_URS_2022_02/965049111" TargetMode="External" /><Relationship Id="rId42" Type="http://schemas.openxmlformats.org/officeDocument/2006/relationships/hyperlink" Target="https://podminky.urs.cz/item/CS_URS_2022_02/965081333" TargetMode="External" /><Relationship Id="rId43" Type="http://schemas.openxmlformats.org/officeDocument/2006/relationships/hyperlink" Target="https://podminky.urs.cz/item/CS_URS_2022_02/968072455" TargetMode="External" /><Relationship Id="rId44" Type="http://schemas.openxmlformats.org/officeDocument/2006/relationships/hyperlink" Target="https://podminky.urs.cz/item/CS_URS_2022_02/968082016" TargetMode="External" /><Relationship Id="rId45" Type="http://schemas.openxmlformats.org/officeDocument/2006/relationships/hyperlink" Target="https://podminky.urs.cz/item/CS_URS_2022_02/971033241" TargetMode="External" /><Relationship Id="rId46" Type="http://schemas.openxmlformats.org/officeDocument/2006/relationships/hyperlink" Target="https://podminky.urs.cz/item/CS_URS_2022_02/971033341" TargetMode="External" /><Relationship Id="rId47" Type="http://schemas.openxmlformats.org/officeDocument/2006/relationships/hyperlink" Target="https://podminky.urs.cz/item/CS_URS_2022_02/971033261" TargetMode="External" /><Relationship Id="rId48" Type="http://schemas.openxmlformats.org/officeDocument/2006/relationships/hyperlink" Target="https://podminky.urs.cz/item/CS_URS_2022_02/971033361" TargetMode="External" /><Relationship Id="rId49" Type="http://schemas.openxmlformats.org/officeDocument/2006/relationships/hyperlink" Target="https://podminky.urs.cz/item/CS_URS_2022_02/971033431" TargetMode="External" /><Relationship Id="rId50" Type="http://schemas.openxmlformats.org/officeDocument/2006/relationships/hyperlink" Target="https://podminky.urs.cz/item/CS_URS_2022_02/971033461" TargetMode="External" /><Relationship Id="rId51" Type="http://schemas.openxmlformats.org/officeDocument/2006/relationships/hyperlink" Target="https://podminky.urs.cz/item/CS_URS_2022_02/971033561" TargetMode="External" /><Relationship Id="rId52" Type="http://schemas.openxmlformats.org/officeDocument/2006/relationships/hyperlink" Target="https://podminky.urs.cz/item/CS_URS_2022_02/971033631" TargetMode="External" /><Relationship Id="rId53" Type="http://schemas.openxmlformats.org/officeDocument/2006/relationships/hyperlink" Target="https://podminky.urs.cz/item/CS_URS_2022_02/971042331" TargetMode="External" /><Relationship Id="rId54" Type="http://schemas.openxmlformats.org/officeDocument/2006/relationships/hyperlink" Target="https://podminky.urs.cz/item/CS_URS_2022_02/973031812" TargetMode="External" /><Relationship Id="rId55" Type="http://schemas.openxmlformats.org/officeDocument/2006/relationships/hyperlink" Target="https://podminky.urs.cz/item/CS_URS_2022_02/973031813" TargetMode="External" /><Relationship Id="rId56" Type="http://schemas.openxmlformats.org/officeDocument/2006/relationships/hyperlink" Target="https://podminky.urs.cz/item/CS_URS_2022_02/974031132" TargetMode="External" /><Relationship Id="rId57" Type="http://schemas.openxmlformats.org/officeDocument/2006/relationships/hyperlink" Target="https://podminky.urs.cz/item/CS_URS_2022_02/974031143" TargetMode="External" /><Relationship Id="rId58" Type="http://schemas.openxmlformats.org/officeDocument/2006/relationships/hyperlink" Target="https://podminky.urs.cz/item/CS_URS_2022_02/974031153" TargetMode="External" /><Relationship Id="rId59" Type="http://schemas.openxmlformats.org/officeDocument/2006/relationships/hyperlink" Target="https://podminky.urs.cz/item/CS_URS_2022_02/974031164" TargetMode="External" /><Relationship Id="rId60" Type="http://schemas.openxmlformats.org/officeDocument/2006/relationships/hyperlink" Target="https://podminky.urs.cz/item/CS_URS_2022_02/974031664" TargetMode="External" /><Relationship Id="rId61" Type="http://schemas.openxmlformats.org/officeDocument/2006/relationships/hyperlink" Target="https://podminky.urs.cz/item/CS_URS_2022_02/978013191" TargetMode="External" /><Relationship Id="rId62" Type="http://schemas.openxmlformats.org/officeDocument/2006/relationships/hyperlink" Target="https://podminky.urs.cz/item/CS_URS_2022_02/978059541" TargetMode="External" /><Relationship Id="rId63" Type="http://schemas.openxmlformats.org/officeDocument/2006/relationships/hyperlink" Target="https://podminky.urs.cz/item/CS_URS_2022_02/997013211" TargetMode="External" /><Relationship Id="rId64" Type="http://schemas.openxmlformats.org/officeDocument/2006/relationships/hyperlink" Target="https://podminky.urs.cz/item/CS_URS_2022_02/997013501" TargetMode="External" /><Relationship Id="rId65" Type="http://schemas.openxmlformats.org/officeDocument/2006/relationships/hyperlink" Target="https://podminky.urs.cz/item/CS_URS_2022_02/997013509" TargetMode="External" /><Relationship Id="rId66" Type="http://schemas.openxmlformats.org/officeDocument/2006/relationships/hyperlink" Target="https://podminky.urs.cz/item/CS_URS_2022_02/998011001" TargetMode="External" /><Relationship Id="rId67" Type="http://schemas.openxmlformats.org/officeDocument/2006/relationships/hyperlink" Target="https://podminky.urs.cz/item/CS_URS_2022_02/711111001" TargetMode="External" /><Relationship Id="rId68" Type="http://schemas.openxmlformats.org/officeDocument/2006/relationships/hyperlink" Target="https://podminky.urs.cz/item/CS_URS_2022_02/711141559" TargetMode="External" /><Relationship Id="rId69" Type="http://schemas.openxmlformats.org/officeDocument/2006/relationships/hyperlink" Target="https://podminky.urs.cz/item/CS_URS_2022_02/998711201" TargetMode="External" /><Relationship Id="rId70" Type="http://schemas.openxmlformats.org/officeDocument/2006/relationships/hyperlink" Target="https://podminky.urs.cz/item/CS_URS_2022_02/763101814" TargetMode="External" /><Relationship Id="rId71" Type="http://schemas.openxmlformats.org/officeDocument/2006/relationships/hyperlink" Target="https://podminky.urs.cz/item/CS_URS_2022_02/763111811" TargetMode="External" /><Relationship Id="rId72" Type="http://schemas.openxmlformats.org/officeDocument/2006/relationships/hyperlink" Target="https://podminky.urs.cz/item/CS_URS_2022_02/763131451" TargetMode="External" /><Relationship Id="rId73" Type="http://schemas.openxmlformats.org/officeDocument/2006/relationships/hyperlink" Target="https://podminky.urs.cz/item/CS_URS_2022_02/763164521" TargetMode="External" /><Relationship Id="rId74" Type="http://schemas.openxmlformats.org/officeDocument/2006/relationships/hyperlink" Target="https://podminky.urs.cz/item/CS_URS_2022_02/763164541" TargetMode="External" /><Relationship Id="rId75" Type="http://schemas.openxmlformats.org/officeDocument/2006/relationships/hyperlink" Target="https://podminky.urs.cz/item/CS_URS_2022_02/763172312" TargetMode="External" /><Relationship Id="rId76" Type="http://schemas.openxmlformats.org/officeDocument/2006/relationships/hyperlink" Target="https://podminky.urs.cz/item/CS_URS_2022_02/764002851" TargetMode="External" /><Relationship Id="rId77" Type="http://schemas.openxmlformats.org/officeDocument/2006/relationships/hyperlink" Target="https://podminky.urs.cz/item/CS_URS_2022_02/764216604" TargetMode="External" /><Relationship Id="rId78" Type="http://schemas.openxmlformats.org/officeDocument/2006/relationships/hyperlink" Target="https://podminky.urs.cz/item/CS_URS_2022_02/998764201" TargetMode="External" /><Relationship Id="rId79" Type="http://schemas.openxmlformats.org/officeDocument/2006/relationships/hyperlink" Target="https://podminky.urs.cz/item/CS_URS_2022_02/766411811" TargetMode="External" /><Relationship Id="rId80" Type="http://schemas.openxmlformats.org/officeDocument/2006/relationships/hyperlink" Target="https://podminky.urs.cz/item/CS_URS_2022_02/766411821" TargetMode="External" /><Relationship Id="rId81" Type="http://schemas.openxmlformats.org/officeDocument/2006/relationships/hyperlink" Target="https://podminky.urs.cz/item/CS_URS_2022_02/766421811" TargetMode="External" /><Relationship Id="rId82" Type="http://schemas.openxmlformats.org/officeDocument/2006/relationships/hyperlink" Target="https://podminky.urs.cz/item/CS_URS_2022_02/766421821" TargetMode="External" /><Relationship Id="rId83" Type="http://schemas.openxmlformats.org/officeDocument/2006/relationships/hyperlink" Target="https://podminky.urs.cz/item/CS_URS_2022_02/766421822" TargetMode="External" /><Relationship Id="rId84" Type="http://schemas.openxmlformats.org/officeDocument/2006/relationships/hyperlink" Target="https://podminky.urs.cz/item/CS_URS_2022_02/766441822" TargetMode="External" /><Relationship Id="rId85" Type="http://schemas.openxmlformats.org/officeDocument/2006/relationships/hyperlink" Target="https://podminky.urs.cz/item/CS_URS_2022_02/766441822" TargetMode="External" /><Relationship Id="rId86" Type="http://schemas.openxmlformats.org/officeDocument/2006/relationships/hyperlink" Target="https://podminky.urs.cz/item/CS_URS_2022_02/766622861" TargetMode="External" /><Relationship Id="rId87" Type="http://schemas.openxmlformats.org/officeDocument/2006/relationships/hyperlink" Target="https://podminky.urs.cz/item/CS_URS_2022_02/766660001" TargetMode="External" /><Relationship Id="rId88" Type="http://schemas.openxmlformats.org/officeDocument/2006/relationships/hyperlink" Target="https://podminky.urs.cz/item/CS_URS_2022_02/766660002" TargetMode="External" /><Relationship Id="rId89" Type="http://schemas.openxmlformats.org/officeDocument/2006/relationships/hyperlink" Target="https://podminky.urs.cz/item/CS_URS_2022_02/766691914" TargetMode="External" /><Relationship Id="rId90" Type="http://schemas.openxmlformats.org/officeDocument/2006/relationships/hyperlink" Target="https://podminky.urs.cz/item/CS_URS_2022_02/998766201" TargetMode="External" /><Relationship Id="rId91" Type="http://schemas.openxmlformats.org/officeDocument/2006/relationships/hyperlink" Target="https://podminky.urs.cz/item/CS_URS_2022_02/767581801" TargetMode="External" /><Relationship Id="rId92" Type="http://schemas.openxmlformats.org/officeDocument/2006/relationships/hyperlink" Target="https://podminky.urs.cz/item/CS_URS_2022_02/767582800" TargetMode="External" /><Relationship Id="rId93" Type="http://schemas.openxmlformats.org/officeDocument/2006/relationships/hyperlink" Target="https://podminky.urs.cz/item/CS_URS_2022_02/771121011" TargetMode="External" /><Relationship Id="rId94" Type="http://schemas.openxmlformats.org/officeDocument/2006/relationships/hyperlink" Target="https://podminky.urs.cz/item/CS_URS_2022_02/771274122" TargetMode="External" /><Relationship Id="rId95" Type="http://schemas.openxmlformats.org/officeDocument/2006/relationships/hyperlink" Target="https://podminky.urs.cz/item/CS_URS_2022_02/771274242" TargetMode="External" /><Relationship Id="rId96" Type="http://schemas.openxmlformats.org/officeDocument/2006/relationships/hyperlink" Target="https://podminky.urs.cz/item/CS_URS_2022_02/771474113" TargetMode="External" /><Relationship Id="rId97" Type="http://schemas.openxmlformats.org/officeDocument/2006/relationships/hyperlink" Target="https://podminky.urs.cz/item/CS_URS_2022_02/771151011" TargetMode="External" /><Relationship Id="rId98" Type="http://schemas.openxmlformats.org/officeDocument/2006/relationships/hyperlink" Target="https://podminky.urs.cz/item/CS_URS_2022_02/998771201" TargetMode="External" /><Relationship Id="rId99" Type="http://schemas.openxmlformats.org/officeDocument/2006/relationships/hyperlink" Target="https://podminky.urs.cz/item/CS_URS_2022_02/772522811" TargetMode="External" /><Relationship Id="rId100" Type="http://schemas.openxmlformats.org/officeDocument/2006/relationships/hyperlink" Target="https://podminky.urs.cz/item/CS_URS_2022_02/998772201" TargetMode="External" /><Relationship Id="rId101" Type="http://schemas.openxmlformats.org/officeDocument/2006/relationships/hyperlink" Target="https://podminky.urs.cz/item/CS_URS_2022_02/775429121" TargetMode="External" /><Relationship Id="rId102" Type="http://schemas.openxmlformats.org/officeDocument/2006/relationships/hyperlink" Target="https://podminky.urs.cz/item/CS_URS_2022_02/775511800" TargetMode="External" /><Relationship Id="rId103" Type="http://schemas.openxmlformats.org/officeDocument/2006/relationships/hyperlink" Target="https://podminky.urs.cz/item/CS_URS_2022_02/998775201" TargetMode="External" /><Relationship Id="rId104" Type="http://schemas.openxmlformats.org/officeDocument/2006/relationships/hyperlink" Target="https://podminky.urs.cz/item/CS_URS_2022_02/776111115" TargetMode="External" /><Relationship Id="rId105" Type="http://schemas.openxmlformats.org/officeDocument/2006/relationships/hyperlink" Target="https://podminky.urs.cz/item/CS_URS_2022_02/776111116" TargetMode="External" /><Relationship Id="rId106" Type="http://schemas.openxmlformats.org/officeDocument/2006/relationships/hyperlink" Target="https://podminky.urs.cz/item/CS_URS_2022_02/776111211" TargetMode="External" /><Relationship Id="rId107" Type="http://schemas.openxmlformats.org/officeDocument/2006/relationships/hyperlink" Target="https://podminky.urs.cz/item/CS_URS_2022_02/776111221" TargetMode="External" /><Relationship Id="rId108" Type="http://schemas.openxmlformats.org/officeDocument/2006/relationships/hyperlink" Target="https://podminky.urs.cz/item/CS_URS_2022_02/776121111" TargetMode="External" /><Relationship Id="rId109" Type="http://schemas.openxmlformats.org/officeDocument/2006/relationships/hyperlink" Target="https://podminky.urs.cz/item/CS_URS_2022_02/776201812" TargetMode="External" /><Relationship Id="rId110" Type="http://schemas.openxmlformats.org/officeDocument/2006/relationships/hyperlink" Target="https://podminky.urs.cz/item/CS_URS_2022_02/776301812" TargetMode="External" /><Relationship Id="rId111" Type="http://schemas.openxmlformats.org/officeDocument/2006/relationships/hyperlink" Target="https://podminky.urs.cz/item/CS_URS_2022_02/998776201" TargetMode="External" /><Relationship Id="rId112" Type="http://schemas.openxmlformats.org/officeDocument/2006/relationships/hyperlink" Target="https://podminky.urs.cz/item/CS_URS_2022_02/781474112" TargetMode="External" /><Relationship Id="rId113" Type="http://schemas.openxmlformats.org/officeDocument/2006/relationships/hyperlink" Target="https://podminky.urs.cz/item/CS_URS_2022_02/781491511" TargetMode="External" /><Relationship Id="rId114" Type="http://schemas.openxmlformats.org/officeDocument/2006/relationships/hyperlink" Target="https://podminky.urs.cz/item/CS_URS_2022_02/998781201" TargetMode="External" /><Relationship Id="rId115" Type="http://schemas.openxmlformats.org/officeDocument/2006/relationships/hyperlink" Target="https://podminky.urs.cz/item/CS_URS_2022_02/783491021" TargetMode="External" /><Relationship Id="rId116" Type="http://schemas.openxmlformats.org/officeDocument/2006/relationships/hyperlink" Target="https://podminky.urs.cz/item/CS_URS_2022_02/784111001" TargetMode="External" /><Relationship Id="rId117" Type="http://schemas.openxmlformats.org/officeDocument/2006/relationships/hyperlink" Target="https://podminky.urs.cz/item/CS_URS_2022_02/784111031" TargetMode="External" /><Relationship Id="rId118" Type="http://schemas.openxmlformats.org/officeDocument/2006/relationships/hyperlink" Target="https://podminky.urs.cz/item/CS_URS_2022_02/784171111" TargetMode="External" /><Relationship Id="rId119" Type="http://schemas.openxmlformats.org/officeDocument/2006/relationships/hyperlink" Target="https://podminky.urs.cz/item/CS_URS_2022_02/784191007" TargetMode="External" /><Relationship Id="rId120" Type="http://schemas.openxmlformats.org/officeDocument/2006/relationships/hyperlink" Target="https://podminky.urs.cz/item/CS_URS_2022_02/784211121" TargetMode="External" /><Relationship Id="rId12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42"/>
      <c r="AS2" s="342"/>
      <c r="AT2" s="342"/>
      <c r="AU2" s="342"/>
      <c r="AV2" s="342"/>
      <c r="AW2" s="342"/>
      <c r="AX2" s="342"/>
      <c r="AY2" s="342"/>
      <c r="AZ2" s="342"/>
      <c r="BA2" s="342"/>
      <c r="BB2" s="342"/>
      <c r="BC2" s="342"/>
      <c r="BD2" s="342"/>
      <c r="BE2" s="342"/>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3" t="s">
        <v>14</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4"/>
      <c r="AQ5" s="24"/>
      <c r="AR5" s="22"/>
      <c r="BE5" s="350" t="s">
        <v>15</v>
      </c>
      <c r="BS5" s="19" t="s">
        <v>6</v>
      </c>
    </row>
    <row r="6" spans="2:71" s="1" customFormat="1" ht="36.95" customHeight="1">
      <c r="B6" s="23"/>
      <c r="C6" s="24"/>
      <c r="D6" s="30" t="s">
        <v>16</v>
      </c>
      <c r="E6" s="24"/>
      <c r="F6" s="24"/>
      <c r="G6" s="24"/>
      <c r="H6" s="24"/>
      <c r="I6" s="24"/>
      <c r="J6" s="24"/>
      <c r="K6" s="355" t="s">
        <v>17</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4"/>
      <c r="AQ6" s="24"/>
      <c r="AR6" s="22"/>
      <c r="BE6" s="351"/>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1"/>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1"/>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1"/>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51"/>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51"/>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1"/>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51"/>
      <c r="BS13" s="19" t="s">
        <v>6</v>
      </c>
    </row>
    <row r="14" spans="2:71" ht="12.75">
      <c r="B14" s="23"/>
      <c r="C14" s="24"/>
      <c r="D14" s="24"/>
      <c r="E14" s="356" t="s">
        <v>30</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1" t="s">
        <v>28</v>
      </c>
      <c r="AL14" s="24"/>
      <c r="AM14" s="24"/>
      <c r="AN14" s="33" t="s">
        <v>30</v>
      </c>
      <c r="AO14" s="24"/>
      <c r="AP14" s="24"/>
      <c r="AQ14" s="24"/>
      <c r="AR14" s="22"/>
      <c r="BE14" s="351"/>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1"/>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32</v>
      </c>
      <c r="AO16" s="24"/>
      <c r="AP16" s="24"/>
      <c r="AQ16" s="24"/>
      <c r="AR16" s="22"/>
      <c r="BE16" s="351"/>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51"/>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1"/>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1"/>
      <c r="BS19" s="19" t="s">
        <v>6</v>
      </c>
    </row>
    <row r="20" spans="2:71" s="1" customFormat="1" ht="18.4" customHeight="1">
      <c r="B20" s="23"/>
      <c r="C20" s="24"/>
      <c r="D20" s="24"/>
      <c r="E20" s="29" t="s">
        <v>33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51"/>
      <c r="BS20" s="19" t="s">
        <v>34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1"/>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1"/>
    </row>
    <row r="23" spans="2:57" s="1" customFormat="1" ht="47.25" customHeight="1">
      <c r="B23" s="23"/>
      <c r="C23" s="24"/>
      <c r="D23" s="24"/>
      <c r="E23" s="358" t="s">
        <v>37</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24"/>
      <c r="AP23" s="24"/>
      <c r="AQ23" s="24"/>
      <c r="AR23" s="22"/>
      <c r="BE23" s="351"/>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1"/>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1"/>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9">
        <f>ROUND(AG54,2)</f>
        <v>0</v>
      </c>
      <c r="AL26" s="360"/>
      <c r="AM26" s="360"/>
      <c r="AN26" s="360"/>
      <c r="AO26" s="360"/>
      <c r="AP26" s="38"/>
      <c r="AQ26" s="38"/>
      <c r="AR26" s="41"/>
      <c r="BE26" s="351"/>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1"/>
    </row>
    <row r="28" spans="1:57" s="2" customFormat="1" ht="12.75">
      <c r="A28" s="36"/>
      <c r="B28" s="37"/>
      <c r="C28" s="38"/>
      <c r="D28" s="38"/>
      <c r="E28" s="38"/>
      <c r="F28" s="38"/>
      <c r="G28" s="38"/>
      <c r="H28" s="38"/>
      <c r="I28" s="38"/>
      <c r="J28" s="38"/>
      <c r="K28" s="38"/>
      <c r="L28" s="361" t="s">
        <v>39</v>
      </c>
      <c r="M28" s="361"/>
      <c r="N28" s="361"/>
      <c r="O28" s="361"/>
      <c r="P28" s="361"/>
      <c r="Q28" s="38"/>
      <c r="R28" s="38"/>
      <c r="S28" s="38"/>
      <c r="T28" s="38"/>
      <c r="U28" s="38"/>
      <c r="V28" s="38"/>
      <c r="W28" s="361" t="s">
        <v>40</v>
      </c>
      <c r="X28" s="361"/>
      <c r="Y28" s="361"/>
      <c r="Z28" s="361"/>
      <c r="AA28" s="361"/>
      <c r="AB28" s="361"/>
      <c r="AC28" s="361"/>
      <c r="AD28" s="361"/>
      <c r="AE28" s="361"/>
      <c r="AF28" s="38"/>
      <c r="AG28" s="38"/>
      <c r="AH28" s="38"/>
      <c r="AI28" s="38"/>
      <c r="AJ28" s="38"/>
      <c r="AK28" s="361" t="s">
        <v>41</v>
      </c>
      <c r="AL28" s="361"/>
      <c r="AM28" s="361"/>
      <c r="AN28" s="361"/>
      <c r="AO28" s="361"/>
      <c r="AP28" s="38"/>
      <c r="AQ28" s="38"/>
      <c r="AR28" s="41"/>
      <c r="BE28" s="351"/>
    </row>
    <row r="29" spans="2:57" s="3" customFormat="1" ht="14.45" customHeight="1">
      <c r="B29" s="42"/>
      <c r="C29" s="43"/>
      <c r="D29" s="31" t="s">
        <v>42</v>
      </c>
      <c r="E29" s="43"/>
      <c r="F29" s="31" t="s">
        <v>43</v>
      </c>
      <c r="G29" s="43"/>
      <c r="H29" s="43"/>
      <c r="I29" s="43"/>
      <c r="J29" s="43"/>
      <c r="K29" s="43"/>
      <c r="L29" s="343">
        <v>0.21</v>
      </c>
      <c r="M29" s="344"/>
      <c r="N29" s="344"/>
      <c r="O29" s="344"/>
      <c r="P29" s="344"/>
      <c r="Q29" s="43"/>
      <c r="R29" s="43"/>
      <c r="S29" s="43"/>
      <c r="T29" s="43"/>
      <c r="U29" s="43"/>
      <c r="V29" s="43"/>
      <c r="W29" s="345">
        <f>ROUND(AZ54,2)</f>
        <v>0</v>
      </c>
      <c r="X29" s="344"/>
      <c r="Y29" s="344"/>
      <c r="Z29" s="344"/>
      <c r="AA29" s="344"/>
      <c r="AB29" s="344"/>
      <c r="AC29" s="344"/>
      <c r="AD29" s="344"/>
      <c r="AE29" s="344"/>
      <c r="AF29" s="43"/>
      <c r="AG29" s="43"/>
      <c r="AH29" s="43"/>
      <c r="AI29" s="43"/>
      <c r="AJ29" s="43"/>
      <c r="AK29" s="345">
        <f>ROUND(AV54,2)</f>
        <v>0</v>
      </c>
      <c r="AL29" s="344"/>
      <c r="AM29" s="344"/>
      <c r="AN29" s="344"/>
      <c r="AO29" s="344"/>
      <c r="AP29" s="43"/>
      <c r="AQ29" s="43"/>
      <c r="AR29" s="44"/>
      <c r="BE29" s="352"/>
    </row>
    <row r="30" spans="2:57" s="3" customFormat="1" ht="14.45" customHeight="1">
      <c r="B30" s="42"/>
      <c r="C30" s="43"/>
      <c r="D30" s="43"/>
      <c r="E30" s="43"/>
      <c r="F30" s="31" t="s">
        <v>44</v>
      </c>
      <c r="G30" s="43"/>
      <c r="H30" s="43"/>
      <c r="I30" s="43"/>
      <c r="J30" s="43"/>
      <c r="K30" s="43"/>
      <c r="L30" s="343">
        <v>0.15</v>
      </c>
      <c r="M30" s="344"/>
      <c r="N30" s="344"/>
      <c r="O30" s="344"/>
      <c r="P30" s="344"/>
      <c r="Q30" s="43"/>
      <c r="R30" s="43"/>
      <c r="S30" s="43"/>
      <c r="T30" s="43"/>
      <c r="U30" s="43"/>
      <c r="V30" s="43"/>
      <c r="W30" s="345">
        <f>ROUND(BA54,2)</f>
        <v>0</v>
      </c>
      <c r="X30" s="344"/>
      <c r="Y30" s="344"/>
      <c r="Z30" s="344"/>
      <c r="AA30" s="344"/>
      <c r="AB30" s="344"/>
      <c r="AC30" s="344"/>
      <c r="AD30" s="344"/>
      <c r="AE30" s="344"/>
      <c r="AF30" s="43"/>
      <c r="AG30" s="43"/>
      <c r="AH30" s="43"/>
      <c r="AI30" s="43"/>
      <c r="AJ30" s="43"/>
      <c r="AK30" s="345">
        <f>ROUND(AW54,2)</f>
        <v>0</v>
      </c>
      <c r="AL30" s="344"/>
      <c r="AM30" s="344"/>
      <c r="AN30" s="344"/>
      <c r="AO30" s="344"/>
      <c r="AP30" s="43"/>
      <c r="AQ30" s="43"/>
      <c r="AR30" s="44"/>
      <c r="BE30" s="352"/>
    </row>
    <row r="31" spans="2:57" s="3" customFormat="1" ht="14.45" customHeight="1" hidden="1">
      <c r="B31" s="42"/>
      <c r="C31" s="43"/>
      <c r="D31" s="43"/>
      <c r="E31" s="43"/>
      <c r="F31" s="31" t="s">
        <v>45</v>
      </c>
      <c r="G31" s="43"/>
      <c r="H31" s="43"/>
      <c r="I31" s="43"/>
      <c r="J31" s="43"/>
      <c r="K31" s="43"/>
      <c r="L31" s="343">
        <v>0.21</v>
      </c>
      <c r="M31" s="344"/>
      <c r="N31" s="344"/>
      <c r="O31" s="344"/>
      <c r="P31" s="344"/>
      <c r="Q31" s="43"/>
      <c r="R31" s="43"/>
      <c r="S31" s="43"/>
      <c r="T31" s="43"/>
      <c r="U31" s="43"/>
      <c r="V31" s="43"/>
      <c r="W31" s="345">
        <f>ROUND(BB54,2)</f>
        <v>0</v>
      </c>
      <c r="X31" s="344"/>
      <c r="Y31" s="344"/>
      <c r="Z31" s="344"/>
      <c r="AA31" s="344"/>
      <c r="AB31" s="344"/>
      <c r="AC31" s="344"/>
      <c r="AD31" s="344"/>
      <c r="AE31" s="344"/>
      <c r="AF31" s="43"/>
      <c r="AG31" s="43"/>
      <c r="AH31" s="43"/>
      <c r="AI31" s="43"/>
      <c r="AJ31" s="43"/>
      <c r="AK31" s="345">
        <v>0</v>
      </c>
      <c r="AL31" s="344"/>
      <c r="AM31" s="344"/>
      <c r="AN31" s="344"/>
      <c r="AO31" s="344"/>
      <c r="AP31" s="43"/>
      <c r="AQ31" s="43"/>
      <c r="AR31" s="44"/>
      <c r="BE31" s="352"/>
    </row>
    <row r="32" spans="2:57" s="3" customFormat="1" ht="14.45" customHeight="1" hidden="1">
      <c r="B32" s="42"/>
      <c r="C32" s="43"/>
      <c r="D32" s="43"/>
      <c r="E32" s="43"/>
      <c r="F32" s="31" t="s">
        <v>46</v>
      </c>
      <c r="G32" s="43"/>
      <c r="H32" s="43"/>
      <c r="I32" s="43"/>
      <c r="J32" s="43"/>
      <c r="K32" s="43"/>
      <c r="L32" s="343">
        <v>0.15</v>
      </c>
      <c r="M32" s="344"/>
      <c r="N32" s="344"/>
      <c r="O32" s="344"/>
      <c r="P32" s="344"/>
      <c r="Q32" s="43"/>
      <c r="R32" s="43"/>
      <c r="S32" s="43"/>
      <c r="T32" s="43"/>
      <c r="U32" s="43"/>
      <c r="V32" s="43"/>
      <c r="W32" s="345">
        <f>ROUND(BC54,2)</f>
        <v>0</v>
      </c>
      <c r="X32" s="344"/>
      <c r="Y32" s="344"/>
      <c r="Z32" s="344"/>
      <c r="AA32" s="344"/>
      <c r="AB32" s="344"/>
      <c r="AC32" s="344"/>
      <c r="AD32" s="344"/>
      <c r="AE32" s="344"/>
      <c r="AF32" s="43"/>
      <c r="AG32" s="43"/>
      <c r="AH32" s="43"/>
      <c r="AI32" s="43"/>
      <c r="AJ32" s="43"/>
      <c r="AK32" s="345">
        <v>0</v>
      </c>
      <c r="AL32" s="344"/>
      <c r="AM32" s="344"/>
      <c r="AN32" s="344"/>
      <c r="AO32" s="344"/>
      <c r="AP32" s="43"/>
      <c r="AQ32" s="43"/>
      <c r="AR32" s="44"/>
      <c r="BE32" s="352"/>
    </row>
    <row r="33" spans="2:44" s="3" customFormat="1" ht="14.45" customHeight="1" hidden="1">
      <c r="B33" s="42"/>
      <c r="C33" s="43"/>
      <c r="D33" s="43"/>
      <c r="E33" s="43"/>
      <c r="F33" s="31" t="s">
        <v>47</v>
      </c>
      <c r="G33" s="43"/>
      <c r="H33" s="43"/>
      <c r="I33" s="43"/>
      <c r="J33" s="43"/>
      <c r="K33" s="43"/>
      <c r="L33" s="343">
        <v>0</v>
      </c>
      <c r="M33" s="344"/>
      <c r="N33" s="344"/>
      <c r="O33" s="344"/>
      <c r="P33" s="344"/>
      <c r="Q33" s="43"/>
      <c r="R33" s="43"/>
      <c r="S33" s="43"/>
      <c r="T33" s="43"/>
      <c r="U33" s="43"/>
      <c r="V33" s="43"/>
      <c r="W33" s="345">
        <f>ROUND(BD54,2)</f>
        <v>0</v>
      </c>
      <c r="X33" s="344"/>
      <c r="Y33" s="344"/>
      <c r="Z33" s="344"/>
      <c r="AA33" s="344"/>
      <c r="AB33" s="344"/>
      <c r="AC33" s="344"/>
      <c r="AD33" s="344"/>
      <c r="AE33" s="344"/>
      <c r="AF33" s="43"/>
      <c r="AG33" s="43"/>
      <c r="AH33" s="43"/>
      <c r="AI33" s="43"/>
      <c r="AJ33" s="43"/>
      <c r="AK33" s="345">
        <v>0</v>
      </c>
      <c r="AL33" s="344"/>
      <c r="AM33" s="344"/>
      <c r="AN33" s="344"/>
      <c r="AO33" s="344"/>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49" t="s">
        <v>50</v>
      </c>
      <c r="Y35" s="347"/>
      <c r="Z35" s="347"/>
      <c r="AA35" s="347"/>
      <c r="AB35" s="347"/>
      <c r="AC35" s="47"/>
      <c r="AD35" s="47"/>
      <c r="AE35" s="47"/>
      <c r="AF35" s="47"/>
      <c r="AG35" s="47"/>
      <c r="AH35" s="47"/>
      <c r="AI35" s="47"/>
      <c r="AJ35" s="47"/>
      <c r="AK35" s="346">
        <f>SUM(AK26:AK33)</f>
        <v>0</v>
      </c>
      <c r="AL35" s="347"/>
      <c r="AM35" s="347"/>
      <c r="AN35" s="347"/>
      <c r="AO35" s="34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22006-pol-c84/18015/</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75" t="str">
        <f>K6</f>
        <v>Výdejna stravy- Králíček - Stavební úpravy obj.čp1035 na pozemku č.st.77, kú Nové  Město nad Met</v>
      </c>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Nové  Město nad Met</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7" t="str">
        <f>IF(AN8="","",AN8)</f>
        <v>2. 6. 2023</v>
      </c>
      <c r="AN47" s="377"/>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SŠ a ZŠ ú Nové  Město nad Met</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84" t="str">
        <f>IF(E17="","",E17)</f>
        <v xml:space="preserve">Ing. Marcela Kalužná </v>
      </c>
      <c r="AN49" s="385"/>
      <c r="AO49" s="385"/>
      <c r="AP49" s="385"/>
      <c r="AQ49" s="38"/>
      <c r="AR49" s="41"/>
      <c r="AS49" s="378" t="s">
        <v>52</v>
      </c>
      <c r="AT49" s="379"/>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84" t="str">
        <f>IF(E20="","",E20)</f>
        <v xml:space="preserve">Ing. Marcela Kalužná </v>
      </c>
      <c r="AN50" s="385"/>
      <c r="AO50" s="385"/>
      <c r="AP50" s="385"/>
      <c r="AQ50" s="38"/>
      <c r="AR50" s="41"/>
      <c r="AS50" s="380"/>
      <c r="AT50" s="381"/>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2"/>
      <c r="AT51" s="383"/>
      <c r="AU51" s="66"/>
      <c r="AV51" s="66"/>
      <c r="AW51" s="66"/>
      <c r="AX51" s="66"/>
      <c r="AY51" s="66"/>
      <c r="AZ51" s="66"/>
      <c r="BA51" s="66"/>
      <c r="BB51" s="66"/>
      <c r="BC51" s="66"/>
      <c r="BD51" s="67"/>
      <c r="BE51" s="36"/>
    </row>
    <row r="52" spans="1:57" s="2" customFormat="1" ht="29.25" customHeight="1">
      <c r="A52" s="36"/>
      <c r="B52" s="37"/>
      <c r="C52" s="365" t="s">
        <v>53</v>
      </c>
      <c r="D52" s="366"/>
      <c r="E52" s="366"/>
      <c r="F52" s="366"/>
      <c r="G52" s="366"/>
      <c r="H52" s="68"/>
      <c r="I52" s="368" t="s">
        <v>54</v>
      </c>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7" t="s">
        <v>55</v>
      </c>
      <c r="AH52" s="366"/>
      <c r="AI52" s="366"/>
      <c r="AJ52" s="366"/>
      <c r="AK52" s="366"/>
      <c r="AL52" s="366"/>
      <c r="AM52" s="366"/>
      <c r="AN52" s="368" t="s">
        <v>56</v>
      </c>
      <c r="AO52" s="366"/>
      <c r="AP52" s="366"/>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3">
        <f>ROUND(AG55,2)</f>
        <v>0</v>
      </c>
      <c r="AH54" s="373"/>
      <c r="AI54" s="373"/>
      <c r="AJ54" s="373"/>
      <c r="AK54" s="373"/>
      <c r="AL54" s="373"/>
      <c r="AM54" s="373"/>
      <c r="AN54" s="374">
        <f aca="true" t="shared" si="0" ref="AN54:AN61">SUM(AG54,AT54)</f>
        <v>0</v>
      </c>
      <c r="AO54" s="374"/>
      <c r="AP54" s="374"/>
      <c r="AQ54" s="80" t="s">
        <v>19</v>
      </c>
      <c r="AR54" s="81"/>
      <c r="AS54" s="82">
        <f>ROUND(AS55,2)</f>
        <v>0</v>
      </c>
      <c r="AT54" s="83">
        <f aca="true" t="shared" si="1" ref="AT54:AT61">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71</v>
      </c>
      <c r="BT54" s="86" t="s">
        <v>72</v>
      </c>
      <c r="BU54" s="87" t="s">
        <v>73</v>
      </c>
      <c r="BV54" s="86" t="s">
        <v>74</v>
      </c>
      <c r="BW54" s="86" t="s">
        <v>5</v>
      </c>
      <c r="BX54" s="86" t="s">
        <v>75</v>
      </c>
      <c r="CL54" s="86" t="s">
        <v>19</v>
      </c>
    </row>
    <row r="55" spans="2:91" s="7" customFormat="1" ht="24.75" customHeight="1">
      <c r="B55" s="88"/>
      <c r="C55" s="89"/>
      <c r="D55" s="372" t="s">
        <v>76</v>
      </c>
      <c r="E55" s="372"/>
      <c r="F55" s="372"/>
      <c r="G55" s="372"/>
      <c r="H55" s="372"/>
      <c r="I55" s="90"/>
      <c r="J55" s="372" t="s">
        <v>77</v>
      </c>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69">
        <f>ROUND(SUM(AG56:AG61),2)</f>
        <v>0</v>
      </c>
      <c r="AH55" s="370"/>
      <c r="AI55" s="370"/>
      <c r="AJ55" s="370"/>
      <c r="AK55" s="370"/>
      <c r="AL55" s="370"/>
      <c r="AM55" s="370"/>
      <c r="AN55" s="371">
        <f t="shared" si="0"/>
        <v>0</v>
      </c>
      <c r="AO55" s="370"/>
      <c r="AP55" s="370"/>
      <c r="AQ55" s="91" t="s">
        <v>78</v>
      </c>
      <c r="AR55" s="92"/>
      <c r="AS55" s="93">
        <f>ROUND(SUM(AS56:AS61),2)</f>
        <v>0</v>
      </c>
      <c r="AT55" s="94">
        <f t="shared" si="1"/>
        <v>0</v>
      </c>
      <c r="AU55" s="95">
        <f>ROUND(SUM(AU56:AU61),5)</f>
        <v>0</v>
      </c>
      <c r="AV55" s="94">
        <f>ROUND(AZ55*L29,2)</f>
        <v>0</v>
      </c>
      <c r="AW55" s="94">
        <f>ROUND(BA55*L30,2)</f>
        <v>0</v>
      </c>
      <c r="AX55" s="94">
        <f>ROUND(BB55*L29,2)</f>
        <v>0</v>
      </c>
      <c r="AY55" s="94">
        <f>ROUND(BC55*L30,2)</f>
        <v>0</v>
      </c>
      <c r="AZ55" s="94">
        <f>ROUND(SUM(AZ56:AZ61),2)</f>
        <v>0</v>
      </c>
      <c r="BA55" s="94">
        <f>ROUND(SUM(BA56:BA61),2)</f>
        <v>0</v>
      </c>
      <c r="BB55" s="94">
        <f>ROUND(SUM(BB56:BB61),2)</f>
        <v>0</v>
      </c>
      <c r="BC55" s="94">
        <f>ROUND(SUM(BC56:BC61),2)</f>
        <v>0</v>
      </c>
      <c r="BD55" s="96">
        <f>ROUND(SUM(BD56:BD61),2)</f>
        <v>0</v>
      </c>
      <c r="BS55" s="97" t="s">
        <v>71</v>
      </c>
      <c r="BT55" s="97" t="s">
        <v>79</v>
      </c>
      <c r="BU55" s="97" t="s">
        <v>73</v>
      </c>
      <c r="BV55" s="97" t="s">
        <v>74</v>
      </c>
      <c r="BW55" s="97" t="s">
        <v>80</v>
      </c>
      <c r="BX55" s="97" t="s">
        <v>5</v>
      </c>
      <c r="CL55" s="97" t="s">
        <v>19</v>
      </c>
      <c r="CM55" s="97" t="s">
        <v>81</v>
      </c>
    </row>
    <row r="56" spans="1:90" s="4" customFormat="1" ht="23.25" customHeight="1">
      <c r="A56" s="98" t="s">
        <v>82</v>
      </c>
      <c r="B56" s="53"/>
      <c r="C56" s="99"/>
      <c r="D56" s="99"/>
      <c r="E56" s="364" t="s">
        <v>83</v>
      </c>
      <c r="F56" s="364"/>
      <c r="G56" s="364"/>
      <c r="H56" s="364"/>
      <c r="I56" s="364"/>
      <c r="J56" s="99"/>
      <c r="K56" s="364" t="s">
        <v>84</v>
      </c>
      <c r="L56" s="364"/>
      <c r="M56" s="364"/>
      <c r="N56" s="364"/>
      <c r="O56" s="364"/>
      <c r="P56" s="364"/>
      <c r="Q56" s="364"/>
      <c r="R56" s="364"/>
      <c r="S56" s="364"/>
      <c r="T56" s="364"/>
      <c r="U56" s="364"/>
      <c r="V56" s="364"/>
      <c r="W56" s="364"/>
      <c r="X56" s="364"/>
      <c r="Y56" s="364"/>
      <c r="Z56" s="364"/>
      <c r="AA56" s="364"/>
      <c r="AB56" s="364"/>
      <c r="AC56" s="364"/>
      <c r="AD56" s="364"/>
      <c r="AE56" s="364"/>
      <c r="AF56" s="364"/>
      <c r="AG56" s="362">
        <f>'SO 01-D1.1. - architekt.-...'!J32</f>
        <v>0</v>
      </c>
      <c r="AH56" s="363"/>
      <c r="AI56" s="363"/>
      <c r="AJ56" s="363"/>
      <c r="AK56" s="363"/>
      <c r="AL56" s="363"/>
      <c r="AM56" s="363"/>
      <c r="AN56" s="362">
        <f t="shared" si="0"/>
        <v>0</v>
      </c>
      <c r="AO56" s="363"/>
      <c r="AP56" s="363"/>
      <c r="AQ56" s="100" t="s">
        <v>85</v>
      </c>
      <c r="AR56" s="55"/>
      <c r="AS56" s="101">
        <v>0</v>
      </c>
      <c r="AT56" s="102">
        <f t="shared" si="1"/>
        <v>0</v>
      </c>
      <c r="AU56" s="103">
        <f>'SO 01-D1.1. - architekt.-...'!P106</f>
        <v>0</v>
      </c>
      <c r="AV56" s="102">
        <f>'SO 01-D1.1. - architekt.-...'!J35</f>
        <v>0</v>
      </c>
      <c r="AW56" s="102">
        <f>'SO 01-D1.1. - architekt.-...'!J36</f>
        <v>0</v>
      </c>
      <c r="AX56" s="102">
        <f>'SO 01-D1.1. - architekt.-...'!J37</f>
        <v>0</v>
      </c>
      <c r="AY56" s="102">
        <f>'SO 01-D1.1. - architekt.-...'!J38</f>
        <v>0</v>
      </c>
      <c r="AZ56" s="102">
        <f>'SO 01-D1.1. - architekt.-...'!F35</f>
        <v>0</v>
      </c>
      <c r="BA56" s="102">
        <f>'SO 01-D1.1. - architekt.-...'!F36</f>
        <v>0</v>
      </c>
      <c r="BB56" s="102">
        <f>'SO 01-D1.1. - architekt.-...'!F37</f>
        <v>0</v>
      </c>
      <c r="BC56" s="102">
        <f>'SO 01-D1.1. - architekt.-...'!F38</f>
        <v>0</v>
      </c>
      <c r="BD56" s="104">
        <f>'SO 01-D1.1. - architekt.-...'!F39</f>
        <v>0</v>
      </c>
      <c r="BT56" s="105" t="s">
        <v>81</v>
      </c>
      <c r="BV56" s="105" t="s">
        <v>74</v>
      </c>
      <c r="BW56" s="105" t="s">
        <v>86</v>
      </c>
      <c r="BX56" s="105" t="s">
        <v>80</v>
      </c>
      <c r="CL56" s="105" t="s">
        <v>19</v>
      </c>
    </row>
    <row r="57" spans="1:90" s="4" customFormat="1" ht="35.25" customHeight="1">
      <c r="A57" s="98" t="s">
        <v>82</v>
      </c>
      <c r="B57" s="53"/>
      <c r="C57" s="99"/>
      <c r="D57" s="99"/>
      <c r="E57" s="364" t="s">
        <v>87</v>
      </c>
      <c r="F57" s="364"/>
      <c r="G57" s="364"/>
      <c r="H57" s="364"/>
      <c r="I57" s="364"/>
      <c r="J57" s="99"/>
      <c r="K57" s="364" t="s">
        <v>88</v>
      </c>
      <c r="L57" s="364"/>
      <c r="M57" s="364"/>
      <c r="N57" s="364"/>
      <c r="O57" s="364"/>
      <c r="P57" s="364"/>
      <c r="Q57" s="364"/>
      <c r="R57" s="364"/>
      <c r="S57" s="364"/>
      <c r="T57" s="364"/>
      <c r="U57" s="364"/>
      <c r="V57" s="364"/>
      <c r="W57" s="364"/>
      <c r="X57" s="364"/>
      <c r="Y57" s="364"/>
      <c r="Z57" s="364"/>
      <c r="AA57" s="364"/>
      <c r="AB57" s="364"/>
      <c r="AC57" s="364"/>
      <c r="AD57" s="364"/>
      <c r="AE57" s="364"/>
      <c r="AF57" s="364"/>
      <c r="AG57" s="362">
        <f>'SO 01-D1.4. ZTI -  část z...'!J32</f>
        <v>0</v>
      </c>
      <c r="AH57" s="363"/>
      <c r="AI57" s="363"/>
      <c r="AJ57" s="363"/>
      <c r="AK57" s="363"/>
      <c r="AL57" s="363"/>
      <c r="AM57" s="363"/>
      <c r="AN57" s="362">
        <f t="shared" si="0"/>
        <v>0</v>
      </c>
      <c r="AO57" s="363"/>
      <c r="AP57" s="363"/>
      <c r="AQ57" s="100" t="s">
        <v>85</v>
      </c>
      <c r="AR57" s="55"/>
      <c r="AS57" s="101">
        <v>0</v>
      </c>
      <c r="AT57" s="102">
        <f t="shared" si="1"/>
        <v>0</v>
      </c>
      <c r="AU57" s="103">
        <f>'SO 01-D1.4. ZTI -  část z...'!P87</f>
        <v>0</v>
      </c>
      <c r="AV57" s="102">
        <f>'SO 01-D1.4. ZTI -  část z...'!J35</f>
        <v>0</v>
      </c>
      <c r="AW57" s="102">
        <f>'SO 01-D1.4. ZTI -  část z...'!J36</f>
        <v>0</v>
      </c>
      <c r="AX57" s="102">
        <f>'SO 01-D1.4. ZTI -  část z...'!J37</f>
        <v>0</v>
      </c>
      <c r="AY57" s="102">
        <f>'SO 01-D1.4. ZTI -  část z...'!J38</f>
        <v>0</v>
      </c>
      <c r="AZ57" s="102">
        <f>'SO 01-D1.4. ZTI -  část z...'!F35</f>
        <v>0</v>
      </c>
      <c r="BA57" s="102">
        <f>'SO 01-D1.4. ZTI -  část z...'!F36</f>
        <v>0</v>
      </c>
      <c r="BB57" s="102">
        <f>'SO 01-D1.4. ZTI -  část z...'!F37</f>
        <v>0</v>
      </c>
      <c r="BC57" s="102">
        <f>'SO 01-D1.4. ZTI -  část z...'!F38</f>
        <v>0</v>
      </c>
      <c r="BD57" s="104">
        <f>'SO 01-D1.4. ZTI -  část z...'!F39</f>
        <v>0</v>
      </c>
      <c r="BT57" s="105" t="s">
        <v>81</v>
      </c>
      <c r="BV57" s="105" t="s">
        <v>74</v>
      </c>
      <c r="BW57" s="105" t="s">
        <v>89</v>
      </c>
      <c r="BX57" s="105" t="s">
        <v>80</v>
      </c>
      <c r="CL57" s="105" t="s">
        <v>19</v>
      </c>
    </row>
    <row r="58" spans="1:90" s="4" customFormat="1" ht="35.25" customHeight="1">
      <c r="A58" s="98" t="s">
        <v>82</v>
      </c>
      <c r="B58" s="53"/>
      <c r="C58" s="99"/>
      <c r="D58" s="99"/>
      <c r="E58" s="364" t="s">
        <v>90</v>
      </c>
      <c r="F58" s="364"/>
      <c r="G58" s="364"/>
      <c r="H58" s="364"/>
      <c r="I58" s="364"/>
      <c r="J58" s="99"/>
      <c r="K58" s="364" t="s">
        <v>91</v>
      </c>
      <c r="L58" s="364"/>
      <c r="M58" s="364"/>
      <c r="N58" s="364"/>
      <c r="O58" s="364"/>
      <c r="P58" s="364"/>
      <c r="Q58" s="364"/>
      <c r="R58" s="364"/>
      <c r="S58" s="364"/>
      <c r="T58" s="364"/>
      <c r="U58" s="364"/>
      <c r="V58" s="364"/>
      <c r="W58" s="364"/>
      <c r="X58" s="364"/>
      <c r="Y58" s="364"/>
      <c r="Z58" s="364"/>
      <c r="AA58" s="364"/>
      <c r="AB58" s="364"/>
      <c r="AC58" s="364"/>
      <c r="AD58" s="364"/>
      <c r="AE58" s="364"/>
      <c r="AF58" s="364"/>
      <c r="AG58" s="362">
        <f>'SO 01-D1.4. VZT -  část v...'!J32</f>
        <v>0</v>
      </c>
      <c r="AH58" s="363"/>
      <c r="AI58" s="363"/>
      <c r="AJ58" s="363"/>
      <c r="AK58" s="363"/>
      <c r="AL58" s="363"/>
      <c r="AM58" s="363"/>
      <c r="AN58" s="362">
        <f t="shared" si="0"/>
        <v>0</v>
      </c>
      <c r="AO58" s="363"/>
      <c r="AP58" s="363"/>
      <c r="AQ58" s="100" t="s">
        <v>85</v>
      </c>
      <c r="AR58" s="55"/>
      <c r="AS58" s="101">
        <v>0</v>
      </c>
      <c r="AT58" s="102">
        <f t="shared" si="1"/>
        <v>0</v>
      </c>
      <c r="AU58" s="103">
        <f>'SO 01-D1.4. VZT -  část v...'!P87</f>
        <v>0</v>
      </c>
      <c r="AV58" s="102">
        <f>'SO 01-D1.4. VZT -  část v...'!J35</f>
        <v>0</v>
      </c>
      <c r="AW58" s="102">
        <f>'SO 01-D1.4. VZT -  část v...'!J36</f>
        <v>0</v>
      </c>
      <c r="AX58" s="102">
        <f>'SO 01-D1.4. VZT -  část v...'!J37</f>
        <v>0</v>
      </c>
      <c r="AY58" s="102">
        <f>'SO 01-D1.4. VZT -  část v...'!J38</f>
        <v>0</v>
      </c>
      <c r="AZ58" s="102">
        <f>'SO 01-D1.4. VZT -  část v...'!F35</f>
        <v>0</v>
      </c>
      <c r="BA58" s="102">
        <f>'SO 01-D1.4. VZT -  část v...'!F36</f>
        <v>0</v>
      </c>
      <c r="BB58" s="102">
        <f>'SO 01-D1.4. VZT -  část v...'!F37</f>
        <v>0</v>
      </c>
      <c r="BC58" s="102">
        <f>'SO 01-D1.4. VZT -  část v...'!F38</f>
        <v>0</v>
      </c>
      <c r="BD58" s="104">
        <f>'SO 01-D1.4. VZT -  část v...'!F39</f>
        <v>0</v>
      </c>
      <c r="BT58" s="105" t="s">
        <v>81</v>
      </c>
      <c r="BV58" s="105" t="s">
        <v>74</v>
      </c>
      <c r="BW58" s="105" t="s">
        <v>92</v>
      </c>
      <c r="BX58" s="105" t="s">
        <v>80</v>
      </c>
      <c r="CL58" s="105" t="s">
        <v>19</v>
      </c>
    </row>
    <row r="59" spans="1:90" s="4" customFormat="1" ht="35.25" customHeight="1">
      <c r="A59" s="98" t="s">
        <v>82</v>
      </c>
      <c r="B59" s="53"/>
      <c r="C59" s="99"/>
      <c r="D59" s="99"/>
      <c r="E59" s="364" t="s">
        <v>93</v>
      </c>
      <c r="F59" s="364"/>
      <c r="G59" s="364"/>
      <c r="H59" s="364"/>
      <c r="I59" s="364"/>
      <c r="J59" s="99"/>
      <c r="K59" s="364" t="s">
        <v>94</v>
      </c>
      <c r="L59" s="364"/>
      <c r="M59" s="364"/>
      <c r="N59" s="364"/>
      <c r="O59" s="364"/>
      <c r="P59" s="364"/>
      <c r="Q59" s="364"/>
      <c r="R59" s="364"/>
      <c r="S59" s="364"/>
      <c r="T59" s="364"/>
      <c r="U59" s="364"/>
      <c r="V59" s="364"/>
      <c r="W59" s="364"/>
      <c r="X59" s="364"/>
      <c r="Y59" s="364"/>
      <c r="Z59" s="364"/>
      <c r="AA59" s="364"/>
      <c r="AB59" s="364"/>
      <c r="AC59" s="364"/>
      <c r="AD59" s="364"/>
      <c r="AE59" s="364"/>
      <c r="AF59" s="364"/>
      <c r="AG59" s="362">
        <f>'SO 01-D1.4. UT - část vyt...'!J32</f>
        <v>0</v>
      </c>
      <c r="AH59" s="363"/>
      <c r="AI59" s="363"/>
      <c r="AJ59" s="363"/>
      <c r="AK59" s="363"/>
      <c r="AL59" s="363"/>
      <c r="AM59" s="363"/>
      <c r="AN59" s="362">
        <f t="shared" si="0"/>
        <v>0</v>
      </c>
      <c r="AO59" s="363"/>
      <c r="AP59" s="363"/>
      <c r="AQ59" s="100" t="s">
        <v>85</v>
      </c>
      <c r="AR59" s="55"/>
      <c r="AS59" s="101">
        <v>0</v>
      </c>
      <c r="AT59" s="102">
        <f t="shared" si="1"/>
        <v>0</v>
      </c>
      <c r="AU59" s="103">
        <f>'SO 01-D1.4. UT - část vyt...'!P87</f>
        <v>0</v>
      </c>
      <c r="AV59" s="102">
        <f>'SO 01-D1.4. UT - část vyt...'!J35</f>
        <v>0</v>
      </c>
      <c r="AW59" s="102">
        <f>'SO 01-D1.4. UT - část vyt...'!J36</f>
        <v>0</v>
      </c>
      <c r="AX59" s="102">
        <f>'SO 01-D1.4. UT - část vyt...'!J37</f>
        <v>0</v>
      </c>
      <c r="AY59" s="102">
        <f>'SO 01-D1.4. UT - část vyt...'!J38</f>
        <v>0</v>
      </c>
      <c r="AZ59" s="102">
        <f>'SO 01-D1.4. UT - část vyt...'!F35</f>
        <v>0</v>
      </c>
      <c r="BA59" s="102">
        <f>'SO 01-D1.4. UT - část vyt...'!F36</f>
        <v>0</v>
      </c>
      <c r="BB59" s="102">
        <f>'SO 01-D1.4. UT - část vyt...'!F37</f>
        <v>0</v>
      </c>
      <c r="BC59" s="102">
        <f>'SO 01-D1.4. UT - část vyt...'!F38</f>
        <v>0</v>
      </c>
      <c r="BD59" s="104">
        <f>'SO 01-D1.4. UT - část vyt...'!F39</f>
        <v>0</v>
      </c>
      <c r="BT59" s="105" t="s">
        <v>81</v>
      </c>
      <c r="BV59" s="105" t="s">
        <v>74</v>
      </c>
      <c r="BW59" s="105" t="s">
        <v>95</v>
      </c>
      <c r="BX59" s="105" t="s">
        <v>80</v>
      </c>
      <c r="CL59" s="105" t="s">
        <v>19</v>
      </c>
    </row>
    <row r="60" spans="1:90" s="4" customFormat="1" ht="35.25" customHeight="1">
      <c r="A60" s="98" t="s">
        <v>82</v>
      </c>
      <c r="B60" s="53"/>
      <c r="C60" s="99"/>
      <c r="D60" s="99"/>
      <c r="E60" s="364" t="s">
        <v>96</v>
      </c>
      <c r="F60" s="364"/>
      <c r="G60" s="364"/>
      <c r="H60" s="364"/>
      <c r="I60" s="364"/>
      <c r="J60" s="99"/>
      <c r="K60" s="364" t="s">
        <v>97</v>
      </c>
      <c r="L60" s="364"/>
      <c r="M60" s="364"/>
      <c r="N60" s="364"/>
      <c r="O60" s="364"/>
      <c r="P60" s="364"/>
      <c r="Q60" s="364"/>
      <c r="R60" s="364"/>
      <c r="S60" s="364"/>
      <c r="T60" s="364"/>
      <c r="U60" s="364"/>
      <c r="V60" s="364"/>
      <c r="W60" s="364"/>
      <c r="X60" s="364"/>
      <c r="Y60" s="364"/>
      <c r="Z60" s="364"/>
      <c r="AA60" s="364"/>
      <c r="AB60" s="364"/>
      <c r="AC60" s="364"/>
      <c r="AD60" s="364"/>
      <c r="AE60" s="364"/>
      <c r="AF60" s="364"/>
      <c r="AG60" s="362">
        <f>'SO 01 D1.4. EL -  část el...'!J32</f>
        <v>0</v>
      </c>
      <c r="AH60" s="363"/>
      <c r="AI60" s="363"/>
      <c r="AJ60" s="363"/>
      <c r="AK60" s="363"/>
      <c r="AL60" s="363"/>
      <c r="AM60" s="363"/>
      <c r="AN60" s="362">
        <f t="shared" si="0"/>
        <v>0</v>
      </c>
      <c r="AO60" s="363"/>
      <c r="AP60" s="363"/>
      <c r="AQ60" s="100" t="s">
        <v>85</v>
      </c>
      <c r="AR60" s="55"/>
      <c r="AS60" s="101">
        <v>0</v>
      </c>
      <c r="AT60" s="102">
        <f t="shared" si="1"/>
        <v>0</v>
      </c>
      <c r="AU60" s="103">
        <f>'SO 01 D1.4. EL -  část el...'!P87</f>
        <v>0</v>
      </c>
      <c r="AV60" s="102">
        <f>'SO 01 D1.4. EL -  část el...'!J35</f>
        <v>0</v>
      </c>
      <c r="AW60" s="102">
        <f>'SO 01 D1.4. EL -  část el...'!J36</f>
        <v>0</v>
      </c>
      <c r="AX60" s="102">
        <f>'SO 01 D1.4. EL -  část el...'!J37</f>
        <v>0</v>
      </c>
      <c r="AY60" s="102">
        <f>'SO 01 D1.4. EL -  část el...'!J38</f>
        <v>0</v>
      </c>
      <c r="AZ60" s="102">
        <f>'SO 01 D1.4. EL -  část el...'!F35</f>
        <v>0</v>
      </c>
      <c r="BA60" s="102">
        <f>'SO 01 D1.4. EL -  část el...'!F36</f>
        <v>0</v>
      </c>
      <c r="BB60" s="102">
        <f>'SO 01 D1.4. EL -  část el...'!F37</f>
        <v>0</v>
      </c>
      <c r="BC60" s="102">
        <f>'SO 01 D1.4. EL -  část el...'!F38</f>
        <v>0</v>
      </c>
      <c r="BD60" s="104">
        <f>'SO 01 D1.4. EL -  část el...'!F39</f>
        <v>0</v>
      </c>
      <c r="BT60" s="105" t="s">
        <v>81</v>
      </c>
      <c r="BV60" s="105" t="s">
        <v>74</v>
      </c>
      <c r="BW60" s="105" t="s">
        <v>98</v>
      </c>
      <c r="BX60" s="105" t="s">
        <v>80</v>
      </c>
      <c r="CL60" s="105" t="s">
        <v>19</v>
      </c>
    </row>
    <row r="61" spans="1:90" s="4" customFormat="1" ht="23.25" customHeight="1">
      <c r="A61" s="98" t="s">
        <v>82</v>
      </c>
      <c r="B61" s="53"/>
      <c r="C61" s="99"/>
      <c r="D61" s="99"/>
      <c r="E61" s="364" t="s">
        <v>99</v>
      </c>
      <c r="F61" s="364"/>
      <c r="G61" s="364"/>
      <c r="H61" s="364"/>
      <c r="I61" s="364"/>
      <c r="J61" s="99"/>
      <c r="K61" s="364" t="s">
        <v>100</v>
      </c>
      <c r="L61" s="364"/>
      <c r="M61" s="364"/>
      <c r="N61" s="364"/>
      <c r="O61" s="364"/>
      <c r="P61" s="364"/>
      <c r="Q61" s="364"/>
      <c r="R61" s="364"/>
      <c r="S61" s="364"/>
      <c r="T61" s="364"/>
      <c r="U61" s="364"/>
      <c r="V61" s="364"/>
      <c r="W61" s="364"/>
      <c r="X61" s="364"/>
      <c r="Y61" s="364"/>
      <c r="Z61" s="364"/>
      <c r="AA61" s="364"/>
      <c r="AB61" s="364"/>
      <c r="AC61" s="364"/>
      <c r="AD61" s="364"/>
      <c r="AE61" s="364"/>
      <c r="AF61" s="364"/>
      <c r="AG61" s="362">
        <f>'VON etapa 2 - vedlejší a ...'!J32</f>
        <v>0</v>
      </c>
      <c r="AH61" s="363"/>
      <c r="AI61" s="363"/>
      <c r="AJ61" s="363"/>
      <c r="AK61" s="363"/>
      <c r="AL61" s="363"/>
      <c r="AM61" s="363"/>
      <c r="AN61" s="362">
        <f t="shared" si="0"/>
        <v>0</v>
      </c>
      <c r="AO61" s="363"/>
      <c r="AP61" s="363"/>
      <c r="AQ61" s="100" t="s">
        <v>85</v>
      </c>
      <c r="AR61" s="55"/>
      <c r="AS61" s="106">
        <v>0</v>
      </c>
      <c r="AT61" s="107">
        <f t="shared" si="1"/>
        <v>0</v>
      </c>
      <c r="AU61" s="108">
        <f>'VON etapa 2 - vedlejší a ...'!P89</f>
        <v>0</v>
      </c>
      <c r="AV61" s="107">
        <f>'VON etapa 2 - vedlejší a ...'!J35</f>
        <v>0</v>
      </c>
      <c r="AW61" s="107">
        <f>'VON etapa 2 - vedlejší a ...'!J36</f>
        <v>0</v>
      </c>
      <c r="AX61" s="107">
        <f>'VON etapa 2 - vedlejší a ...'!J37</f>
        <v>0</v>
      </c>
      <c r="AY61" s="107">
        <f>'VON etapa 2 - vedlejší a ...'!J38</f>
        <v>0</v>
      </c>
      <c r="AZ61" s="107">
        <f>'VON etapa 2 - vedlejší a ...'!F35</f>
        <v>0</v>
      </c>
      <c r="BA61" s="107">
        <f>'VON etapa 2 - vedlejší a ...'!F36</f>
        <v>0</v>
      </c>
      <c r="BB61" s="107">
        <f>'VON etapa 2 - vedlejší a ...'!F37</f>
        <v>0</v>
      </c>
      <c r="BC61" s="107">
        <f>'VON etapa 2 - vedlejší a ...'!F38</f>
        <v>0</v>
      </c>
      <c r="BD61" s="109">
        <f>'VON etapa 2 - vedlejší a ...'!F39</f>
        <v>0</v>
      </c>
      <c r="BT61" s="105" t="s">
        <v>81</v>
      </c>
      <c r="BV61" s="105" t="s">
        <v>74</v>
      </c>
      <c r="BW61" s="105" t="s">
        <v>101</v>
      </c>
      <c r="BX61" s="105" t="s">
        <v>80</v>
      </c>
      <c r="CL61" s="105" t="s">
        <v>19</v>
      </c>
    </row>
    <row r="62" spans="1:57" s="2" customFormat="1" ht="30"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1"/>
      <c r="AS62" s="36"/>
      <c r="AT62" s="36"/>
      <c r="AU62" s="36"/>
      <c r="AV62" s="36"/>
      <c r="AW62" s="36"/>
      <c r="AX62" s="36"/>
      <c r="AY62" s="36"/>
      <c r="AZ62" s="36"/>
      <c r="BA62" s="36"/>
      <c r="BB62" s="36"/>
      <c r="BC62" s="36"/>
      <c r="BD62" s="36"/>
      <c r="BE62" s="36"/>
    </row>
    <row r="63" spans="1:57" s="2" customFormat="1" ht="6.95" customHeight="1">
      <c r="A63" s="36"/>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41"/>
      <c r="AS63" s="36"/>
      <c r="AT63" s="36"/>
      <c r="AU63" s="36"/>
      <c r="AV63" s="36"/>
      <c r="AW63" s="36"/>
      <c r="AX63" s="36"/>
      <c r="AY63" s="36"/>
      <c r="AZ63" s="36"/>
      <c r="BA63" s="36"/>
      <c r="BB63" s="36"/>
      <c r="BC63" s="36"/>
      <c r="BD63" s="36"/>
      <c r="BE63" s="36"/>
    </row>
  </sheetData>
  <sheetProtection password="CC35" sheet="1" objects="1" scenarios="1" formatColumns="0" formatRows="0"/>
  <mergeCells count="66">
    <mergeCell ref="AS49:AT51"/>
    <mergeCell ref="AM49:AP49"/>
    <mergeCell ref="AM50:AP50"/>
    <mergeCell ref="C52:G52"/>
    <mergeCell ref="AG52:AM52"/>
    <mergeCell ref="AN52:AP52"/>
    <mergeCell ref="I52:AF52"/>
    <mergeCell ref="AG55:AM55"/>
    <mergeCell ref="AN55:AP55"/>
    <mergeCell ref="J55:AF55"/>
    <mergeCell ref="D55:H55"/>
    <mergeCell ref="AG54:AM54"/>
    <mergeCell ref="AN54:AP54"/>
    <mergeCell ref="E56:I56"/>
    <mergeCell ref="K56:AF56"/>
    <mergeCell ref="AG56:AM56"/>
    <mergeCell ref="K57:AF57"/>
    <mergeCell ref="AN57:AP57"/>
    <mergeCell ref="E57:I57"/>
    <mergeCell ref="AG57:AM57"/>
    <mergeCell ref="E58:I58"/>
    <mergeCell ref="K58:AF58"/>
    <mergeCell ref="AN59:AP59"/>
    <mergeCell ref="AG59:AM59"/>
    <mergeCell ref="E59:I59"/>
    <mergeCell ref="K59:AF59"/>
    <mergeCell ref="E60:I60"/>
    <mergeCell ref="K60:AF60"/>
    <mergeCell ref="AN61:AP61"/>
    <mergeCell ref="AG61:AM61"/>
    <mergeCell ref="E61:I61"/>
    <mergeCell ref="K61:AF61"/>
    <mergeCell ref="W30:AE30"/>
    <mergeCell ref="AK30:AO30"/>
    <mergeCell ref="L30:P30"/>
    <mergeCell ref="AK31:AO31"/>
    <mergeCell ref="AN60:AP60"/>
    <mergeCell ref="AG60:AM60"/>
    <mergeCell ref="AG58:AM58"/>
    <mergeCell ref="AN58:AP58"/>
    <mergeCell ref="AN56:AP56"/>
    <mergeCell ref="L45:AO45"/>
    <mergeCell ref="AM47:AN47"/>
    <mergeCell ref="AK26:AO26"/>
    <mergeCell ref="L28:P28"/>
    <mergeCell ref="W28:AE28"/>
    <mergeCell ref="AK28:AO28"/>
    <mergeCell ref="AK29:AO29"/>
    <mergeCell ref="L29:P29"/>
    <mergeCell ref="W29:AE29"/>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s>
  <hyperlinks>
    <hyperlink ref="A56" location="'SO 01-D1.1. - architekt.-...'!C2" display="/"/>
    <hyperlink ref="A57" location="'SO 01-D1.4. ZTI -  část z...'!C2" display="/"/>
    <hyperlink ref="A58" location="'SO 01-D1.4. VZT -  část v...'!C2" display="/"/>
    <hyperlink ref="A59" location="'SO 01-D1.4. UT - část vyt...'!C2" display="/"/>
    <hyperlink ref="A60" location="'SO 01 D1.4. EL -  část el...'!C2" display="/"/>
    <hyperlink ref="A61" location="'VON etapa 2 - vedlejší a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23"/>
  <sheetViews>
    <sheetView showGridLines="0" tabSelected="1" workbookViewId="0" topLeftCell="A51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2"/>
      <c r="M2" s="342"/>
      <c r="N2" s="342"/>
      <c r="O2" s="342"/>
      <c r="P2" s="342"/>
      <c r="Q2" s="342"/>
      <c r="R2" s="342"/>
      <c r="S2" s="342"/>
      <c r="T2" s="342"/>
      <c r="U2" s="342"/>
      <c r="V2" s="342"/>
      <c r="AT2" s="19" t="s">
        <v>86</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102</v>
      </c>
      <c r="L4" s="22"/>
      <c r="M4" s="113" t="s">
        <v>10</v>
      </c>
      <c r="AT4" s="19" t="s">
        <v>4</v>
      </c>
    </row>
    <row r="5" spans="2:12" s="1" customFormat="1" ht="6.95" customHeight="1">
      <c r="B5" s="22"/>
      <c r="L5" s="22"/>
    </row>
    <row r="6" spans="2:12" s="1" customFormat="1" ht="12" customHeight="1">
      <c r="B6" s="22"/>
      <c r="D6" s="114" t="s">
        <v>16</v>
      </c>
      <c r="L6" s="22"/>
    </row>
    <row r="7" spans="2:12" s="1" customFormat="1" ht="26.25" customHeight="1">
      <c r="B7" s="22"/>
      <c r="E7" s="389" t="str">
        <f>'Rekapitulace stavby'!K6</f>
        <v>Výdejna stravy- Králíček - Stavební úpravy obj.čp1035 na pozemku č.st.77, kú Nové  Město nad Met</v>
      </c>
      <c r="F7" s="390"/>
      <c r="G7" s="390"/>
      <c r="H7" s="390"/>
      <c r="L7" s="22"/>
    </row>
    <row r="8" spans="2:12" s="1" customFormat="1" ht="12" customHeight="1">
      <c r="B8" s="22"/>
      <c r="D8" s="114" t="s">
        <v>103</v>
      </c>
      <c r="L8" s="22"/>
    </row>
    <row r="9" spans="1:31" s="2" customFormat="1" ht="16.5" customHeight="1">
      <c r="A9" s="36"/>
      <c r="B9" s="41"/>
      <c r="C9" s="36"/>
      <c r="D9" s="36"/>
      <c r="E9" s="389" t="s">
        <v>104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30" customHeight="1">
      <c r="A11" s="36"/>
      <c r="B11" s="41"/>
      <c r="C11" s="36"/>
      <c r="D11" s="36"/>
      <c r="E11" s="392" t="s">
        <v>106</v>
      </c>
      <c r="F11" s="391"/>
      <c r="G11" s="391"/>
      <c r="H11" s="391"/>
      <c r="I11" s="36"/>
      <c r="J11" s="36"/>
      <c r="K11" s="36"/>
      <c r="L11" s="115"/>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2. 6. 2023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3" t="str">
        <f>'Rekapitulace stavby'!E14</f>
        <v>Vyplň údaj</v>
      </c>
      <c r="F20" s="394"/>
      <c r="G20" s="394"/>
      <c r="H20" s="394"/>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33</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71.25" customHeight="1">
      <c r="A29" s="117"/>
      <c r="B29" s="118"/>
      <c r="C29" s="117"/>
      <c r="D29" s="117"/>
      <c r="E29" s="395" t="s">
        <v>107</v>
      </c>
      <c r="F29" s="395"/>
      <c r="G29" s="395"/>
      <c r="H29" s="395"/>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ROUND(J106,2)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ROUND((SUM(BE106:BE922)),2)</f>
        <v>0</v>
      </c>
      <c r="G35" s="36"/>
      <c r="H35" s="36"/>
      <c r="I35" s="126">
        <v>0.21</v>
      </c>
      <c r="J35" s="125">
        <f>ROUND(((SUM(BE106:BE922))*I35),2)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ROUND((SUM(BF106:BF922)),2)</f>
        <v>0</v>
      </c>
      <c r="G36" s="36"/>
      <c r="H36" s="36"/>
      <c r="I36" s="126">
        <v>0.15</v>
      </c>
      <c r="J36" s="125">
        <f>ROUND(((SUM(BF106:BF922))*I36),2)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ROUND((SUM(BG106:BG922)),2)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ROUND((SUM(BH106:BH922)),2)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ROUND((SUM(BI106:BI922)),2)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108</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26.25" customHeight="1">
      <c r="A50" s="36"/>
      <c r="B50" s="37"/>
      <c r="C50" s="38"/>
      <c r="D50" s="38"/>
      <c r="E50" s="387" t="str">
        <f>E7</f>
        <v>Výdejna stravy- Králíček - Stavební úpravy obj.čp1035 na pozemku č.st.77, kú Nové  Město nad Met</v>
      </c>
      <c r="F50" s="388"/>
      <c r="G50" s="388"/>
      <c r="H50" s="388"/>
      <c r="I50" s="38"/>
      <c r="J50" s="38"/>
      <c r="K50" s="38"/>
      <c r="L50" s="115"/>
      <c r="S50" s="36"/>
      <c r="T50" s="36"/>
      <c r="U50" s="36"/>
      <c r="V50" s="36"/>
      <c r="W50" s="36"/>
      <c r="X50" s="36"/>
      <c r="Y50" s="36"/>
      <c r="Z50" s="36"/>
      <c r="AA50" s="36"/>
      <c r="AB50" s="36"/>
      <c r="AC50" s="36"/>
      <c r="AD50" s="36"/>
      <c r="AE50" s="36"/>
    </row>
    <row r="51" spans="2:12" s="1" customFormat="1" ht="12" customHeight="1">
      <c r="B51" s="23"/>
      <c r="C51" s="31" t="s">
        <v>103</v>
      </c>
      <c r="D51" s="24"/>
      <c r="E51" s="24"/>
      <c r="F51" s="24"/>
      <c r="G51" s="24"/>
      <c r="H51" s="24"/>
      <c r="I51" s="24"/>
      <c r="J51" s="24"/>
      <c r="K51" s="24"/>
      <c r="L51" s="22"/>
    </row>
    <row r="52" spans="1:31" s="2" customFormat="1" ht="16.5" customHeight="1">
      <c r="A52" s="36"/>
      <c r="B52" s="37"/>
      <c r="C52" s="38"/>
      <c r="D52" s="38"/>
      <c r="E52" s="387" t="s">
        <v>104</v>
      </c>
      <c r="F52" s="386"/>
      <c r="G52" s="386"/>
      <c r="H52" s="38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30" customHeight="1">
      <c r="A54" s="36"/>
      <c r="B54" s="37"/>
      <c r="C54" s="38"/>
      <c r="D54" s="38"/>
      <c r="E54" s="375" t="str">
        <f>E11</f>
        <v>SO 01-D1.1. - architekt.-stavební část vč. malby, vč úprav. odvozu suti do 16km</v>
      </c>
      <c r="F54" s="386"/>
      <c r="G54" s="386"/>
      <c r="H54" s="38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Nové  Město nad Met</v>
      </c>
      <c r="G56" s="38"/>
      <c r="H56" s="38"/>
      <c r="I56" s="31" t="s">
        <v>23</v>
      </c>
      <c r="J56" s="61" t="str">
        <f>IF(J14="","",J14)</f>
        <v>2. 6. 2023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SŠ a ZŠ ú Nové  Město nad Met</v>
      </c>
      <c r="G58" s="38"/>
      <c r="H58" s="38"/>
      <c r="I58" s="31" t="s">
        <v>31</v>
      </c>
      <c r="J58" s="34" t="str">
        <f>E23</f>
        <v xml:space="preserve">Ing. Marcela Kalužná </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35</v>
      </c>
      <c r="J59" s="34" t="str">
        <f>E26</f>
        <v xml:space="preserve">Ing. Marcela Kalužná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109</v>
      </c>
      <c r="D61" s="139"/>
      <c r="E61" s="139"/>
      <c r="F61" s="139"/>
      <c r="G61" s="139"/>
      <c r="H61" s="139"/>
      <c r="I61" s="139"/>
      <c r="J61" s="140" t="s">
        <v>110</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J106</f>
        <v>0</v>
      </c>
      <c r="K63" s="38"/>
      <c r="L63" s="115"/>
      <c r="S63" s="36"/>
      <c r="T63" s="36"/>
      <c r="U63" s="36"/>
      <c r="V63" s="36"/>
      <c r="W63" s="36"/>
      <c r="X63" s="36"/>
      <c r="Y63" s="36"/>
      <c r="Z63" s="36"/>
      <c r="AA63" s="36"/>
      <c r="AB63" s="36"/>
      <c r="AC63" s="36"/>
      <c r="AD63" s="36"/>
      <c r="AE63" s="36"/>
      <c r="AU63" s="19" t="s">
        <v>111</v>
      </c>
    </row>
    <row r="64" spans="2:12" s="9" customFormat="1" ht="24.95" customHeight="1">
      <c r="B64" s="142"/>
      <c r="C64" s="143"/>
      <c r="D64" s="144" t="s">
        <v>112</v>
      </c>
      <c r="E64" s="145"/>
      <c r="F64" s="145"/>
      <c r="G64" s="145"/>
      <c r="H64" s="145"/>
      <c r="I64" s="145"/>
      <c r="J64" s="146">
        <f>J107</f>
        <v>0</v>
      </c>
      <c r="K64" s="143"/>
      <c r="L64" s="147"/>
    </row>
    <row r="65" spans="2:12" s="10" customFormat="1" ht="19.9" customHeight="1">
      <c r="B65" s="148"/>
      <c r="C65" s="99"/>
      <c r="D65" s="149" t="s">
        <v>113</v>
      </c>
      <c r="E65" s="150"/>
      <c r="F65" s="150"/>
      <c r="G65" s="150"/>
      <c r="H65" s="150"/>
      <c r="I65" s="150"/>
      <c r="J65" s="151">
        <f>J108</f>
        <v>0</v>
      </c>
      <c r="K65" s="99"/>
      <c r="L65" s="152"/>
    </row>
    <row r="66" spans="2:12" s="10" customFormat="1" ht="19.9" customHeight="1">
      <c r="B66" s="148"/>
      <c r="C66" s="99"/>
      <c r="D66" s="149" t="s">
        <v>114</v>
      </c>
      <c r="E66" s="150"/>
      <c r="F66" s="150"/>
      <c r="G66" s="150"/>
      <c r="H66" s="150"/>
      <c r="I66" s="150"/>
      <c r="J66" s="151">
        <f>J136</f>
        <v>0</v>
      </c>
      <c r="K66" s="99"/>
      <c r="L66" s="152"/>
    </row>
    <row r="67" spans="2:12" s="10" customFormat="1" ht="19.9" customHeight="1">
      <c r="B67" s="148"/>
      <c r="C67" s="99"/>
      <c r="D67" s="149" t="s">
        <v>115</v>
      </c>
      <c r="E67" s="150"/>
      <c r="F67" s="150"/>
      <c r="G67" s="150"/>
      <c r="H67" s="150"/>
      <c r="I67" s="150"/>
      <c r="J67" s="151">
        <f>J194</f>
        <v>0</v>
      </c>
      <c r="K67" s="99"/>
      <c r="L67" s="152"/>
    </row>
    <row r="68" spans="2:12" s="10" customFormat="1" ht="19.9" customHeight="1">
      <c r="B68" s="148"/>
      <c r="C68" s="99"/>
      <c r="D68" s="149" t="s">
        <v>116</v>
      </c>
      <c r="E68" s="150"/>
      <c r="F68" s="150"/>
      <c r="G68" s="150"/>
      <c r="H68" s="150"/>
      <c r="I68" s="150"/>
      <c r="J68" s="151">
        <f>J214</f>
        <v>0</v>
      </c>
      <c r="K68" s="99"/>
      <c r="L68" s="152"/>
    </row>
    <row r="69" spans="2:12" s="10" customFormat="1" ht="19.9" customHeight="1">
      <c r="B69" s="148"/>
      <c r="C69" s="99"/>
      <c r="D69" s="149" t="s">
        <v>117</v>
      </c>
      <c r="E69" s="150"/>
      <c r="F69" s="150"/>
      <c r="G69" s="150"/>
      <c r="H69" s="150"/>
      <c r="I69" s="150"/>
      <c r="J69" s="151">
        <f>J345</f>
        <v>0</v>
      </c>
      <c r="K69" s="99"/>
      <c r="L69" s="152"/>
    </row>
    <row r="70" spans="2:12" s="10" customFormat="1" ht="19.9" customHeight="1">
      <c r="B70" s="148"/>
      <c r="C70" s="99"/>
      <c r="D70" s="149" t="s">
        <v>118</v>
      </c>
      <c r="E70" s="150"/>
      <c r="F70" s="150"/>
      <c r="G70" s="150"/>
      <c r="H70" s="150"/>
      <c r="I70" s="150"/>
      <c r="J70" s="151">
        <f>J508</f>
        <v>0</v>
      </c>
      <c r="K70" s="99"/>
      <c r="L70" s="152"/>
    </row>
    <row r="71" spans="2:12" s="10" customFormat="1" ht="19.9" customHeight="1">
      <c r="B71" s="148"/>
      <c r="C71" s="99"/>
      <c r="D71" s="149" t="s">
        <v>119</v>
      </c>
      <c r="E71" s="150"/>
      <c r="F71" s="150"/>
      <c r="G71" s="150"/>
      <c r="H71" s="150"/>
      <c r="I71" s="150"/>
      <c r="J71" s="151">
        <f>J521</f>
        <v>0</v>
      </c>
      <c r="K71" s="99"/>
      <c r="L71" s="152"/>
    </row>
    <row r="72" spans="2:12" s="9" customFormat="1" ht="24.95" customHeight="1">
      <c r="B72" s="142"/>
      <c r="C72" s="143"/>
      <c r="D72" s="144" t="s">
        <v>120</v>
      </c>
      <c r="E72" s="145"/>
      <c r="F72" s="145"/>
      <c r="G72" s="145"/>
      <c r="H72" s="145"/>
      <c r="I72" s="145"/>
      <c r="J72" s="146">
        <f>J525</f>
        <v>0</v>
      </c>
      <c r="K72" s="143"/>
      <c r="L72" s="147"/>
    </row>
    <row r="73" spans="2:12" s="10" customFormat="1" ht="19.9" customHeight="1">
      <c r="B73" s="148"/>
      <c r="C73" s="99"/>
      <c r="D73" s="149" t="s">
        <v>121</v>
      </c>
      <c r="E73" s="150"/>
      <c r="F73" s="150"/>
      <c r="G73" s="150"/>
      <c r="H73" s="150"/>
      <c r="I73" s="150"/>
      <c r="J73" s="151">
        <f>J526</f>
        <v>0</v>
      </c>
      <c r="K73" s="99"/>
      <c r="L73" s="152"/>
    </row>
    <row r="74" spans="2:12" s="10" customFormat="1" ht="19.9" customHeight="1">
      <c r="B74" s="148"/>
      <c r="C74" s="99"/>
      <c r="D74" s="149" t="s">
        <v>122</v>
      </c>
      <c r="E74" s="150"/>
      <c r="F74" s="150"/>
      <c r="G74" s="150"/>
      <c r="H74" s="150"/>
      <c r="I74" s="150"/>
      <c r="J74" s="151">
        <f>J561</f>
        <v>0</v>
      </c>
      <c r="K74" s="99"/>
      <c r="L74" s="152"/>
    </row>
    <row r="75" spans="2:12" s="10" customFormat="1" ht="19.9" customHeight="1">
      <c r="B75" s="148"/>
      <c r="C75" s="99"/>
      <c r="D75" s="149" t="s">
        <v>123</v>
      </c>
      <c r="E75" s="150"/>
      <c r="F75" s="150"/>
      <c r="G75" s="150"/>
      <c r="H75" s="150"/>
      <c r="I75" s="150"/>
      <c r="J75" s="151">
        <f>J596</f>
        <v>0</v>
      </c>
      <c r="K75" s="99"/>
      <c r="L75" s="152"/>
    </row>
    <row r="76" spans="2:12" s="10" customFormat="1" ht="19.9" customHeight="1">
      <c r="B76" s="148"/>
      <c r="C76" s="99"/>
      <c r="D76" s="149" t="s">
        <v>124</v>
      </c>
      <c r="E76" s="150"/>
      <c r="F76" s="150"/>
      <c r="G76" s="150"/>
      <c r="H76" s="150"/>
      <c r="I76" s="150"/>
      <c r="J76" s="151">
        <f>J608</f>
        <v>0</v>
      </c>
      <c r="K76" s="99"/>
      <c r="L76" s="152"/>
    </row>
    <row r="77" spans="2:12" s="10" customFormat="1" ht="19.9" customHeight="1">
      <c r="B77" s="148"/>
      <c r="C77" s="99"/>
      <c r="D77" s="149" t="s">
        <v>125</v>
      </c>
      <c r="E77" s="150"/>
      <c r="F77" s="150"/>
      <c r="G77" s="150"/>
      <c r="H77" s="150"/>
      <c r="I77" s="150"/>
      <c r="J77" s="151">
        <f>J679</f>
        <v>0</v>
      </c>
      <c r="K77" s="99"/>
      <c r="L77" s="152"/>
    </row>
    <row r="78" spans="2:12" s="10" customFormat="1" ht="19.9" customHeight="1">
      <c r="B78" s="148"/>
      <c r="C78" s="99"/>
      <c r="D78" s="149" t="s">
        <v>126</v>
      </c>
      <c r="E78" s="150"/>
      <c r="F78" s="150"/>
      <c r="G78" s="150"/>
      <c r="H78" s="150"/>
      <c r="I78" s="150"/>
      <c r="J78" s="151">
        <f>J712</f>
        <v>0</v>
      </c>
      <c r="K78" s="99"/>
      <c r="L78" s="152"/>
    </row>
    <row r="79" spans="2:12" s="10" customFormat="1" ht="19.9" customHeight="1">
      <c r="B79" s="148"/>
      <c r="C79" s="99"/>
      <c r="D79" s="149" t="s">
        <v>127</v>
      </c>
      <c r="E79" s="150"/>
      <c r="F79" s="150"/>
      <c r="G79" s="150"/>
      <c r="H79" s="150"/>
      <c r="I79" s="150"/>
      <c r="J79" s="151">
        <f>J752</f>
        <v>0</v>
      </c>
      <c r="K79" s="99"/>
      <c r="L79" s="152"/>
    </row>
    <row r="80" spans="2:12" s="10" customFormat="1" ht="19.9" customHeight="1">
      <c r="B80" s="148"/>
      <c r="C80" s="99"/>
      <c r="D80" s="149" t="s">
        <v>128</v>
      </c>
      <c r="E80" s="150"/>
      <c r="F80" s="150"/>
      <c r="G80" s="150"/>
      <c r="H80" s="150"/>
      <c r="I80" s="150"/>
      <c r="J80" s="151">
        <f>J760</f>
        <v>0</v>
      </c>
      <c r="K80" s="99"/>
      <c r="L80" s="152"/>
    </row>
    <row r="81" spans="2:12" s="10" customFormat="1" ht="19.9" customHeight="1">
      <c r="B81" s="148"/>
      <c r="C81" s="99"/>
      <c r="D81" s="149" t="s">
        <v>129</v>
      </c>
      <c r="E81" s="150"/>
      <c r="F81" s="150"/>
      <c r="G81" s="150"/>
      <c r="H81" s="150"/>
      <c r="I81" s="150"/>
      <c r="J81" s="151">
        <f>J775</f>
        <v>0</v>
      </c>
      <c r="K81" s="99"/>
      <c r="L81" s="152"/>
    </row>
    <row r="82" spans="2:12" s="10" customFormat="1" ht="19.9" customHeight="1">
      <c r="B82" s="148"/>
      <c r="C82" s="99"/>
      <c r="D82" s="149" t="s">
        <v>130</v>
      </c>
      <c r="E82" s="150"/>
      <c r="F82" s="150"/>
      <c r="G82" s="150"/>
      <c r="H82" s="150"/>
      <c r="I82" s="150"/>
      <c r="J82" s="151">
        <f>J814</f>
        <v>0</v>
      </c>
      <c r="K82" s="99"/>
      <c r="L82" s="152"/>
    </row>
    <row r="83" spans="2:12" s="10" customFormat="1" ht="19.9" customHeight="1">
      <c r="B83" s="148"/>
      <c r="C83" s="99"/>
      <c r="D83" s="149" t="s">
        <v>131</v>
      </c>
      <c r="E83" s="150"/>
      <c r="F83" s="150"/>
      <c r="G83" s="150"/>
      <c r="H83" s="150"/>
      <c r="I83" s="150"/>
      <c r="J83" s="151">
        <f>J844</f>
        <v>0</v>
      </c>
      <c r="K83" s="99"/>
      <c r="L83" s="152"/>
    </row>
    <row r="84" spans="2:12" s="10" customFormat="1" ht="19.9" customHeight="1">
      <c r="B84" s="148"/>
      <c r="C84" s="99"/>
      <c r="D84" s="149" t="s">
        <v>132</v>
      </c>
      <c r="E84" s="150"/>
      <c r="F84" s="150"/>
      <c r="G84" s="150"/>
      <c r="H84" s="150"/>
      <c r="I84" s="150"/>
      <c r="J84" s="151">
        <f>J885</f>
        <v>0</v>
      </c>
      <c r="K84" s="99"/>
      <c r="L84" s="152"/>
    </row>
    <row r="85" spans="1:31" s="2" customFormat="1" ht="21.7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6.95" customHeight="1">
      <c r="A86" s="36"/>
      <c r="B86" s="49"/>
      <c r="C86" s="50"/>
      <c r="D86" s="50"/>
      <c r="E86" s="50"/>
      <c r="F86" s="50"/>
      <c r="G86" s="50"/>
      <c r="H86" s="50"/>
      <c r="I86" s="50"/>
      <c r="J86" s="50"/>
      <c r="K86" s="50"/>
      <c r="L86" s="115"/>
      <c r="S86" s="36"/>
      <c r="T86" s="36"/>
      <c r="U86" s="36"/>
      <c r="V86" s="36"/>
      <c r="W86" s="36"/>
      <c r="X86" s="36"/>
      <c r="Y86" s="36"/>
      <c r="Z86" s="36"/>
      <c r="AA86" s="36"/>
      <c r="AB86" s="36"/>
      <c r="AC86" s="36"/>
      <c r="AD86" s="36"/>
      <c r="AE86" s="36"/>
    </row>
    <row r="90" spans="1:31" s="2" customFormat="1" ht="6.95" customHeight="1">
      <c r="A90" s="36"/>
      <c r="B90" s="51"/>
      <c r="C90" s="52"/>
      <c r="D90" s="52"/>
      <c r="E90" s="52"/>
      <c r="F90" s="52"/>
      <c r="G90" s="52"/>
      <c r="H90" s="52"/>
      <c r="I90" s="52"/>
      <c r="J90" s="52"/>
      <c r="K90" s="52"/>
      <c r="L90" s="115"/>
      <c r="S90" s="36"/>
      <c r="T90" s="36"/>
      <c r="U90" s="36"/>
      <c r="V90" s="36"/>
      <c r="W90" s="36"/>
      <c r="X90" s="36"/>
      <c r="Y90" s="36"/>
      <c r="Z90" s="36"/>
      <c r="AA90" s="36"/>
      <c r="AB90" s="36"/>
      <c r="AC90" s="36"/>
      <c r="AD90" s="36"/>
      <c r="AE90" s="36"/>
    </row>
    <row r="91" spans="1:31" s="2" customFormat="1" ht="24.95" customHeight="1">
      <c r="A91" s="36"/>
      <c r="B91" s="37"/>
      <c r="C91" s="25" t="s">
        <v>133</v>
      </c>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2" customHeight="1">
      <c r="A93" s="36"/>
      <c r="B93" s="37"/>
      <c r="C93" s="31" t="s">
        <v>16</v>
      </c>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26.25" customHeight="1">
      <c r="A94" s="36"/>
      <c r="B94" s="37"/>
      <c r="C94" s="38"/>
      <c r="D94" s="38"/>
      <c r="E94" s="387" t="str">
        <f>E7</f>
        <v>Výdejna stravy- Králíček - Stavební úpravy obj.čp1035 na pozemku č.st.77, kú Nové  Město nad Met</v>
      </c>
      <c r="F94" s="388"/>
      <c r="G94" s="388"/>
      <c r="H94" s="388"/>
      <c r="I94" s="38"/>
      <c r="J94" s="38"/>
      <c r="K94" s="38"/>
      <c r="L94" s="115"/>
      <c r="S94" s="36"/>
      <c r="T94" s="36"/>
      <c r="U94" s="36"/>
      <c r="V94" s="36"/>
      <c r="W94" s="36"/>
      <c r="X94" s="36"/>
      <c r="Y94" s="36"/>
      <c r="Z94" s="36"/>
      <c r="AA94" s="36"/>
      <c r="AB94" s="36"/>
      <c r="AC94" s="36"/>
      <c r="AD94" s="36"/>
      <c r="AE94" s="36"/>
    </row>
    <row r="95" spans="2:12" s="1" customFormat="1" ht="12" customHeight="1">
      <c r="B95" s="23"/>
      <c r="C95" s="31" t="s">
        <v>103</v>
      </c>
      <c r="D95" s="24"/>
      <c r="E95" s="24"/>
      <c r="F95" s="24"/>
      <c r="G95" s="24"/>
      <c r="H95" s="24"/>
      <c r="I95" s="24"/>
      <c r="J95" s="24"/>
      <c r="K95" s="24"/>
      <c r="L95" s="22"/>
    </row>
    <row r="96" spans="1:31" s="2" customFormat="1" ht="16.5" customHeight="1">
      <c r="A96" s="36"/>
      <c r="B96" s="37"/>
      <c r="C96" s="38"/>
      <c r="D96" s="38"/>
      <c r="E96" s="387" t="s">
        <v>104</v>
      </c>
      <c r="F96" s="386"/>
      <c r="G96" s="386"/>
      <c r="H96" s="386"/>
      <c r="I96" s="38"/>
      <c r="J96" s="38"/>
      <c r="K96" s="38"/>
      <c r="L96" s="115"/>
      <c r="S96" s="36"/>
      <c r="T96" s="36"/>
      <c r="U96" s="36"/>
      <c r="V96" s="36"/>
      <c r="W96" s="36"/>
      <c r="X96" s="36"/>
      <c r="Y96" s="36"/>
      <c r="Z96" s="36"/>
      <c r="AA96" s="36"/>
      <c r="AB96" s="36"/>
      <c r="AC96" s="36"/>
      <c r="AD96" s="36"/>
      <c r="AE96" s="36"/>
    </row>
    <row r="97" spans="1:31" s="2" customFormat="1" ht="12" customHeight="1">
      <c r="A97" s="36"/>
      <c r="B97" s="37"/>
      <c r="C97" s="31" t="s">
        <v>105</v>
      </c>
      <c r="D97" s="38"/>
      <c r="E97" s="38"/>
      <c r="F97" s="38"/>
      <c r="G97" s="38"/>
      <c r="H97" s="38"/>
      <c r="I97" s="38"/>
      <c r="J97" s="38"/>
      <c r="K97" s="38"/>
      <c r="L97" s="115"/>
      <c r="S97" s="36"/>
      <c r="T97" s="36"/>
      <c r="U97" s="36"/>
      <c r="V97" s="36"/>
      <c r="W97" s="36"/>
      <c r="X97" s="36"/>
      <c r="Y97" s="36"/>
      <c r="Z97" s="36"/>
      <c r="AA97" s="36"/>
      <c r="AB97" s="36"/>
      <c r="AC97" s="36"/>
      <c r="AD97" s="36"/>
      <c r="AE97" s="36"/>
    </row>
    <row r="98" spans="1:31" s="2" customFormat="1" ht="30" customHeight="1">
      <c r="A98" s="36"/>
      <c r="B98" s="37"/>
      <c r="C98" s="38"/>
      <c r="D98" s="38"/>
      <c r="E98" s="375" t="str">
        <f>E11</f>
        <v>SO 01-D1.1. - architekt.-stavební část vč. malby, vč úprav. odvozu suti do 16km</v>
      </c>
      <c r="F98" s="386"/>
      <c r="G98" s="386"/>
      <c r="H98" s="386"/>
      <c r="I98" s="38"/>
      <c r="J98" s="38"/>
      <c r="K98" s="38"/>
      <c r="L98" s="115"/>
      <c r="S98" s="36"/>
      <c r="T98" s="36"/>
      <c r="U98" s="36"/>
      <c r="V98" s="36"/>
      <c r="W98" s="36"/>
      <c r="X98" s="36"/>
      <c r="Y98" s="36"/>
      <c r="Z98" s="36"/>
      <c r="AA98" s="36"/>
      <c r="AB98" s="36"/>
      <c r="AC98" s="36"/>
      <c r="AD98" s="36"/>
      <c r="AE98" s="36"/>
    </row>
    <row r="99" spans="1:31" s="2" customFormat="1" ht="6.95" customHeight="1">
      <c r="A99" s="36"/>
      <c r="B99" s="37"/>
      <c r="C99" s="38"/>
      <c r="D99" s="38"/>
      <c r="E99" s="38"/>
      <c r="F99" s="38"/>
      <c r="G99" s="38"/>
      <c r="H99" s="38"/>
      <c r="I99" s="38"/>
      <c r="J99" s="38"/>
      <c r="K99" s="38"/>
      <c r="L99" s="115"/>
      <c r="S99" s="36"/>
      <c r="T99" s="36"/>
      <c r="U99" s="36"/>
      <c r="V99" s="36"/>
      <c r="W99" s="36"/>
      <c r="X99" s="36"/>
      <c r="Y99" s="36"/>
      <c r="Z99" s="36"/>
      <c r="AA99" s="36"/>
      <c r="AB99" s="36"/>
      <c r="AC99" s="36"/>
      <c r="AD99" s="36"/>
      <c r="AE99" s="36"/>
    </row>
    <row r="100" spans="1:31" s="2" customFormat="1" ht="12" customHeight="1">
      <c r="A100" s="36"/>
      <c r="B100" s="37"/>
      <c r="C100" s="31" t="s">
        <v>21</v>
      </c>
      <c r="D100" s="38"/>
      <c r="E100" s="38"/>
      <c r="F100" s="29" t="str">
        <f>F14</f>
        <v xml:space="preserve"> Nové  Město nad Met</v>
      </c>
      <c r="G100" s="38"/>
      <c r="H100" s="38"/>
      <c r="I100" s="31" t="s">
        <v>23</v>
      </c>
      <c r="J100" s="61" t="str">
        <f>IF(J14="","",J14)</f>
        <v>2. 6. 2023</v>
      </c>
      <c r="K100" s="38"/>
      <c r="L100" s="115"/>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38"/>
      <c r="J101" s="38"/>
      <c r="K101" s="38"/>
      <c r="L101" s="115"/>
      <c r="S101" s="36"/>
      <c r="T101" s="36"/>
      <c r="U101" s="36"/>
      <c r="V101" s="36"/>
      <c r="W101" s="36"/>
      <c r="X101" s="36"/>
      <c r="Y101" s="36"/>
      <c r="Z101" s="36"/>
      <c r="AA101" s="36"/>
      <c r="AB101" s="36"/>
      <c r="AC101" s="36"/>
      <c r="AD101" s="36"/>
      <c r="AE101" s="36"/>
    </row>
    <row r="102" spans="1:31" s="2" customFormat="1" ht="15.2" customHeight="1">
      <c r="A102" s="36"/>
      <c r="B102" s="37"/>
      <c r="C102" s="31" t="s">
        <v>25</v>
      </c>
      <c r="D102" s="38"/>
      <c r="E102" s="38"/>
      <c r="F102" s="29" t="str">
        <f>E17</f>
        <v>SŠ a ZŠ ú Nové  Město nad Met</v>
      </c>
      <c r="G102" s="38"/>
      <c r="H102" s="38"/>
      <c r="I102" s="31" t="s">
        <v>31</v>
      </c>
      <c r="J102" s="34" t="str">
        <f>E23</f>
        <v xml:space="preserve">Ing. Marcela Kalužná </v>
      </c>
      <c r="K102" s="38"/>
      <c r="L102" s="115"/>
      <c r="S102" s="36"/>
      <c r="T102" s="36"/>
      <c r="U102" s="36"/>
      <c r="V102" s="36"/>
      <c r="W102" s="36"/>
      <c r="X102" s="36"/>
      <c r="Y102" s="36"/>
      <c r="Z102" s="36"/>
      <c r="AA102" s="36"/>
      <c r="AB102" s="36"/>
      <c r="AC102" s="36"/>
      <c r="AD102" s="36"/>
      <c r="AE102" s="36"/>
    </row>
    <row r="103" spans="1:31" s="2" customFormat="1" ht="15.2" customHeight="1">
      <c r="A103" s="36"/>
      <c r="B103" s="37"/>
      <c r="C103" s="31" t="s">
        <v>29</v>
      </c>
      <c r="D103" s="38"/>
      <c r="E103" s="38"/>
      <c r="F103" s="29" t="str">
        <f>IF(E20="","",E20)</f>
        <v>Vyplň údaj</v>
      </c>
      <c r="G103" s="38"/>
      <c r="H103" s="38"/>
      <c r="I103" s="31" t="s">
        <v>35</v>
      </c>
      <c r="J103" s="34" t="str">
        <f>E26</f>
        <v xml:space="preserve">Ing. Marcela Kalužná </v>
      </c>
      <c r="K103" s="38"/>
      <c r="L103" s="115"/>
      <c r="S103" s="36"/>
      <c r="T103" s="36"/>
      <c r="U103" s="36"/>
      <c r="V103" s="36"/>
      <c r="W103" s="36"/>
      <c r="X103" s="36"/>
      <c r="Y103" s="36"/>
      <c r="Z103" s="36"/>
      <c r="AA103" s="36"/>
      <c r="AB103" s="36"/>
      <c r="AC103" s="36"/>
      <c r="AD103" s="36"/>
      <c r="AE103" s="36"/>
    </row>
    <row r="104" spans="1:31" s="2" customFormat="1" ht="10.35" customHeight="1">
      <c r="A104" s="36"/>
      <c r="B104" s="37"/>
      <c r="C104" s="38"/>
      <c r="D104" s="38"/>
      <c r="E104" s="38"/>
      <c r="F104" s="38"/>
      <c r="G104" s="38"/>
      <c r="H104" s="38"/>
      <c r="I104" s="38"/>
      <c r="J104" s="38"/>
      <c r="K104" s="38"/>
      <c r="L104" s="115"/>
      <c r="S104" s="36"/>
      <c r="T104" s="36"/>
      <c r="U104" s="36"/>
      <c r="V104" s="36"/>
      <c r="W104" s="36"/>
      <c r="X104" s="36"/>
      <c r="Y104" s="36"/>
      <c r="Z104" s="36"/>
      <c r="AA104" s="36"/>
      <c r="AB104" s="36"/>
      <c r="AC104" s="36"/>
      <c r="AD104" s="36"/>
      <c r="AE104" s="36"/>
    </row>
    <row r="105" spans="1:31" s="11" customFormat="1" ht="29.25" customHeight="1">
      <c r="A105" s="153"/>
      <c r="B105" s="154"/>
      <c r="C105" s="155" t="s">
        <v>134</v>
      </c>
      <c r="D105" s="156" t="s">
        <v>57</v>
      </c>
      <c r="E105" s="156" t="s">
        <v>53</v>
      </c>
      <c r="F105" s="156" t="s">
        <v>54</v>
      </c>
      <c r="G105" s="156" t="s">
        <v>135</v>
      </c>
      <c r="H105" s="156" t="s">
        <v>136</v>
      </c>
      <c r="I105" s="156" t="s">
        <v>137</v>
      </c>
      <c r="J105" s="156" t="s">
        <v>110</v>
      </c>
      <c r="K105" s="157" t="s">
        <v>138</v>
      </c>
      <c r="L105" s="158"/>
      <c r="M105" s="70" t="s">
        <v>19</v>
      </c>
      <c r="N105" s="71" t="s">
        <v>42</v>
      </c>
      <c r="O105" s="71" t="s">
        <v>139</v>
      </c>
      <c r="P105" s="71" t="s">
        <v>140</v>
      </c>
      <c r="Q105" s="71" t="s">
        <v>141</v>
      </c>
      <c r="R105" s="71" t="s">
        <v>142</v>
      </c>
      <c r="S105" s="71" t="s">
        <v>143</v>
      </c>
      <c r="T105" s="72" t="s">
        <v>144</v>
      </c>
      <c r="U105" s="153"/>
      <c r="V105" s="153"/>
      <c r="W105" s="153"/>
      <c r="X105" s="153"/>
      <c r="Y105" s="153"/>
      <c r="Z105" s="153"/>
      <c r="AA105" s="153"/>
      <c r="AB105" s="153"/>
      <c r="AC105" s="153"/>
      <c r="AD105" s="153"/>
      <c r="AE105" s="153"/>
    </row>
    <row r="106" spans="1:63" s="2" customFormat="1" ht="22.9" customHeight="1">
      <c r="A106" s="36"/>
      <c r="B106" s="37"/>
      <c r="C106" s="77" t="s">
        <v>145</v>
      </c>
      <c r="D106" s="38"/>
      <c r="E106" s="38"/>
      <c r="F106" s="38"/>
      <c r="G106" s="38"/>
      <c r="H106" s="38"/>
      <c r="I106" s="38"/>
      <c r="J106" s="159">
        <f>BK106</f>
        <v>0</v>
      </c>
      <c r="K106" s="38"/>
      <c r="L106" s="41"/>
      <c r="M106" s="73"/>
      <c r="N106" s="160"/>
      <c r="O106" s="74"/>
      <c r="P106" s="161">
        <f>P107+P525</f>
        <v>0</v>
      </c>
      <c r="Q106" s="74"/>
      <c r="R106" s="161">
        <f>R107+R525</f>
        <v>69.82132401999999</v>
      </c>
      <c r="S106" s="74"/>
      <c r="T106" s="162">
        <f>T107+T525</f>
        <v>58.56013019999999</v>
      </c>
      <c r="U106" s="36"/>
      <c r="V106" s="36"/>
      <c r="W106" s="36"/>
      <c r="X106" s="36"/>
      <c r="Y106" s="36"/>
      <c r="Z106" s="36"/>
      <c r="AA106" s="36"/>
      <c r="AB106" s="36"/>
      <c r="AC106" s="36"/>
      <c r="AD106" s="36"/>
      <c r="AE106" s="36"/>
      <c r="AT106" s="19" t="s">
        <v>71</v>
      </c>
      <c r="AU106" s="19" t="s">
        <v>111</v>
      </c>
      <c r="BK106" s="163">
        <f>BK107+BK525</f>
        <v>0</v>
      </c>
    </row>
    <row r="107" spans="2:63" s="12" customFormat="1" ht="25.9" customHeight="1">
      <c r="B107" s="164"/>
      <c r="C107" s="165"/>
      <c r="D107" s="166" t="s">
        <v>71</v>
      </c>
      <c r="E107" s="167" t="s">
        <v>146</v>
      </c>
      <c r="F107" s="167" t="s">
        <v>147</v>
      </c>
      <c r="G107" s="165"/>
      <c r="H107" s="165"/>
      <c r="I107" s="168"/>
      <c r="J107" s="169">
        <f>BK107</f>
        <v>0</v>
      </c>
      <c r="K107" s="165"/>
      <c r="L107" s="170"/>
      <c r="M107" s="171"/>
      <c r="N107" s="172"/>
      <c r="O107" s="172"/>
      <c r="P107" s="173">
        <f>P108+P136+P194+P214+P345+P508+P521</f>
        <v>0</v>
      </c>
      <c r="Q107" s="172"/>
      <c r="R107" s="173">
        <f>R108+R136+R194+R214+R345+R508+R521</f>
        <v>59.51424975</v>
      </c>
      <c r="S107" s="172"/>
      <c r="T107" s="174">
        <f>T108+T136+T194+T214+T345+T508+T521</f>
        <v>45.72784419999999</v>
      </c>
      <c r="AR107" s="175" t="s">
        <v>79</v>
      </c>
      <c r="AT107" s="176" t="s">
        <v>71</v>
      </c>
      <c r="AU107" s="176" t="s">
        <v>72</v>
      </c>
      <c r="AY107" s="175" t="s">
        <v>148</v>
      </c>
      <c r="BK107" s="177">
        <f>BK108+BK136+BK194+BK214+BK345+BK508+BK521</f>
        <v>0</v>
      </c>
    </row>
    <row r="108" spans="2:63" s="12" customFormat="1" ht="22.9" customHeight="1">
      <c r="B108" s="164"/>
      <c r="C108" s="165"/>
      <c r="D108" s="166" t="s">
        <v>71</v>
      </c>
      <c r="E108" s="178" t="s">
        <v>79</v>
      </c>
      <c r="F108" s="178" t="s">
        <v>149</v>
      </c>
      <c r="G108" s="165"/>
      <c r="H108" s="165"/>
      <c r="I108" s="168"/>
      <c r="J108" s="179">
        <f>BK108</f>
        <v>0</v>
      </c>
      <c r="K108" s="165"/>
      <c r="L108" s="170"/>
      <c r="M108" s="171"/>
      <c r="N108" s="172"/>
      <c r="O108" s="172"/>
      <c r="P108" s="173">
        <f>SUM(P109:P135)</f>
        <v>0</v>
      </c>
      <c r="Q108" s="172"/>
      <c r="R108" s="173">
        <f>SUM(R109:R135)</f>
        <v>7.77</v>
      </c>
      <c r="S108" s="172"/>
      <c r="T108" s="174">
        <f>SUM(T109:T135)</f>
        <v>0</v>
      </c>
      <c r="AR108" s="175" t="s">
        <v>79</v>
      </c>
      <c r="AT108" s="176" t="s">
        <v>71</v>
      </c>
      <c r="AU108" s="176" t="s">
        <v>79</v>
      </c>
      <c r="AY108" s="175" t="s">
        <v>148</v>
      </c>
      <c r="BK108" s="177">
        <f>SUM(BK109:BK135)</f>
        <v>0</v>
      </c>
    </row>
    <row r="109" spans="1:65" s="2" customFormat="1" ht="21.75" customHeight="1">
      <c r="A109" s="36"/>
      <c r="B109" s="37"/>
      <c r="C109" s="180" t="s">
        <v>79</v>
      </c>
      <c r="D109" s="180" t="s">
        <v>150</v>
      </c>
      <c r="E109" s="181" t="s">
        <v>151</v>
      </c>
      <c r="F109" s="182" t="s">
        <v>152</v>
      </c>
      <c r="G109" s="183" t="s">
        <v>153</v>
      </c>
      <c r="H109" s="184">
        <v>12.672</v>
      </c>
      <c r="I109" s="185"/>
      <c r="J109" s="186">
        <f>ROUND(I109*H109,2)</f>
        <v>0</v>
      </c>
      <c r="K109" s="182" t="s">
        <v>154</v>
      </c>
      <c r="L109" s="41"/>
      <c r="M109" s="187" t="s">
        <v>19</v>
      </c>
      <c r="N109" s="188" t="s">
        <v>43</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155</v>
      </c>
      <c r="AT109" s="191" t="s">
        <v>150</v>
      </c>
      <c r="AU109" s="191" t="s">
        <v>81</v>
      </c>
      <c r="AY109" s="19" t="s">
        <v>148</v>
      </c>
      <c r="BE109" s="192">
        <f>IF(N109="základní",J109,0)</f>
        <v>0</v>
      </c>
      <c r="BF109" s="192">
        <f>IF(N109="snížená",J109,0)</f>
        <v>0</v>
      </c>
      <c r="BG109" s="192">
        <f>IF(N109="zákl. přenesená",J109,0)</f>
        <v>0</v>
      </c>
      <c r="BH109" s="192">
        <f>IF(N109="sníž. přenesená",J109,0)</f>
        <v>0</v>
      </c>
      <c r="BI109" s="192">
        <f>IF(N109="nulová",J109,0)</f>
        <v>0</v>
      </c>
      <c r="BJ109" s="19" t="s">
        <v>79</v>
      </c>
      <c r="BK109" s="192">
        <f>ROUND(I109*H109,2)</f>
        <v>0</v>
      </c>
      <c r="BL109" s="19" t="s">
        <v>155</v>
      </c>
      <c r="BM109" s="191" t="s">
        <v>156</v>
      </c>
    </row>
    <row r="110" spans="1:47" s="2" customFormat="1" ht="19.5">
      <c r="A110" s="36"/>
      <c r="B110" s="37"/>
      <c r="C110" s="38"/>
      <c r="D110" s="193" t="s">
        <v>157</v>
      </c>
      <c r="E110" s="38"/>
      <c r="F110" s="194" t="s">
        <v>158</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157</v>
      </c>
      <c r="AU110" s="19" t="s">
        <v>81</v>
      </c>
    </row>
    <row r="111" spans="1:47" s="2" customFormat="1" ht="12">
      <c r="A111" s="36"/>
      <c r="B111" s="37"/>
      <c r="C111" s="38"/>
      <c r="D111" s="198" t="s">
        <v>159</v>
      </c>
      <c r="E111" s="38"/>
      <c r="F111" s="199" t="s">
        <v>160</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159</v>
      </c>
      <c r="AU111" s="19" t="s">
        <v>81</v>
      </c>
    </row>
    <row r="112" spans="2:51" s="13" customFormat="1" ht="12">
      <c r="B112" s="200"/>
      <c r="C112" s="201"/>
      <c r="D112" s="193" t="s">
        <v>161</v>
      </c>
      <c r="E112" s="202" t="s">
        <v>19</v>
      </c>
      <c r="F112" s="203" t="s">
        <v>162</v>
      </c>
      <c r="G112" s="201"/>
      <c r="H112" s="204">
        <v>8.832</v>
      </c>
      <c r="I112" s="205"/>
      <c r="J112" s="201"/>
      <c r="K112" s="201"/>
      <c r="L112" s="206"/>
      <c r="M112" s="207"/>
      <c r="N112" s="208"/>
      <c r="O112" s="208"/>
      <c r="P112" s="208"/>
      <c r="Q112" s="208"/>
      <c r="R112" s="208"/>
      <c r="S112" s="208"/>
      <c r="T112" s="209"/>
      <c r="AT112" s="210" t="s">
        <v>161</v>
      </c>
      <c r="AU112" s="210" t="s">
        <v>81</v>
      </c>
      <c r="AV112" s="13" t="s">
        <v>81</v>
      </c>
      <c r="AW112" s="13" t="s">
        <v>34</v>
      </c>
      <c r="AX112" s="13" t="s">
        <v>72</v>
      </c>
      <c r="AY112" s="210" t="s">
        <v>148</v>
      </c>
    </row>
    <row r="113" spans="2:51" s="13" customFormat="1" ht="12">
      <c r="B113" s="200"/>
      <c r="C113" s="201"/>
      <c r="D113" s="193" t="s">
        <v>161</v>
      </c>
      <c r="E113" s="202" t="s">
        <v>19</v>
      </c>
      <c r="F113" s="203" t="s">
        <v>163</v>
      </c>
      <c r="G113" s="201"/>
      <c r="H113" s="204">
        <v>3.84</v>
      </c>
      <c r="I113" s="205"/>
      <c r="J113" s="201"/>
      <c r="K113" s="201"/>
      <c r="L113" s="206"/>
      <c r="M113" s="207"/>
      <c r="N113" s="208"/>
      <c r="O113" s="208"/>
      <c r="P113" s="208"/>
      <c r="Q113" s="208"/>
      <c r="R113" s="208"/>
      <c r="S113" s="208"/>
      <c r="T113" s="209"/>
      <c r="AT113" s="210" t="s">
        <v>161</v>
      </c>
      <c r="AU113" s="210" t="s">
        <v>81</v>
      </c>
      <c r="AV113" s="13" t="s">
        <v>81</v>
      </c>
      <c r="AW113" s="13" t="s">
        <v>34</v>
      </c>
      <c r="AX113" s="13" t="s">
        <v>72</v>
      </c>
      <c r="AY113" s="210" t="s">
        <v>148</v>
      </c>
    </row>
    <row r="114" spans="2:51" s="14" customFormat="1" ht="12">
      <c r="B114" s="211"/>
      <c r="C114" s="212"/>
      <c r="D114" s="193" t="s">
        <v>161</v>
      </c>
      <c r="E114" s="213" t="s">
        <v>19</v>
      </c>
      <c r="F114" s="214" t="s">
        <v>164</v>
      </c>
      <c r="G114" s="212"/>
      <c r="H114" s="215">
        <v>12.672</v>
      </c>
      <c r="I114" s="216"/>
      <c r="J114" s="212"/>
      <c r="K114" s="212"/>
      <c r="L114" s="217"/>
      <c r="M114" s="218"/>
      <c r="N114" s="219"/>
      <c r="O114" s="219"/>
      <c r="P114" s="219"/>
      <c r="Q114" s="219"/>
      <c r="R114" s="219"/>
      <c r="S114" s="219"/>
      <c r="T114" s="220"/>
      <c r="AT114" s="221" t="s">
        <v>161</v>
      </c>
      <c r="AU114" s="221" t="s">
        <v>81</v>
      </c>
      <c r="AV114" s="14" t="s">
        <v>155</v>
      </c>
      <c r="AW114" s="14" t="s">
        <v>34</v>
      </c>
      <c r="AX114" s="14" t="s">
        <v>79</v>
      </c>
      <c r="AY114" s="221" t="s">
        <v>148</v>
      </c>
    </row>
    <row r="115" spans="1:65" s="2" customFormat="1" ht="37.9" customHeight="1">
      <c r="A115" s="36"/>
      <c r="B115" s="37"/>
      <c r="C115" s="180" t="s">
        <v>81</v>
      </c>
      <c r="D115" s="180" t="s">
        <v>150</v>
      </c>
      <c r="E115" s="181" t="s">
        <v>165</v>
      </c>
      <c r="F115" s="182" t="s">
        <v>166</v>
      </c>
      <c r="G115" s="183" t="s">
        <v>153</v>
      </c>
      <c r="H115" s="184">
        <v>6.752</v>
      </c>
      <c r="I115" s="185"/>
      <c r="J115" s="186">
        <f>ROUND(I115*H115,2)</f>
        <v>0</v>
      </c>
      <c r="K115" s="182" t="s">
        <v>154</v>
      </c>
      <c r="L115" s="41"/>
      <c r="M115" s="187" t="s">
        <v>19</v>
      </c>
      <c r="N115" s="188" t="s">
        <v>43</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155</v>
      </c>
      <c r="AT115" s="191" t="s">
        <v>150</v>
      </c>
      <c r="AU115" s="191" t="s">
        <v>81</v>
      </c>
      <c r="AY115" s="19" t="s">
        <v>148</v>
      </c>
      <c r="BE115" s="192">
        <f>IF(N115="základní",J115,0)</f>
        <v>0</v>
      </c>
      <c r="BF115" s="192">
        <f>IF(N115="snížená",J115,0)</f>
        <v>0</v>
      </c>
      <c r="BG115" s="192">
        <f>IF(N115="zákl. přenesená",J115,0)</f>
        <v>0</v>
      </c>
      <c r="BH115" s="192">
        <f>IF(N115="sníž. přenesená",J115,0)</f>
        <v>0</v>
      </c>
      <c r="BI115" s="192">
        <f>IF(N115="nulová",J115,0)</f>
        <v>0</v>
      </c>
      <c r="BJ115" s="19" t="s">
        <v>79</v>
      </c>
      <c r="BK115" s="192">
        <f>ROUND(I115*H115,2)</f>
        <v>0</v>
      </c>
      <c r="BL115" s="19" t="s">
        <v>155</v>
      </c>
      <c r="BM115" s="191" t="s">
        <v>167</v>
      </c>
    </row>
    <row r="116" spans="1:47" s="2" customFormat="1" ht="39">
      <c r="A116" s="36"/>
      <c r="B116" s="37"/>
      <c r="C116" s="38"/>
      <c r="D116" s="193" t="s">
        <v>157</v>
      </c>
      <c r="E116" s="38"/>
      <c r="F116" s="194" t="s">
        <v>168</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157</v>
      </c>
      <c r="AU116" s="19" t="s">
        <v>81</v>
      </c>
    </row>
    <row r="117" spans="1:47" s="2" customFormat="1" ht="12">
      <c r="A117" s="36"/>
      <c r="B117" s="37"/>
      <c r="C117" s="38"/>
      <c r="D117" s="198" t="s">
        <v>159</v>
      </c>
      <c r="E117" s="38"/>
      <c r="F117" s="199" t="s">
        <v>169</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159</v>
      </c>
      <c r="AU117" s="19" t="s">
        <v>81</v>
      </c>
    </row>
    <row r="118" spans="2:51" s="13" customFormat="1" ht="12">
      <c r="B118" s="200"/>
      <c r="C118" s="201"/>
      <c r="D118" s="193" t="s">
        <v>161</v>
      </c>
      <c r="E118" s="202" t="s">
        <v>19</v>
      </c>
      <c r="F118" s="203" t="s">
        <v>170</v>
      </c>
      <c r="G118" s="201"/>
      <c r="H118" s="204">
        <v>12.672</v>
      </c>
      <c r="I118" s="205"/>
      <c r="J118" s="201"/>
      <c r="K118" s="201"/>
      <c r="L118" s="206"/>
      <c r="M118" s="207"/>
      <c r="N118" s="208"/>
      <c r="O118" s="208"/>
      <c r="P118" s="208"/>
      <c r="Q118" s="208"/>
      <c r="R118" s="208"/>
      <c r="S118" s="208"/>
      <c r="T118" s="209"/>
      <c r="AT118" s="210" t="s">
        <v>161</v>
      </c>
      <c r="AU118" s="210" t="s">
        <v>81</v>
      </c>
      <c r="AV118" s="13" t="s">
        <v>81</v>
      </c>
      <c r="AW118" s="13" t="s">
        <v>34</v>
      </c>
      <c r="AX118" s="13" t="s">
        <v>72</v>
      </c>
      <c r="AY118" s="210" t="s">
        <v>148</v>
      </c>
    </row>
    <row r="119" spans="2:51" s="13" customFormat="1" ht="12">
      <c r="B119" s="200"/>
      <c r="C119" s="201"/>
      <c r="D119" s="193" t="s">
        <v>161</v>
      </c>
      <c r="E119" s="202" t="s">
        <v>19</v>
      </c>
      <c r="F119" s="203" t="s">
        <v>171</v>
      </c>
      <c r="G119" s="201"/>
      <c r="H119" s="204">
        <v>-5.92</v>
      </c>
      <c r="I119" s="205"/>
      <c r="J119" s="201"/>
      <c r="K119" s="201"/>
      <c r="L119" s="206"/>
      <c r="M119" s="207"/>
      <c r="N119" s="208"/>
      <c r="O119" s="208"/>
      <c r="P119" s="208"/>
      <c r="Q119" s="208"/>
      <c r="R119" s="208"/>
      <c r="S119" s="208"/>
      <c r="T119" s="209"/>
      <c r="AT119" s="210" t="s">
        <v>161</v>
      </c>
      <c r="AU119" s="210" t="s">
        <v>81</v>
      </c>
      <c r="AV119" s="13" t="s">
        <v>81</v>
      </c>
      <c r="AW119" s="13" t="s">
        <v>34</v>
      </c>
      <c r="AX119" s="13" t="s">
        <v>72</v>
      </c>
      <c r="AY119" s="210" t="s">
        <v>148</v>
      </c>
    </row>
    <row r="120" spans="2:51" s="14" customFormat="1" ht="12">
      <c r="B120" s="211"/>
      <c r="C120" s="212"/>
      <c r="D120" s="193" t="s">
        <v>161</v>
      </c>
      <c r="E120" s="213" t="s">
        <v>19</v>
      </c>
      <c r="F120" s="214" t="s">
        <v>164</v>
      </c>
      <c r="G120" s="212"/>
      <c r="H120" s="215">
        <v>6.752</v>
      </c>
      <c r="I120" s="216"/>
      <c r="J120" s="212"/>
      <c r="K120" s="212"/>
      <c r="L120" s="217"/>
      <c r="M120" s="218"/>
      <c r="N120" s="219"/>
      <c r="O120" s="219"/>
      <c r="P120" s="219"/>
      <c r="Q120" s="219"/>
      <c r="R120" s="219"/>
      <c r="S120" s="219"/>
      <c r="T120" s="220"/>
      <c r="AT120" s="221" t="s">
        <v>161</v>
      </c>
      <c r="AU120" s="221" t="s">
        <v>81</v>
      </c>
      <c r="AV120" s="14" t="s">
        <v>155</v>
      </c>
      <c r="AW120" s="14" t="s">
        <v>34</v>
      </c>
      <c r="AX120" s="14" t="s">
        <v>79</v>
      </c>
      <c r="AY120" s="221" t="s">
        <v>148</v>
      </c>
    </row>
    <row r="121" spans="1:65" s="2" customFormat="1" ht="37.9" customHeight="1">
      <c r="A121" s="36"/>
      <c r="B121" s="37"/>
      <c r="C121" s="180" t="s">
        <v>172</v>
      </c>
      <c r="D121" s="180" t="s">
        <v>150</v>
      </c>
      <c r="E121" s="181" t="s">
        <v>165</v>
      </c>
      <c r="F121" s="182" t="s">
        <v>166</v>
      </c>
      <c r="G121" s="183" t="s">
        <v>153</v>
      </c>
      <c r="H121" s="184">
        <v>20.256</v>
      </c>
      <c r="I121" s="185"/>
      <c r="J121" s="186">
        <f>ROUND(I121*H121,2)</f>
        <v>0</v>
      </c>
      <c r="K121" s="182" t="s">
        <v>154</v>
      </c>
      <c r="L121" s="41"/>
      <c r="M121" s="187" t="s">
        <v>19</v>
      </c>
      <c r="N121" s="188" t="s">
        <v>43</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155</v>
      </c>
      <c r="AT121" s="191" t="s">
        <v>150</v>
      </c>
      <c r="AU121" s="191" t="s">
        <v>81</v>
      </c>
      <c r="AY121" s="19" t="s">
        <v>148</v>
      </c>
      <c r="BE121" s="192">
        <f>IF(N121="základní",J121,0)</f>
        <v>0</v>
      </c>
      <c r="BF121" s="192">
        <f>IF(N121="snížená",J121,0)</f>
        <v>0</v>
      </c>
      <c r="BG121" s="192">
        <f>IF(N121="zákl. přenesená",J121,0)</f>
        <v>0</v>
      </c>
      <c r="BH121" s="192">
        <f>IF(N121="sníž. přenesená",J121,0)</f>
        <v>0</v>
      </c>
      <c r="BI121" s="192">
        <f>IF(N121="nulová",J121,0)</f>
        <v>0</v>
      </c>
      <c r="BJ121" s="19" t="s">
        <v>79</v>
      </c>
      <c r="BK121" s="192">
        <f>ROUND(I121*H121,2)</f>
        <v>0</v>
      </c>
      <c r="BL121" s="19" t="s">
        <v>155</v>
      </c>
      <c r="BM121" s="191" t="s">
        <v>173</v>
      </c>
    </row>
    <row r="122" spans="1:47" s="2" customFormat="1" ht="39">
      <c r="A122" s="36"/>
      <c r="B122" s="37"/>
      <c r="C122" s="38"/>
      <c r="D122" s="193" t="s">
        <v>157</v>
      </c>
      <c r="E122" s="38"/>
      <c r="F122" s="194" t="s">
        <v>168</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157</v>
      </c>
      <c r="AU122" s="19" t="s">
        <v>81</v>
      </c>
    </row>
    <row r="123" spans="1:47" s="2" customFormat="1" ht="12">
      <c r="A123" s="36"/>
      <c r="B123" s="37"/>
      <c r="C123" s="38"/>
      <c r="D123" s="198" t="s">
        <v>159</v>
      </c>
      <c r="E123" s="38"/>
      <c r="F123" s="199" t="s">
        <v>169</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159</v>
      </c>
      <c r="AU123" s="19" t="s">
        <v>81</v>
      </c>
    </row>
    <row r="124" spans="2:51" s="13" customFormat="1" ht="12">
      <c r="B124" s="200"/>
      <c r="C124" s="201"/>
      <c r="D124" s="193" t="s">
        <v>161</v>
      </c>
      <c r="E124" s="201"/>
      <c r="F124" s="203" t="s">
        <v>174</v>
      </c>
      <c r="G124" s="201"/>
      <c r="H124" s="204">
        <v>20.256</v>
      </c>
      <c r="I124" s="205"/>
      <c r="J124" s="201"/>
      <c r="K124" s="201"/>
      <c r="L124" s="206"/>
      <c r="M124" s="207"/>
      <c r="N124" s="208"/>
      <c r="O124" s="208"/>
      <c r="P124" s="208"/>
      <c r="Q124" s="208"/>
      <c r="R124" s="208"/>
      <c r="S124" s="208"/>
      <c r="T124" s="209"/>
      <c r="AT124" s="210" t="s">
        <v>161</v>
      </c>
      <c r="AU124" s="210" t="s">
        <v>81</v>
      </c>
      <c r="AV124" s="13" t="s">
        <v>81</v>
      </c>
      <c r="AW124" s="13" t="s">
        <v>4</v>
      </c>
      <c r="AX124" s="13" t="s">
        <v>79</v>
      </c>
      <c r="AY124" s="210" t="s">
        <v>148</v>
      </c>
    </row>
    <row r="125" spans="1:65" s="2" customFormat="1" ht="24.2" customHeight="1">
      <c r="A125" s="36"/>
      <c r="B125" s="37"/>
      <c r="C125" s="180" t="s">
        <v>155</v>
      </c>
      <c r="D125" s="180" t="s">
        <v>150</v>
      </c>
      <c r="E125" s="181" t="s">
        <v>175</v>
      </c>
      <c r="F125" s="182" t="s">
        <v>176</v>
      </c>
      <c r="G125" s="183" t="s">
        <v>153</v>
      </c>
      <c r="H125" s="184">
        <v>5.92</v>
      </c>
      <c r="I125" s="185"/>
      <c r="J125" s="186">
        <f>ROUND(I125*H125,2)</f>
        <v>0</v>
      </c>
      <c r="K125" s="182" t="s">
        <v>154</v>
      </c>
      <c r="L125" s="41"/>
      <c r="M125" s="187" t="s">
        <v>19</v>
      </c>
      <c r="N125" s="188" t="s">
        <v>43</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155</v>
      </c>
      <c r="AT125" s="191" t="s">
        <v>150</v>
      </c>
      <c r="AU125" s="191" t="s">
        <v>81</v>
      </c>
      <c r="AY125" s="19" t="s">
        <v>148</v>
      </c>
      <c r="BE125" s="192">
        <f>IF(N125="základní",J125,0)</f>
        <v>0</v>
      </c>
      <c r="BF125" s="192">
        <f>IF(N125="snížená",J125,0)</f>
        <v>0</v>
      </c>
      <c r="BG125" s="192">
        <f>IF(N125="zákl. přenesená",J125,0)</f>
        <v>0</v>
      </c>
      <c r="BH125" s="192">
        <f>IF(N125="sníž. přenesená",J125,0)</f>
        <v>0</v>
      </c>
      <c r="BI125" s="192">
        <f>IF(N125="nulová",J125,0)</f>
        <v>0</v>
      </c>
      <c r="BJ125" s="19" t="s">
        <v>79</v>
      </c>
      <c r="BK125" s="192">
        <f>ROUND(I125*H125,2)</f>
        <v>0</v>
      </c>
      <c r="BL125" s="19" t="s">
        <v>155</v>
      </c>
      <c r="BM125" s="191" t="s">
        <v>177</v>
      </c>
    </row>
    <row r="126" spans="1:47" s="2" customFormat="1" ht="29.25">
      <c r="A126" s="36"/>
      <c r="B126" s="37"/>
      <c r="C126" s="38"/>
      <c r="D126" s="193" t="s">
        <v>157</v>
      </c>
      <c r="E126" s="38"/>
      <c r="F126" s="194" t="s">
        <v>178</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157</v>
      </c>
      <c r="AU126" s="19" t="s">
        <v>81</v>
      </c>
    </row>
    <row r="127" spans="1:47" s="2" customFormat="1" ht="12">
      <c r="A127" s="36"/>
      <c r="B127" s="37"/>
      <c r="C127" s="38"/>
      <c r="D127" s="198" t="s">
        <v>159</v>
      </c>
      <c r="E127" s="38"/>
      <c r="F127" s="199" t="s">
        <v>179</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159</v>
      </c>
      <c r="AU127" s="19" t="s">
        <v>81</v>
      </c>
    </row>
    <row r="128" spans="2:51" s="13" customFormat="1" ht="12">
      <c r="B128" s="200"/>
      <c r="C128" s="201"/>
      <c r="D128" s="193" t="s">
        <v>161</v>
      </c>
      <c r="E128" s="202" t="s">
        <v>19</v>
      </c>
      <c r="F128" s="203" t="s">
        <v>180</v>
      </c>
      <c r="G128" s="201"/>
      <c r="H128" s="204">
        <v>5.92</v>
      </c>
      <c r="I128" s="205"/>
      <c r="J128" s="201"/>
      <c r="K128" s="201"/>
      <c r="L128" s="206"/>
      <c r="M128" s="207"/>
      <c r="N128" s="208"/>
      <c r="O128" s="208"/>
      <c r="P128" s="208"/>
      <c r="Q128" s="208"/>
      <c r="R128" s="208"/>
      <c r="S128" s="208"/>
      <c r="T128" s="209"/>
      <c r="AT128" s="210" t="s">
        <v>161</v>
      </c>
      <c r="AU128" s="210" t="s">
        <v>81</v>
      </c>
      <c r="AV128" s="13" t="s">
        <v>81</v>
      </c>
      <c r="AW128" s="13" t="s">
        <v>34</v>
      </c>
      <c r="AX128" s="13" t="s">
        <v>79</v>
      </c>
      <c r="AY128" s="210" t="s">
        <v>148</v>
      </c>
    </row>
    <row r="129" spans="1:65" s="2" customFormat="1" ht="24.2" customHeight="1">
      <c r="A129" s="36"/>
      <c r="B129" s="37"/>
      <c r="C129" s="180" t="s">
        <v>181</v>
      </c>
      <c r="D129" s="180" t="s">
        <v>150</v>
      </c>
      <c r="E129" s="181" t="s">
        <v>182</v>
      </c>
      <c r="F129" s="182" t="s">
        <v>183</v>
      </c>
      <c r="G129" s="183" t="s">
        <v>153</v>
      </c>
      <c r="H129" s="184">
        <v>3.885</v>
      </c>
      <c r="I129" s="185"/>
      <c r="J129" s="186">
        <f>ROUND(I129*H129,2)</f>
        <v>0</v>
      </c>
      <c r="K129" s="182" t="s">
        <v>154</v>
      </c>
      <c r="L129" s="41"/>
      <c r="M129" s="187" t="s">
        <v>19</v>
      </c>
      <c r="N129" s="188" t="s">
        <v>43</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155</v>
      </c>
      <c r="AT129" s="191" t="s">
        <v>150</v>
      </c>
      <c r="AU129" s="191" t="s">
        <v>81</v>
      </c>
      <c r="AY129" s="19" t="s">
        <v>148</v>
      </c>
      <c r="BE129" s="192">
        <f>IF(N129="základní",J129,0)</f>
        <v>0</v>
      </c>
      <c r="BF129" s="192">
        <f>IF(N129="snížená",J129,0)</f>
        <v>0</v>
      </c>
      <c r="BG129" s="192">
        <f>IF(N129="zákl. přenesená",J129,0)</f>
        <v>0</v>
      </c>
      <c r="BH129" s="192">
        <f>IF(N129="sníž. přenesená",J129,0)</f>
        <v>0</v>
      </c>
      <c r="BI129" s="192">
        <f>IF(N129="nulová",J129,0)</f>
        <v>0</v>
      </c>
      <c r="BJ129" s="19" t="s">
        <v>79</v>
      </c>
      <c r="BK129" s="192">
        <f>ROUND(I129*H129,2)</f>
        <v>0</v>
      </c>
      <c r="BL129" s="19" t="s">
        <v>155</v>
      </c>
      <c r="BM129" s="191" t="s">
        <v>184</v>
      </c>
    </row>
    <row r="130" spans="1:47" s="2" customFormat="1" ht="39">
      <c r="A130" s="36"/>
      <c r="B130" s="37"/>
      <c r="C130" s="38"/>
      <c r="D130" s="193" t="s">
        <v>157</v>
      </c>
      <c r="E130" s="38"/>
      <c r="F130" s="194" t="s">
        <v>185</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157</v>
      </c>
      <c r="AU130" s="19" t="s">
        <v>81</v>
      </c>
    </row>
    <row r="131" spans="1:47" s="2" customFormat="1" ht="12">
      <c r="A131" s="36"/>
      <c r="B131" s="37"/>
      <c r="C131" s="38"/>
      <c r="D131" s="198" t="s">
        <v>159</v>
      </c>
      <c r="E131" s="38"/>
      <c r="F131" s="199" t="s">
        <v>186</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159</v>
      </c>
      <c r="AU131" s="19" t="s">
        <v>81</v>
      </c>
    </row>
    <row r="132" spans="2:51" s="13" customFormat="1" ht="12">
      <c r="B132" s="200"/>
      <c r="C132" s="201"/>
      <c r="D132" s="193" t="s">
        <v>161</v>
      </c>
      <c r="E132" s="202" t="s">
        <v>19</v>
      </c>
      <c r="F132" s="203" t="s">
        <v>187</v>
      </c>
      <c r="G132" s="201"/>
      <c r="H132" s="204">
        <v>3.885</v>
      </c>
      <c r="I132" s="205"/>
      <c r="J132" s="201"/>
      <c r="K132" s="201"/>
      <c r="L132" s="206"/>
      <c r="M132" s="207"/>
      <c r="N132" s="208"/>
      <c r="O132" s="208"/>
      <c r="P132" s="208"/>
      <c r="Q132" s="208"/>
      <c r="R132" s="208"/>
      <c r="S132" s="208"/>
      <c r="T132" s="209"/>
      <c r="AT132" s="210" t="s">
        <v>161</v>
      </c>
      <c r="AU132" s="210" t="s">
        <v>81</v>
      </c>
      <c r="AV132" s="13" t="s">
        <v>81</v>
      </c>
      <c r="AW132" s="13" t="s">
        <v>34</v>
      </c>
      <c r="AX132" s="13" t="s">
        <v>79</v>
      </c>
      <c r="AY132" s="210" t="s">
        <v>148</v>
      </c>
    </row>
    <row r="133" spans="1:65" s="2" customFormat="1" ht="16.5" customHeight="1">
      <c r="A133" s="36"/>
      <c r="B133" s="37"/>
      <c r="C133" s="222" t="s">
        <v>188</v>
      </c>
      <c r="D133" s="222" t="s">
        <v>189</v>
      </c>
      <c r="E133" s="223" t="s">
        <v>190</v>
      </c>
      <c r="F133" s="224" t="s">
        <v>191</v>
      </c>
      <c r="G133" s="225" t="s">
        <v>192</v>
      </c>
      <c r="H133" s="226">
        <v>7.77</v>
      </c>
      <c r="I133" s="227"/>
      <c r="J133" s="228">
        <f>ROUND(I133*H133,2)</f>
        <v>0</v>
      </c>
      <c r="K133" s="224" t="s">
        <v>154</v>
      </c>
      <c r="L133" s="229"/>
      <c r="M133" s="230" t="s">
        <v>19</v>
      </c>
      <c r="N133" s="231" t="s">
        <v>43</v>
      </c>
      <c r="O133" s="66"/>
      <c r="P133" s="189">
        <f>O133*H133</f>
        <v>0</v>
      </c>
      <c r="Q133" s="189">
        <v>1</v>
      </c>
      <c r="R133" s="189">
        <f>Q133*H133</f>
        <v>7.77</v>
      </c>
      <c r="S133" s="189">
        <v>0</v>
      </c>
      <c r="T133" s="190">
        <f>S133*H133</f>
        <v>0</v>
      </c>
      <c r="U133" s="36"/>
      <c r="V133" s="36"/>
      <c r="W133" s="36"/>
      <c r="X133" s="36"/>
      <c r="Y133" s="36"/>
      <c r="Z133" s="36"/>
      <c r="AA133" s="36"/>
      <c r="AB133" s="36"/>
      <c r="AC133" s="36"/>
      <c r="AD133" s="36"/>
      <c r="AE133" s="36"/>
      <c r="AR133" s="191" t="s">
        <v>193</v>
      </c>
      <c r="AT133" s="191" t="s">
        <v>189</v>
      </c>
      <c r="AU133" s="191" t="s">
        <v>81</v>
      </c>
      <c r="AY133" s="19" t="s">
        <v>148</v>
      </c>
      <c r="BE133" s="192">
        <f>IF(N133="základní",J133,0)</f>
        <v>0</v>
      </c>
      <c r="BF133" s="192">
        <f>IF(N133="snížená",J133,0)</f>
        <v>0</v>
      </c>
      <c r="BG133" s="192">
        <f>IF(N133="zákl. přenesená",J133,0)</f>
        <v>0</v>
      </c>
      <c r="BH133" s="192">
        <f>IF(N133="sníž. přenesená",J133,0)</f>
        <v>0</v>
      </c>
      <c r="BI133" s="192">
        <f>IF(N133="nulová",J133,0)</f>
        <v>0</v>
      </c>
      <c r="BJ133" s="19" t="s">
        <v>79</v>
      </c>
      <c r="BK133" s="192">
        <f>ROUND(I133*H133,2)</f>
        <v>0</v>
      </c>
      <c r="BL133" s="19" t="s">
        <v>155</v>
      </c>
      <c r="BM133" s="191" t="s">
        <v>194</v>
      </c>
    </row>
    <row r="134" spans="1:47" s="2" customFormat="1" ht="12">
      <c r="A134" s="36"/>
      <c r="B134" s="37"/>
      <c r="C134" s="38"/>
      <c r="D134" s="193" t="s">
        <v>157</v>
      </c>
      <c r="E134" s="38"/>
      <c r="F134" s="194" t="s">
        <v>191</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157</v>
      </c>
      <c r="AU134" s="19" t="s">
        <v>81</v>
      </c>
    </row>
    <row r="135" spans="2:51" s="13" customFormat="1" ht="12">
      <c r="B135" s="200"/>
      <c r="C135" s="201"/>
      <c r="D135" s="193" t="s">
        <v>161</v>
      </c>
      <c r="E135" s="201"/>
      <c r="F135" s="203" t="s">
        <v>195</v>
      </c>
      <c r="G135" s="201"/>
      <c r="H135" s="204">
        <v>7.77</v>
      </c>
      <c r="I135" s="205"/>
      <c r="J135" s="201"/>
      <c r="K135" s="201"/>
      <c r="L135" s="206"/>
      <c r="M135" s="207"/>
      <c r="N135" s="208"/>
      <c r="O135" s="208"/>
      <c r="P135" s="208"/>
      <c r="Q135" s="208"/>
      <c r="R135" s="208"/>
      <c r="S135" s="208"/>
      <c r="T135" s="209"/>
      <c r="AT135" s="210" t="s">
        <v>161</v>
      </c>
      <c r="AU135" s="210" t="s">
        <v>81</v>
      </c>
      <c r="AV135" s="13" t="s">
        <v>81</v>
      </c>
      <c r="AW135" s="13" t="s">
        <v>4</v>
      </c>
      <c r="AX135" s="13" t="s">
        <v>79</v>
      </c>
      <c r="AY135" s="210" t="s">
        <v>148</v>
      </c>
    </row>
    <row r="136" spans="2:63" s="12" customFormat="1" ht="22.9" customHeight="1">
      <c r="B136" s="164"/>
      <c r="C136" s="165"/>
      <c r="D136" s="166" t="s">
        <v>71</v>
      </c>
      <c r="E136" s="178" t="s">
        <v>172</v>
      </c>
      <c r="F136" s="178" t="s">
        <v>196</v>
      </c>
      <c r="G136" s="165"/>
      <c r="H136" s="165"/>
      <c r="I136" s="168"/>
      <c r="J136" s="179">
        <f>BK136</f>
        <v>0</v>
      </c>
      <c r="K136" s="165"/>
      <c r="L136" s="170"/>
      <c r="M136" s="171"/>
      <c r="N136" s="172"/>
      <c r="O136" s="172"/>
      <c r="P136" s="173">
        <f>SUM(P137:P193)</f>
        <v>0</v>
      </c>
      <c r="Q136" s="172"/>
      <c r="R136" s="173">
        <f>SUM(R137:R193)</f>
        <v>12.879490200000001</v>
      </c>
      <c r="S136" s="172"/>
      <c r="T136" s="174">
        <f>SUM(T137:T193)</f>
        <v>0</v>
      </c>
      <c r="AR136" s="175" t="s">
        <v>79</v>
      </c>
      <c r="AT136" s="176" t="s">
        <v>71</v>
      </c>
      <c r="AU136" s="176" t="s">
        <v>79</v>
      </c>
      <c r="AY136" s="175" t="s">
        <v>148</v>
      </c>
      <c r="BK136" s="177">
        <f>SUM(BK137:BK193)</f>
        <v>0</v>
      </c>
    </row>
    <row r="137" spans="1:65" s="2" customFormat="1" ht="24.2" customHeight="1">
      <c r="A137" s="36"/>
      <c r="B137" s="37"/>
      <c r="C137" s="180" t="s">
        <v>197</v>
      </c>
      <c r="D137" s="180" t="s">
        <v>150</v>
      </c>
      <c r="E137" s="181" t="s">
        <v>198</v>
      </c>
      <c r="F137" s="182" t="s">
        <v>199</v>
      </c>
      <c r="G137" s="183" t="s">
        <v>200</v>
      </c>
      <c r="H137" s="184">
        <v>2</v>
      </c>
      <c r="I137" s="185"/>
      <c r="J137" s="186">
        <f>ROUND(I137*H137,2)</f>
        <v>0</v>
      </c>
      <c r="K137" s="182" t="s">
        <v>154</v>
      </c>
      <c r="L137" s="41"/>
      <c r="M137" s="187" t="s">
        <v>19</v>
      </c>
      <c r="N137" s="188" t="s">
        <v>43</v>
      </c>
      <c r="O137" s="66"/>
      <c r="P137" s="189">
        <f>O137*H137</f>
        <v>0</v>
      </c>
      <c r="Q137" s="189">
        <v>0.24042</v>
      </c>
      <c r="R137" s="189">
        <f>Q137*H137</f>
        <v>0.48084</v>
      </c>
      <c r="S137" s="189">
        <v>0</v>
      </c>
      <c r="T137" s="190">
        <f>S137*H137</f>
        <v>0</v>
      </c>
      <c r="U137" s="36"/>
      <c r="V137" s="36"/>
      <c r="W137" s="36"/>
      <c r="X137" s="36"/>
      <c r="Y137" s="36"/>
      <c r="Z137" s="36"/>
      <c r="AA137" s="36"/>
      <c r="AB137" s="36"/>
      <c r="AC137" s="36"/>
      <c r="AD137" s="36"/>
      <c r="AE137" s="36"/>
      <c r="AR137" s="191" t="s">
        <v>155</v>
      </c>
      <c r="AT137" s="191" t="s">
        <v>150</v>
      </c>
      <c r="AU137" s="191" t="s">
        <v>81</v>
      </c>
      <c r="AY137" s="19" t="s">
        <v>148</v>
      </c>
      <c r="BE137" s="192">
        <f>IF(N137="základní",J137,0)</f>
        <v>0</v>
      </c>
      <c r="BF137" s="192">
        <f>IF(N137="snížená",J137,0)</f>
        <v>0</v>
      </c>
      <c r="BG137" s="192">
        <f>IF(N137="zákl. přenesená",J137,0)</f>
        <v>0</v>
      </c>
      <c r="BH137" s="192">
        <f>IF(N137="sníž. přenesená",J137,0)</f>
        <v>0</v>
      </c>
      <c r="BI137" s="192">
        <f>IF(N137="nulová",J137,0)</f>
        <v>0</v>
      </c>
      <c r="BJ137" s="19" t="s">
        <v>79</v>
      </c>
      <c r="BK137" s="192">
        <f>ROUND(I137*H137,2)</f>
        <v>0</v>
      </c>
      <c r="BL137" s="19" t="s">
        <v>155</v>
      </c>
      <c r="BM137" s="191" t="s">
        <v>201</v>
      </c>
    </row>
    <row r="138" spans="1:47" s="2" customFormat="1" ht="19.5">
      <c r="A138" s="36"/>
      <c r="B138" s="37"/>
      <c r="C138" s="38"/>
      <c r="D138" s="193" t="s">
        <v>157</v>
      </c>
      <c r="E138" s="38"/>
      <c r="F138" s="194" t="s">
        <v>202</v>
      </c>
      <c r="G138" s="38"/>
      <c r="H138" s="38"/>
      <c r="I138" s="195"/>
      <c r="J138" s="38"/>
      <c r="K138" s="38"/>
      <c r="L138" s="41"/>
      <c r="M138" s="196"/>
      <c r="N138" s="197"/>
      <c r="O138" s="66"/>
      <c r="P138" s="66"/>
      <c r="Q138" s="66"/>
      <c r="R138" s="66"/>
      <c r="S138" s="66"/>
      <c r="T138" s="67"/>
      <c r="U138" s="36"/>
      <c r="V138" s="36"/>
      <c r="W138" s="36"/>
      <c r="X138" s="36"/>
      <c r="Y138" s="36"/>
      <c r="Z138" s="36"/>
      <c r="AA138" s="36"/>
      <c r="AB138" s="36"/>
      <c r="AC138" s="36"/>
      <c r="AD138" s="36"/>
      <c r="AE138" s="36"/>
      <c r="AT138" s="19" t="s">
        <v>157</v>
      </c>
      <c r="AU138" s="19" t="s">
        <v>81</v>
      </c>
    </row>
    <row r="139" spans="1:47" s="2" customFormat="1" ht="12">
      <c r="A139" s="36"/>
      <c r="B139" s="37"/>
      <c r="C139" s="38"/>
      <c r="D139" s="198" t="s">
        <v>159</v>
      </c>
      <c r="E139" s="38"/>
      <c r="F139" s="199" t="s">
        <v>203</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159</v>
      </c>
      <c r="AU139" s="19" t="s">
        <v>81</v>
      </c>
    </row>
    <row r="140" spans="2:51" s="13" customFormat="1" ht="12">
      <c r="B140" s="200"/>
      <c r="C140" s="201"/>
      <c r="D140" s="193" t="s">
        <v>161</v>
      </c>
      <c r="E140" s="202" t="s">
        <v>19</v>
      </c>
      <c r="F140" s="203" t="s">
        <v>204</v>
      </c>
      <c r="G140" s="201"/>
      <c r="H140" s="204">
        <v>1</v>
      </c>
      <c r="I140" s="205"/>
      <c r="J140" s="201"/>
      <c r="K140" s="201"/>
      <c r="L140" s="206"/>
      <c r="M140" s="207"/>
      <c r="N140" s="208"/>
      <c r="O140" s="208"/>
      <c r="P140" s="208"/>
      <c r="Q140" s="208"/>
      <c r="R140" s="208"/>
      <c r="S140" s="208"/>
      <c r="T140" s="209"/>
      <c r="AT140" s="210" t="s">
        <v>161</v>
      </c>
      <c r="AU140" s="210" t="s">
        <v>81</v>
      </c>
      <c r="AV140" s="13" t="s">
        <v>81</v>
      </c>
      <c r="AW140" s="13" t="s">
        <v>34</v>
      </c>
      <c r="AX140" s="13" t="s">
        <v>72</v>
      </c>
      <c r="AY140" s="210" t="s">
        <v>148</v>
      </c>
    </row>
    <row r="141" spans="2:51" s="13" customFormat="1" ht="12">
      <c r="B141" s="200"/>
      <c r="C141" s="201"/>
      <c r="D141" s="193" t="s">
        <v>161</v>
      </c>
      <c r="E141" s="202" t="s">
        <v>19</v>
      </c>
      <c r="F141" s="203" t="s">
        <v>205</v>
      </c>
      <c r="G141" s="201"/>
      <c r="H141" s="204">
        <v>1</v>
      </c>
      <c r="I141" s="205"/>
      <c r="J141" s="201"/>
      <c r="K141" s="201"/>
      <c r="L141" s="206"/>
      <c r="M141" s="207"/>
      <c r="N141" s="208"/>
      <c r="O141" s="208"/>
      <c r="P141" s="208"/>
      <c r="Q141" s="208"/>
      <c r="R141" s="208"/>
      <c r="S141" s="208"/>
      <c r="T141" s="209"/>
      <c r="AT141" s="210" t="s">
        <v>161</v>
      </c>
      <c r="AU141" s="210" t="s">
        <v>81</v>
      </c>
      <c r="AV141" s="13" t="s">
        <v>81</v>
      </c>
      <c r="AW141" s="13" t="s">
        <v>34</v>
      </c>
      <c r="AX141" s="13" t="s">
        <v>72</v>
      </c>
      <c r="AY141" s="210" t="s">
        <v>148</v>
      </c>
    </row>
    <row r="142" spans="2:51" s="14" customFormat="1" ht="12">
      <c r="B142" s="211"/>
      <c r="C142" s="212"/>
      <c r="D142" s="193" t="s">
        <v>161</v>
      </c>
      <c r="E142" s="213" t="s">
        <v>19</v>
      </c>
      <c r="F142" s="214" t="s">
        <v>164</v>
      </c>
      <c r="G142" s="212"/>
      <c r="H142" s="215">
        <v>2</v>
      </c>
      <c r="I142" s="216"/>
      <c r="J142" s="212"/>
      <c r="K142" s="212"/>
      <c r="L142" s="217"/>
      <c r="M142" s="218"/>
      <c r="N142" s="219"/>
      <c r="O142" s="219"/>
      <c r="P142" s="219"/>
      <c r="Q142" s="219"/>
      <c r="R142" s="219"/>
      <c r="S142" s="219"/>
      <c r="T142" s="220"/>
      <c r="AT142" s="221" t="s">
        <v>161</v>
      </c>
      <c r="AU142" s="221" t="s">
        <v>81</v>
      </c>
      <c r="AV142" s="14" t="s">
        <v>155</v>
      </c>
      <c r="AW142" s="14" t="s">
        <v>34</v>
      </c>
      <c r="AX142" s="14" t="s">
        <v>79</v>
      </c>
      <c r="AY142" s="221" t="s">
        <v>148</v>
      </c>
    </row>
    <row r="143" spans="1:65" s="2" customFormat="1" ht="24.2" customHeight="1">
      <c r="A143" s="36"/>
      <c r="B143" s="37"/>
      <c r="C143" s="180" t="s">
        <v>193</v>
      </c>
      <c r="D143" s="180" t="s">
        <v>150</v>
      </c>
      <c r="E143" s="181" t="s">
        <v>206</v>
      </c>
      <c r="F143" s="182" t="s">
        <v>207</v>
      </c>
      <c r="G143" s="183" t="s">
        <v>200</v>
      </c>
      <c r="H143" s="184">
        <v>1</v>
      </c>
      <c r="I143" s="185"/>
      <c r="J143" s="186">
        <f>ROUND(I143*H143,2)</f>
        <v>0</v>
      </c>
      <c r="K143" s="182" t="s">
        <v>154</v>
      </c>
      <c r="L143" s="41"/>
      <c r="M143" s="187" t="s">
        <v>19</v>
      </c>
      <c r="N143" s="188" t="s">
        <v>43</v>
      </c>
      <c r="O143" s="66"/>
      <c r="P143" s="189">
        <f>O143*H143</f>
        <v>0</v>
      </c>
      <c r="Q143" s="189">
        <v>0.02588</v>
      </c>
      <c r="R143" s="189">
        <f>Q143*H143</f>
        <v>0.02588</v>
      </c>
      <c r="S143" s="189">
        <v>0</v>
      </c>
      <c r="T143" s="190">
        <f>S143*H143</f>
        <v>0</v>
      </c>
      <c r="U143" s="36"/>
      <c r="V143" s="36"/>
      <c r="W143" s="36"/>
      <c r="X143" s="36"/>
      <c r="Y143" s="36"/>
      <c r="Z143" s="36"/>
      <c r="AA143" s="36"/>
      <c r="AB143" s="36"/>
      <c r="AC143" s="36"/>
      <c r="AD143" s="36"/>
      <c r="AE143" s="36"/>
      <c r="AR143" s="191" t="s">
        <v>155</v>
      </c>
      <c r="AT143" s="191" t="s">
        <v>150</v>
      </c>
      <c r="AU143" s="191" t="s">
        <v>81</v>
      </c>
      <c r="AY143" s="19" t="s">
        <v>148</v>
      </c>
      <c r="BE143" s="192">
        <f>IF(N143="základní",J143,0)</f>
        <v>0</v>
      </c>
      <c r="BF143" s="192">
        <f>IF(N143="snížená",J143,0)</f>
        <v>0</v>
      </c>
      <c r="BG143" s="192">
        <f>IF(N143="zákl. přenesená",J143,0)</f>
        <v>0</v>
      </c>
      <c r="BH143" s="192">
        <f>IF(N143="sníž. přenesená",J143,0)</f>
        <v>0</v>
      </c>
      <c r="BI143" s="192">
        <f>IF(N143="nulová",J143,0)</f>
        <v>0</v>
      </c>
      <c r="BJ143" s="19" t="s">
        <v>79</v>
      </c>
      <c r="BK143" s="192">
        <f>ROUND(I143*H143,2)</f>
        <v>0</v>
      </c>
      <c r="BL143" s="19" t="s">
        <v>155</v>
      </c>
      <c r="BM143" s="191" t="s">
        <v>208</v>
      </c>
    </row>
    <row r="144" spans="1:47" s="2" customFormat="1" ht="19.5">
      <c r="A144" s="36"/>
      <c r="B144" s="37"/>
      <c r="C144" s="38"/>
      <c r="D144" s="193" t="s">
        <v>157</v>
      </c>
      <c r="E144" s="38"/>
      <c r="F144" s="194" t="s">
        <v>209</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157</v>
      </c>
      <c r="AU144" s="19" t="s">
        <v>81</v>
      </c>
    </row>
    <row r="145" spans="1:47" s="2" customFormat="1" ht="12">
      <c r="A145" s="36"/>
      <c r="B145" s="37"/>
      <c r="C145" s="38"/>
      <c r="D145" s="198" t="s">
        <v>159</v>
      </c>
      <c r="E145" s="38"/>
      <c r="F145" s="199" t="s">
        <v>210</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159</v>
      </c>
      <c r="AU145" s="19" t="s">
        <v>81</v>
      </c>
    </row>
    <row r="146" spans="2:51" s="13" customFormat="1" ht="12">
      <c r="B146" s="200"/>
      <c r="C146" s="201"/>
      <c r="D146" s="193" t="s">
        <v>161</v>
      </c>
      <c r="E146" s="202" t="s">
        <v>19</v>
      </c>
      <c r="F146" s="203" t="s">
        <v>211</v>
      </c>
      <c r="G146" s="201"/>
      <c r="H146" s="204">
        <v>1</v>
      </c>
      <c r="I146" s="205"/>
      <c r="J146" s="201"/>
      <c r="K146" s="201"/>
      <c r="L146" s="206"/>
      <c r="M146" s="207"/>
      <c r="N146" s="208"/>
      <c r="O146" s="208"/>
      <c r="P146" s="208"/>
      <c r="Q146" s="208"/>
      <c r="R146" s="208"/>
      <c r="S146" s="208"/>
      <c r="T146" s="209"/>
      <c r="AT146" s="210" t="s">
        <v>161</v>
      </c>
      <c r="AU146" s="210" t="s">
        <v>81</v>
      </c>
      <c r="AV146" s="13" t="s">
        <v>81</v>
      </c>
      <c r="AW146" s="13" t="s">
        <v>34</v>
      </c>
      <c r="AX146" s="13" t="s">
        <v>79</v>
      </c>
      <c r="AY146" s="210" t="s">
        <v>148</v>
      </c>
    </row>
    <row r="147" spans="1:65" s="2" customFormat="1" ht="16.5" customHeight="1">
      <c r="A147" s="36"/>
      <c r="B147" s="37"/>
      <c r="C147" s="222" t="s">
        <v>212</v>
      </c>
      <c r="D147" s="222" t="s">
        <v>189</v>
      </c>
      <c r="E147" s="223" t="s">
        <v>213</v>
      </c>
      <c r="F147" s="224" t="s">
        <v>214</v>
      </c>
      <c r="G147" s="225" t="s">
        <v>200</v>
      </c>
      <c r="H147" s="226">
        <v>1</v>
      </c>
      <c r="I147" s="227"/>
      <c r="J147" s="228">
        <f>ROUND(I147*H147,2)</f>
        <v>0</v>
      </c>
      <c r="K147" s="224" t="s">
        <v>154</v>
      </c>
      <c r="L147" s="229"/>
      <c r="M147" s="230" t="s">
        <v>19</v>
      </c>
      <c r="N147" s="231" t="s">
        <v>43</v>
      </c>
      <c r="O147" s="66"/>
      <c r="P147" s="189">
        <f>O147*H147</f>
        <v>0</v>
      </c>
      <c r="Q147" s="189">
        <v>0.056</v>
      </c>
      <c r="R147" s="189">
        <f>Q147*H147</f>
        <v>0.056</v>
      </c>
      <c r="S147" s="189">
        <v>0</v>
      </c>
      <c r="T147" s="190">
        <f>S147*H147</f>
        <v>0</v>
      </c>
      <c r="U147" s="36"/>
      <c r="V147" s="36"/>
      <c r="W147" s="36"/>
      <c r="X147" s="36"/>
      <c r="Y147" s="36"/>
      <c r="Z147" s="36"/>
      <c r="AA147" s="36"/>
      <c r="AB147" s="36"/>
      <c r="AC147" s="36"/>
      <c r="AD147" s="36"/>
      <c r="AE147" s="36"/>
      <c r="AR147" s="191" t="s">
        <v>193</v>
      </c>
      <c r="AT147" s="191" t="s">
        <v>189</v>
      </c>
      <c r="AU147" s="191" t="s">
        <v>81</v>
      </c>
      <c r="AY147" s="19" t="s">
        <v>148</v>
      </c>
      <c r="BE147" s="192">
        <f>IF(N147="základní",J147,0)</f>
        <v>0</v>
      </c>
      <c r="BF147" s="192">
        <f>IF(N147="snížená",J147,0)</f>
        <v>0</v>
      </c>
      <c r="BG147" s="192">
        <f>IF(N147="zákl. přenesená",J147,0)</f>
        <v>0</v>
      </c>
      <c r="BH147" s="192">
        <f>IF(N147="sníž. přenesená",J147,0)</f>
        <v>0</v>
      </c>
      <c r="BI147" s="192">
        <f>IF(N147="nulová",J147,0)</f>
        <v>0</v>
      </c>
      <c r="BJ147" s="19" t="s">
        <v>79</v>
      </c>
      <c r="BK147" s="192">
        <f>ROUND(I147*H147,2)</f>
        <v>0</v>
      </c>
      <c r="BL147" s="19" t="s">
        <v>155</v>
      </c>
      <c r="BM147" s="191" t="s">
        <v>215</v>
      </c>
    </row>
    <row r="148" spans="1:47" s="2" customFormat="1" ht="12">
      <c r="A148" s="36"/>
      <c r="B148" s="37"/>
      <c r="C148" s="38"/>
      <c r="D148" s="193" t="s">
        <v>157</v>
      </c>
      <c r="E148" s="38"/>
      <c r="F148" s="194" t="s">
        <v>214</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157</v>
      </c>
      <c r="AU148" s="19" t="s">
        <v>81</v>
      </c>
    </row>
    <row r="149" spans="2:51" s="13" customFormat="1" ht="12">
      <c r="B149" s="200"/>
      <c r="C149" s="201"/>
      <c r="D149" s="193" t="s">
        <v>161</v>
      </c>
      <c r="E149" s="202" t="s">
        <v>19</v>
      </c>
      <c r="F149" s="203" t="s">
        <v>216</v>
      </c>
      <c r="G149" s="201"/>
      <c r="H149" s="204">
        <v>1</v>
      </c>
      <c r="I149" s="205"/>
      <c r="J149" s="201"/>
      <c r="K149" s="201"/>
      <c r="L149" s="206"/>
      <c r="M149" s="207"/>
      <c r="N149" s="208"/>
      <c r="O149" s="208"/>
      <c r="P149" s="208"/>
      <c r="Q149" s="208"/>
      <c r="R149" s="208"/>
      <c r="S149" s="208"/>
      <c r="T149" s="209"/>
      <c r="AT149" s="210" t="s">
        <v>161</v>
      </c>
      <c r="AU149" s="210" t="s">
        <v>81</v>
      </c>
      <c r="AV149" s="13" t="s">
        <v>81</v>
      </c>
      <c r="AW149" s="13" t="s">
        <v>34</v>
      </c>
      <c r="AX149" s="13" t="s">
        <v>79</v>
      </c>
      <c r="AY149" s="210" t="s">
        <v>148</v>
      </c>
    </row>
    <row r="150" spans="1:65" s="2" customFormat="1" ht="16.5" customHeight="1">
      <c r="A150" s="36"/>
      <c r="B150" s="37"/>
      <c r="C150" s="180" t="s">
        <v>217</v>
      </c>
      <c r="D150" s="180" t="s">
        <v>150</v>
      </c>
      <c r="E150" s="181" t="s">
        <v>218</v>
      </c>
      <c r="F150" s="182" t="s">
        <v>219</v>
      </c>
      <c r="G150" s="183" t="s">
        <v>200</v>
      </c>
      <c r="H150" s="184">
        <v>1</v>
      </c>
      <c r="I150" s="185"/>
      <c r="J150" s="186">
        <f>ROUND(I150*H150,2)</f>
        <v>0</v>
      </c>
      <c r="K150" s="182" t="s">
        <v>19</v>
      </c>
      <c r="L150" s="41"/>
      <c r="M150" s="187" t="s">
        <v>19</v>
      </c>
      <c r="N150" s="188" t="s">
        <v>43</v>
      </c>
      <c r="O150" s="66"/>
      <c r="P150" s="189">
        <f>O150*H150</f>
        <v>0</v>
      </c>
      <c r="Q150" s="189">
        <v>0.02278</v>
      </c>
      <c r="R150" s="189">
        <f>Q150*H150</f>
        <v>0.02278</v>
      </c>
      <c r="S150" s="189">
        <v>0</v>
      </c>
      <c r="T150" s="190">
        <f>S150*H150</f>
        <v>0</v>
      </c>
      <c r="U150" s="36"/>
      <c r="V150" s="36"/>
      <c r="W150" s="36"/>
      <c r="X150" s="36"/>
      <c r="Y150" s="36"/>
      <c r="Z150" s="36"/>
      <c r="AA150" s="36"/>
      <c r="AB150" s="36"/>
      <c r="AC150" s="36"/>
      <c r="AD150" s="36"/>
      <c r="AE150" s="36"/>
      <c r="AR150" s="191" t="s">
        <v>155</v>
      </c>
      <c r="AT150" s="191" t="s">
        <v>150</v>
      </c>
      <c r="AU150" s="191" t="s">
        <v>81</v>
      </c>
      <c r="AY150" s="19" t="s">
        <v>148</v>
      </c>
      <c r="BE150" s="192">
        <f>IF(N150="základní",J150,0)</f>
        <v>0</v>
      </c>
      <c r="BF150" s="192">
        <f>IF(N150="snížená",J150,0)</f>
        <v>0</v>
      </c>
      <c r="BG150" s="192">
        <f>IF(N150="zákl. přenesená",J150,0)</f>
        <v>0</v>
      </c>
      <c r="BH150" s="192">
        <f>IF(N150="sníž. přenesená",J150,0)</f>
        <v>0</v>
      </c>
      <c r="BI150" s="192">
        <f>IF(N150="nulová",J150,0)</f>
        <v>0</v>
      </c>
      <c r="BJ150" s="19" t="s">
        <v>79</v>
      </c>
      <c r="BK150" s="192">
        <f>ROUND(I150*H150,2)</f>
        <v>0</v>
      </c>
      <c r="BL150" s="19" t="s">
        <v>155</v>
      </c>
      <c r="BM150" s="191" t="s">
        <v>220</v>
      </c>
    </row>
    <row r="151" spans="1:47" s="2" customFormat="1" ht="12">
      <c r="A151" s="36"/>
      <c r="B151" s="37"/>
      <c r="C151" s="38"/>
      <c r="D151" s="193" t="s">
        <v>157</v>
      </c>
      <c r="E151" s="38"/>
      <c r="F151" s="194" t="s">
        <v>219</v>
      </c>
      <c r="G151" s="38"/>
      <c r="H151" s="38"/>
      <c r="I151" s="195"/>
      <c r="J151" s="38"/>
      <c r="K151" s="38"/>
      <c r="L151" s="41"/>
      <c r="M151" s="196"/>
      <c r="N151" s="197"/>
      <c r="O151" s="66"/>
      <c r="P151" s="66"/>
      <c r="Q151" s="66"/>
      <c r="R151" s="66"/>
      <c r="S151" s="66"/>
      <c r="T151" s="67"/>
      <c r="U151" s="36"/>
      <c r="V151" s="36"/>
      <c r="W151" s="36"/>
      <c r="X151" s="36"/>
      <c r="Y151" s="36"/>
      <c r="Z151" s="36"/>
      <c r="AA151" s="36"/>
      <c r="AB151" s="36"/>
      <c r="AC151" s="36"/>
      <c r="AD151" s="36"/>
      <c r="AE151" s="36"/>
      <c r="AT151" s="19" t="s">
        <v>157</v>
      </c>
      <c r="AU151" s="19" t="s">
        <v>81</v>
      </c>
    </row>
    <row r="152" spans="2:51" s="13" customFormat="1" ht="12">
      <c r="B152" s="200"/>
      <c r="C152" s="201"/>
      <c r="D152" s="193" t="s">
        <v>161</v>
      </c>
      <c r="E152" s="202" t="s">
        <v>19</v>
      </c>
      <c r="F152" s="203" t="s">
        <v>221</v>
      </c>
      <c r="G152" s="201"/>
      <c r="H152" s="204">
        <v>1</v>
      </c>
      <c r="I152" s="205"/>
      <c r="J152" s="201"/>
      <c r="K152" s="201"/>
      <c r="L152" s="206"/>
      <c r="M152" s="207"/>
      <c r="N152" s="208"/>
      <c r="O152" s="208"/>
      <c r="P152" s="208"/>
      <c r="Q152" s="208"/>
      <c r="R152" s="208"/>
      <c r="S152" s="208"/>
      <c r="T152" s="209"/>
      <c r="AT152" s="210" t="s">
        <v>161</v>
      </c>
      <c r="AU152" s="210" t="s">
        <v>81</v>
      </c>
      <c r="AV152" s="13" t="s">
        <v>81</v>
      </c>
      <c r="AW152" s="13" t="s">
        <v>34</v>
      </c>
      <c r="AX152" s="13" t="s">
        <v>79</v>
      </c>
      <c r="AY152" s="210" t="s">
        <v>148</v>
      </c>
    </row>
    <row r="153" spans="1:65" s="2" customFormat="1" ht="16.5" customHeight="1">
      <c r="A153" s="36"/>
      <c r="B153" s="37"/>
      <c r="C153" s="180" t="s">
        <v>222</v>
      </c>
      <c r="D153" s="180" t="s">
        <v>150</v>
      </c>
      <c r="E153" s="181" t="s">
        <v>223</v>
      </c>
      <c r="F153" s="182" t="s">
        <v>224</v>
      </c>
      <c r="G153" s="183" t="s">
        <v>200</v>
      </c>
      <c r="H153" s="184">
        <v>1</v>
      </c>
      <c r="I153" s="185"/>
      <c r="J153" s="186">
        <f>ROUND(I153*H153,2)</f>
        <v>0</v>
      </c>
      <c r="K153" s="182" t="s">
        <v>19</v>
      </c>
      <c r="L153" s="41"/>
      <c r="M153" s="187" t="s">
        <v>19</v>
      </c>
      <c r="N153" s="188" t="s">
        <v>43</v>
      </c>
      <c r="O153" s="66"/>
      <c r="P153" s="189">
        <f>O153*H153</f>
        <v>0</v>
      </c>
      <c r="Q153" s="189">
        <v>0.04909</v>
      </c>
      <c r="R153" s="189">
        <f>Q153*H153</f>
        <v>0.04909</v>
      </c>
      <c r="S153" s="189">
        <v>0</v>
      </c>
      <c r="T153" s="190">
        <f>S153*H153</f>
        <v>0</v>
      </c>
      <c r="U153" s="36"/>
      <c r="V153" s="36"/>
      <c r="W153" s="36"/>
      <c r="X153" s="36"/>
      <c r="Y153" s="36"/>
      <c r="Z153" s="36"/>
      <c r="AA153" s="36"/>
      <c r="AB153" s="36"/>
      <c r="AC153" s="36"/>
      <c r="AD153" s="36"/>
      <c r="AE153" s="36"/>
      <c r="AR153" s="191" t="s">
        <v>155</v>
      </c>
      <c r="AT153" s="191" t="s">
        <v>150</v>
      </c>
      <c r="AU153" s="191" t="s">
        <v>81</v>
      </c>
      <c r="AY153" s="19" t="s">
        <v>148</v>
      </c>
      <c r="BE153" s="192">
        <f>IF(N153="základní",J153,0)</f>
        <v>0</v>
      </c>
      <c r="BF153" s="192">
        <f>IF(N153="snížená",J153,0)</f>
        <v>0</v>
      </c>
      <c r="BG153" s="192">
        <f>IF(N153="zákl. přenesená",J153,0)</f>
        <v>0</v>
      </c>
      <c r="BH153" s="192">
        <f>IF(N153="sníž. přenesená",J153,0)</f>
        <v>0</v>
      </c>
      <c r="BI153" s="192">
        <f>IF(N153="nulová",J153,0)</f>
        <v>0</v>
      </c>
      <c r="BJ153" s="19" t="s">
        <v>79</v>
      </c>
      <c r="BK153" s="192">
        <f>ROUND(I153*H153,2)</f>
        <v>0</v>
      </c>
      <c r="BL153" s="19" t="s">
        <v>155</v>
      </c>
      <c r="BM153" s="191" t="s">
        <v>225</v>
      </c>
    </row>
    <row r="154" spans="1:47" s="2" customFormat="1" ht="12">
      <c r="A154" s="36"/>
      <c r="B154" s="37"/>
      <c r="C154" s="38"/>
      <c r="D154" s="193" t="s">
        <v>157</v>
      </c>
      <c r="E154" s="38"/>
      <c r="F154" s="194" t="s">
        <v>224</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157</v>
      </c>
      <c r="AU154" s="19" t="s">
        <v>81</v>
      </c>
    </row>
    <row r="155" spans="2:51" s="13" customFormat="1" ht="12">
      <c r="B155" s="200"/>
      <c r="C155" s="201"/>
      <c r="D155" s="193" t="s">
        <v>161</v>
      </c>
      <c r="E155" s="202" t="s">
        <v>19</v>
      </c>
      <c r="F155" s="203" t="s">
        <v>226</v>
      </c>
      <c r="G155" s="201"/>
      <c r="H155" s="204">
        <v>1</v>
      </c>
      <c r="I155" s="205"/>
      <c r="J155" s="201"/>
      <c r="K155" s="201"/>
      <c r="L155" s="206"/>
      <c r="M155" s="207"/>
      <c r="N155" s="208"/>
      <c r="O155" s="208"/>
      <c r="P155" s="208"/>
      <c r="Q155" s="208"/>
      <c r="R155" s="208"/>
      <c r="S155" s="208"/>
      <c r="T155" s="209"/>
      <c r="AT155" s="210" t="s">
        <v>161</v>
      </c>
      <c r="AU155" s="210" t="s">
        <v>81</v>
      </c>
      <c r="AV155" s="13" t="s">
        <v>81</v>
      </c>
      <c r="AW155" s="13" t="s">
        <v>34</v>
      </c>
      <c r="AX155" s="13" t="s">
        <v>79</v>
      </c>
      <c r="AY155" s="210" t="s">
        <v>148</v>
      </c>
    </row>
    <row r="156" spans="1:65" s="2" customFormat="1" ht="24.2" customHeight="1">
      <c r="A156" s="36"/>
      <c r="B156" s="37"/>
      <c r="C156" s="180" t="s">
        <v>227</v>
      </c>
      <c r="D156" s="180" t="s">
        <v>150</v>
      </c>
      <c r="E156" s="181" t="s">
        <v>228</v>
      </c>
      <c r="F156" s="182" t="s">
        <v>229</v>
      </c>
      <c r="G156" s="183" t="s">
        <v>192</v>
      </c>
      <c r="H156" s="184">
        <v>0.219</v>
      </c>
      <c r="I156" s="185"/>
      <c r="J156" s="186">
        <f>ROUND(I156*H156,2)</f>
        <v>0</v>
      </c>
      <c r="K156" s="182" t="s">
        <v>154</v>
      </c>
      <c r="L156" s="41"/>
      <c r="M156" s="187" t="s">
        <v>19</v>
      </c>
      <c r="N156" s="188" t="s">
        <v>43</v>
      </c>
      <c r="O156" s="66"/>
      <c r="P156" s="189">
        <f>O156*H156</f>
        <v>0</v>
      </c>
      <c r="Q156" s="189">
        <v>1.09</v>
      </c>
      <c r="R156" s="189">
        <f>Q156*H156</f>
        <v>0.23871</v>
      </c>
      <c r="S156" s="189">
        <v>0</v>
      </c>
      <c r="T156" s="190">
        <f>S156*H156</f>
        <v>0</v>
      </c>
      <c r="U156" s="36"/>
      <c r="V156" s="36"/>
      <c r="W156" s="36"/>
      <c r="X156" s="36"/>
      <c r="Y156" s="36"/>
      <c r="Z156" s="36"/>
      <c r="AA156" s="36"/>
      <c r="AB156" s="36"/>
      <c r="AC156" s="36"/>
      <c r="AD156" s="36"/>
      <c r="AE156" s="36"/>
      <c r="AR156" s="191" t="s">
        <v>155</v>
      </c>
      <c r="AT156" s="191" t="s">
        <v>150</v>
      </c>
      <c r="AU156" s="191" t="s">
        <v>81</v>
      </c>
      <c r="AY156" s="19" t="s">
        <v>148</v>
      </c>
      <c r="BE156" s="192">
        <f>IF(N156="základní",J156,0)</f>
        <v>0</v>
      </c>
      <c r="BF156" s="192">
        <f>IF(N156="snížená",J156,0)</f>
        <v>0</v>
      </c>
      <c r="BG156" s="192">
        <f>IF(N156="zákl. přenesená",J156,0)</f>
        <v>0</v>
      </c>
      <c r="BH156" s="192">
        <f>IF(N156="sníž. přenesená",J156,0)</f>
        <v>0</v>
      </c>
      <c r="BI156" s="192">
        <f>IF(N156="nulová",J156,0)</f>
        <v>0</v>
      </c>
      <c r="BJ156" s="19" t="s">
        <v>79</v>
      </c>
      <c r="BK156" s="192">
        <f>ROUND(I156*H156,2)</f>
        <v>0</v>
      </c>
      <c r="BL156" s="19" t="s">
        <v>155</v>
      </c>
      <c r="BM156" s="191" t="s">
        <v>230</v>
      </c>
    </row>
    <row r="157" spans="1:47" s="2" customFormat="1" ht="19.5">
      <c r="A157" s="36"/>
      <c r="B157" s="37"/>
      <c r="C157" s="38"/>
      <c r="D157" s="193" t="s">
        <v>157</v>
      </c>
      <c r="E157" s="38"/>
      <c r="F157" s="194" t="s">
        <v>231</v>
      </c>
      <c r="G157" s="38"/>
      <c r="H157" s="38"/>
      <c r="I157" s="195"/>
      <c r="J157" s="38"/>
      <c r="K157" s="38"/>
      <c r="L157" s="41"/>
      <c r="M157" s="196"/>
      <c r="N157" s="197"/>
      <c r="O157" s="66"/>
      <c r="P157" s="66"/>
      <c r="Q157" s="66"/>
      <c r="R157" s="66"/>
      <c r="S157" s="66"/>
      <c r="T157" s="67"/>
      <c r="U157" s="36"/>
      <c r="V157" s="36"/>
      <c r="W157" s="36"/>
      <c r="X157" s="36"/>
      <c r="Y157" s="36"/>
      <c r="Z157" s="36"/>
      <c r="AA157" s="36"/>
      <c r="AB157" s="36"/>
      <c r="AC157" s="36"/>
      <c r="AD157" s="36"/>
      <c r="AE157" s="36"/>
      <c r="AT157" s="19" t="s">
        <v>157</v>
      </c>
      <c r="AU157" s="19" t="s">
        <v>81</v>
      </c>
    </row>
    <row r="158" spans="1:47" s="2" customFormat="1" ht="12">
      <c r="A158" s="36"/>
      <c r="B158" s="37"/>
      <c r="C158" s="38"/>
      <c r="D158" s="198" t="s">
        <v>159</v>
      </c>
      <c r="E158" s="38"/>
      <c r="F158" s="199" t="s">
        <v>232</v>
      </c>
      <c r="G158" s="38"/>
      <c r="H158" s="38"/>
      <c r="I158" s="195"/>
      <c r="J158" s="38"/>
      <c r="K158" s="38"/>
      <c r="L158" s="41"/>
      <c r="M158" s="196"/>
      <c r="N158" s="197"/>
      <c r="O158" s="66"/>
      <c r="P158" s="66"/>
      <c r="Q158" s="66"/>
      <c r="R158" s="66"/>
      <c r="S158" s="66"/>
      <c r="T158" s="67"/>
      <c r="U158" s="36"/>
      <c r="V158" s="36"/>
      <c r="W158" s="36"/>
      <c r="X158" s="36"/>
      <c r="Y158" s="36"/>
      <c r="Z158" s="36"/>
      <c r="AA158" s="36"/>
      <c r="AB158" s="36"/>
      <c r="AC158" s="36"/>
      <c r="AD158" s="36"/>
      <c r="AE158" s="36"/>
      <c r="AT158" s="19" t="s">
        <v>159</v>
      </c>
      <c r="AU158" s="19" t="s">
        <v>81</v>
      </c>
    </row>
    <row r="159" spans="2:51" s="13" customFormat="1" ht="12">
      <c r="B159" s="200"/>
      <c r="C159" s="201"/>
      <c r="D159" s="193" t="s">
        <v>161</v>
      </c>
      <c r="E159" s="202" t="s">
        <v>19</v>
      </c>
      <c r="F159" s="203" t="s">
        <v>233</v>
      </c>
      <c r="G159" s="201"/>
      <c r="H159" s="204">
        <v>0.009</v>
      </c>
      <c r="I159" s="205"/>
      <c r="J159" s="201"/>
      <c r="K159" s="201"/>
      <c r="L159" s="206"/>
      <c r="M159" s="207"/>
      <c r="N159" s="208"/>
      <c r="O159" s="208"/>
      <c r="P159" s="208"/>
      <c r="Q159" s="208"/>
      <c r="R159" s="208"/>
      <c r="S159" s="208"/>
      <c r="T159" s="209"/>
      <c r="AT159" s="210" t="s">
        <v>161</v>
      </c>
      <c r="AU159" s="210" t="s">
        <v>81</v>
      </c>
      <c r="AV159" s="13" t="s">
        <v>81</v>
      </c>
      <c r="AW159" s="13" t="s">
        <v>34</v>
      </c>
      <c r="AX159" s="13" t="s">
        <v>72</v>
      </c>
      <c r="AY159" s="210" t="s">
        <v>148</v>
      </c>
    </row>
    <row r="160" spans="2:51" s="13" customFormat="1" ht="12">
      <c r="B160" s="200"/>
      <c r="C160" s="201"/>
      <c r="D160" s="193" t="s">
        <v>161</v>
      </c>
      <c r="E160" s="202" t="s">
        <v>19</v>
      </c>
      <c r="F160" s="203" t="s">
        <v>234</v>
      </c>
      <c r="G160" s="201"/>
      <c r="H160" s="204">
        <v>0.21</v>
      </c>
      <c r="I160" s="205"/>
      <c r="J160" s="201"/>
      <c r="K160" s="201"/>
      <c r="L160" s="206"/>
      <c r="M160" s="207"/>
      <c r="N160" s="208"/>
      <c r="O160" s="208"/>
      <c r="P160" s="208"/>
      <c r="Q160" s="208"/>
      <c r="R160" s="208"/>
      <c r="S160" s="208"/>
      <c r="T160" s="209"/>
      <c r="AT160" s="210" t="s">
        <v>161</v>
      </c>
      <c r="AU160" s="210" t="s">
        <v>81</v>
      </c>
      <c r="AV160" s="13" t="s">
        <v>81</v>
      </c>
      <c r="AW160" s="13" t="s">
        <v>34</v>
      </c>
      <c r="AX160" s="13" t="s">
        <v>72</v>
      </c>
      <c r="AY160" s="210" t="s">
        <v>148</v>
      </c>
    </row>
    <row r="161" spans="2:51" s="14" customFormat="1" ht="12">
      <c r="B161" s="211"/>
      <c r="C161" s="212"/>
      <c r="D161" s="193" t="s">
        <v>161</v>
      </c>
      <c r="E161" s="213" t="s">
        <v>19</v>
      </c>
      <c r="F161" s="214" t="s">
        <v>164</v>
      </c>
      <c r="G161" s="212"/>
      <c r="H161" s="215">
        <v>0.219</v>
      </c>
      <c r="I161" s="216"/>
      <c r="J161" s="212"/>
      <c r="K161" s="212"/>
      <c r="L161" s="217"/>
      <c r="M161" s="218"/>
      <c r="N161" s="219"/>
      <c r="O161" s="219"/>
      <c r="P161" s="219"/>
      <c r="Q161" s="219"/>
      <c r="R161" s="219"/>
      <c r="S161" s="219"/>
      <c r="T161" s="220"/>
      <c r="AT161" s="221" t="s">
        <v>161</v>
      </c>
      <c r="AU161" s="221" t="s">
        <v>81</v>
      </c>
      <c r="AV161" s="14" t="s">
        <v>155</v>
      </c>
      <c r="AW161" s="14" t="s">
        <v>34</v>
      </c>
      <c r="AX161" s="14" t="s">
        <v>79</v>
      </c>
      <c r="AY161" s="221" t="s">
        <v>148</v>
      </c>
    </row>
    <row r="162" spans="1:65" s="2" customFormat="1" ht="24.2" customHeight="1">
      <c r="A162" s="36"/>
      <c r="B162" s="37"/>
      <c r="C162" s="180" t="s">
        <v>235</v>
      </c>
      <c r="D162" s="180" t="s">
        <v>150</v>
      </c>
      <c r="E162" s="181" t="s">
        <v>236</v>
      </c>
      <c r="F162" s="182" t="s">
        <v>237</v>
      </c>
      <c r="G162" s="183" t="s">
        <v>192</v>
      </c>
      <c r="H162" s="184">
        <v>0.074</v>
      </c>
      <c r="I162" s="185"/>
      <c r="J162" s="186">
        <f>ROUND(I162*H162,2)</f>
        <v>0</v>
      </c>
      <c r="K162" s="182" t="s">
        <v>154</v>
      </c>
      <c r="L162" s="41"/>
      <c r="M162" s="187" t="s">
        <v>19</v>
      </c>
      <c r="N162" s="188" t="s">
        <v>43</v>
      </c>
      <c r="O162" s="66"/>
      <c r="P162" s="189">
        <f>O162*H162</f>
        <v>0</v>
      </c>
      <c r="Q162" s="189">
        <v>1.09</v>
      </c>
      <c r="R162" s="189">
        <f>Q162*H162</f>
        <v>0.08066</v>
      </c>
      <c r="S162" s="189">
        <v>0</v>
      </c>
      <c r="T162" s="190">
        <f>S162*H162</f>
        <v>0</v>
      </c>
      <c r="U162" s="36"/>
      <c r="V162" s="36"/>
      <c r="W162" s="36"/>
      <c r="X162" s="36"/>
      <c r="Y162" s="36"/>
      <c r="Z162" s="36"/>
      <c r="AA162" s="36"/>
      <c r="AB162" s="36"/>
      <c r="AC162" s="36"/>
      <c r="AD162" s="36"/>
      <c r="AE162" s="36"/>
      <c r="AR162" s="191" t="s">
        <v>155</v>
      </c>
      <c r="AT162" s="191" t="s">
        <v>150</v>
      </c>
      <c r="AU162" s="191" t="s">
        <v>81</v>
      </c>
      <c r="AY162" s="19" t="s">
        <v>148</v>
      </c>
      <c r="BE162" s="192">
        <f>IF(N162="základní",J162,0)</f>
        <v>0</v>
      </c>
      <c r="BF162" s="192">
        <f>IF(N162="snížená",J162,0)</f>
        <v>0</v>
      </c>
      <c r="BG162" s="192">
        <f>IF(N162="zákl. přenesená",J162,0)</f>
        <v>0</v>
      </c>
      <c r="BH162" s="192">
        <f>IF(N162="sníž. přenesená",J162,0)</f>
        <v>0</v>
      </c>
      <c r="BI162" s="192">
        <f>IF(N162="nulová",J162,0)</f>
        <v>0</v>
      </c>
      <c r="BJ162" s="19" t="s">
        <v>79</v>
      </c>
      <c r="BK162" s="192">
        <f>ROUND(I162*H162,2)</f>
        <v>0</v>
      </c>
      <c r="BL162" s="19" t="s">
        <v>155</v>
      </c>
      <c r="BM162" s="191" t="s">
        <v>238</v>
      </c>
    </row>
    <row r="163" spans="1:47" s="2" customFormat="1" ht="19.5">
      <c r="A163" s="36"/>
      <c r="B163" s="37"/>
      <c r="C163" s="38"/>
      <c r="D163" s="193" t="s">
        <v>157</v>
      </c>
      <c r="E163" s="38"/>
      <c r="F163" s="194" t="s">
        <v>239</v>
      </c>
      <c r="G163" s="38"/>
      <c r="H163" s="38"/>
      <c r="I163" s="195"/>
      <c r="J163" s="38"/>
      <c r="K163" s="38"/>
      <c r="L163" s="41"/>
      <c r="M163" s="196"/>
      <c r="N163" s="197"/>
      <c r="O163" s="66"/>
      <c r="P163" s="66"/>
      <c r="Q163" s="66"/>
      <c r="R163" s="66"/>
      <c r="S163" s="66"/>
      <c r="T163" s="67"/>
      <c r="U163" s="36"/>
      <c r="V163" s="36"/>
      <c r="W163" s="36"/>
      <c r="X163" s="36"/>
      <c r="Y163" s="36"/>
      <c r="Z163" s="36"/>
      <c r="AA163" s="36"/>
      <c r="AB163" s="36"/>
      <c r="AC163" s="36"/>
      <c r="AD163" s="36"/>
      <c r="AE163" s="36"/>
      <c r="AT163" s="19" t="s">
        <v>157</v>
      </c>
      <c r="AU163" s="19" t="s">
        <v>81</v>
      </c>
    </row>
    <row r="164" spans="1:47" s="2" customFormat="1" ht="12">
      <c r="A164" s="36"/>
      <c r="B164" s="37"/>
      <c r="C164" s="38"/>
      <c r="D164" s="198" t="s">
        <v>159</v>
      </c>
      <c r="E164" s="38"/>
      <c r="F164" s="199" t="s">
        <v>240</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159</v>
      </c>
      <c r="AU164" s="19" t="s">
        <v>81</v>
      </c>
    </row>
    <row r="165" spans="2:51" s="13" customFormat="1" ht="12">
      <c r="B165" s="200"/>
      <c r="C165" s="201"/>
      <c r="D165" s="193" t="s">
        <v>161</v>
      </c>
      <c r="E165" s="202" t="s">
        <v>19</v>
      </c>
      <c r="F165" s="203" t="s">
        <v>241</v>
      </c>
      <c r="G165" s="201"/>
      <c r="H165" s="204">
        <v>0.074</v>
      </c>
      <c r="I165" s="205"/>
      <c r="J165" s="201"/>
      <c r="K165" s="201"/>
      <c r="L165" s="206"/>
      <c r="M165" s="207"/>
      <c r="N165" s="208"/>
      <c r="O165" s="208"/>
      <c r="P165" s="208"/>
      <c r="Q165" s="208"/>
      <c r="R165" s="208"/>
      <c r="S165" s="208"/>
      <c r="T165" s="209"/>
      <c r="AT165" s="210" t="s">
        <v>161</v>
      </c>
      <c r="AU165" s="210" t="s">
        <v>81</v>
      </c>
      <c r="AV165" s="13" t="s">
        <v>81</v>
      </c>
      <c r="AW165" s="13" t="s">
        <v>34</v>
      </c>
      <c r="AX165" s="13" t="s">
        <v>79</v>
      </c>
      <c r="AY165" s="210" t="s">
        <v>148</v>
      </c>
    </row>
    <row r="166" spans="1:65" s="2" customFormat="1" ht="24.2" customHeight="1">
      <c r="A166" s="36"/>
      <c r="B166" s="37"/>
      <c r="C166" s="180" t="s">
        <v>242</v>
      </c>
      <c r="D166" s="180" t="s">
        <v>150</v>
      </c>
      <c r="E166" s="181" t="s">
        <v>243</v>
      </c>
      <c r="F166" s="182" t="s">
        <v>244</v>
      </c>
      <c r="G166" s="183" t="s">
        <v>245</v>
      </c>
      <c r="H166" s="184">
        <v>1.773</v>
      </c>
      <c r="I166" s="185"/>
      <c r="J166" s="186">
        <f>ROUND(I166*H166,2)</f>
        <v>0</v>
      </c>
      <c r="K166" s="182" t="s">
        <v>154</v>
      </c>
      <c r="L166" s="41"/>
      <c r="M166" s="187" t="s">
        <v>19</v>
      </c>
      <c r="N166" s="188" t="s">
        <v>43</v>
      </c>
      <c r="O166" s="66"/>
      <c r="P166" s="189">
        <f>O166*H166</f>
        <v>0</v>
      </c>
      <c r="Q166" s="189">
        <v>0.08808</v>
      </c>
      <c r="R166" s="189">
        <f>Q166*H166</f>
        <v>0.15616584</v>
      </c>
      <c r="S166" s="189">
        <v>0</v>
      </c>
      <c r="T166" s="190">
        <f>S166*H166</f>
        <v>0</v>
      </c>
      <c r="U166" s="36"/>
      <c r="V166" s="36"/>
      <c r="W166" s="36"/>
      <c r="X166" s="36"/>
      <c r="Y166" s="36"/>
      <c r="Z166" s="36"/>
      <c r="AA166" s="36"/>
      <c r="AB166" s="36"/>
      <c r="AC166" s="36"/>
      <c r="AD166" s="36"/>
      <c r="AE166" s="36"/>
      <c r="AR166" s="191" t="s">
        <v>155</v>
      </c>
      <c r="AT166" s="191" t="s">
        <v>150</v>
      </c>
      <c r="AU166" s="191" t="s">
        <v>81</v>
      </c>
      <c r="AY166" s="19" t="s">
        <v>148</v>
      </c>
      <c r="BE166" s="192">
        <f>IF(N166="základní",J166,0)</f>
        <v>0</v>
      </c>
      <c r="BF166" s="192">
        <f>IF(N166="snížená",J166,0)</f>
        <v>0</v>
      </c>
      <c r="BG166" s="192">
        <f>IF(N166="zákl. přenesená",J166,0)</f>
        <v>0</v>
      </c>
      <c r="BH166" s="192">
        <f>IF(N166="sníž. přenesená",J166,0)</f>
        <v>0</v>
      </c>
      <c r="BI166" s="192">
        <f>IF(N166="nulová",J166,0)</f>
        <v>0</v>
      </c>
      <c r="BJ166" s="19" t="s">
        <v>79</v>
      </c>
      <c r="BK166" s="192">
        <f>ROUND(I166*H166,2)</f>
        <v>0</v>
      </c>
      <c r="BL166" s="19" t="s">
        <v>155</v>
      </c>
      <c r="BM166" s="191" t="s">
        <v>246</v>
      </c>
    </row>
    <row r="167" spans="1:47" s="2" customFormat="1" ht="19.5">
      <c r="A167" s="36"/>
      <c r="B167" s="37"/>
      <c r="C167" s="38"/>
      <c r="D167" s="193" t="s">
        <v>157</v>
      </c>
      <c r="E167" s="38"/>
      <c r="F167" s="194" t="s">
        <v>247</v>
      </c>
      <c r="G167" s="38"/>
      <c r="H167" s="38"/>
      <c r="I167" s="195"/>
      <c r="J167" s="38"/>
      <c r="K167" s="38"/>
      <c r="L167" s="41"/>
      <c r="M167" s="196"/>
      <c r="N167" s="197"/>
      <c r="O167" s="66"/>
      <c r="P167" s="66"/>
      <c r="Q167" s="66"/>
      <c r="R167" s="66"/>
      <c r="S167" s="66"/>
      <c r="T167" s="67"/>
      <c r="U167" s="36"/>
      <c r="V167" s="36"/>
      <c r="W167" s="36"/>
      <c r="X167" s="36"/>
      <c r="Y167" s="36"/>
      <c r="Z167" s="36"/>
      <c r="AA167" s="36"/>
      <c r="AB167" s="36"/>
      <c r="AC167" s="36"/>
      <c r="AD167" s="36"/>
      <c r="AE167" s="36"/>
      <c r="AT167" s="19" t="s">
        <v>157</v>
      </c>
      <c r="AU167" s="19" t="s">
        <v>81</v>
      </c>
    </row>
    <row r="168" spans="1:47" s="2" customFormat="1" ht="12">
      <c r="A168" s="36"/>
      <c r="B168" s="37"/>
      <c r="C168" s="38"/>
      <c r="D168" s="198" t="s">
        <v>159</v>
      </c>
      <c r="E168" s="38"/>
      <c r="F168" s="199" t="s">
        <v>248</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159</v>
      </c>
      <c r="AU168" s="19" t="s">
        <v>81</v>
      </c>
    </row>
    <row r="169" spans="2:51" s="13" customFormat="1" ht="12">
      <c r="B169" s="200"/>
      <c r="C169" s="201"/>
      <c r="D169" s="193" t="s">
        <v>161</v>
      </c>
      <c r="E169" s="202" t="s">
        <v>19</v>
      </c>
      <c r="F169" s="203" t="s">
        <v>249</v>
      </c>
      <c r="G169" s="201"/>
      <c r="H169" s="204">
        <v>1.773</v>
      </c>
      <c r="I169" s="205"/>
      <c r="J169" s="201"/>
      <c r="K169" s="201"/>
      <c r="L169" s="206"/>
      <c r="M169" s="207"/>
      <c r="N169" s="208"/>
      <c r="O169" s="208"/>
      <c r="P169" s="208"/>
      <c r="Q169" s="208"/>
      <c r="R169" s="208"/>
      <c r="S169" s="208"/>
      <c r="T169" s="209"/>
      <c r="AT169" s="210" t="s">
        <v>161</v>
      </c>
      <c r="AU169" s="210" t="s">
        <v>81</v>
      </c>
      <c r="AV169" s="13" t="s">
        <v>81</v>
      </c>
      <c r="AW169" s="13" t="s">
        <v>34</v>
      </c>
      <c r="AX169" s="13" t="s">
        <v>79</v>
      </c>
      <c r="AY169" s="210" t="s">
        <v>148</v>
      </c>
    </row>
    <row r="170" spans="1:65" s="2" customFormat="1" ht="24.2" customHeight="1">
      <c r="A170" s="36"/>
      <c r="B170" s="37"/>
      <c r="C170" s="180" t="s">
        <v>8</v>
      </c>
      <c r="D170" s="180" t="s">
        <v>150</v>
      </c>
      <c r="E170" s="181" t="s">
        <v>250</v>
      </c>
      <c r="F170" s="182" t="s">
        <v>251</v>
      </c>
      <c r="G170" s="183" t="s">
        <v>245</v>
      </c>
      <c r="H170" s="184">
        <v>1.8</v>
      </c>
      <c r="I170" s="185"/>
      <c r="J170" s="186">
        <f>ROUND(I170*H170,2)</f>
        <v>0</v>
      </c>
      <c r="K170" s="182" t="s">
        <v>154</v>
      </c>
      <c r="L170" s="41"/>
      <c r="M170" s="187" t="s">
        <v>19</v>
      </c>
      <c r="N170" s="188" t="s">
        <v>43</v>
      </c>
      <c r="O170" s="66"/>
      <c r="P170" s="189">
        <f>O170*H170</f>
        <v>0</v>
      </c>
      <c r="Q170" s="189">
        <v>0.12706</v>
      </c>
      <c r="R170" s="189">
        <f>Q170*H170</f>
        <v>0.22870800000000002</v>
      </c>
      <c r="S170" s="189">
        <v>0</v>
      </c>
      <c r="T170" s="190">
        <f>S170*H170</f>
        <v>0</v>
      </c>
      <c r="U170" s="36"/>
      <c r="V170" s="36"/>
      <c r="W170" s="36"/>
      <c r="X170" s="36"/>
      <c r="Y170" s="36"/>
      <c r="Z170" s="36"/>
      <c r="AA170" s="36"/>
      <c r="AB170" s="36"/>
      <c r="AC170" s="36"/>
      <c r="AD170" s="36"/>
      <c r="AE170" s="36"/>
      <c r="AR170" s="191" t="s">
        <v>155</v>
      </c>
      <c r="AT170" s="191" t="s">
        <v>150</v>
      </c>
      <c r="AU170" s="191" t="s">
        <v>81</v>
      </c>
      <c r="AY170" s="19" t="s">
        <v>148</v>
      </c>
      <c r="BE170" s="192">
        <f>IF(N170="základní",J170,0)</f>
        <v>0</v>
      </c>
      <c r="BF170" s="192">
        <f>IF(N170="snížená",J170,0)</f>
        <v>0</v>
      </c>
      <c r="BG170" s="192">
        <f>IF(N170="zákl. přenesená",J170,0)</f>
        <v>0</v>
      </c>
      <c r="BH170" s="192">
        <f>IF(N170="sníž. přenesená",J170,0)</f>
        <v>0</v>
      </c>
      <c r="BI170" s="192">
        <f>IF(N170="nulová",J170,0)</f>
        <v>0</v>
      </c>
      <c r="BJ170" s="19" t="s">
        <v>79</v>
      </c>
      <c r="BK170" s="192">
        <f>ROUND(I170*H170,2)</f>
        <v>0</v>
      </c>
      <c r="BL170" s="19" t="s">
        <v>155</v>
      </c>
      <c r="BM170" s="191" t="s">
        <v>252</v>
      </c>
    </row>
    <row r="171" spans="1:47" s="2" customFormat="1" ht="19.5">
      <c r="A171" s="36"/>
      <c r="B171" s="37"/>
      <c r="C171" s="38"/>
      <c r="D171" s="193" t="s">
        <v>157</v>
      </c>
      <c r="E171" s="38"/>
      <c r="F171" s="194" t="s">
        <v>253</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157</v>
      </c>
      <c r="AU171" s="19" t="s">
        <v>81</v>
      </c>
    </row>
    <row r="172" spans="1:47" s="2" customFormat="1" ht="12">
      <c r="A172" s="36"/>
      <c r="B172" s="37"/>
      <c r="C172" s="38"/>
      <c r="D172" s="198" t="s">
        <v>159</v>
      </c>
      <c r="E172" s="38"/>
      <c r="F172" s="199" t="s">
        <v>254</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159</v>
      </c>
      <c r="AU172" s="19" t="s">
        <v>81</v>
      </c>
    </row>
    <row r="173" spans="2:51" s="13" customFormat="1" ht="12">
      <c r="B173" s="200"/>
      <c r="C173" s="201"/>
      <c r="D173" s="193" t="s">
        <v>161</v>
      </c>
      <c r="E173" s="202" t="s">
        <v>19</v>
      </c>
      <c r="F173" s="203" t="s">
        <v>255</v>
      </c>
      <c r="G173" s="201"/>
      <c r="H173" s="204">
        <v>1.8</v>
      </c>
      <c r="I173" s="205"/>
      <c r="J173" s="201"/>
      <c r="K173" s="201"/>
      <c r="L173" s="206"/>
      <c r="M173" s="207"/>
      <c r="N173" s="208"/>
      <c r="O173" s="208"/>
      <c r="P173" s="208"/>
      <c r="Q173" s="208"/>
      <c r="R173" s="208"/>
      <c r="S173" s="208"/>
      <c r="T173" s="209"/>
      <c r="AT173" s="210" t="s">
        <v>161</v>
      </c>
      <c r="AU173" s="210" t="s">
        <v>81</v>
      </c>
      <c r="AV173" s="13" t="s">
        <v>81</v>
      </c>
      <c r="AW173" s="13" t="s">
        <v>34</v>
      </c>
      <c r="AX173" s="13" t="s">
        <v>79</v>
      </c>
      <c r="AY173" s="210" t="s">
        <v>148</v>
      </c>
    </row>
    <row r="174" spans="1:65" s="2" customFormat="1" ht="24.2" customHeight="1">
      <c r="A174" s="36"/>
      <c r="B174" s="37"/>
      <c r="C174" s="180" t="s">
        <v>256</v>
      </c>
      <c r="D174" s="180" t="s">
        <v>150</v>
      </c>
      <c r="E174" s="181" t="s">
        <v>257</v>
      </c>
      <c r="F174" s="182" t="s">
        <v>258</v>
      </c>
      <c r="G174" s="183" t="s">
        <v>245</v>
      </c>
      <c r="H174" s="184">
        <v>47.307</v>
      </c>
      <c r="I174" s="185"/>
      <c r="J174" s="186">
        <f>ROUND(I174*H174,2)</f>
        <v>0</v>
      </c>
      <c r="K174" s="182" t="s">
        <v>154</v>
      </c>
      <c r="L174" s="41"/>
      <c r="M174" s="187" t="s">
        <v>19</v>
      </c>
      <c r="N174" s="188" t="s">
        <v>43</v>
      </c>
      <c r="O174" s="66"/>
      <c r="P174" s="189">
        <f>O174*H174</f>
        <v>0</v>
      </c>
      <c r="Q174" s="189">
        <v>0.08731</v>
      </c>
      <c r="R174" s="189">
        <f>Q174*H174</f>
        <v>4.1303741700000005</v>
      </c>
      <c r="S174" s="189">
        <v>0</v>
      </c>
      <c r="T174" s="190">
        <f>S174*H174</f>
        <v>0</v>
      </c>
      <c r="U174" s="36"/>
      <c r="V174" s="36"/>
      <c r="W174" s="36"/>
      <c r="X174" s="36"/>
      <c r="Y174" s="36"/>
      <c r="Z174" s="36"/>
      <c r="AA174" s="36"/>
      <c r="AB174" s="36"/>
      <c r="AC174" s="36"/>
      <c r="AD174" s="36"/>
      <c r="AE174" s="36"/>
      <c r="AR174" s="191" t="s">
        <v>155</v>
      </c>
      <c r="AT174" s="191" t="s">
        <v>150</v>
      </c>
      <c r="AU174" s="191" t="s">
        <v>81</v>
      </c>
      <c r="AY174" s="19" t="s">
        <v>148</v>
      </c>
      <c r="BE174" s="192">
        <f>IF(N174="základní",J174,0)</f>
        <v>0</v>
      </c>
      <c r="BF174" s="192">
        <f>IF(N174="snížená",J174,0)</f>
        <v>0</v>
      </c>
      <c r="BG174" s="192">
        <f>IF(N174="zákl. přenesená",J174,0)</f>
        <v>0</v>
      </c>
      <c r="BH174" s="192">
        <f>IF(N174="sníž. přenesená",J174,0)</f>
        <v>0</v>
      </c>
      <c r="BI174" s="192">
        <f>IF(N174="nulová",J174,0)</f>
        <v>0</v>
      </c>
      <c r="BJ174" s="19" t="s">
        <v>79</v>
      </c>
      <c r="BK174" s="192">
        <f>ROUND(I174*H174,2)</f>
        <v>0</v>
      </c>
      <c r="BL174" s="19" t="s">
        <v>155</v>
      </c>
      <c r="BM174" s="191" t="s">
        <v>259</v>
      </c>
    </row>
    <row r="175" spans="1:47" s="2" customFormat="1" ht="19.5">
      <c r="A175" s="36"/>
      <c r="B175" s="37"/>
      <c r="C175" s="38"/>
      <c r="D175" s="193" t="s">
        <v>157</v>
      </c>
      <c r="E175" s="38"/>
      <c r="F175" s="194" t="s">
        <v>260</v>
      </c>
      <c r="G175" s="38"/>
      <c r="H175" s="38"/>
      <c r="I175" s="195"/>
      <c r="J175" s="38"/>
      <c r="K175" s="38"/>
      <c r="L175" s="41"/>
      <c r="M175" s="196"/>
      <c r="N175" s="197"/>
      <c r="O175" s="66"/>
      <c r="P175" s="66"/>
      <c r="Q175" s="66"/>
      <c r="R175" s="66"/>
      <c r="S175" s="66"/>
      <c r="T175" s="67"/>
      <c r="U175" s="36"/>
      <c r="V175" s="36"/>
      <c r="W175" s="36"/>
      <c r="X175" s="36"/>
      <c r="Y175" s="36"/>
      <c r="Z175" s="36"/>
      <c r="AA175" s="36"/>
      <c r="AB175" s="36"/>
      <c r="AC175" s="36"/>
      <c r="AD175" s="36"/>
      <c r="AE175" s="36"/>
      <c r="AT175" s="19" t="s">
        <v>157</v>
      </c>
      <c r="AU175" s="19" t="s">
        <v>81</v>
      </c>
    </row>
    <row r="176" spans="1:47" s="2" customFormat="1" ht="12">
      <c r="A176" s="36"/>
      <c r="B176" s="37"/>
      <c r="C176" s="38"/>
      <c r="D176" s="198" t="s">
        <v>159</v>
      </c>
      <c r="E176" s="38"/>
      <c r="F176" s="199" t="s">
        <v>261</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159</v>
      </c>
      <c r="AU176" s="19" t="s">
        <v>81</v>
      </c>
    </row>
    <row r="177" spans="2:51" s="13" customFormat="1" ht="12">
      <c r="B177" s="200"/>
      <c r="C177" s="201"/>
      <c r="D177" s="193" t="s">
        <v>161</v>
      </c>
      <c r="E177" s="202" t="s">
        <v>19</v>
      </c>
      <c r="F177" s="203" t="s">
        <v>262</v>
      </c>
      <c r="G177" s="201"/>
      <c r="H177" s="204">
        <v>47.307</v>
      </c>
      <c r="I177" s="205"/>
      <c r="J177" s="201"/>
      <c r="K177" s="201"/>
      <c r="L177" s="206"/>
      <c r="M177" s="207"/>
      <c r="N177" s="208"/>
      <c r="O177" s="208"/>
      <c r="P177" s="208"/>
      <c r="Q177" s="208"/>
      <c r="R177" s="208"/>
      <c r="S177" s="208"/>
      <c r="T177" s="209"/>
      <c r="AT177" s="210" t="s">
        <v>161</v>
      </c>
      <c r="AU177" s="210" t="s">
        <v>81</v>
      </c>
      <c r="AV177" s="13" t="s">
        <v>81</v>
      </c>
      <c r="AW177" s="13" t="s">
        <v>34</v>
      </c>
      <c r="AX177" s="13" t="s">
        <v>79</v>
      </c>
      <c r="AY177" s="210" t="s">
        <v>148</v>
      </c>
    </row>
    <row r="178" spans="1:65" s="2" customFormat="1" ht="24.2" customHeight="1">
      <c r="A178" s="36"/>
      <c r="B178" s="37"/>
      <c r="C178" s="180" t="s">
        <v>263</v>
      </c>
      <c r="D178" s="180" t="s">
        <v>150</v>
      </c>
      <c r="E178" s="181" t="s">
        <v>264</v>
      </c>
      <c r="F178" s="182" t="s">
        <v>265</v>
      </c>
      <c r="G178" s="183" t="s">
        <v>245</v>
      </c>
      <c r="H178" s="184">
        <v>25.513</v>
      </c>
      <c r="I178" s="185"/>
      <c r="J178" s="186">
        <f>ROUND(I178*H178,2)</f>
        <v>0</v>
      </c>
      <c r="K178" s="182" t="s">
        <v>266</v>
      </c>
      <c r="L178" s="41"/>
      <c r="M178" s="187" t="s">
        <v>19</v>
      </c>
      <c r="N178" s="188" t="s">
        <v>43</v>
      </c>
      <c r="O178" s="66"/>
      <c r="P178" s="189">
        <f>O178*H178</f>
        <v>0</v>
      </c>
      <c r="Q178" s="189">
        <v>0.06843</v>
      </c>
      <c r="R178" s="189">
        <f>Q178*H178</f>
        <v>1.7458545900000002</v>
      </c>
      <c r="S178" s="189">
        <v>0</v>
      </c>
      <c r="T178" s="190">
        <f>S178*H178</f>
        <v>0</v>
      </c>
      <c r="U178" s="36"/>
      <c r="V178" s="36"/>
      <c r="W178" s="36"/>
      <c r="X178" s="36"/>
      <c r="Y178" s="36"/>
      <c r="Z178" s="36"/>
      <c r="AA178" s="36"/>
      <c r="AB178" s="36"/>
      <c r="AC178" s="36"/>
      <c r="AD178" s="36"/>
      <c r="AE178" s="36"/>
      <c r="AR178" s="191" t="s">
        <v>155</v>
      </c>
      <c r="AT178" s="191" t="s">
        <v>150</v>
      </c>
      <c r="AU178" s="191" t="s">
        <v>81</v>
      </c>
      <c r="AY178" s="19" t="s">
        <v>148</v>
      </c>
      <c r="BE178" s="192">
        <f>IF(N178="základní",J178,0)</f>
        <v>0</v>
      </c>
      <c r="BF178" s="192">
        <f>IF(N178="snížená",J178,0)</f>
        <v>0</v>
      </c>
      <c r="BG178" s="192">
        <f>IF(N178="zákl. přenesená",J178,0)</f>
        <v>0</v>
      </c>
      <c r="BH178" s="192">
        <f>IF(N178="sníž. přenesená",J178,0)</f>
        <v>0</v>
      </c>
      <c r="BI178" s="192">
        <f>IF(N178="nulová",J178,0)</f>
        <v>0</v>
      </c>
      <c r="BJ178" s="19" t="s">
        <v>79</v>
      </c>
      <c r="BK178" s="192">
        <f>ROUND(I178*H178,2)</f>
        <v>0</v>
      </c>
      <c r="BL178" s="19" t="s">
        <v>155</v>
      </c>
      <c r="BM178" s="191" t="s">
        <v>267</v>
      </c>
    </row>
    <row r="179" spans="1:47" s="2" customFormat="1" ht="19.5">
      <c r="A179" s="36"/>
      <c r="B179" s="37"/>
      <c r="C179" s="38"/>
      <c r="D179" s="193" t="s">
        <v>157</v>
      </c>
      <c r="E179" s="38"/>
      <c r="F179" s="194" t="s">
        <v>268</v>
      </c>
      <c r="G179" s="38"/>
      <c r="H179" s="38"/>
      <c r="I179" s="195"/>
      <c r="J179" s="38"/>
      <c r="K179" s="38"/>
      <c r="L179" s="41"/>
      <c r="M179" s="196"/>
      <c r="N179" s="197"/>
      <c r="O179" s="66"/>
      <c r="P179" s="66"/>
      <c r="Q179" s="66"/>
      <c r="R179" s="66"/>
      <c r="S179" s="66"/>
      <c r="T179" s="67"/>
      <c r="U179" s="36"/>
      <c r="V179" s="36"/>
      <c r="W179" s="36"/>
      <c r="X179" s="36"/>
      <c r="Y179" s="36"/>
      <c r="Z179" s="36"/>
      <c r="AA179" s="36"/>
      <c r="AB179" s="36"/>
      <c r="AC179" s="36"/>
      <c r="AD179" s="36"/>
      <c r="AE179" s="36"/>
      <c r="AT179" s="19" t="s">
        <v>157</v>
      </c>
      <c r="AU179" s="19" t="s">
        <v>81</v>
      </c>
    </row>
    <row r="180" spans="2:51" s="13" customFormat="1" ht="22.5">
      <c r="B180" s="200"/>
      <c r="C180" s="201"/>
      <c r="D180" s="193" t="s">
        <v>161</v>
      </c>
      <c r="E180" s="202" t="s">
        <v>19</v>
      </c>
      <c r="F180" s="203" t="s">
        <v>269</v>
      </c>
      <c r="G180" s="201"/>
      <c r="H180" s="204">
        <v>15.922</v>
      </c>
      <c r="I180" s="205"/>
      <c r="J180" s="201"/>
      <c r="K180" s="201"/>
      <c r="L180" s="206"/>
      <c r="M180" s="207"/>
      <c r="N180" s="208"/>
      <c r="O180" s="208"/>
      <c r="P180" s="208"/>
      <c r="Q180" s="208"/>
      <c r="R180" s="208"/>
      <c r="S180" s="208"/>
      <c r="T180" s="209"/>
      <c r="AT180" s="210" t="s">
        <v>161</v>
      </c>
      <c r="AU180" s="210" t="s">
        <v>81</v>
      </c>
      <c r="AV180" s="13" t="s">
        <v>81</v>
      </c>
      <c r="AW180" s="13" t="s">
        <v>34</v>
      </c>
      <c r="AX180" s="13" t="s">
        <v>72</v>
      </c>
      <c r="AY180" s="210" t="s">
        <v>148</v>
      </c>
    </row>
    <row r="181" spans="2:51" s="13" customFormat="1" ht="12">
      <c r="B181" s="200"/>
      <c r="C181" s="201"/>
      <c r="D181" s="193" t="s">
        <v>161</v>
      </c>
      <c r="E181" s="202" t="s">
        <v>19</v>
      </c>
      <c r="F181" s="203" t="s">
        <v>270</v>
      </c>
      <c r="G181" s="201"/>
      <c r="H181" s="204">
        <v>3.19</v>
      </c>
      <c r="I181" s="205"/>
      <c r="J181" s="201"/>
      <c r="K181" s="201"/>
      <c r="L181" s="206"/>
      <c r="M181" s="207"/>
      <c r="N181" s="208"/>
      <c r="O181" s="208"/>
      <c r="P181" s="208"/>
      <c r="Q181" s="208"/>
      <c r="R181" s="208"/>
      <c r="S181" s="208"/>
      <c r="T181" s="209"/>
      <c r="AT181" s="210" t="s">
        <v>161</v>
      </c>
      <c r="AU181" s="210" t="s">
        <v>81</v>
      </c>
      <c r="AV181" s="13" t="s">
        <v>81</v>
      </c>
      <c r="AW181" s="13" t="s">
        <v>34</v>
      </c>
      <c r="AX181" s="13" t="s">
        <v>72</v>
      </c>
      <c r="AY181" s="210" t="s">
        <v>148</v>
      </c>
    </row>
    <row r="182" spans="2:51" s="13" customFormat="1" ht="12">
      <c r="B182" s="200"/>
      <c r="C182" s="201"/>
      <c r="D182" s="193" t="s">
        <v>161</v>
      </c>
      <c r="E182" s="202" t="s">
        <v>19</v>
      </c>
      <c r="F182" s="203" t="s">
        <v>271</v>
      </c>
      <c r="G182" s="201"/>
      <c r="H182" s="204">
        <v>3.75</v>
      </c>
      <c r="I182" s="205"/>
      <c r="J182" s="201"/>
      <c r="K182" s="201"/>
      <c r="L182" s="206"/>
      <c r="M182" s="207"/>
      <c r="N182" s="208"/>
      <c r="O182" s="208"/>
      <c r="P182" s="208"/>
      <c r="Q182" s="208"/>
      <c r="R182" s="208"/>
      <c r="S182" s="208"/>
      <c r="T182" s="209"/>
      <c r="AT182" s="210" t="s">
        <v>161</v>
      </c>
      <c r="AU182" s="210" t="s">
        <v>81</v>
      </c>
      <c r="AV182" s="13" t="s">
        <v>81</v>
      </c>
      <c r="AW182" s="13" t="s">
        <v>34</v>
      </c>
      <c r="AX182" s="13" t="s">
        <v>72</v>
      </c>
      <c r="AY182" s="210" t="s">
        <v>148</v>
      </c>
    </row>
    <row r="183" spans="2:51" s="13" customFormat="1" ht="12">
      <c r="B183" s="200"/>
      <c r="C183" s="201"/>
      <c r="D183" s="193" t="s">
        <v>161</v>
      </c>
      <c r="E183" s="202" t="s">
        <v>19</v>
      </c>
      <c r="F183" s="203" t="s">
        <v>272</v>
      </c>
      <c r="G183" s="201"/>
      <c r="H183" s="204">
        <v>1.227</v>
      </c>
      <c r="I183" s="205"/>
      <c r="J183" s="201"/>
      <c r="K183" s="201"/>
      <c r="L183" s="206"/>
      <c r="M183" s="207"/>
      <c r="N183" s="208"/>
      <c r="O183" s="208"/>
      <c r="P183" s="208"/>
      <c r="Q183" s="208"/>
      <c r="R183" s="208"/>
      <c r="S183" s="208"/>
      <c r="T183" s="209"/>
      <c r="AT183" s="210" t="s">
        <v>161</v>
      </c>
      <c r="AU183" s="210" t="s">
        <v>81</v>
      </c>
      <c r="AV183" s="13" t="s">
        <v>81</v>
      </c>
      <c r="AW183" s="13" t="s">
        <v>34</v>
      </c>
      <c r="AX183" s="13" t="s">
        <v>72</v>
      </c>
      <c r="AY183" s="210" t="s">
        <v>148</v>
      </c>
    </row>
    <row r="184" spans="2:51" s="13" customFormat="1" ht="12">
      <c r="B184" s="200"/>
      <c r="C184" s="201"/>
      <c r="D184" s="193" t="s">
        <v>161</v>
      </c>
      <c r="E184" s="202" t="s">
        <v>19</v>
      </c>
      <c r="F184" s="203" t="s">
        <v>273</v>
      </c>
      <c r="G184" s="201"/>
      <c r="H184" s="204">
        <v>1.424</v>
      </c>
      <c r="I184" s="205"/>
      <c r="J184" s="201"/>
      <c r="K184" s="201"/>
      <c r="L184" s="206"/>
      <c r="M184" s="207"/>
      <c r="N184" s="208"/>
      <c r="O184" s="208"/>
      <c r="P184" s="208"/>
      <c r="Q184" s="208"/>
      <c r="R184" s="208"/>
      <c r="S184" s="208"/>
      <c r="T184" s="209"/>
      <c r="AT184" s="210" t="s">
        <v>161</v>
      </c>
      <c r="AU184" s="210" t="s">
        <v>81</v>
      </c>
      <c r="AV184" s="13" t="s">
        <v>81</v>
      </c>
      <c r="AW184" s="13" t="s">
        <v>34</v>
      </c>
      <c r="AX184" s="13" t="s">
        <v>72</v>
      </c>
      <c r="AY184" s="210" t="s">
        <v>148</v>
      </c>
    </row>
    <row r="185" spans="2:51" s="14" customFormat="1" ht="12">
      <c r="B185" s="211"/>
      <c r="C185" s="212"/>
      <c r="D185" s="193" t="s">
        <v>161</v>
      </c>
      <c r="E185" s="213" t="s">
        <v>19</v>
      </c>
      <c r="F185" s="214" t="s">
        <v>164</v>
      </c>
      <c r="G185" s="212"/>
      <c r="H185" s="215">
        <v>25.513</v>
      </c>
      <c r="I185" s="216"/>
      <c r="J185" s="212"/>
      <c r="K185" s="212"/>
      <c r="L185" s="217"/>
      <c r="M185" s="218"/>
      <c r="N185" s="219"/>
      <c r="O185" s="219"/>
      <c r="P185" s="219"/>
      <c r="Q185" s="219"/>
      <c r="R185" s="219"/>
      <c r="S185" s="219"/>
      <c r="T185" s="220"/>
      <c r="AT185" s="221" t="s">
        <v>161</v>
      </c>
      <c r="AU185" s="221" t="s">
        <v>81</v>
      </c>
      <c r="AV185" s="14" t="s">
        <v>155</v>
      </c>
      <c r="AW185" s="14" t="s">
        <v>34</v>
      </c>
      <c r="AX185" s="14" t="s">
        <v>79</v>
      </c>
      <c r="AY185" s="221" t="s">
        <v>148</v>
      </c>
    </row>
    <row r="186" spans="1:65" s="2" customFormat="1" ht="24.2" customHeight="1">
      <c r="A186" s="36"/>
      <c r="B186" s="37"/>
      <c r="C186" s="180" t="s">
        <v>274</v>
      </c>
      <c r="D186" s="180" t="s">
        <v>150</v>
      </c>
      <c r="E186" s="181" t="s">
        <v>275</v>
      </c>
      <c r="F186" s="182" t="s">
        <v>276</v>
      </c>
      <c r="G186" s="183" t="s">
        <v>200</v>
      </c>
      <c r="H186" s="184">
        <v>1</v>
      </c>
      <c r="I186" s="185"/>
      <c r="J186" s="186">
        <f>ROUND(I186*H186,2)</f>
        <v>0</v>
      </c>
      <c r="K186" s="182" t="s">
        <v>154</v>
      </c>
      <c r="L186" s="41"/>
      <c r="M186" s="187" t="s">
        <v>19</v>
      </c>
      <c r="N186" s="188" t="s">
        <v>43</v>
      </c>
      <c r="O186" s="66"/>
      <c r="P186" s="189">
        <f>O186*H186</f>
        <v>0</v>
      </c>
      <c r="Q186" s="189">
        <v>0</v>
      </c>
      <c r="R186" s="189">
        <f>Q186*H186</f>
        <v>0</v>
      </c>
      <c r="S186" s="189">
        <v>0</v>
      </c>
      <c r="T186" s="190">
        <f>S186*H186</f>
        <v>0</v>
      </c>
      <c r="U186" s="36"/>
      <c r="V186" s="36"/>
      <c r="W186" s="36"/>
      <c r="X186" s="36"/>
      <c r="Y186" s="36"/>
      <c r="Z186" s="36"/>
      <c r="AA186" s="36"/>
      <c r="AB186" s="36"/>
      <c r="AC186" s="36"/>
      <c r="AD186" s="36"/>
      <c r="AE186" s="36"/>
      <c r="AR186" s="191" t="s">
        <v>155</v>
      </c>
      <c r="AT186" s="191" t="s">
        <v>150</v>
      </c>
      <c r="AU186" s="191" t="s">
        <v>81</v>
      </c>
      <c r="AY186" s="19" t="s">
        <v>148</v>
      </c>
      <c r="BE186" s="192">
        <f>IF(N186="základní",J186,0)</f>
        <v>0</v>
      </c>
      <c r="BF186" s="192">
        <f>IF(N186="snížená",J186,0)</f>
        <v>0</v>
      </c>
      <c r="BG186" s="192">
        <f>IF(N186="zákl. přenesená",J186,0)</f>
        <v>0</v>
      </c>
      <c r="BH186" s="192">
        <f>IF(N186="sníž. přenesená",J186,0)</f>
        <v>0</v>
      </c>
      <c r="BI186" s="192">
        <f>IF(N186="nulová",J186,0)</f>
        <v>0</v>
      </c>
      <c r="BJ186" s="19" t="s">
        <v>79</v>
      </c>
      <c r="BK186" s="192">
        <f>ROUND(I186*H186,2)</f>
        <v>0</v>
      </c>
      <c r="BL186" s="19" t="s">
        <v>155</v>
      </c>
      <c r="BM186" s="191" t="s">
        <v>277</v>
      </c>
    </row>
    <row r="187" spans="1:47" s="2" customFormat="1" ht="19.5">
      <c r="A187" s="36"/>
      <c r="B187" s="37"/>
      <c r="C187" s="38"/>
      <c r="D187" s="193" t="s">
        <v>157</v>
      </c>
      <c r="E187" s="38"/>
      <c r="F187" s="194" t="s">
        <v>278</v>
      </c>
      <c r="G187" s="38"/>
      <c r="H187" s="38"/>
      <c r="I187" s="195"/>
      <c r="J187" s="38"/>
      <c r="K187" s="38"/>
      <c r="L187" s="41"/>
      <c r="M187" s="196"/>
      <c r="N187" s="197"/>
      <c r="O187" s="66"/>
      <c r="P187" s="66"/>
      <c r="Q187" s="66"/>
      <c r="R187" s="66"/>
      <c r="S187" s="66"/>
      <c r="T187" s="67"/>
      <c r="U187" s="36"/>
      <c r="V187" s="36"/>
      <c r="W187" s="36"/>
      <c r="X187" s="36"/>
      <c r="Y187" s="36"/>
      <c r="Z187" s="36"/>
      <c r="AA187" s="36"/>
      <c r="AB187" s="36"/>
      <c r="AC187" s="36"/>
      <c r="AD187" s="36"/>
      <c r="AE187" s="36"/>
      <c r="AT187" s="19" t="s">
        <v>157</v>
      </c>
      <c r="AU187" s="19" t="s">
        <v>81</v>
      </c>
    </row>
    <row r="188" spans="1:47" s="2" customFormat="1" ht="12">
      <c r="A188" s="36"/>
      <c r="B188" s="37"/>
      <c r="C188" s="38"/>
      <c r="D188" s="198" t="s">
        <v>159</v>
      </c>
      <c r="E188" s="38"/>
      <c r="F188" s="199" t="s">
        <v>279</v>
      </c>
      <c r="G188" s="38"/>
      <c r="H188" s="38"/>
      <c r="I188" s="195"/>
      <c r="J188" s="38"/>
      <c r="K188" s="38"/>
      <c r="L188" s="41"/>
      <c r="M188" s="196"/>
      <c r="N188" s="197"/>
      <c r="O188" s="66"/>
      <c r="P188" s="66"/>
      <c r="Q188" s="66"/>
      <c r="R188" s="66"/>
      <c r="S188" s="66"/>
      <c r="T188" s="67"/>
      <c r="U188" s="36"/>
      <c r="V188" s="36"/>
      <c r="W188" s="36"/>
      <c r="X188" s="36"/>
      <c r="Y188" s="36"/>
      <c r="Z188" s="36"/>
      <c r="AA188" s="36"/>
      <c r="AB188" s="36"/>
      <c r="AC188" s="36"/>
      <c r="AD188" s="36"/>
      <c r="AE188" s="36"/>
      <c r="AT188" s="19" t="s">
        <v>159</v>
      </c>
      <c r="AU188" s="19" t="s">
        <v>81</v>
      </c>
    </row>
    <row r="189" spans="1:65" s="2" customFormat="1" ht="16.5" customHeight="1">
      <c r="A189" s="36"/>
      <c r="B189" s="37"/>
      <c r="C189" s="222" t="s">
        <v>280</v>
      </c>
      <c r="D189" s="222" t="s">
        <v>189</v>
      </c>
      <c r="E189" s="223" t="s">
        <v>281</v>
      </c>
      <c r="F189" s="224" t="s">
        <v>282</v>
      </c>
      <c r="G189" s="225" t="s">
        <v>200</v>
      </c>
      <c r="H189" s="226">
        <v>1</v>
      </c>
      <c r="I189" s="227"/>
      <c r="J189" s="228">
        <f>ROUND(I189*H189,2)</f>
        <v>0</v>
      </c>
      <c r="K189" s="224" t="s">
        <v>19</v>
      </c>
      <c r="L189" s="229"/>
      <c r="M189" s="230" t="s">
        <v>19</v>
      </c>
      <c r="N189" s="231" t="s">
        <v>43</v>
      </c>
      <c r="O189" s="66"/>
      <c r="P189" s="189">
        <f>O189*H189</f>
        <v>0</v>
      </c>
      <c r="Q189" s="189">
        <v>0.0985</v>
      </c>
      <c r="R189" s="189">
        <f>Q189*H189</f>
        <v>0.0985</v>
      </c>
      <c r="S189" s="189">
        <v>0</v>
      </c>
      <c r="T189" s="190">
        <f>S189*H189</f>
        <v>0</v>
      </c>
      <c r="U189" s="36"/>
      <c r="V189" s="36"/>
      <c r="W189" s="36"/>
      <c r="X189" s="36"/>
      <c r="Y189" s="36"/>
      <c r="Z189" s="36"/>
      <c r="AA189" s="36"/>
      <c r="AB189" s="36"/>
      <c r="AC189" s="36"/>
      <c r="AD189" s="36"/>
      <c r="AE189" s="36"/>
      <c r="AR189" s="191" t="s">
        <v>193</v>
      </c>
      <c r="AT189" s="191" t="s">
        <v>189</v>
      </c>
      <c r="AU189" s="191" t="s">
        <v>81</v>
      </c>
      <c r="AY189" s="19" t="s">
        <v>148</v>
      </c>
      <c r="BE189" s="192">
        <f>IF(N189="základní",J189,0)</f>
        <v>0</v>
      </c>
      <c r="BF189" s="192">
        <f>IF(N189="snížená",J189,0)</f>
        <v>0</v>
      </c>
      <c r="BG189" s="192">
        <f>IF(N189="zákl. přenesená",J189,0)</f>
        <v>0</v>
      </c>
      <c r="BH189" s="192">
        <f>IF(N189="sníž. přenesená",J189,0)</f>
        <v>0</v>
      </c>
      <c r="BI189" s="192">
        <f>IF(N189="nulová",J189,0)</f>
        <v>0</v>
      </c>
      <c r="BJ189" s="19" t="s">
        <v>79</v>
      </c>
      <c r="BK189" s="192">
        <f>ROUND(I189*H189,2)</f>
        <v>0</v>
      </c>
      <c r="BL189" s="19" t="s">
        <v>155</v>
      </c>
      <c r="BM189" s="191" t="s">
        <v>283</v>
      </c>
    </row>
    <row r="190" spans="1:47" s="2" customFormat="1" ht="29.25">
      <c r="A190" s="36"/>
      <c r="B190" s="37"/>
      <c r="C190" s="38"/>
      <c r="D190" s="193" t="s">
        <v>157</v>
      </c>
      <c r="E190" s="38"/>
      <c r="F190" s="194" t="s">
        <v>284</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157</v>
      </c>
      <c r="AU190" s="19" t="s">
        <v>81</v>
      </c>
    </row>
    <row r="191" spans="1:65" s="2" customFormat="1" ht="33" customHeight="1">
      <c r="A191" s="36"/>
      <c r="B191" s="37"/>
      <c r="C191" s="180" t="s">
        <v>285</v>
      </c>
      <c r="D191" s="180" t="s">
        <v>150</v>
      </c>
      <c r="E191" s="181" t="s">
        <v>286</v>
      </c>
      <c r="F191" s="182" t="s">
        <v>287</v>
      </c>
      <c r="G191" s="183" t="s">
        <v>153</v>
      </c>
      <c r="H191" s="184">
        <v>2.39</v>
      </c>
      <c r="I191" s="185"/>
      <c r="J191" s="186">
        <f>ROUND(I191*H191,2)</f>
        <v>0</v>
      </c>
      <c r="K191" s="182" t="s">
        <v>19</v>
      </c>
      <c r="L191" s="41"/>
      <c r="M191" s="187" t="s">
        <v>19</v>
      </c>
      <c r="N191" s="188" t="s">
        <v>43</v>
      </c>
      <c r="O191" s="66"/>
      <c r="P191" s="189">
        <f>O191*H191</f>
        <v>0</v>
      </c>
      <c r="Q191" s="189">
        <v>2.32884</v>
      </c>
      <c r="R191" s="189">
        <f>Q191*H191</f>
        <v>5.5659276</v>
      </c>
      <c r="S191" s="189">
        <v>0</v>
      </c>
      <c r="T191" s="190">
        <f>S191*H191</f>
        <v>0</v>
      </c>
      <c r="U191" s="36"/>
      <c r="V191" s="36"/>
      <c r="W191" s="36"/>
      <c r="X191" s="36"/>
      <c r="Y191" s="36"/>
      <c r="Z191" s="36"/>
      <c r="AA191" s="36"/>
      <c r="AB191" s="36"/>
      <c r="AC191" s="36"/>
      <c r="AD191" s="36"/>
      <c r="AE191" s="36"/>
      <c r="AR191" s="191" t="s">
        <v>155</v>
      </c>
      <c r="AT191" s="191" t="s">
        <v>150</v>
      </c>
      <c r="AU191" s="191" t="s">
        <v>81</v>
      </c>
      <c r="AY191" s="19" t="s">
        <v>148</v>
      </c>
      <c r="BE191" s="192">
        <f>IF(N191="základní",J191,0)</f>
        <v>0</v>
      </c>
      <c r="BF191" s="192">
        <f>IF(N191="snížená",J191,0)</f>
        <v>0</v>
      </c>
      <c r="BG191" s="192">
        <f>IF(N191="zákl. přenesená",J191,0)</f>
        <v>0</v>
      </c>
      <c r="BH191" s="192">
        <f>IF(N191="sníž. přenesená",J191,0)</f>
        <v>0</v>
      </c>
      <c r="BI191" s="192">
        <f>IF(N191="nulová",J191,0)</f>
        <v>0</v>
      </c>
      <c r="BJ191" s="19" t="s">
        <v>79</v>
      </c>
      <c r="BK191" s="192">
        <f>ROUND(I191*H191,2)</f>
        <v>0</v>
      </c>
      <c r="BL191" s="19" t="s">
        <v>155</v>
      </c>
      <c r="BM191" s="191" t="s">
        <v>288</v>
      </c>
    </row>
    <row r="192" spans="1:47" s="2" customFormat="1" ht="12">
      <c r="A192" s="36"/>
      <c r="B192" s="37"/>
      <c r="C192" s="38"/>
      <c r="D192" s="193" t="s">
        <v>157</v>
      </c>
      <c r="E192" s="38"/>
      <c r="F192" s="194" t="s">
        <v>289</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157</v>
      </c>
      <c r="AU192" s="19" t="s">
        <v>81</v>
      </c>
    </row>
    <row r="193" spans="2:51" s="13" customFormat="1" ht="12">
      <c r="B193" s="200"/>
      <c r="C193" s="201"/>
      <c r="D193" s="193" t="s">
        <v>161</v>
      </c>
      <c r="E193" s="202" t="s">
        <v>19</v>
      </c>
      <c r="F193" s="203" t="s">
        <v>290</v>
      </c>
      <c r="G193" s="201"/>
      <c r="H193" s="204">
        <v>2.39</v>
      </c>
      <c r="I193" s="205"/>
      <c r="J193" s="201"/>
      <c r="K193" s="201"/>
      <c r="L193" s="206"/>
      <c r="M193" s="207"/>
      <c r="N193" s="208"/>
      <c r="O193" s="208"/>
      <c r="P193" s="208"/>
      <c r="Q193" s="208"/>
      <c r="R193" s="208"/>
      <c r="S193" s="208"/>
      <c r="T193" s="209"/>
      <c r="AT193" s="210" t="s">
        <v>161</v>
      </c>
      <c r="AU193" s="210" t="s">
        <v>81</v>
      </c>
      <c r="AV193" s="13" t="s">
        <v>81</v>
      </c>
      <c r="AW193" s="13" t="s">
        <v>34</v>
      </c>
      <c r="AX193" s="13" t="s">
        <v>79</v>
      </c>
      <c r="AY193" s="210" t="s">
        <v>148</v>
      </c>
    </row>
    <row r="194" spans="2:63" s="12" customFormat="1" ht="22.9" customHeight="1">
      <c r="B194" s="164"/>
      <c r="C194" s="165"/>
      <c r="D194" s="166" t="s">
        <v>71</v>
      </c>
      <c r="E194" s="178" t="s">
        <v>155</v>
      </c>
      <c r="F194" s="178" t="s">
        <v>291</v>
      </c>
      <c r="G194" s="165"/>
      <c r="H194" s="165"/>
      <c r="I194" s="168"/>
      <c r="J194" s="179">
        <f>BK194</f>
        <v>0</v>
      </c>
      <c r="K194" s="165"/>
      <c r="L194" s="170"/>
      <c r="M194" s="171"/>
      <c r="N194" s="172"/>
      <c r="O194" s="172"/>
      <c r="P194" s="173">
        <f>SUM(P195:P213)</f>
        <v>0</v>
      </c>
      <c r="Q194" s="172"/>
      <c r="R194" s="173">
        <f>SUM(R195:R213)</f>
        <v>0.78924034</v>
      </c>
      <c r="S194" s="172"/>
      <c r="T194" s="174">
        <f>SUM(T195:T213)</f>
        <v>0</v>
      </c>
      <c r="AR194" s="175" t="s">
        <v>79</v>
      </c>
      <c r="AT194" s="176" t="s">
        <v>71</v>
      </c>
      <c r="AU194" s="176" t="s">
        <v>79</v>
      </c>
      <c r="AY194" s="175" t="s">
        <v>148</v>
      </c>
      <c r="BK194" s="177">
        <f>SUM(BK195:BK213)</f>
        <v>0</v>
      </c>
    </row>
    <row r="195" spans="1:65" s="2" customFormat="1" ht="21.75" customHeight="1">
      <c r="A195" s="36"/>
      <c r="B195" s="37"/>
      <c r="C195" s="180" t="s">
        <v>7</v>
      </c>
      <c r="D195" s="180" t="s">
        <v>150</v>
      </c>
      <c r="E195" s="181" t="s">
        <v>292</v>
      </c>
      <c r="F195" s="182" t="s">
        <v>293</v>
      </c>
      <c r="G195" s="183" t="s">
        <v>153</v>
      </c>
      <c r="H195" s="184">
        <v>0.315</v>
      </c>
      <c r="I195" s="185"/>
      <c r="J195" s="186">
        <f>ROUND(I195*H195,2)</f>
        <v>0</v>
      </c>
      <c r="K195" s="182" t="s">
        <v>154</v>
      </c>
      <c r="L195" s="41"/>
      <c r="M195" s="187" t="s">
        <v>19</v>
      </c>
      <c r="N195" s="188" t="s">
        <v>43</v>
      </c>
      <c r="O195" s="66"/>
      <c r="P195" s="189">
        <f>O195*H195</f>
        <v>0</v>
      </c>
      <c r="Q195" s="189">
        <v>2.45337</v>
      </c>
      <c r="R195" s="189">
        <f>Q195*H195</f>
        <v>0.77281155</v>
      </c>
      <c r="S195" s="189">
        <v>0</v>
      </c>
      <c r="T195" s="190">
        <f>S195*H195</f>
        <v>0</v>
      </c>
      <c r="U195" s="36"/>
      <c r="V195" s="36"/>
      <c r="W195" s="36"/>
      <c r="X195" s="36"/>
      <c r="Y195" s="36"/>
      <c r="Z195" s="36"/>
      <c r="AA195" s="36"/>
      <c r="AB195" s="36"/>
      <c r="AC195" s="36"/>
      <c r="AD195" s="36"/>
      <c r="AE195" s="36"/>
      <c r="AR195" s="191" t="s">
        <v>155</v>
      </c>
      <c r="AT195" s="191" t="s">
        <v>150</v>
      </c>
      <c r="AU195" s="191" t="s">
        <v>81</v>
      </c>
      <c r="AY195" s="19" t="s">
        <v>148</v>
      </c>
      <c r="BE195" s="192">
        <f>IF(N195="základní",J195,0)</f>
        <v>0</v>
      </c>
      <c r="BF195" s="192">
        <f>IF(N195="snížená",J195,0)</f>
        <v>0</v>
      </c>
      <c r="BG195" s="192">
        <f>IF(N195="zákl. přenesená",J195,0)</f>
        <v>0</v>
      </c>
      <c r="BH195" s="192">
        <f>IF(N195="sníž. přenesená",J195,0)</f>
        <v>0</v>
      </c>
      <c r="BI195" s="192">
        <f>IF(N195="nulová",J195,0)</f>
        <v>0</v>
      </c>
      <c r="BJ195" s="19" t="s">
        <v>79</v>
      </c>
      <c r="BK195" s="192">
        <f>ROUND(I195*H195,2)</f>
        <v>0</v>
      </c>
      <c r="BL195" s="19" t="s">
        <v>155</v>
      </c>
      <c r="BM195" s="191" t="s">
        <v>294</v>
      </c>
    </row>
    <row r="196" spans="1:47" s="2" customFormat="1" ht="19.5">
      <c r="A196" s="36"/>
      <c r="B196" s="37"/>
      <c r="C196" s="38"/>
      <c r="D196" s="193" t="s">
        <v>157</v>
      </c>
      <c r="E196" s="38"/>
      <c r="F196" s="194" t="s">
        <v>295</v>
      </c>
      <c r="G196" s="38"/>
      <c r="H196" s="38"/>
      <c r="I196" s="195"/>
      <c r="J196" s="38"/>
      <c r="K196" s="38"/>
      <c r="L196" s="41"/>
      <c r="M196" s="196"/>
      <c r="N196" s="197"/>
      <c r="O196" s="66"/>
      <c r="P196" s="66"/>
      <c r="Q196" s="66"/>
      <c r="R196" s="66"/>
      <c r="S196" s="66"/>
      <c r="T196" s="67"/>
      <c r="U196" s="36"/>
      <c r="V196" s="36"/>
      <c r="W196" s="36"/>
      <c r="X196" s="36"/>
      <c r="Y196" s="36"/>
      <c r="Z196" s="36"/>
      <c r="AA196" s="36"/>
      <c r="AB196" s="36"/>
      <c r="AC196" s="36"/>
      <c r="AD196" s="36"/>
      <c r="AE196" s="36"/>
      <c r="AT196" s="19" t="s">
        <v>157</v>
      </c>
      <c r="AU196" s="19" t="s">
        <v>81</v>
      </c>
    </row>
    <row r="197" spans="1:47" s="2" customFormat="1" ht="12">
      <c r="A197" s="36"/>
      <c r="B197" s="37"/>
      <c r="C197" s="38"/>
      <c r="D197" s="198" t="s">
        <v>159</v>
      </c>
      <c r="E197" s="38"/>
      <c r="F197" s="199" t="s">
        <v>296</v>
      </c>
      <c r="G197" s="38"/>
      <c r="H197" s="38"/>
      <c r="I197" s="195"/>
      <c r="J197" s="38"/>
      <c r="K197" s="38"/>
      <c r="L197" s="41"/>
      <c r="M197" s="196"/>
      <c r="N197" s="197"/>
      <c r="O197" s="66"/>
      <c r="P197" s="66"/>
      <c r="Q197" s="66"/>
      <c r="R197" s="66"/>
      <c r="S197" s="66"/>
      <c r="T197" s="67"/>
      <c r="U197" s="36"/>
      <c r="V197" s="36"/>
      <c r="W197" s="36"/>
      <c r="X197" s="36"/>
      <c r="Y197" s="36"/>
      <c r="Z197" s="36"/>
      <c r="AA197" s="36"/>
      <c r="AB197" s="36"/>
      <c r="AC197" s="36"/>
      <c r="AD197" s="36"/>
      <c r="AE197" s="36"/>
      <c r="AT197" s="19" t="s">
        <v>159</v>
      </c>
      <c r="AU197" s="19" t="s">
        <v>81</v>
      </c>
    </row>
    <row r="198" spans="2:51" s="13" customFormat="1" ht="22.5">
      <c r="B198" s="200"/>
      <c r="C198" s="201"/>
      <c r="D198" s="193" t="s">
        <v>161</v>
      </c>
      <c r="E198" s="202" t="s">
        <v>19</v>
      </c>
      <c r="F198" s="203" t="s">
        <v>297</v>
      </c>
      <c r="G198" s="201"/>
      <c r="H198" s="204">
        <v>0.315</v>
      </c>
      <c r="I198" s="205"/>
      <c r="J198" s="201"/>
      <c r="K198" s="201"/>
      <c r="L198" s="206"/>
      <c r="M198" s="207"/>
      <c r="N198" s="208"/>
      <c r="O198" s="208"/>
      <c r="P198" s="208"/>
      <c r="Q198" s="208"/>
      <c r="R198" s="208"/>
      <c r="S198" s="208"/>
      <c r="T198" s="209"/>
      <c r="AT198" s="210" t="s">
        <v>161</v>
      </c>
      <c r="AU198" s="210" t="s">
        <v>81</v>
      </c>
      <c r="AV198" s="13" t="s">
        <v>81</v>
      </c>
      <c r="AW198" s="13" t="s">
        <v>34</v>
      </c>
      <c r="AX198" s="13" t="s">
        <v>79</v>
      </c>
      <c r="AY198" s="210" t="s">
        <v>148</v>
      </c>
    </row>
    <row r="199" spans="1:65" s="2" customFormat="1" ht="24.2" customHeight="1">
      <c r="A199" s="36"/>
      <c r="B199" s="37"/>
      <c r="C199" s="180" t="s">
        <v>298</v>
      </c>
      <c r="D199" s="180" t="s">
        <v>150</v>
      </c>
      <c r="E199" s="181" t="s">
        <v>299</v>
      </c>
      <c r="F199" s="182" t="s">
        <v>300</v>
      </c>
      <c r="G199" s="183" t="s">
        <v>192</v>
      </c>
      <c r="H199" s="184">
        <v>0.005</v>
      </c>
      <c r="I199" s="185"/>
      <c r="J199" s="186">
        <f>ROUND(I199*H199,2)</f>
        <v>0</v>
      </c>
      <c r="K199" s="182" t="s">
        <v>154</v>
      </c>
      <c r="L199" s="41"/>
      <c r="M199" s="187" t="s">
        <v>19</v>
      </c>
      <c r="N199" s="188" t="s">
        <v>43</v>
      </c>
      <c r="O199" s="66"/>
      <c r="P199" s="189">
        <f>O199*H199</f>
        <v>0</v>
      </c>
      <c r="Q199" s="189">
        <v>1.06277</v>
      </c>
      <c r="R199" s="189">
        <f>Q199*H199</f>
        <v>0.00531385</v>
      </c>
      <c r="S199" s="189">
        <v>0</v>
      </c>
      <c r="T199" s="190">
        <f>S199*H199</f>
        <v>0</v>
      </c>
      <c r="U199" s="36"/>
      <c r="V199" s="36"/>
      <c r="W199" s="36"/>
      <c r="X199" s="36"/>
      <c r="Y199" s="36"/>
      <c r="Z199" s="36"/>
      <c r="AA199" s="36"/>
      <c r="AB199" s="36"/>
      <c r="AC199" s="36"/>
      <c r="AD199" s="36"/>
      <c r="AE199" s="36"/>
      <c r="AR199" s="191" t="s">
        <v>155</v>
      </c>
      <c r="AT199" s="191" t="s">
        <v>150</v>
      </c>
      <c r="AU199" s="191" t="s">
        <v>81</v>
      </c>
      <c r="AY199" s="19" t="s">
        <v>148</v>
      </c>
      <c r="BE199" s="192">
        <f>IF(N199="základní",J199,0)</f>
        <v>0</v>
      </c>
      <c r="BF199" s="192">
        <f>IF(N199="snížená",J199,0)</f>
        <v>0</v>
      </c>
      <c r="BG199" s="192">
        <f>IF(N199="zákl. přenesená",J199,0)</f>
        <v>0</v>
      </c>
      <c r="BH199" s="192">
        <f>IF(N199="sníž. přenesená",J199,0)</f>
        <v>0</v>
      </c>
      <c r="BI199" s="192">
        <f>IF(N199="nulová",J199,0)</f>
        <v>0</v>
      </c>
      <c r="BJ199" s="19" t="s">
        <v>79</v>
      </c>
      <c r="BK199" s="192">
        <f>ROUND(I199*H199,2)</f>
        <v>0</v>
      </c>
      <c r="BL199" s="19" t="s">
        <v>155</v>
      </c>
      <c r="BM199" s="191" t="s">
        <v>301</v>
      </c>
    </row>
    <row r="200" spans="1:47" s="2" customFormat="1" ht="19.5">
      <c r="A200" s="36"/>
      <c r="B200" s="37"/>
      <c r="C200" s="38"/>
      <c r="D200" s="193" t="s">
        <v>157</v>
      </c>
      <c r="E200" s="38"/>
      <c r="F200" s="194" t="s">
        <v>302</v>
      </c>
      <c r="G200" s="38"/>
      <c r="H200" s="38"/>
      <c r="I200" s="195"/>
      <c r="J200" s="38"/>
      <c r="K200" s="38"/>
      <c r="L200" s="41"/>
      <c r="M200" s="196"/>
      <c r="N200" s="197"/>
      <c r="O200" s="66"/>
      <c r="P200" s="66"/>
      <c r="Q200" s="66"/>
      <c r="R200" s="66"/>
      <c r="S200" s="66"/>
      <c r="T200" s="67"/>
      <c r="U200" s="36"/>
      <c r="V200" s="36"/>
      <c r="W200" s="36"/>
      <c r="X200" s="36"/>
      <c r="Y200" s="36"/>
      <c r="Z200" s="36"/>
      <c r="AA200" s="36"/>
      <c r="AB200" s="36"/>
      <c r="AC200" s="36"/>
      <c r="AD200" s="36"/>
      <c r="AE200" s="36"/>
      <c r="AT200" s="19" t="s">
        <v>157</v>
      </c>
      <c r="AU200" s="19" t="s">
        <v>81</v>
      </c>
    </row>
    <row r="201" spans="1:47" s="2" customFormat="1" ht="12">
      <c r="A201" s="36"/>
      <c r="B201" s="37"/>
      <c r="C201" s="38"/>
      <c r="D201" s="198" t="s">
        <v>159</v>
      </c>
      <c r="E201" s="38"/>
      <c r="F201" s="199" t="s">
        <v>303</v>
      </c>
      <c r="G201" s="38"/>
      <c r="H201" s="38"/>
      <c r="I201" s="195"/>
      <c r="J201" s="38"/>
      <c r="K201" s="38"/>
      <c r="L201" s="41"/>
      <c r="M201" s="196"/>
      <c r="N201" s="197"/>
      <c r="O201" s="66"/>
      <c r="P201" s="66"/>
      <c r="Q201" s="66"/>
      <c r="R201" s="66"/>
      <c r="S201" s="66"/>
      <c r="T201" s="67"/>
      <c r="U201" s="36"/>
      <c r="V201" s="36"/>
      <c r="W201" s="36"/>
      <c r="X201" s="36"/>
      <c r="Y201" s="36"/>
      <c r="Z201" s="36"/>
      <c r="AA201" s="36"/>
      <c r="AB201" s="36"/>
      <c r="AC201" s="36"/>
      <c r="AD201" s="36"/>
      <c r="AE201" s="36"/>
      <c r="AT201" s="19" t="s">
        <v>159</v>
      </c>
      <c r="AU201" s="19" t="s">
        <v>81</v>
      </c>
    </row>
    <row r="202" spans="2:51" s="13" customFormat="1" ht="12">
      <c r="B202" s="200"/>
      <c r="C202" s="201"/>
      <c r="D202" s="193" t="s">
        <v>161</v>
      </c>
      <c r="E202" s="202" t="s">
        <v>19</v>
      </c>
      <c r="F202" s="203" t="s">
        <v>304</v>
      </c>
      <c r="G202" s="201"/>
      <c r="H202" s="204">
        <v>0.005</v>
      </c>
      <c r="I202" s="205"/>
      <c r="J202" s="201"/>
      <c r="K202" s="201"/>
      <c r="L202" s="206"/>
      <c r="M202" s="207"/>
      <c r="N202" s="208"/>
      <c r="O202" s="208"/>
      <c r="P202" s="208"/>
      <c r="Q202" s="208"/>
      <c r="R202" s="208"/>
      <c r="S202" s="208"/>
      <c r="T202" s="209"/>
      <c r="AT202" s="210" t="s">
        <v>161</v>
      </c>
      <c r="AU202" s="210" t="s">
        <v>81</v>
      </c>
      <c r="AV202" s="13" t="s">
        <v>81</v>
      </c>
      <c r="AW202" s="13" t="s">
        <v>34</v>
      </c>
      <c r="AX202" s="13" t="s">
        <v>79</v>
      </c>
      <c r="AY202" s="210" t="s">
        <v>148</v>
      </c>
    </row>
    <row r="203" spans="1:65" s="2" customFormat="1" ht="24.2" customHeight="1">
      <c r="A203" s="36"/>
      <c r="B203" s="37"/>
      <c r="C203" s="180" t="s">
        <v>305</v>
      </c>
      <c r="D203" s="180" t="s">
        <v>150</v>
      </c>
      <c r="E203" s="181" t="s">
        <v>306</v>
      </c>
      <c r="F203" s="182" t="s">
        <v>307</v>
      </c>
      <c r="G203" s="183" t="s">
        <v>245</v>
      </c>
      <c r="H203" s="184">
        <v>0.867</v>
      </c>
      <c r="I203" s="185"/>
      <c r="J203" s="186">
        <f>ROUND(I203*H203,2)</f>
        <v>0</v>
      </c>
      <c r="K203" s="182" t="s">
        <v>154</v>
      </c>
      <c r="L203" s="41"/>
      <c r="M203" s="187" t="s">
        <v>19</v>
      </c>
      <c r="N203" s="188" t="s">
        <v>43</v>
      </c>
      <c r="O203" s="66"/>
      <c r="P203" s="189">
        <f>O203*H203</f>
        <v>0</v>
      </c>
      <c r="Q203" s="189">
        <v>0.01282</v>
      </c>
      <c r="R203" s="189">
        <f>Q203*H203</f>
        <v>0.01111494</v>
      </c>
      <c r="S203" s="189">
        <v>0</v>
      </c>
      <c r="T203" s="190">
        <f>S203*H203</f>
        <v>0</v>
      </c>
      <c r="U203" s="36"/>
      <c r="V203" s="36"/>
      <c r="W203" s="36"/>
      <c r="X203" s="36"/>
      <c r="Y203" s="36"/>
      <c r="Z203" s="36"/>
      <c r="AA203" s="36"/>
      <c r="AB203" s="36"/>
      <c r="AC203" s="36"/>
      <c r="AD203" s="36"/>
      <c r="AE203" s="36"/>
      <c r="AR203" s="191" t="s">
        <v>155</v>
      </c>
      <c r="AT203" s="191" t="s">
        <v>150</v>
      </c>
      <c r="AU203" s="191" t="s">
        <v>81</v>
      </c>
      <c r="AY203" s="19" t="s">
        <v>148</v>
      </c>
      <c r="BE203" s="192">
        <f>IF(N203="základní",J203,0)</f>
        <v>0</v>
      </c>
      <c r="BF203" s="192">
        <f>IF(N203="snížená",J203,0)</f>
        <v>0</v>
      </c>
      <c r="BG203" s="192">
        <f>IF(N203="zákl. přenesená",J203,0)</f>
        <v>0</v>
      </c>
      <c r="BH203" s="192">
        <f>IF(N203="sníž. přenesená",J203,0)</f>
        <v>0</v>
      </c>
      <c r="BI203" s="192">
        <f>IF(N203="nulová",J203,0)</f>
        <v>0</v>
      </c>
      <c r="BJ203" s="19" t="s">
        <v>79</v>
      </c>
      <c r="BK203" s="192">
        <f>ROUND(I203*H203,2)</f>
        <v>0</v>
      </c>
      <c r="BL203" s="19" t="s">
        <v>155</v>
      </c>
      <c r="BM203" s="191" t="s">
        <v>308</v>
      </c>
    </row>
    <row r="204" spans="1:47" s="2" customFormat="1" ht="19.5">
      <c r="A204" s="36"/>
      <c r="B204" s="37"/>
      <c r="C204" s="38"/>
      <c r="D204" s="193" t="s">
        <v>157</v>
      </c>
      <c r="E204" s="38"/>
      <c r="F204" s="194" t="s">
        <v>309</v>
      </c>
      <c r="G204" s="38"/>
      <c r="H204" s="38"/>
      <c r="I204" s="195"/>
      <c r="J204" s="38"/>
      <c r="K204" s="38"/>
      <c r="L204" s="41"/>
      <c r="M204" s="196"/>
      <c r="N204" s="197"/>
      <c r="O204" s="66"/>
      <c r="P204" s="66"/>
      <c r="Q204" s="66"/>
      <c r="R204" s="66"/>
      <c r="S204" s="66"/>
      <c r="T204" s="67"/>
      <c r="U204" s="36"/>
      <c r="V204" s="36"/>
      <c r="W204" s="36"/>
      <c r="X204" s="36"/>
      <c r="Y204" s="36"/>
      <c r="Z204" s="36"/>
      <c r="AA204" s="36"/>
      <c r="AB204" s="36"/>
      <c r="AC204" s="36"/>
      <c r="AD204" s="36"/>
      <c r="AE204" s="36"/>
      <c r="AT204" s="19" t="s">
        <v>157</v>
      </c>
      <c r="AU204" s="19" t="s">
        <v>81</v>
      </c>
    </row>
    <row r="205" spans="1:47" s="2" customFormat="1" ht="12">
      <c r="A205" s="36"/>
      <c r="B205" s="37"/>
      <c r="C205" s="38"/>
      <c r="D205" s="198" t="s">
        <v>159</v>
      </c>
      <c r="E205" s="38"/>
      <c r="F205" s="199" t="s">
        <v>310</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159</v>
      </c>
      <c r="AU205" s="19" t="s">
        <v>81</v>
      </c>
    </row>
    <row r="206" spans="2:51" s="13" customFormat="1" ht="12">
      <c r="B206" s="200"/>
      <c r="C206" s="201"/>
      <c r="D206" s="193" t="s">
        <v>161</v>
      </c>
      <c r="E206" s="202" t="s">
        <v>19</v>
      </c>
      <c r="F206" s="203" t="s">
        <v>311</v>
      </c>
      <c r="G206" s="201"/>
      <c r="H206" s="204">
        <v>0.867</v>
      </c>
      <c r="I206" s="205"/>
      <c r="J206" s="201"/>
      <c r="K206" s="201"/>
      <c r="L206" s="206"/>
      <c r="M206" s="207"/>
      <c r="N206" s="208"/>
      <c r="O206" s="208"/>
      <c r="P206" s="208"/>
      <c r="Q206" s="208"/>
      <c r="R206" s="208"/>
      <c r="S206" s="208"/>
      <c r="T206" s="209"/>
      <c r="AT206" s="210" t="s">
        <v>161</v>
      </c>
      <c r="AU206" s="210" t="s">
        <v>81</v>
      </c>
      <c r="AV206" s="13" t="s">
        <v>81</v>
      </c>
      <c r="AW206" s="13" t="s">
        <v>34</v>
      </c>
      <c r="AX206" s="13" t="s">
        <v>79</v>
      </c>
      <c r="AY206" s="210" t="s">
        <v>148</v>
      </c>
    </row>
    <row r="207" spans="1:65" s="2" customFormat="1" ht="24.2" customHeight="1">
      <c r="A207" s="36"/>
      <c r="B207" s="37"/>
      <c r="C207" s="180" t="s">
        <v>312</v>
      </c>
      <c r="D207" s="180" t="s">
        <v>150</v>
      </c>
      <c r="E207" s="181" t="s">
        <v>313</v>
      </c>
      <c r="F207" s="182" t="s">
        <v>314</v>
      </c>
      <c r="G207" s="183" t="s">
        <v>245</v>
      </c>
      <c r="H207" s="184">
        <v>0.867</v>
      </c>
      <c r="I207" s="185"/>
      <c r="J207" s="186">
        <f>ROUND(I207*H207,2)</f>
        <v>0</v>
      </c>
      <c r="K207" s="182" t="s">
        <v>154</v>
      </c>
      <c r="L207" s="41"/>
      <c r="M207" s="187" t="s">
        <v>19</v>
      </c>
      <c r="N207" s="188" t="s">
        <v>43</v>
      </c>
      <c r="O207" s="66"/>
      <c r="P207" s="189">
        <f>O207*H207</f>
        <v>0</v>
      </c>
      <c r="Q207" s="189">
        <v>0</v>
      </c>
      <c r="R207" s="189">
        <f>Q207*H207</f>
        <v>0</v>
      </c>
      <c r="S207" s="189">
        <v>0</v>
      </c>
      <c r="T207" s="190">
        <f>S207*H207</f>
        <v>0</v>
      </c>
      <c r="U207" s="36"/>
      <c r="V207" s="36"/>
      <c r="W207" s="36"/>
      <c r="X207" s="36"/>
      <c r="Y207" s="36"/>
      <c r="Z207" s="36"/>
      <c r="AA207" s="36"/>
      <c r="AB207" s="36"/>
      <c r="AC207" s="36"/>
      <c r="AD207" s="36"/>
      <c r="AE207" s="36"/>
      <c r="AR207" s="191" t="s">
        <v>155</v>
      </c>
      <c r="AT207" s="191" t="s">
        <v>150</v>
      </c>
      <c r="AU207" s="191" t="s">
        <v>81</v>
      </c>
      <c r="AY207" s="19" t="s">
        <v>148</v>
      </c>
      <c r="BE207" s="192">
        <f>IF(N207="základní",J207,0)</f>
        <v>0</v>
      </c>
      <c r="BF207" s="192">
        <f>IF(N207="snížená",J207,0)</f>
        <v>0</v>
      </c>
      <c r="BG207" s="192">
        <f>IF(N207="zákl. přenesená",J207,0)</f>
        <v>0</v>
      </c>
      <c r="BH207" s="192">
        <f>IF(N207="sníž. přenesená",J207,0)</f>
        <v>0</v>
      </c>
      <c r="BI207" s="192">
        <f>IF(N207="nulová",J207,0)</f>
        <v>0</v>
      </c>
      <c r="BJ207" s="19" t="s">
        <v>79</v>
      </c>
      <c r="BK207" s="192">
        <f>ROUND(I207*H207,2)</f>
        <v>0</v>
      </c>
      <c r="BL207" s="19" t="s">
        <v>155</v>
      </c>
      <c r="BM207" s="191" t="s">
        <v>315</v>
      </c>
    </row>
    <row r="208" spans="1:47" s="2" customFormat="1" ht="19.5">
      <c r="A208" s="36"/>
      <c r="B208" s="37"/>
      <c r="C208" s="38"/>
      <c r="D208" s="193" t="s">
        <v>157</v>
      </c>
      <c r="E208" s="38"/>
      <c r="F208" s="194" t="s">
        <v>316</v>
      </c>
      <c r="G208" s="38"/>
      <c r="H208" s="38"/>
      <c r="I208" s="195"/>
      <c r="J208" s="38"/>
      <c r="K208" s="38"/>
      <c r="L208" s="41"/>
      <c r="M208" s="196"/>
      <c r="N208" s="197"/>
      <c r="O208" s="66"/>
      <c r="P208" s="66"/>
      <c r="Q208" s="66"/>
      <c r="R208" s="66"/>
      <c r="S208" s="66"/>
      <c r="T208" s="67"/>
      <c r="U208" s="36"/>
      <c r="V208" s="36"/>
      <c r="W208" s="36"/>
      <c r="X208" s="36"/>
      <c r="Y208" s="36"/>
      <c r="Z208" s="36"/>
      <c r="AA208" s="36"/>
      <c r="AB208" s="36"/>
      <c r="AC208" s="36"/>
      <c r="AD208" s="36"/>
      <c r="AE208" s="36"/>
      <c r="AT208" s="19" t="s">
        <v>157</v>
      </c>
      <c r="AU208" s="19" t="s">
        <v>81</v>
      </c>
    </row>
    <row r="209" spans="1:47" s="2" customFormat="1" ht="12">
      <c r="A209" s="36"/>
      <c r="B209" s="37"/>
      <c r="C209" s="38"/>
      <c r="D209" s="198" t="s">
        <v>159</v>
      </c>
      <c r="E209" s="38"/>
      <c r="F209" s="199" t="s">
        <v>317</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159</v>
      </c>
      <c r="AU209" s="19" t="s">
        <v>81</v>
      </c>
    </row>
    <row r="210" spans="1:65" s="2" customFormat="1" ht="16.5" customHeight="1">
      <c r="A210" s="36"/>
      <c r="B210" s="37"/>
      <c r="C210" s="180" t="s">
        <v>318</v>
      </c>
      <c r="D210" s="180" t="s">
        <v>150</v>
      </c>
      <c r="E210" s="181" t="s">
        <v>319</v>
      </c>
      <c r="F210" s="182" t="s">
        <v>320</v>
      </c>
      <c r="G210" s="183" t="s">
        <v>153</v>
      </c>
      <c r="H210" s="184">
        <v>1.48</v>
      </c>
      <c r="I210" s="185"/>
      <c r="J210" s="186">
        <f>ROUND(I210*H210,2)</f>
        <v>0</v>
      </c>
      <c r="K210" s="182" t="s">
        <v>154</v>
      </c>
      <c r="L210" s="41"/>
      <c r="M210" s="187" t="s">
        <v>19</v>
      </c>
      <c r="N210" s="188" t="s">
        <v>43</v>
      </c>
      <c r="O210" s="66"/>
      <c r="P210" s="189">
        <f>O210*H210</f>
        <v>0</v>
      </c>
      <c r="Q210" s="189">
        <v>0</v>
      </c>
      <c r="R210" s="189">
        <f>Q210*H210</f>
        <v>0</v>
      </c>
      <c r="S210" s="189">
        <v>0</v>
      </c>
      <c r="T210" s="190">
        <f>S210*H210</f>
        <v>0</v>
      </c>
      <c r="U210" s="36"/>
      <c r="V210" s="36"/>
      <c r="W210" s="36"/>
      <c r="X210" s="36"/>
      <c r="Y210" s="36"/>
      <c r="Z210" s="36"/>
      <c r="AA210" s="36"/>
      <c r="AB210" s="36"/>
      <c r="AC210" s="36"/>
      <c r="AD210" s="36"/>
      <c r="AE210" s="36"/>
      <c r="AR210" s="191" t="s">
        <v>155</v>
      </c>
      <c r="AT210" s="191" t="s">
        <v>150</v>
      </c>
      <c r="AU210" s="191" t="s">
        <v>81</v>
      </c>
      <c r="AY210" s="19" t="s">
        <v>148</v>
      </c>
      <c r="BE210" s="192">
        <f>IF(N210="základní",J210,0)</f>
        <v>0</v>
      </c>
      <c r="BF210" s="192">
        <f>IF(N210="snížená",J210,0)</f>
        <v>0</v>
      </c>
      <c r="BG210" s="192">
        <f>IF(N210="zákl. přenesená",J210,0)</f>
        <v>0</v>
      </c>
      <c r="BH210" s="192">
        <f>IF(N210="sníž. přenesená",J210,0)</f>
        <v>0</v>
      </c>
      <c r="BI210" s="192">
        <f>IF(N210="nulová",J210,0)</f>
        <v>0</v>
      </c>
      <c r="BJ210" s="19" t="s">
        <v>79</v>
      </c>
      <c r="BK210" s="192">
        <f>ROUND(I210*H210,2)</f>
        <v>0</v>
      </c>
      <c r="BL210" s="19" t="s">
        <v>155</v>
      </c>
      <c r="BM210" s="191" t="s">
        <v>321</v>
      </c>
    </row>
    <row r="211" spans="1:47" s="2" customFormat="1" ht="19.5">
      <c r="A211" s="36"/>
      <c r="B211" s="37"/>
      <c r="C211" s="38"/>
      <c r="D211" s="193" t="s">
        <v>157</v>
      </c>
      <c r="E211" s="38"/>
      <c r="F211" s="194" t="s">
        <v>322</v>
      </c>
      <c r="G211" s="38"/>
      <c r="H211" s="38"/>
      <c r="I211" s="195"/>
      <c r="J211" s="38"/>
      <c r="K211" s="38"/>
      <c r="L211" s="41"/>
      <c r="M211" s="196"/>
      <c r="N211" s="197"/>
      <c r="O211" s="66"/>
      <c r="P211" s="66"/>
      <c r="Q211" s="66"/>
      <c r="R211" s="66"/>
      <c r="S211" s="66"/>
      <c r="T211" s="67"/>
      <c r="U211" s="36"/>
      <c r="V211" s="36"/>
      <c r="W211" s="36"/>
      <c r="X211" s="36"/>
      <c r="Y211" s="36"/>
      <c r="Z211" s="36"/>
      <c r="AA211" s="36"/>
      <c r="AB211" s="36"/>
      <c r="AC211" s="36"/>
      <c r="AD211" s="36"/>
      <c r="AE211" s="36"/>
      <c r="AT211" s="19" t="s">
        <v>157</v>
      </c>
      <c r="AU211" s="19" t="s">
        <v>81</v>
      </c>
    </row>
    <row r="212" spans="1:47" s="2" customFormat="1" ht="12">
      <c r="A212" s="36"/>
      <c r="B212" s="37"/>
      <c r="C212" s="38"/>
      <c r="D212" s="198" t="s">
        <v>159</v>
      </c>
      <c r="E212" s="38"/>
      <c r="F212" s="199" t="s">
        <v>323</v>
      </c>
      <c r="G212" s="38"/>
      <c r="H212" s="38"/>
      <c r="I212" s="195"/>
      <c r="J212" s="38"/>
      <c r="K212" s="38"/>
      <c r="L212" s="41"/>
      <c r="M212" s="196"/>
      <c r="N212" s="197"/>
      <c r="O212" s="66"/>
      <c r="P212" s="66"/>
      <c r="Q212" s="66"/>
      <c r="R212" s="66"/>
      <c r="S212" s="66"/>
      <c r="T212" s="67"/>
      <c r="U212" s="36"/>
      <c r="V212" s="36"/>
      <c r="W212" s="36"/>
      <c r="X212" s="36"/>
      <c r="Y212" s="36"/>
      <c r="Z212" s="36"/>
      <c r="AA212" s="36"/>
      <c r="AB212" s="36"/>
      <c r="AC212" s="36"/>
      <c r="AD212" s="36"/>
      <c r="AE212" s="36"/>
      <c r="AT212" s="19" t="s">
        <v>159</v>
      </c>
      <c r="AU212" s="19" t="s">
        <v>81</v>
      </c>
    </row>
    <row r="213" spans="2:51" s="13" customFormat="1" ht="12">
      <c r="B213" s="200"/>
      <c r="C213" s="201"/>
      <c r="D213" s="193" t="s">
        <v>161</v>
      </c>
      <c r="E213" s="202" t="s">
        <v>19</v>
      </c>
      <c r="F213" s="203" t="s">
        <v>324</v>
      </c>
      <c r="G213" s="201"/>
      <c r="H213" s="204">
        <v>1.48</v>
      </c>
      <c r="I213" s="205"/>
      <c r="J213" s="201"/>
      <c r="K213" s="201"/>
      <c r="L213" s="206"/>
      <c r="M213" s="207"/>
      <c r="N213" s="208"/>
      <c r="O213" s="208"/>
      <c r="P213" s="208"/>
      <c r="Q213" s="208"/>
      <c r="R213" s="208"/>
      <c r="S213" s="208"/>
      <c r="T213" s="209"/>
      <c r="AT213" s="210" t="s">
        <v>161</v>
      </c>
      <c r="AU213" s="210" t="s">
        <v>81</v>
      </c>
      <c r="AV213" s="13" t="s">
        <v>81</v>
      </c>
      <c r="AW213" s="13" t="s">
        <v>34</v>
      </c>
      <c r="AX213" s="13" t="s">
        <v>79</v>
      </c>
      <c r="AY213" s="210" t="s">
        <v>148</v>
      </c>
    </row>
    <row r="214" spans="2:63" s="12" customFormat="1" ht="22.9" customHeight="1">
      <c r="B214" s="164"/>
      <c r="C214" s="165"/>
      <c r="D214" s="166" t="s">
        <v>71</v>
      </c>
      <c r="E214" s="178" t="s">
        <v>188</v>
      </c>
      <c r="F214" s="178" t="s">
        <v>325</v>
      </c>
      <c r="G214" s="165"/>
      <c r="H214" s="165"/>
      <c r="I214" s="168"/>
      <c r="J214" s="179">
        <f>BK214</f>
        <v>0</v>
      </c>
      <c r="K214" s="165"/>
      <c r="L214" s="170"/>
      <c r="M214" s="171"/>
      <c r="N214" s="172"/>
      <c r="O214" s="172"/>
      <c r="P214" s="173">
        <f>SUM(P215:P344)</f>
        <v>0</v>
      </c>
      <c r="Q214" s="172"/>
      <c r="R214" s="173">
        <f>SUM(R215:R344)</f>
        <v>38.060209109999995</v>
      </c>
      <c r="S214" s="172"/>
      <c r="T214" s="174">
        <f>SUM(T215:T344)</f>
        <v>0</v>
      </c>
      <c r="AR214" s="175" t="s">
        <v>79</v>
      </c>
      <c r="AT214" s="176" t="s">
        <v>71</v>
      </c>
      <c r="AU214" s="176" t="s">
        <v>79</v>
      </c>
      <c r="AY214" s="175" t="s">
        <v>148</v>
      </c>
      <c r="BK214" s="177">
        <f>SUM(BK215:BK344)</f>
        <v>0</v>
      </c>
    </row>
    <row r="215" spans="1:65" s="2" customFormat="1" ht="16.5" customHeight="1">
      <c r="A215" s="36"/>
      <c r="B215" s="37"/>
      <c r="C215" s="180" t="s">
        <v>326</v>
      </c>
      <c r="D215" s="180" t="s">
        <v>150</v>
      </c>
      <c r="E215" s="181" t="s">
        <v>327</v>
      </c>
      <c r="F215" s="182" t="s">
        <v>328</v>
      </c>
      <c r="G215" s="183" t="s">
        <v>245</v>
      </c>
      <c r="H215" s="184">
        <v>206.092</v>
      </c>
      <c r="I215" s="185"/>
      <c r="J215" s="186">
        <f>ROUND(I215*H215,2)</f>
        <v>0</v>
      </c>
      <c r="K215" s="182" t="s">
        <v>19</v>
      </c>
      <c r="L215" s="41"/>
      <c r="M215" s="187" t="s">
        <v>19</v>
      </c>
      <c r="N215" s="188" t="s">
        <v>43</v>
      </c>
      <c r="O215" s="66"/>
      <c r="P215" s="189">
        <f>O215*H215</f>
        <v>0</v>
      </c>
      <c r="Q215" s="189">
        <v>0.00026</v>
      </c>
      <c r="R215" s="189">
        <f>Q215*H215</f>
        <v>0.05358392</v>
      </c>
      <c r="S215" s="189">
        <v>0</v>
      </c>
      <c r="T215" s="190">
        <f>S215*H215</f>
        <v>0</v>
      </c>
      <c r="U215" s="36"/>
      <c r="V215" s="36"/>
      <c r="W215" s="36"/>
      <c r="X215" s="36"/>
      <c r="Y215" s="36"/>
      <c r="Z215" s="36"/>
      <c r="AA215" s="36"/>
      <c r="AB215" s="36"/>
      <c r="AC215" s="36"/>
      <c r="AD215" s="36"/>
      <c r="AE215" s="36"/>
      <c r="AR215" s="191" t="s">
        <v>155</v>
      </c>
      <c r="AT215" s="191" t="s">
        <v>150</v>
      </c>
      <c r="AU215" s="191" t="s">
        <v>81</v>
      </c>
      <c r="AY215" s="19" t="s">
        <v>148</v>
      </c>
      <c r="BE215" s="192">
        <f>IF(N215="základní",J215,0)</f>
        <v>0</v>
      </c>
      <c r="BF215" s="192">
        <f>IF(N215="snížená",J215,0)</f>
        <v>0</v>
      </c>
      <c r="BG215" s="192">
        <f>IF(N215="zákl. přenesená",J215,0)</f>
        <v>0</v>
      </c>
      <c r="BH215" s="192">
        <f>IF(N215="sníž. přenesená",J215,0)</f>
        <v>0</v>
      </c>
      <c r="BI215" s="192">
        <f>IF(N215="nulová",J215,0)</f>
        <v>0</v>
      </c>
      <c r="BJ215" s="19" t="s">
        <v>79</v>
      </c>
      <c r="BK215" s="192">
        <f>ROUND(I215*H215,2)</f>
        <v>0</v>
      </c>
      <c r="BL215" s="19" t="s">
        <v>155</v>
      </c>
      <c r="BM215" s="191" t="s">
        <v>329</v>
      </c>
    </row>
    <row r="216" spans="1:47" s="2" customFormat="1" ht="19.5">
      <c r="A216" s="36"/>
      <c r="B216" s="37"/>
      <c r="C216" s="38"/>
      <c r="D216" s="193" t="s">
        <v>157</v>
      </c>
      <c r="E216" s="38"/>
      <c r="F216" s="194" t="s">
        <v>330</v>
      </c>
      <c r="G216" s="38"/>
      <c r="H216" s="38"/>
      <c r="I216" s="195"/>
      <c r="J216" s="38"/>
      <c r="K216" s="38"/>
      <c r="L216" s="41"/>
      <c r="M216" s="196"/>
      <c r="N216" s="197"/>
      <c r="O216" s="66"/>
      <c r="P216" s="66"/>
      <c r="Q216" s="66"/>
      <c r="R216" s="66"/>
      <c r="S216" s="66"/>
      <c r="T216" s="67"/>
      <c r="U216" s="36"/>
      <c r="V216" s="36"/>
      <c r="W216" s="36"/>
      <c r="X216" s="36"/>
      <c r="Y216" s="36"/>
      <c r="Z216" s="36"/>
      <c r="AA216" s="36"/>
      <c r="AB216" s="36"/>
      <c r="AC216" s="36"/>
      <c r="AD216" s="36"/>
      <c r="AE216" s="36"/>
      <c r="AT216" s="19" t="s">
        <v>157</v>
      </c>
      <c r="AU216" s="19" t="s">
        <v>81</v>
      </c>
    </row>
    <row r="217" spans="2:51" s="15" customFormat="1" ht="33.75">
      <c r="B217" s="232"/>
      <c r="C217" s="233"/>
      <c r="D217" s="193" t="s">
        <v>161</v>
      </c>
      <c r="E217" s="234" t="s">
        <v>19</v>
      </c>
      <c r="F217" s="235" t="s">
        <v>331</v>
      </c>
      <c r="G217" s="233"/>
      <c r="H217" s="234" t="s">
        <v>19</v>
      </c>
      <c r="I217" s="236"/>
      <c r="J217" s="233"/>
      <c r="K217" s="233"/>
      <c r="L217" s="237"/>
      <c r="M217" s="238"/>
      <c r="N217" s="239"/>
      <c r="O217" s="239"/>
      <c r="P217" s="239"/>
      <c r="Q217" s="239"/>
      <c r="R217" s="239"/>
      <c r="S217" s="239"/>
      <c r="T217" s="240"/>
      <c r="AT217" s="241" t="s">
        <v>161</v>
      </c>
      <c r="AU217" s="241" t="s">
        <v>81</v>
      </c>
      <c r="AV217" s="15" t="s">
        <v>79</v>
      </c>
      <c r="AW217" s="15" t="s">
        <v>34</v>
      </c>
      <c r="AX217" s="15" t="s">
        <v>72</v>
      </c>
      <c r="AY217" s="241" t="s">
        <v>148</v>
      </c>
    </row>
    <row r="218" spans="2:51" s="15" customFormat="1" ht="12">
      <c r="B218" s="232"/>
      <c r="C218" s="233"/>
      <c r="D218" s="193" t="s">
        <v>161</v>
      </c>
      <c r="E218" s="234" t="s">
        <v>19</v>
      </c>
      <c r="F218" s="235" t="s">
        <v>332</v>
      </c>
      <c r="G218" s="233"/>
      <c r="H218" s="234" t="s">
        <v>19</v>
      </c>
      <c r="I218" s="236"/>
      <c r="J218" s="233"/>
      <c r="K218" s="233"/>
      <c r="L218" s="237"/>
      <c r="M218" s="238"/>
      <c r="N218" s="239"/>
      <c r="O218" s="239"/>
      <c r="P218" s="239"/>
      <c r="Q218" s="239"/>
      <c r="R218" s="239"/>
      <c r="S218" s="239"/>
      <c r="T218" s="240"/>
      <c r="AT218" s="241" t="s">
        <v>161</v>
      </c>
      <c r="AU218" s="241" t="s">
        <v>81</v>
      </c>
      <c r="AV218" s="15" t="s">
        <v>79</v>
      </c>
      <c r="AW218" s="15" t="s">
        <v>34</v>
      </c>
      <c r="AX218" s="15" t="s">
        <v>72</v>
      </c>
      <c r="AY218" s="241" t="s">
        <v>148</v>
      </c>
    </row>
    <row r="219" spans="2:51" s="13" customFormat="1" ht="12">
      <c r="B219" s="200"/>
      <c r="C219" s="201"/>
      <c r="D219" s="193" t="s">
        <v>161</v>
      </c>
      <c r="E219" s="202" t="s">
        <v>19</v>
      </c>
      <c r="F219" s="203" t="s">
        <v>333</v>
      </c>
      <c r="G219" s="201"/>
      <c r="H219" s="204">
        <v>9.6</v>
      </c>
      <c r="I219" s="205"/>
      <c r="J219" s="201"/>
      <c r="K219" s="201"/>
      <c r="L219" s="206"/>
      <c r="M219" s="207"/>
      <c r="N219" s="208"/>
      <c r="O219" s="208"/>
      <c r="P219" s="208"/>
      <c r="Q219" s="208"/>
      <c r="R219" s="208"/>
      <c r="S219" s="208"/>
      <c r="T219" s="209"/>
      <c r="AT219" s="210" t="s">
        <v>161</v>
      </c>
      <c r="AU219" s="210" t="s">
        <v>81</v>
      </c>
      <c r="AV219" s="13" t="s">
        <v>81</v>
      </c>
      <c r="AW219" s="13" t="s">
        <v>34</v>
      </c>
      <c r="AX219" s="13" t="s">
        <v>72</v>
      </c>
      <c r="AY219" s="210" t="s">
        <v>148</v>
      </c>
    </row>
    <row r="220" spans="2:51" s="13" customFormat="1" ht="12">
      <c r="B220" s="200"/>
      <c r="C220" s="201"/>
      <c r="D220" s="193" t="s">
        <v>161</v>
      </c>
      <c r="E220" s="202" t="s">
        <v>19</v>
      </c>
      <c r="F220" s="203" t="s">
        <v>334</v>
      </c>
      <c r="G220" s="201"/>
      <c r="H220" s="204">
        <v>2.901</v>
      </c>
      <c r="I220" s="205"/>
      <c r="J220" s="201"/>
      <c r="K220" s="201"/>
      <c r="L220" s="206"/>
      <c r="M220" s="207"/>
      <c r="N220" s="208"/>
      <c r="O220" s="208"/>
      <c r="P220" s="208"/>
      <c r="Q220" s="208"/>
      <c r="R220" s="208"/>
      <c r="S220" s="208"/>
      <c r="T220" s="209"/>
      <c r="AT220" s="210" t="s">
        <v>161</v>
      </c>
      <c r="AU220" s="210" t="s">
        <v>81</v>
      </c>
      <c r="AV220" s="13" t="s">
        <v>81</v>
      </c>
      <c r="AW220" s="13" t="s">
        <v>34</v>
      </c>
      <c r="AX220" s="13" t="s">
        <v>72</v>
      </c>
      <c r="AY220" s="210" t="s">
        <v>148</v>
      </c>
    </row>
    <row r="221" spans="2:51" s="13" customFormat="1" ht="12">
      <c r="B221" s="200"/>
      <c r="C221" s="201"/>
      <c r="D221" s="193" t="s">
        <v>161</v>
      </c>
      <c r="E221" s="202" t="s">
        <v>19</v>
      </c>
      <c r="F221" s="203" t="s">
        <v>335</v>
      </c>
      <c r="G221" s="201"/>
      <c r="H221" s="204">
        <v>14.72</v>
      </c>
      <c r="I221" s="205"/>
      <c r="J221" s="201"/>
      <c r="K221" s="201"/>
      <c r="L221" s="206"/>
      <c r="M221" s="207"/>
      <c r="N221" s="208"/>
      <c r="O221" s="208"/>
      <c r="P221" s="208"/>
      <c r="Q221" s="208"/>
      <c r="R221" s="208"/>
      <c r="S221" s="208"/>
      <c r="T221" s="209"/>
      <c r="AT221" s="210" t="s">
        <v>161</v>
      </c>
      <c r="AU221" s="210" t="s">
        <v>81</v>
      </c>
      <c r="AV221" s="13" t="s">
        <v>81</v>
      </c>
      <c r="AW221" s="13" t="s">
        <v>34</v>
      </c>
      <c r="AX221" s="13" t="s">
        <v>72</v>
      </c>
      <c r="AY221" s="210" t="s">
        <v>148</v>
      </c>
    </row>
    <row r="222" spans="2:51" s="13" customFormat="1" ht="12">
      <c r="B222" s="200"/>
      <c r="C222" s="201"/>
      <c r="D222" s="193" t="s">
        <v>161</v>
      </c>
      <c r="E222" s="202" t="s">
        <v>19</v>
      </c>
      <c r="F222" s="203" t="s">
        <v>336</v>
      </c>
      <c r="G222" s="201"/>
      <c r="H222" s="204">
        <v>2.64</v>
      </c>
      <c r="I222" s="205"/>
      <c r="J222" s="201"/>
      <c r="K222" s="201"/>
      <c r="L222" s="206"/>
      <c r="M222" s="207"/>
      <c r="N222" s="208"/>
      <c r="O222" s="208"/>
      <c r="P222" s="208"/>
      <c r="Q222" s="208"/>
      <c r="R222" s="208"/>
      <c r="S222" s="208"/>
      <c r="T222" s="209"/>
      <c r="AT222" s="210" t="s">
        <v>161</v>
      </c>
      <c r="AU222" s="210" t="s">
        <v>81</v>
      </c>
      <c r="AV222" s="13" t="s">
        <v>81</v>
      </c>
      <c r="AW222" s="13" t="s">
        <v>34</v>
      </c>
      <c r="AX222" s="13" t="s">
        <v>72</v>
      </c>
      <c r="AY222" s="210" t="s">
        <v>148</v>
      </c>
    </row>
    <row r="223" spans="2:51" s="13" customFormat="1" ht="12">
      <c r="B223" s="200"/>
      <c r="C223" s="201"/>
      <c r="D223" s="193" t="s">
        <v>161</v>
      </c>
      <c r="E223" s="202" t="s">
        <v>19</v>
      </c>
      <c r="F223" s="203" t="s">
        <v>337</v>
      </c>
      <c r="G223" s="201"/>
      <c r="H223" s="204">
        <v>4.92</v>
      </c>
      <c r="I223" s="205"/>
      <c r="J223" s="201"/>
      <c r="K223" s="201"/>
      <c r="L223" s="206"/>
      <c r="M223" s="207"/>
      <c r="N223" s="208"/>
      <c r="O223" s="208"/>
      <c r="P223" s="208"/>
      <c r="Q223" s="208"/>
      <c r="R223" s="208"/>
      <c r="S223" s="208"/>
      <c r="T223" s="209"/>
      <c r="AT223" s="210" t="s">
        <v>161</v>
      </c>
      <c r="AU223" s="210" t="s">
        <v>81</v>
      </c>
      <c r="AV223" s="13" t="s">
        <v>81</v>
      </c>
      <c r="AW223" s="13" t="s">
        <v>34</v>
      </c>
      <c r="AX223" s="13" t="s">
        <v>72</v>
      </c>
      <c r="AY223" s="210" t="s">
        <v>148</v>
      </c>
    </row>
    <row r="224" spans="2:51" s="13" customFormat="1" ht="33.75">
      <c r="B224" s="200"/>
      <c r="C224" s="201"/>
      <c r="D224" s="193" t="s">
        <v>161</v>
      </c>
      <c r="E224" s="202" t="s">
        <v>19</v>
      </c>
      <c r="F224" s="203" t="s">
        <v>338</v>
      </c>
      <c r="G224" s="201"/>
      <c r="H224" s="204">
        <v>36.308</v>
      </c>
      <c r="I224" s="205"/>
      <c r="J224" s="201"/>
      <c r="K224" s="201"/>
      <c r="L224" s="206"/>
      <c r="M224" s="207"/>
      <c r="N224" s="208"/>
      <c r="O224" s="208"/>
      <c r="P224" s="208"/>
      <c r="Q224" s="208"/>
      <c r="R224" s="208"/>
      <c r="S224" s="208"/>
      <c r="T224" s="209"/>
      <c r="AT224" s="210" t="s">
        <v>161</v>
      </c>
      <c r="AU224" s="210" t="s">
        <v>81</v>
      </c>
      <c r="AV224" s="13" t="s">
        <v>81</v>
      </c>
      <c r="AW224" s="13" t="s">
        <v>34</v>
      </c>
      <c r="AX224" s="13" t="s">
        <v>72</v>
      </c>
      <c r="AY224" s="210" t="s">
        <v>148</v>
      </c>
    </row>
    <row r="225" spans="2:51" s="16" customFormat="1" ht="12">
      <c r="B225" s="242"/>
      <c r="C225" s="243"/>
      <c r="D225" s="193" t="s">
        <v>161</v>
      </c>
      <c r="E225" s="244" t="s">
        <v>19</v>
      </c>
      <c r="F225" s="245" t="s">
        <v>339</v>
      </c>
      <c r="G225" s="243"/>
      <c r="H225" s="246">
        <v>71.089</v>
      </c>
      <c r="I225" s="247"/>
      <c r="J225" s="243"/>
      <c r="K225" s="243"/>
      <c r="L225" s="248"/>
      <c r="M225" s="249"/>
      <c r="N225" s="250"/>
      <c r="O225" s="250"/>
      <c r="P225" s="250"/>
      <c r="Q225" s="250"/>
      <c r="R225" s="250"/>
      <c r="S225" s="250"/>
      <c r="T225" s="251"/>
      <c r="AT225" s="252" t="s">
        <v>161</v>
      </c>
      <c r="AU225" s="252" t="s">
        <v>81</v>
      </c>
      <c r="AV225" s="16" t="s">
        <v>172</v>
      </c>
      <c r="AW225" s="16" t="s">
        <v>34</v>
      </c>
      <c r="AX225" s="16" t="s">
        <v>72</v>
      </c>
      <c r="AY225" s="252" t="s">
        <v>148</v>
      </c>
    </row>
    <row r="226" spans="2:51" s="15" customFormat="1" ht="12">
      <c r="B226" s="232"/>
      <c r="C226" s="233"/>
      <c r="D226" s="193" t="s">
        <v>161</v>
      </c>
      <c r="E226" s="234" t="s">
        <v>19</v>
      </c>
      <c r="F226" s="235" t="s">
        <v>340</v>
      </c>
      <c r="G226" s="233"/>
      <c r="H226" s="234" t="s">
        <v>19</v>
      </c>
      <c r="I226" s="236"/>
      <c r="J226" s="233"/>
      <c r="K226" s="233"/>
      <c r="L226" s="237"/>
      <c r="M226" s="238"/>
      <c r="N226" s="239"/>
      <c r="O226" s="239"/>
      <c r="P226" s="239"/>
      <c r="Q226" s="239"/>
      <c r="R226" s="239"/>
      <c r="S226" s="239"/>
      <c r="T226" s="240"/>
      <c r="AT226" s="241" t="s">
        <v>161</v>
      </c>
      <c r="AU226" s="241" t="s">
        <v>81</v>
      </c>
      <c r="AV226" s="15" t="s">
        <v>79</v>
      </c>
      <c r="AW226" s="15" t="s">
        <v>34</v>
      </c>
      <c r="AX226" s="15" t="s">
        <v>72</v>
      </c>
      <c r="AY226" s="241" t="s">
        <v>148</v>
      </c>
    </row>
    <row r="227" spans="2:51" s="13" customFormat="1" ht="22.5">
      <c r="B227" s="200"/>
      <c r="C227" s="201"/>
      <c r="D227" s="193" t="s">
        <v>161</v>
      </c>
      <c r="E227" s="202" t="s">
        <v>19</v>
      </c>
      <c r="F227" s="203" t="s">
        <v>341</v>
      </c>
      <c r="G227" s="201"/>
      <c r="H227" s="204">
        <v>36.134</v>
      </c>
      <c r="I227" s="205"/>
      <c r="J227" s="201"/>
      <c r="K227" s="201"/>
      <c r="L227" s="206"/>
      <c r="M227" s="207"/>
      <c r="N227" s="208"/>
      <c r="O227" s="208"/>
      <c r="P227" s="208"/>
      <c r="Q227" s="208"/>
      <c r="R227" s="208"/>
      <c r="S227" s="208"/>
      <c r="T227" s="209"/>
      <c r="AT227" s="210" t="s">
        <v>161</v>
      </c>
      <c r="AU227" s="210" t="s">
        <v>81</v>
      </c>
      <c r="AV227" s="13" t="s">
        <v>81</v>
      </c>
      <c r="AW227" s="13" t="s">
        <v>34</v>
      </c>
      <c r="AX227" s="13" t="s">
        <v>72</v>
      </c>
      <c r="AY227" s="210" t="s">
        <v>148</v>
      </c>
    </row>
    <row r="228" spans="2:51" s="13" customFormat="1" ht="12">
      <c r="B228" s="200"/>
      <c r="C228" s="201"/>
      <c r="D228" s="193" t="s">
        <v>161</v>
      </c>
      <c r="E228" s="202" t="s">
        <v>19</v>
      </c>
      <c r="F228" s="203" t="s">
        <v>342</v>
      </c>
      <c r="G228" s="201"/>
      <c r="H228" s="204">
        <v>2.901</v>
      </c>
      <c r="I228" s="205"/>
      <c r="J228" s="201"/>
      <c r="K228" s="201"/>
      <c r="L228" s="206"/>
      <c r="M228" s="207"/>
      <c r="N228" s="208"/>
      <c r="O228" s="208"/>
      <c r="P228" s="208"/>
      <c r="Q228" s="208"/>
      <c r="R228" s="208"/>
      <c r="S228" s="208"/>
      <c r="T228" s="209"/>
      <c r="AT228" s="210" t="s">
        <v>161</v>
      </c>
      <c r="AU228" s="210" t="s">
        <v>81</v>
      </c>
      <c r="AV228" s="13" t="s">
        <v>81</v>
      </c>
      <c r="AW228" s="13" t="s">
        <v>34</v>
      </c>
      <c r="AX228" s="13" t="s">
        <v>72</v>
      </c>
      <c r="AY228" s="210" t="s">
        <v>148</v>
      </c>
    </row>
    <row r="229" spans="2:51" s="13" customFormat="1" ht="12">
      <c r="B229" s="200"/>
      <c r="C229" s="201"/>
      <c r="D229" s="193" t="s">
        <v>161</v>
      </c>
      <c r="E229" s="202" t="s">
        <v>19</v>
      </c>
      <c r="F229" s="203" t="s">
        <v>343</v>
      </c>
      <c r="G229" s="201"/>
      <c r="H229" s="204">
        <v>13.6</v>
      </c>
      <c r="I229" s="205"/>
      <c r="J229" s="201"/>
      <c r="K229" s="201"/>
      <c r="L229" s="206"/>
      <c r="M229" s="207"/>
      <c r="N229" s="208"/>
      <c r="O229" s="208"/>
      <c r="P229" s="208"/>
      <c r="Q229" s="208"/>
      <c r="R229" s="208"/>
      <c r="S229" s="208"/>
      <c r="T229" s="209"/>
      <c r="AT229" s="210" t="s">
        <v>161</v>
      </c>
      <c r="AU229" s="210" t="s">
        <v>81</v>
      </c>
      <c r="AV229" s="13" t="s">
        <v>81</v>
      </c>
      <c r="AW229" s="13" t="s">
        <v>34</v>
      </c>
      <c r="AX229" s="13" t="s">
        <v>72</v>
      </c>
      <c r="AY229" s="210" t="s">
        <v>148</v>
      </c>
    </row>
    <row r="230" spans="2:51" s="13" customFormat="1" ht="12">
      <c r="B230" s="200"/>
      <c r="C230" s="201"/>
      <c r="D230" s="193" t="s">
        <v>161</v>
      </c>
      <c r="E230" s="202" t="s">
        <v>19</v>
      </c>
      <c r="F230" s="203" t="s">
        <v>344</v>
      </c>
      <c r="G230" s="201"/>
      <c r="H230" s="204">
        <v>17.484</v>
      </c>
      <c r="I230" s="205"/>
      <c r="J230" s="201"/>
      <c r="K230" s="201"/>
      <c r="L230" s="206"/>
      <c r="M230" s="207"/>
      <c r="N230" s="208"/>
      <c r="O230" s="208"/>
      <c r="P230" s="208"/>
      <c r="Q230" s="208"/>
      <c r="R230" s="208"/>
      <c r="S230" s="208"/>
      <c r="T230" s="209"/>
      <c r="AT230" s="210" t="s">
        <v>161</v>
      </c>
      <c r="AU230" s="210" t="s">
        <v>81</v>
      </c>
      <c r="AV230" s="13" t="s">
        <v>81</v>
      </c>
      <c r="AW230" s="13" t="s">
        <v>34</v>
      </c>
      <c r="AX230" s="13" t="s">
        <v>72</v>
      </c>
      <c r="AY230" s="210" t="s">
        <v>148</v>
      </c>
    </row>
    <row r="231" spans="2:51" s="13" customFormat="1" ht="22.5">
      <c r="B231" s="200"/>
      <c r="C231" s="201"/>
      <c r="D231" s="193" t="s">
        <v>161</v>
      </c>
      <c r="E231" s="202" t="s">
        <v>19</v>
      </c>
      <c r="F231" s="203" t="s">
        <v>345</v>
      </c>
      <c r="G231" s="201"/>
      <c r="H231" s="204">
        <v>64.884</v>
      </c>
      <c r="I231" s="205"/>
      <c r="J231" s="201"/>
      <c r="K231" s="201"/>
      <c r="L231" s="206"/>
      <c r="M231" s="207"/>
      <c r="N231" s="208"/>
      <c r="O231" s="208"/>
      <c r="P231" s="208"/>
      <c r="Q231" s="208"/>
      <c r="R231" s="208"/>
      <c r="S231" s="208"/>
      <c r="T231" s="209"/>
      <c r="AT231" s="210" t="s">
        <v>161</v>
      </c>
      <c r="AU231" s="210" t="s">
        <v>81</v>
      </c>
      <c r="AV231" s="13" t="s">
        <v>81</v>
      </c>
      <c r="AW231" s="13" t="s">
        <v>34</v>
      </c>
      <c r="AX231" s="13" t="s">
        <v>72</v>
      </c>
      <c r="AY231" s="210" t="s">
        <v>148</v>
      </c>
    </row>
    <row r="232" spans="2:51" s="16" customFormat="1" ht="12">
      <c r="B232" s="242"/>
      <c r="C232" s="243"/>
      <c r="D232" s="193" t="s">
        <v>161</v>
      </c>
      <c r="E232" s="244" t="s">
        <v>19</v>
      </c>
      <c r="F232" s="245" t="s">
        <v>339</v>
      </c>
      <c r="G232" s="243"/>
      <c r="H232" s="246">
        <v>135.003</v>
      </c>
      <c r="I232" s="247"/>
      <c r="J232" s="243"/>
      <c r="K232" s="243"/>
      <c r="L232" s="248"/>
      <c r="M232" s="249"/>
      <c r="N232" s="250"/>
      <c r="O232" s="250"/>
      <c r="P232" s="250"/>
      <c r="Q232" s="250"/>
      <c r="R232" s="250"/>
      <c r="S232" s="250"/>
      <c r="T232" s="251"/>
      <c r="AT232" s="252" t="s">
        <v>161</v>
      </c>
      <c r="AU232" s="252" t="s">
        <v>81</v>
      </c>
      <c r="AV232" s="16" t="s">
        <v>172</v>
      </c>
      <c r="AW232" s="16" t="s">
        <v>34</v>
      </c>
      <c r="AX232" s="16" t="s">
        <v>72</v>
      </c>
      <c r="AY232" s="252" t="s">
        <v>148</v>
      </c>
    </row>
    <row r="233" spans="2:51" s="14" customFormat="1" ht="12">
      <c r="B233" s="211"/>
      <c r="C233" s="212"/>
      <c r="D233" s="193" t="s">
        <v>161</v>
      </c>
      <c r="E233" s="213" t="s">
        <v>19</v>
      </c>
      <c r="F233" s="214" t="s">
        <v>164</v>
      </c>
      <c r="G233" s="212"/>
      <c r="H233" s="215">
        <v>206.092</v>
      </c>
      <c r="I233" s="216"/>
      <c r="J233" s="212"/>
      <c r="K233" s="212"/>
      <c r="L233" s="217"/>
      <c r="M233" s="218"/>
      <c r="N233" s="219"/>
      <c r="O233" s="219"/>
      <c r="P233" s="219"/>
      <c r="Q233" s="219"/>
      <c r="R233" s="219"/>
      <c r="S233" s="219"/>
      <c r="T233" s="220"/>
      <c r="AT233" s="221" t="s">
        <v>161</v>
      </c>
      <c r="AU233" s="221" t="s">
        <v>81</v>
      </c>
      <c r="AV233" s="14" t="s">
        <v>155</v>
      </c>
      <c r="AW233" s="14" t="s">
        <v>34</v>
      </c>
      <c r="AX233" s="14" t="s">
        <v>79</v>
      </c>
      <c r="AY233" s="221" t="s">
        <v>148</v>
      </c>
    </row>
    <row r="234" spans="1:65" s="2" customFormat="1" ht="24.2" customHeight="1">
      <c r="A234" s="36"/>
      <c r="B234" s="37"/>
      <c r="C234" s="180" t="s">
        <v>346</v>
      </c>
      <c r="D234" s="180" t="s">
        <v>150</v>
      </c>
      <c r="E234" s="181" t="s">
        <v>347</v>
      </c>
      <c r="F234" s="182" t="s">
        <v>348</v>
      </c>
      <c r="G234" s="183" t="s">
        <v>245</v>
      </c>
      <c r="H234" s="184">
        <v>2.25</v>
      </c>
      <c r="I234" s="185"/>
      <c r="J234" s="186">
        <f>ROUND(I234*H234,2)</f>
        <v>0</v>
      </c>
      <c r="K234" s="182" t="s">
        <v>154</v>
      </c>
      <c r="L234" s="41"/>
      <c r="M234" s="187" t="s">
        <v>19</v>
      </c>
      <c r="N234" s="188" t="s">
        <v>43</v>
      </c>
      <c r="O234" s="66"/>
      <c r="P234" s="189">
        <f>O234*H234</f>
        <v>0</v>
      </c>
      <c r="Q234" s="189">
        <v>0.00438</v>
      </c>
      <c r="R234" s="189">
        <f>Q234*H234</f>
        <v>0.009855000000000001</v>
      </c>
      <c r="S234" s="189">
        <v>0</v>
      </c>
      <c r="T234" s="190">
        <f>S234*H234</f>
        <v>0</v>
      </c>
      <c r="U234" s="36"/>
      <c r="V234" s="36"/>
      <c r="W234" s="36"/>
      <c r="X234" s="36"/>
      <c r="Y234" s="36"/>
      <c r="Z234" s="36"/>
      <c r="AA234" s="36"/>
      <c r="AB234" s="36"/>
      <c r="AC234" s="36"/>
      <c r="AD234" s="36"/>
      <c r="AE234" s="36"/>
      <c r="AR234" s="191" t="s">
        <v>155</v>
      </c>
      <c r="AT234" s="191" t="s">
        <v>150</v>
      </c>
      <c r="AU234" s="191" t="s">
        <v>81</v>
      </c>
      <c r="AY234" s="19" t="s">
        <v>148</v>
      </c>
      <c r="BE234" s="192">
        <f>IF(N234="základní",J234,0)</f>
        <v>0</v>
      </c>
      <c r="BF234" s="192">
        <f>IF(N234="snížená",J234,0)</f>
        <v>0</v>
      </c>
      <c r="BG234" s="192">
        <f>IF(N234="zákl. přenesená",J234,0)</f>
        <v>0</v>
      </c>
      <c r="BH234" s="192">
        <f>IF(N234="sníž. přenesená",J234,0)</f>
        <v>0</v>
      </c>
      <c r="BI234" s="192">
        <f>IF(N234="nulová",J234,0)</f>
        <v>0</v>
      </c>
      <c r="BJ234" s="19" t="s">
        <v>79</v>
      </c>
      <c r="BK234" s="192">
        <f>ROUND(I234*H234,2)</f>
        <v>0</v>
      </c>
      <c r="BL234" s="19" t="s">
        <v>155</v>
      </c>
      <c r="BM234" s="191" t="s">
        <v>349</v>
      </c>
    </row>
    <row r="235" spans="1:47" s="2" customFormat="1" ht="19.5">
      <c r="A235" s="36"/>
      <c r="B235" s="37"/>
      <c r="C235" s="38"/>
      <c r="D235" s="193" t="s">
        <v>157</v>
      </c>
      <c r="E235" s="38"/>
      <c r="F235" s="194" t="s">
        <v>350</v>
      </c>
      <c r="G235" s="38"/>
      <c r="H235" s="38"/>
      <c r="I235" s="195"/>
      <c r="J235" s="38"/>
      <c r="K235" s="38"/>
      <c r="L235" s="41"/>
      <c r="M235" s="196"/>
      <c r="N235" s="197"/>
      <c r="O235" s="66"/>
      <c r="P235" s="66"/>
      <c r="Q235" s="66"/>
      <c r="R235" s="66"/>
      <c r="S235" s="66"/>
      <c r="T235" s="67"/>
      <c r="U235" s="36"/>
      <c r="V235" s="36"/>
      <c r="W235" s="36"/>
      <c r="X235" s="36"/>
      <c r="Y235" s="36"/>
      <c r="Z235" s="36"/>
      <c r="AA235" s="36"/>
      <c r="AB235" s="36"/>
      <c r="AC235" s="36"/>
      <c r="AD235" s="36"/>
      <c r="AE235" s="36"/>
      <c r="AT235" s="19" t="s">
        <v>157</v>
      </c>
      <c r="AU235" s="19" t="s">
        <v>81</v>
      </c>
    </row>
    <row r="236" spans="1:47" s="2" customFormat="1" ht="12">
      <c r="A236" s="36"/>
      <c r="B236" s="37"/>
      <c r="C236" s="38"/>
      <c r="D236" s="198" t="s">
        <v>159</v>
      </c>
      <c r="E236" s="38"/>
      <c r="F236" s="199" t="s">
        <v>351</v>
      </c>
      <c r="G236" s="38"/>
      <c r="H236" s="38"/>
      <c r="I236" s="195"/>
      <c r="J236" s="38"/>
      <c r="K236" s="38"/>
      <c r="L236" s="41"/>
      <c r="M236" s="196"/>
      <c r="N236" s="197"/>
      <c r="O236" s="66"/>
      <c r="P236" s="66"/>
      <c r="Q236" s="66"/>
      <c r="R236" s="66"/>
      <c r="S236" s="66"/>
      <c r="T236" s="67"/>
      <c r="U236" s="36"/>
      <c r="V236" s="36"/>
      <c r="W236" s="36"/>
      <c r="X236" s="36"/>
      <c r="Y236" s="36"/>
      <c r="Z236" s="36"/>
      <c r="AA236" s="36"/>
      <c r="AB236" s="36"/>
      <c r="AC236" s="36"/>
      <c r="AD236" s="36"/>
      <c r="AE236" s="36"/>
      <c r="AT236" s="19" t="s">
        <v>159</v>
      </c>
      <c r="AU236" s="19" t="s">
        <v>81</v>
      </c>
    </row>
    <row r="237" spans="2:51" s="13" customFormat="1" ht="12">
      <c r="B237" s="200"/>
      <c r="C237" s="201"/>
      <c r="D237" s="193" t="s">
        <v>161</v>
      </c>
      <c r="E237" s="202" t="s">
        <v>19</v>
      </c>
      <c r="F237" s="203" t="s">
        <v>352</v>
      </c>
      <c r="G237" s="201"/>
      <c r="H237" s="204">
        <v>2.25</v>
      </c>
      <c r="I237" s="205"/>
      <c r="J237" s="201"/>
      <c r="K237" s="201"/>
      <c r="L237" s="206"/>
      <c r="M237" s="207"/>
      <c r="N237" s="208"/>
      <c r="O237" s="208"/>
      <c r="P237" s="208"/>
      <c r="Q237" s="208"/>
      <c r="R237" s="208"/>
      <c r="S237" s="208"/>
      <c r="T237" s="209"/>
      <c r="AT237" s="210" t="s">
        <v>161</v>
      </c>
      <c r="AU237" s="210" t="s">
        <v>81</v>
      </c>
      <c r="AV237" s="13" t="s">
        <v>81</v>
      </c>
      <c r="AW237" s="13" t="s">
        <v>34</v>
      </c>
      <c r="AX237" s="13" t="s">
        <v>79</v>
      </c>
      <c r="AY237" s="210" t="s">
        <v>148</v>
      </c>
    </row>
    <row r="238" spans="1:65" s="2" customFormat="1" ht="24.2" customHeight="1">
      <c r="A238" s="36"/>
      <c r="B238" s="37"/>
      <c r="C238" s="180" t="s">
        <v>353</v>
      </c>
      <c r="D238" s="180" t="s">
        <v>150</v>
      </c>
      <c r="E238" s="181" t="s">
        <v>354</v>
      </c>
      <c r="F238" s="182" t="s">
        <v>355</v>
      </c>
      <c r="G238" s="183" t="s">
        <v>245</v>
      </c>
      <c r="H238" s="184">
        <v>1.008</v>
      </c>
      <c r="I238" s="185"/>
      <c r="J238" s="186">
        <f>ROUND(I238*H238,2)</f>
        <v>0</v>
      </c>
      <c r="K238" s="182" t="s">
        <v>154</v>
      </c>
      <c r="L238" s="41"/>
      <c r="M238" s="187" t="s">
        <v>19</v>
      </c>
      <c r="N238" s="188" t="s">
        <v>43</v>
      </c>
      <c r="O238" s="66"/>
      <c r="P238" s="189">
        <f>O238*H238</f>
        <v>0</v>
      </c>
      <c r="Q238" s="189">
        <v>0.008</v>
      </c>
      <c r="R238" s="189">
        <f>Q238*H238</f>
        <v>0.008064</v>
      </c>
      <c r="S238" s="189">
        <v>0</v>
      </c>
      <c r="T238" s="190">
        <f>S238*H238</f>
        <v>0</v>
      </c>
      <c r="U238" s="36"/>
      <c r="V238" s="36"/>
      <c r="W238" s="36"/>
      <c r="X238" s="36"/>
      <c r="Y238" s="36"/>
      <c r="Z238" s="36"/>
      <c r="AA238" s="36"/>
      <c r="AB238" s="36"/>
      <c r="AC238" s="36"/>
      <c r="AD238" s="36"/>
      <c r="AE238" s="36"/>
      <c r="AR238" s="191" t="s">
        <v>155</v>
      </c>
      <c r="AT238" s="191" t="s">
        <v>150</v>
      </c>
      <c r="AU238" s="191" t="s">
        <v>81</v>
      </c>
      <c r="AY238" s="19" t="s">
        <v>148</v>
      </c>
      <c r="BE238" s="192">
        <f>IF(N238="základní",J238,0)</f>
        <v>0</v>
      </c>
      <c r="BF238" s="192">
        <f>IF(N238="snížená",J238,0)</f>
        <v>0</v>
      </c>
      <c r="BG238" s="192">
        <f>IF(N238="zákl. přenesená",J238,0)</f>
        <v>0</v>
      </c>
      <c r="BH238" s="192">
        <f>IF(N238="sníž. přenesená",J238,0)</f>
        <v>0</v>
      </c>
      <c r="BI238" s="192">
        <f>IF(N238="nulová",J238,0)</f>
        <v>0</v>
      </c>
      <c r="BJ238" s="19" t="s">
        <v>79</v>
      </c>
      <c r="BK238" s="192">
        <f>ROUND(I238*H238,2)</f>
        <v>0</v>
      </c>
      <c r="BL238" s="19" t="s">
        <v>155</v>
      </c>
      <c r="BM238" s="191" t="s">
        <v>356</v>
      </c>
    </row>
    <row r="239" spans="1:47" s="2" customFormat="1" ht="19.5">
      <c r="A239" s="36"/>
      <c r="B239" s="37"/>
      <c r="C239" s="38"/>
      <c r="D239" s="193" t="s">
        <v>157</v>
      </c>
      <c r="E239" s="38"/>
      <c r="F239" s="194" t="s">
        <v>357</v>
      </c>
      <c r="G239" s="38"/>
      <c r="H239" s="38"/>
      <c r="I239" s="195"/>
      <c r="J239" s="38"/>
      <c r="K239" s="38"/>
      <c r="L239" s="41"/>
      <c r="M239" s="196"/>
      <c r="N239" s="197"/>
      <c r="O239" s="66"/>
      <c r="P239" s="66"/>
      <c r="Q239" s="66"/>
      <c r="R239" s="66"/>
      <c r="S239" s="66"/>
      <c r="T239" s="67"/>
      <c r="U239" s="36"/>
      <c r="V239" s="36"/>
      <c r="W239" s="36"/>
      <c r="X239" s="36"/>
      <c r="Y239" s="36"/>
      <c r="Z239" s="36"/>
      <c r="AA239" s="36"/>
      <c r="AB239" s="36"/>
      <c r="AC239" s="36"/>
      <c r="AD239" s="36"/>
      <c r="AE239" s="36"/>
      <c r="AT239" s="19" t="s">
        <v>157</v>
      </c>
      <c r="AU239" s="19" t="s">
        <v>81</v>
      </c>
    </row>
    <row r="240" spans="1:47" s="2" customFormat="1" ht="12">
      <c r="A240" s="36"/>
      <c r="B240" s="37"/>
      <c r="C240" s="38"/>
      <c r="D240" s="198" t="s">
        <v>159</v>
      </c>
      <c r="E240" s="38"/>
      <c r="F240" s="199" t="s">
        <v>358</v>
      </c>
      <c r="G240" s="38"/>
      <c r="H240" s="38"/>
      <c r="I240" s="195"/>
      <c r="J240" s="38"/>
      <c r="K240" s="38"/>
      <c r="L240" s="41"/>
      <c r="M240" s="196"/>
      <c r="N240" s="197"/>
      <c r="O240" s="66"/>
      <c r="P240" s="66"/>
      <c r="Q240" s="66"/>
      <c r="R240" s="66"/>
      <c r="S240" s="66"/>
      <c r="T240" s="67"/>
      <c r="U240" s="36"/>
      <c r="V240" s="36"/>
      <c r="W240" s="36"/>
      <c r="X240" s="36"/>
      <c r="Y240" s="36"/>
      <c r="Z240" s="36"/>
      <c r="AA240" s="36"/>
      <c r="AB240" s="36"/>
      <c r="AC240" s="36"/>
      <c r="AD240" s="36"/>
      <c r="AE240" s="36"/>
      <c r="AT240" s="19" t="s">
        <v>159</v>
      </c>
      <c r="AU240" s="19" t="s">
        <v>81</v>
      </c>
    </row>
    <row r="241" spans="1:65" s="2" customFormat="1" ht="24.2" customHeight="1">
      <c r="A241" s="36"/>
      <c r="B241" s="37"/>
      <c r="C241" s="222" t="s">
        <v>359</v>
      </c>
      <c r="D241" s="222" t="s">
        <v>189</v>
      </c>
      <c r="E241" s="223" t="s">
        <v>360</v>
      </c>
      <c r="F241" s="224" t="s">
        <v>361</v>
      </c>
      <c r="G241" s="225" t="s">
        <v>245</v>
      </c>
      <c r="H241" s="226">
        <v>1.122</v>
      </c>
      <c r="I241" s="227"/>
      <c r="J241" s="228">
        <f>ROUND(I241*H241,2)</f>
        <v>0</v>
      </c>
      <c r="K241" s="224" t="s">
        <v>154</v>
      </c>
      <c r="L241" s="229"/>
      <c r="M241" s="230" t="s">
        <v>19</v>
      </c>
      <c r="N241" s="231" t="s">
        <v>43</v>
      </c>
      <c r="O241" s="66"/>
      <c r="P241" s="189">
        <f>O241*H241</f>
        <v>0</v>
      </c>
      <c r="Q241" s="189">
        <v>0.0024</v>
      </c>
      <c r="R241" s="189">
        <f>Q241*H241</f>
        <v>0.0026928</v>
      </c>
      <c r="S241" s="189">
        <v>0</v>
      </c>
      <c r="T241" s="190">
        <f>S241*H241</f>
        <v>0</v>
      </c>
      <c r="U241" s="36"/>
      <c r="V241" s="36"/>
      <c r="W241" s="36"/>
      <c r="X241" s="36"/>
      <c r="Y241" s="36"/>
      <c r="Z241" s="36"/>
      <c r="AA241" s="36"/>
      <c r="AB241" s="36"/>
      <c r="AC241" s="36"/>
      <c r="AD241" s="36"/>
      <c r="AE241" s="36"/>
      <c r="AR241" s="191" t="s">
        <v>193</v>
      </c>
      <c r="AT241" s="191" t="s">
        <v>189</v>
      </c>
      <c r="AU241" s="191" t="s">
        <v>81</v>
      </c>
      <c r="AY241" s="19" t="s">
        <v>148</v>
      </c>
      <c r="BE241" s="192">
        <f>IF(N241="základní",J241,0)</f>
        <v>0</v>
      </c>
      <c r="BF241" s="192">
        <f>IF(N241="snížená",J241,0)</f>
        <v>0</v>
      </c>
      <c r="BG241" s="192">
        <f>IF(N241="zákl. přenesená",J241,0)</f>
        <v>0</v>
      </c>
      <c r="BH241" s="192">
        <f>IF(N241="sníž. přenesená",J241,0)</f>
        <v>0</v>
      </c>
      <c r="BI241" s="192">
        <f>IF(N241="nulová",J241,0)</f>
        <v>0</v>
      </c>
      <c r="BJ241" s="19" t="s">
        <v>79</v>
      </c>
      <c r="BK241" s="192">
        <f>ROUND(I241*H241,2)</f>
        <v>0</v>
      </c>
      <c r="BL241" s="19" t="s">
        <v>155</v>
      </c>
      <c r="BM241" s="191" t="s">
        <v>362</v>
      </c>
    </row>
    <row r="242" spans="1:47" s="2" customFormat="1" ht="19.5">
      <c r="A242" s="36"/>
      <c r="B242" s="37"/>
      <c r="C242" s="38"/>
      <c r="D242" s="193" t="s">
        <v>157</v>
      </c>
      <c r="E242" s="38"/>
      <c r="F242" s="194" t="s">
        <v>361</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157</v>
      </c>
      <c r="AU242" s="19" t="s">
        <v>81</v>
      </c>
    </row>
    <row r="243" spans="2:51" s="13" customFormat="1" ht="12">
      <c r="B243" s="200"/>
      <c r="C243" s="201"/>
      <c r="D243" s="193" t="s">
        <v>161</v>
      </c>
      <c r="E243" s="201"/>
      <c r="F243" s="203" t="s">
        <v>363</v>
      </c>
      <c r="G243" s="201"/>
      <c r="H243" s="204">
        <v>1.122</v>
      </c>
      <c r="I243" s="205"/>
      <c r="J243" s="201"/>
      <c r="K243" s="201"/>
      <c r="L243" s="206"/>
      <c r="M243" s="207"/>
      <c r="N243" s="208"/>
      <c r="O243" s="208"/>
      <c r="P243" s="208"/>
      <c r="Q243" s="208"/>
      <c r="R243" s="208"/>
      <c r="S243" s="208"/>
      <c r="T243" s="209"/>
      <c r="AT243" s="210" t="s">
        <v>161</v>
      </c>
      <c r="AU243" s="210" t="s">
        <v>81</v>
      </c>
      <c r="AV243" s="13" t="s">
        <v>81</v>
      </c>
      <c r="AW243" s="13" t="s">
        <v>4</v>
      </c>
      <c r="AX243" s="13" t="s">
        <v>79</v>
      </c>
      <c r="AY243" s="210" t="s">
        <v>148</v>
      </c>
    </row>
    <row r="244" spans="1:65" s="2" customFormat="1" ht="24.2" customHeight="1">
      <c r="A244" s="36"/>
      <c r="B244" s="37"/>
      <c r="C244" s="180" t="s">
        <v>364</v>
      </c>
      <c r="D244" s="180" t="s">
        <v>150</v>
      </c>
      <c r="E244" s="181" t="s">
        <v>365</v>
      </c>
      <c r="F244" s="182" t="s">
        <v>366</v>
      </c>
      <c r="G244" s="183" t="s">
        <v>245</v>
      </c>
      <c r="H244" s="184">
        <v>38.803</v>
      </c>
      <c r="I244" s="185"/>
      <c r="J244" s="186">
        <f>ROUND(I244*H244,2)</f>
        <v>0</v>
      </c>
      <c r="K244" s="182" t="s">
        <v>154</v>
      </c>
      <c r="L244" s="41"/>
      <c r="M244" s="187" t="s">
        <v>19</v>
      </c>
      <c r="N244" s="188" t="s">
        <v>43</v>
      </c>
      <c r="O244" s="66"/>
      <c r="P244" s="189">
        <f>O244*H244</f>
        <v>0</v>
      </c>
      <c r="Q244" s="189">
        <v>0.01733</v>
      </c>
      <c r="R244" s="189">
        <f>Q244*H244</f>
        <v>0.67245599</v>
      </c>
      <c r="S244" s="189">
        <v>0</v>
      </c>
      <c r="T244" s="190">
        <f>S244*H244</f>
        <v>0</v>
      </c>
      <c r="U244" s="36"/>
      <c r="V244" s="36"/>
      <c r="W244" s="36"/>
      <c r="X244" s="36"/>
      <c r="Y244" s="36"/>
      <c r="Z244" s="36"/>
      <c r="AA244" s="36"/>
      <c r="AB244" s="36"/>
      <c r="AC244" s="36"/>
      <c r="AD244" s="36"/>
      <c r="AE244" s="36"/>
      <c r="AR244" s="191" t="s">
        <v>155</v>
      </c>
      <c r="AT244" s="191" t="s">
        <v>150</v>
      </c>
      <c r="AU244" s="191" t="s">
        <v>81</v>
      </c>
      <c r="AY244" s="19" t="s">
        <v>148</v>
      </c>
      <c r="BE244" s="192">
        <f>IF(N244="základní",J244,0)</f>
        <v>0</v>
      </c>
      <c r="BF244" s="192">
        <f>IF(N244="snížená",J244,0)</f>
        <v>0</v>
      </c>
      <c r="BG244" s="192">
        <f>IF(N244="zákl. přenesená",J244,0)</f>
        <v>0</v>
      </c>
      <c r="BH244" s="192">
        <f>IF(N244="sníž. přenesená",J244,0)</f>
        <v>0</v>
      </c>
      <c r="BI244" s="192">
        <f>IF(N244="nulová",J244,0)</f>
        <v>0</v>
      </c>
      <c r="BJ244" s="19" t="s">
        <v>79</v>
      </c>
      <c r="BK244" s="192">
        <f>ROUND(I244*H244,2)</f>
        <v>0</v>
      </c>
      <c r="BL244" s="19" t="s">
        <v>155</v>
      </c>
      <c r="BM244" s="191" t="s">
        <v>367</v>
      </c>
    </row>
    <row r="245" spans="1:47" s="2" customFormat="1" ht="29.25">
      <c r="A245" s="36"/>
      <c r="B245" s="37"/>
      <c r="C245" s="38"/>
      <c r="D245" s="193" t="s">
        <v>157</v>
      </c>
      <c r="E245" s="38"/>
      <c r="F245" s="194" t="s">
        <v>368</v>
      </c>
      <c r="G245" s="38"/>
      <c r="H245" s="38"/>
      <c r="I245" s="195"/>
      <c r="J245" s="38"/>
      <c r="K245" s="38"/>
      <c r="L245" s="41"/>
      <c r="M245" s="196"/>
      <c r="N245" s="197"/>
      <c r="O245" s="66"/>
      <c r="P245" s="66"/>
      <c r="Q245" s="66"/>
      <c r="R245" s="66"/>
      <c r="S245" s="66"/>
      <c r="T245" s="67"/>
      <c r="U245" s="36"/>
      <c r="V245" s="36"/>
      <c r="W245" s="36"/>
      <c r="X245" s="36"/>
      <c r="Y245" s="36"/>
      <c r="Z245" s="36"/>
      <c r="AA245" s="36"/>
      <c r="AB245" s="36"/>
      <c r="AC245" s="36"/>
      <c r="AD245" s="36"/>
      <c r="AE245" s="36"/>
      <c r="AT245" s="19" t="s">
        <v>157</v>
      </c>
      <c r="AU245" s="19" t="s">
        <v>81</v>
      </c>
    </row>
    <row r="246" spans="1:47" s="2" customFormat="1" ht="12">
      <c r="A246" s="36"/>
      <c r="B246" s="37"/>
      <c r="C246" s="38"/>
      <c r="D246" s="198" t="s">
        <v>159</v>
      </c>
      <c r="E246" s="38"/>
      <c r="F246" s="199" t="s">
        <v>369</v>
      </c>
      <c r="G246" s="38"/>
      <c r="H246" s="38"/>
      <c r="I246" s="195"/>
      <c r="J246" s="38"/>
      <c r="K246" s="38"/>
      <c r="L246" s="41"/>
      <c r="M246" s="196"/>
      <c r="N246" s="197"/>
      <c r="O246" s="66"/>
      <c r="P246" s="66"/>
      <c r="Q246" s="66"/>
      <c r="R246" s="66"/>
      <c r="S246" s="66"/>
      <c r="T246" s="67"/>
      <c r="U246" s="36"/>
      <c r="V246" s="36"/>
      <c r="W246" s="36"/>
      <c r="X246" s="36"/>
      <c r="Y246" s="36"/>
      <c r="Z246" s="36"/>
      <c r="AA246" s="36"/>
      <c r="AB246" s="36"/>
      <c r="AC246" s="36"/>
      <c r="AD246" s="36"/>
      <c r="AE246" s="36"/>
      <c r="AT246" s="19" t="s">
        <v>159</v>
      </c>
      <c r="AU246" s="19" t="s">
        <v>81</v>
      </c>
    </row>
    <row r="247" spans="2:51" s="15" customFormat="1" ht="12">
      <c r="B247" s="232"/>
      <c r="C247" s="233"/>
      <c r="D247" s="193" t="s">
        <v>161</v>
      </c>
      <c r="E247" s="234" t="s">
        <v>19</v>
      </c>
      <c r="F247" s="235" t="s">
        <v>370</v>
      </c>
      <c r="G247" s="233"/>
      <c r="H247" s="234" t="s">
        <v>19</v>
      </c>
      <c r="I247" s="236"/>
      <c r="J247" s="233"/>
      <c r="K247" s="233"/>
      <c r="L247" s="237"/>
      <c r="M247" s="238"/>
      <c r="N247" s="239"/>
      <c r="O247" s="239"/>
      <c r="P247" s="239"/>
      <c r="Q247" s="239"/>
      <c r="R247" s="239"/>
      <c r="S247" s="239"/>
      <c r="T247" s="240"/>
      <c r="AT247" s="241" t="s">
        <v>161</v>
      </c>
      <c r="AU247" s="241" t="s">
        <v>81</v>
      </c>
      <c r="AV247" s="15" t="s">
        <v>79</v>
      </c>
      <c r="AW247" s="15" t="s">
        <v>34</v>
      </c>
      <c r="AX247" s="15" t="s">
        <v>72</v>
      </c>
      <c r="AY247" s="241" t="s">
        <v>148</v>
      </c>
    </row>
    <row r="248" spans="2:51" s="13" customFormat="1" ht="22.5">
      <c r="B248" s="200"/>
      <c r="C248" s="201"/>
      <c r="D248" s="193" t="s">
        <v>161</v>
      </c>
      <c r="E248" s="202" t="s">
        <v>19</v>
      </c>
      <c r="F248" s="203" t="s">
        <v>371</v>
      </c>
      <c r="G248" s="201"/>
      <c r="H248" s="204">
        <v>11.06</v>
      </c>
      <c r="I248" s="205"/>
      <c r="J248" s="201"/>
      <c r="K248" s="201"/>
      <c r="L248" s="206"/>
      <c r="M248" s="207"/>
      <c r="N248" s="208"/>
      <c r="O248" s="208"/>
      <c r="P248" s="208"/>
      <c r="Q248" s="208"/>
      <c r="R248" s="208"/>
      <c r="S248" s="208"/>
      <c r="T248" s="209"/>
      <c r="AT248" s="210" t="s">
        <v>161</v>
      </c>
      <c r="AU248" s="210" t="s">
        <v>81</v>
      </c>
      <c r="AV248" s="13" t="s">
        <v>81</v>
      </c>
      <c r="AW248" s="13" t="s">
        <v>34</v>
      </c>
      <c r="AX248" s="13" t="s">
        <v>72</v>
      </c>
      <c r="AY248" s="210" t="s">
        <v>148</v>
      </c>
    </row>
    <row r="249" spans="2:51" s="13" customFormat="1" ht="12">
      <c r="B249" s="200"/>
      <c r="C249" s="201"/>
      <c r="D249" s="193" t="s">
        <v>161</v>
      </c>
      <c r="E249" s="202" t="s">
        <v>19</v>
      </c>
      <c r="F249" s="203" t="s">
        <v>372</v>
      </c>
      <c r="G249" s="201"/>
      <c r="H249" s="204">
        <v>5.938</v>
      </c>
      <c r="I249" s="205"/>
      <c r="J249" s="201"/>
      <c r="K249" s="201"/>
      <c r="L249" s="206"/>
      <c r="M249" s="207"/>
      <c r="N249" s="208"/>
      <c r="O249" s="208"/>
      <c r="P249" s="208"/>
      <c r="Q249" s="208"/>
      <c r="R249" s="208"/>
      <c r="S249" s="208"/>
      <c r="T249" s="209"/>
      <c r="AT249" s="210" t="s">
        <v>161</v>
      </c>
      <c r="AU249" s="210" t="s">
        <v>81</v>
      </c>
      <c r="AV249" s="13" t="s">
        <v>81</v>
      </c>
      <c r="AW249" s="13" t="s">
        <v>34</v>
      </c>
      <c r="AX249" s="13" t="s">
        <v>72</v>
      </c>
      <c r="AY249" s="210" t="s">
        <v>148</v>
      </c>
    </row>
    <row r="250" spans="2:51" s="13" customFormat="1" ht="12">
      <c r="B250" s="200"/>
      <c r="C250" s="201"/>
      <c r="D250" s="193" t="s">
        <v>161</v>
      </c>
      <c r="E250" s="202" t="s">
        <v>19</v>
      </c>
      <c r="F250" s="203" t="s">
        <v>373</v>
      </c>
      <c r="G250" s="201"/>
      <c r="H250" s="204">
        <v>1.19</v>
      </c>
      <c r="I250" s="205"/>
      <c r="J250" s="201"/>
      <c r="K250" s="201"/>
      <c r="L250" s="206"/>
      <c r="M250" s="207"/>
      <c r="N250" s="208"/>
      <c r="O250" s="208"/>
      <c r="P250" s="208"/>
      <c r="Q250" s="208"/>
      <c r="R250" s="208"/>
      <c r="S250" s="208"/>
      <c r="T250" s="209"/>
      <c r="AT250" s="210" t="s">
        <v>161</v>
      </c>
      <c r="AU250" s="210" t="s">
        <v>81</v>
      </c>
      <c r="AV250" s="13" t="s">
        <v>81</v>
      </c>
      <c r="AW250" s="13" t="s">
        <v>34</v>
      </c>
      <c r="AX250" s="13" t="s">
        <v>72</v>
      </c>
      <c r="AY250" s="210" t="s">
        <v>148</v>
      </c>
    </row>
    <row r="251" spans="2:51" s="13" customFormat="1" ht="12">
      <c r="B251" s="200"/>
      <c r="C251" s="201"/>
      <c r="D251" s="193" t="s">
        <v>161</v>
      </c>
      <c r="E251" s="202" t="s">
        <v>19</v>
      </c>
      <c r="F251" s="203" t="s">
        <v>374</v>
      </c>
      <c r="G251" s="201"/>
      <c r="H251" s="204">
        <v>4</v>
      </c>
      <c r="I251" s="205"/>
      <c r="J251" s="201"/>
      <c r="K251" s="201"/>
      <c r="L251" s="206"/>
      <c r="M251" s="207"/>
      <c r="N251" s="208"/>
      <c r="O251" s="208"/>
      <c r="P251" s="208"/>
      <c r="Q251" s="208"/>
      <c r="R251" s="208"/>
      <c r="S251" s="208"/>
      <c r="T251" s="209"/>
      <c r="AT251" s="210" t="s">
        <v>161</v>
      </c>
      <c r="AU251" s="210" t="s">
        <v>81</v>
      </c>
      <c r="AV251" s="13" t="s">
        <v>81</v>
      </c>
      <c r="AW251" s="13" t="s">
        <v>34</v>
      </c>
      <c r="AX251" s="13" t="s">
        <v>72</v>
      </c>
      <c r="AY251" s="210" t="s">
        <v>148</v>
      </c>
    </row>
    <row r="252" spans="2:51" s="13" customFormat="1" ht="12">
      <c r="B252" s="200"/>
      <c r="C252" s="201"/>
      <c r="D252" s="193" t="s">
        <v>161</v>
      </c>
      <c r="E252" s="202" t="s">
        <v>19</v>
      </c>
      <c r="F252" s="203" t="s">
        <v>375</v>
      </c>
      <c r="G252" s="201"/>
      <c r="H252" s="204">
        <v>1.61</v>
      </c>
      <c r="I252" s="205"/>
      <c r="J252" s="201"/>
      <c r="K252" s="201"/>
      <c r="L252" s="206"/>
      <c r="M252" s="207"/>
      <c r="N252" s="208"/>
      <c r="O252" s="208"/>
      <c r="P252" s="208"/>
      <c r="Q252" s="208"/>
      <c r="R252" s="208"/>
      <c r="S252" s="208"/>
      <c r="T252" s="209"/>
      <c r="AT252" s="210" t="s">
        <v>161</v>
      </c>
      <c r="AU252" s="210" t="s">
        <v>81</v>
      </c>
      <c r="AV252" s="13" t="s">
        <v>81</v>
      </c>
      <c r="AW252" s="13" t="s">
        <v>34</v>
      </c>
      <c r="AX252" s="13" t="s">
        <v>72</v>
      </c>
      <c r="AY252" s="210" t="s">
        <v>148</v>
      </c>
    </row>
    <row r="253" spans="2:51" s="13" customFormat="1" ht="12">
      <c r="B253" s="200"/>
      <c r="C253" s="201"/>
      <c r="D253" s="193" t="s">
        <v>161</v>
      </c>
      <c r="E253" s="202" t="s">
        <v>19</v>
      </c>
      <c r="F253" s="203" t="s">
        <v>376</v>
      </c>
      <c r="G253" s="201"/>
      <c r="H253" s="204">
        <v>2.309</v>
      </c>
      <c r="I253" s="205"/>
      <c r="J253" s="201"/>
      <c r="K253" s="201"/>
      <c r="L253" s="206"/>
      <c r="M253" s="207"/>
      <c r="N253" s="208"/>
      <c r="O253" s="208"/>
      <c r="P253" s="208"/>
      <c r="Q253" s="208"/>
      <c r="R253" s="208"/>
      <c r="S253" s="208"/>
      <c r="T253" s="209"/>
      <c r="AT253" s="210" t="s">
        <v>161</v>
      </c>
      <c r="AU253" s="210" t="s">
        <v>81</v>
      </c>
      <c r="AV253" s="13" t="s">
        <v>81</v>
      </c>
      <c r="AW253" s="13" t="s">
        <v>34</v>
      </c>
      <c r="AX253" s="13" t="s">
        <v>72</v>
      </c>
      <c r="AY253" s="210" t="s">
        <v>148</v>
      </c>
    </row>
    <row r="254" spans="2:51" s="13" customFormat="1" ht="12">
      <c r="B254" s="200"/>
      <c r="C254" s="201"/>
      <c r="D254" s="193" t="s">
        <v>161</v>
      </c>
      <c r="E254" s="202" t="s">
        <v>19</v>
      </c>
      <c r="F254" s="203" t="s">
        <v>377</v>
      </c>
      <c r="G254" s="201"/>
      <c r="H254" s="204">
        <v>11.928</v>
      </c>
      <c r="I254" s="205"/>
      <c r="J254" s="201"/>
      <c r="K254" s="201"/>
      <c r="L254" s="206"/>
      <c r="M254" s="207"/>
      <c r="N254" s="208"/>
      <c r="O254" s="208"/>
      <c r="P254" s="208"/>
      <c r="Q254" s="208"/>
      <c r="R254" s="208"/>
      <c r="S254" s="208"/>
      <c r="T254" s="209"/>
      <c r="AT254" s="210" t="s">
        <v>161</v>
      </c>
      <c r="AU254" s="210" t="s">
        <v>81</v>
      </c>
      <c r="AV254" s="13" t="s">
        <v>81</v>
      </c>
      <c r="AW254" s="13" t="s">
        <v>34</v>
      </c>
      <c r="AX254" s="13" t="s">
        <v>72</v>
      </c>
      <c r="AY254" s="210" t="s">
        <v>148</v>
      </c>
    </row>
    <row r="255" spans="2:51" s="13" customFormat="1" ht="12">
      <c r="B255" s="200"/>
      <c r="C255" s="201"/>
      <c r="D255" s="193" t="s">
        <v>161</v>
      </c>
      <c r="E255" s="202" t="s">
        <v>19</v>
      </c>
      <c r="F255" s="203" t="s">
        <v>378</v>
      </c>
      <c r="G255" s="201"/>
      <c r="H255" s="204">
        <v>0.768</v>
      </c>
      <c r="I255" s="205"/>
      <c r="J255" s="201"/>
      <c r="K255" s="201"/>
      <c r="L255" s="206"/>
      <c r="M255" s="207"/>
      <c r="N255" s="208"/>
      <c r="O255" s="208"/>
      <c r="P255" s="208"/>
      <c r="Q255" s="208"/>
      <c r="R255" s="208"/>
      <c r="S255" s="208"/>
      <c r="T255" s="209"/>
      <c r="AT255" s="210" t="s">
        <v>161</v>
      </c>
      <c r="AU255" s="210" t="s">
        <v>81</v>
      </c>
      <c r="AV255" s="13" t="s">
        <v>81</v>
      </c>
      <c r="AW255" s="13" t="s">
        <v>34</v>
      </c>
      <c r="AX255" s="13" t="s">
        <v>72</v>
      </c>
      <c r="AY255" s="210" t="s">
        <v>148</v>
      </c>
    </row>
    <row r="256" spans="2:51" s="14" customFormat="1" ht="12">
      <c r="B256" s="211"/>
      <c r="C256" s="212"/>
      <c r="D256" s="193" t="s">
        <v>161</v>
      </c>
      <c r="E256" s="213" t="s">
        <v>19</v>
      </c>
      <c r="F256" s="214" t="s">
        <v>164</v>
      </c>
      <c r="G256" s="212"/>
      <c r="H256" s="215">
        <v>38.803</v>
      </c>
      <c r="I256" s="216"/>
      <c r="J256" s="212"/>
      <c r="K256" s="212"/>
      <c r="L256" s="217"/>
      <c r="M256" s="218"/>
      <c r="N256" s="219"/>
      <c r="O256" s="219"/>
      <c r="P256" s="219"/>
      <c r="Q256" s="219"/>
      <c r="R256" s="219"/>
      <c r="S256" s="219"/>
      <c r="T256" s="220"/>
      <c r="AT256" s="221" t="s">
        <v>161</v>
      </c>
      <c r="AU256" s="221" t="s">
        <v>81</v>
      </c>
      <c r="AV256" s="14" t="s">
        <v>155</v>
      </c>
      <c r="AW256" s="14" t="s">
        <v>34</v>
      </c>
      <c r="AX256" s="14" t="s">
        <v>79</v>
      </c>
      <c r="AY256" s="221" t="s">
        <v>148</v>
      </c>
    </row>
    <row r="257" spans="1:65" s="2" customFormat="1" ht="24.2" customHeight="1">
      <c r="A257" s="36"/>
      <c r="B257" s="37"/>
      <c r="C257" s="180" t="s">
        <v>379</v>
      </c>
      <c r="D257" s="180" t="s">
        <v>150</v>
      </c>
      <c r="E257" s="181" t="s">
        <v>380</v>
      </c>
      <c r="F257" s="182" t="s">
        <v>381</v>
      </c>
      <c r="G257" s="183" t="s">
        <v>245</v>
      </c>
      <c r="H257" s="184">
        <v>206.092</v>
      </c>
      <c r="I257" s="185"/>
      <c r="J257" s="186">
        <f>ROUND(I257*H257,2)</f>
        <v>0</v>
      </c>
      <c r="K257" s="182" t="s">
        <v>154</v>
      </c>
      <c r="L257" s="41"/>
      <c r="M257" s="187" t="s">
        <v>19</v>
      </c>
      <c r="N257" s="188" t="s">
        <v>43</v>
      </c>
      <c r="O257" s="66"/>
      <c r="P257" s="189">
        <f>O257*H257</f>
        <v>0</v>
      </c>
      <c r="Q257" s="189">
        <v>0.02</v>
      </c>
      <c r="R257" s="189">
        <f>Q257*H257</f>
        <v>4.121840000000001</v>
      </c>
      <c r="S257" s="189">
        <v>0</v>
      </c>
      <c r="T257" s="190">
        <f>S257*H257</f>
        <v>0</v>
      </c>
      <c r="U257" s="36"/>
      <c r="V257" s="36"/>
      <c r="W257" s="36"/>
      <c r="X257" s="36"/>
      <c r="Y257" s="36"/>
      <c r="Z257" s="36"/>
      <c r="AA257" s="36"/>
      <c r="AB257" s="36"/>
      <c r="AC257" s="36"/>
      <c r="AD257" s="36"/>
      <c r="AE257" s="36"/>
      <c r="AR257" s="191" t="s">
        <v>155</v>
      </c>
      <c r="AT257" s="191" t="s">
        <v>150</v>
      </c>
      <c r="AU257" s="191" t="s">
        <v>81</v>
      </c>
      <c r="AY257" s="19" t="s">
        <v>148</v>
      </c>
      <c r="BE257" s="192">
        <f>IF(N257="základní",J257,0)</f>
        <v>0</v>
      </c>
      <c r="BF257" s="192">
        <f>IF(N257="snížená",J257,0)</f>
        <v>0</v>
      </c>
      <c r="BG257" s="192">
        <f>IF(N257="zákl. přenesená",J257,0)</f>
        <v>0</v>
      </c>
      <c r="BH257" s="192">
        <f>IF(N257="sníž. přenesená",J257,0)</f>
        <v>0</v>
      </c>
      <c r="BI257" s="192">
        <f>IF(N257="nulová",J257,0)</f>
        <v>0</v>
      </c>
      <c r="BJ257" s="19" t="s">
        <v>79</v>
      </c>
      <c r="BK257" s="192">
        <f>ROUND(I257*H257,2)</f>
        <v>0</v>
      </c>
      <c r="BL257" s="19" t="s">
        <v>155</v>
      </c>
      <c r="BM257" s="191" t="s">
        <v>382</v>
      </c>
    </row>
    <row r="258" spans="1:47" s="2" customFormat="1" ht="19.5">
      <c r="A258" s="36"/>
      <c r="B258" s="37"/>
      <c r="C258" s="38"/>
      <c r="D258" s="193" t="s">
        <v>157</v>
      </c>
      <c r="E258" s="38"/>
      <c r="F258" s="194" t="s">
        <v>383</v>
      </c>
      <c r="G258" s="38"/>
      <c r="H258" s="38"/>
      <c r="I258" s="195"/>
      <c r="J258" s="38"/>
      <c r="K258" s="38"/>
      <c r="L258" s="41"/>
      <c r="M258" s="196"/>
      <c r="N258" s="197"/>
      <c r="O258" s="66"/>
      <c r="P258" s="66"/>
      <c r="Q258" s="66"/>
      <c r="R258" s="66"/>
      <c r="S258" s="66"/>
      <c r="T258" s="67"/>
      <c r="U258" s="36"/>
      <c r="V258" s="36"/>
      <c r="W258" s="36"/>
      <c r="X258" s="36"/>
      <c r="Y258" s="36"/>
      <c r="Z258" s="36"/>
      <c r="AA258" s="36"/>
      <c r="AB258" s="36"/>
      <c r="AC258" s="36"/>
      <c r="AD258" s="36"/>
      <c r="AE258" s="36"/>
      <c r="AT258" s="19" t="s">
        <v>157</v>
      </c>
      <c r="AU258" s="19" t="s">
        <v>81</v>
      </c>
    </row>
    <row r="259" spans="1:47" s="2" customFormat="1" ht="12">
      <c r="A259" s="36"/>
      <c r="B259" s="37"/>
      <c r="C259" s="38"/>
      <c r="D259" s="198" t="s">
        <v>159</v>
      </c>
      <c r="E259" s="38"/>
      <c r="F259" s="199" t="s">
        <v>384</v>
      </c>
      <c r="G259" s="38"/>
      <c r="H259" s="38"/>
      <c r="I259" s="195"/>
      <c r="J259" s="38"/>
      <c r="K259" s="38"/>
      <c r="L259" s="41"/>
      <c r="M259" s="196"/>
      <c r="N259" s="197"/>
      <c r="O259" s="66"/>
      <c r="P259" s="66"/>
      <c r="Q259" s="66"/>
      <c r="R259" s="66"/>
      <c r="S259" s="66"/>
      <c r="T259" s="67"/>
      <c r="U259" s="36"/>
      <c r="V259" s="36"/>
      <c r="W259" s="36"/>
      <c r="X259" s="36"/>
      <c r="Y259" s="36"/>
      <c r="Z259" s="36"/>
      <c r="AA259" s="36"/>
      <c r="AB259" s="36"/>
      <c r="AC259" s="36"/>
      <c r="AD259" s="36"/>
      <c r="AE259" s="36"/>
      <c r="AT259" s="19" t="s">
        <v>159</v>
      </c>
      <c r="AU259" s="19" t="s">
        <v>81</v>
      </c>
    </row>
    <row r="260" spans="2:51" s="15" customFormat="1" ht="33.75">
      <c r="B260" s="232"/>
      <c r="C260" s="233"/>
      <c r="D260" s="193" t="s">
        <v>161</v>
      </c>
      <c r="E260" s="234" t="s">
        <v>19</v>
      </c>
      <c r="F260" s="235" t="s">
        <v>331</v>
      </c>
      <c r="G260" s="233"/>
      <c r="H260" s="234" t="s">
        <v>19</v>
      </c>
      <c r="I260" s="236"/>
      <c r="J260" s="233"/>
      <c r="K260" s="233"/>
      <c r="L260" s="237"/>
      <c r="M260" s="238"/>
      <c r="N260" s="239"/>
      <c r="O260" s="239"/>
      <c r="P260" s="239"/>
      <c r="Q260" s="239"/>
      <c r="R260" s="239"/>
      <c r="S260" s="239"/>
      <c r="T260" s="240"/>
      <c r="AT260" s="241" t="s">
        <v>161</v>
      </c>
      <c r="AU260" s="241" t="s">
        <v>81</v>
      </c>
      <c r="AV260" s="15" t="s">
        <v>79</v>
      </c>
      <c r="AW260" s="15" t="s">
        <v>34</v>
      </c>
      <c r="AX260" s="15" t="s">
        <v>72</v>
      </c>
      <c r="AY260" s="241" t="s">
        <v>148</v>
      </c>
    </row>
    <row r="261" spans="2:51" s="15" customFormat="1" ht="12">
      <c r="B261" s="232"/>
      <c r="C261" s="233"/>
      <c r="D261" s="193" t="s">
        <v>161</v>
      </c>
      <c r="E261" s="234" t="s">
        <v>19</v>
      </c>
      <c r="F261" s="235" t="s">
        <v>385</v>
      </c>
      <c r="G261" s="233"/>
      <c r="H261" s="234" t="s">
        <v>19</v>
      </c>
      <c r="I261" s="236"/>
      <c r="J261" s="233"/>
      <c r="K261" s="233"/>
      <c r="L261" s="237"/>
      <c r="M261" s="238"/>
      <c r="N261" s="239"/>
      <c r="O261" s="239"/>
      <c r="P261" s="239"/>
      <c r="Q261" s="239"/>
      <c r="R261" s="239"/>
      <c r="S261" s="239"/>
      <c r="T261" s="240"/>
      <c r="AT261" s="241" t="s">
        <v>161</v>
      </c>
      <c r="AU261" s="241" t="s">
        <v>81</v>
      </c>
      <c r="AV261" s="15" t="s">
        <v>79</v>
      </c>
      <c r="AW261" s="15" t="s">
        <v>34</v>
      </c>
      <c r="AX261" s="15" t="s">
        <v>72</v>
      </c>
      <c r="AY261" s="241" t="s">
        <v>148</v>
      </c>
    </row>
    <row r="262" spans="2:51" s="13" customFormat="1" ht="12">
      <c r="B262" s="200"/>
      <c r="C262" s="201"/>
      <c r="D262" s="193" t="s">
        <v>161</v>
      </c>
      <c r="E262" s="202" t="s">
        <v>19</v>
      </c>
      <c r="F262" s="203" t="s">
        <v>333</v>
      </c>
      <c r="G262" s="201"/>
      <c r="H262" s="204">
        <v>9.6</v>
      </c>
      <c r="I262" s="205"/>
      <c r="J262" s="201"/>
      <c r="K262" s="201"/>
      <c r="L262" s="206"/>
      <c r="M262" s="207"/>
      <c r="N262" s="208"/>
      <c r="O262" s="208"/>
      <c r="P262" s="208"/>
      <c r="Q262" s="208"/>
      <c r="R262" s="208"/>
      <c r="S262" s="208"/>
      <c r="T262" s="209"/>
      <c r="AT262" s="210" t="s">
        <v>161</v>
      </c>
      <c r="AU262" s="210" t="s">
        <v>81</v>
      </c>
      <c r="AV262" s="13" t="s">
        <v>81</v>
      </c>
      <c r="AW262" s="13" t="s">
        <v>34</v>
      </c>
      <c r="AX262" s="13" t="s">
        <v>72</v>
      </c>
      <c r="AY262" s="210" t="s">
        <v>148</v>
      </c>
    </row>
    <row r="263" spans="2:51" s="13" customFormat="1" ht="12">
      <c r="B263" s="200"/>
      <c r="C263" s="201"/>
      <c r="D263" s="193" t="s">
        <v>161</v>
      </c>
      <c r="E263" s="202" t="s">
        <v>19</v>
      </c>
      <c r="F263" s="203" t="s">
        <v>334</v>
      </c>
      <c r="G263" s="201"/>
      <c r="H263" s="204">
        <v>2.901</v>
      </c>
      <c r="I263" s="205"/>
      <c r="J263" s="201"/>
      <c r="K263" s="201"/>
      <c r="L263" s="206"/>
      <c r="M263" s="207"/>
      <c r="N263" s="208"/>
      <c r="O263" s="208"/>
      <c r="P263" s="208"/>
      <c r="Q263" s="208"/>
      <c r="R263" s="208"/>
      <c r="S263" s="208"/>
      <c r="T263" s="209"/>
      <c r="AT263" s="210" t="s">
        <v>161</v>
      </c>
      <c r="AU263" s="210" t="s">
        <v>81</v>
      </c>
      <c r="AV263" s="13" t="s">
        <v>81</v>
      </c>
      <c r="AW263" s="13" t="s">
        <v>34</v>
      </c>
      <c r="AX263" s="13" t="s">
        <v>72</v>
      </c>
      <c r="AY263" s="210" t="s">
        <v>148</v>
      </c>
    </row>
    <row r="264" spans="2:51" s="13" customFormat="1" ht="12">
      <c r="B264" s="200"/>
      <c r="C264" s="201"/>
      <c r="D264" s="193" t="s">
        <v>161</v>
      </c>
      <c r="E264" s="202" t="s">
        <v>19</v>
      </c>
      <c r="F264" s="203" t="s">
        <v>335</v>
      </c>
      <c r="G264" s="201"/>
      <c r="H264" s="204">
        <v>14.72</v>
      </c>
      <c r="I264" s="205"/>
      <c r="J264" s="201"/>
      <c r="K264" s="201"/>
      <c r="L264" s="206"/>
      <c r="M264" s="207"/>
      <c r="N264" s="208"/>
      <c r="O264" s="208"/>
      <c r="P264" s="208"/>
      <c r="Q264" s="208"/>
      <c r="R264" s="208"/>
      <c r="S264" s="208"/>
      <c r="T264" s="209"/>
      <c r="AT264" s="210" t="s">
        <v>161</v>
      </c>
      <c r="AU264" s="210" t="s">
        <v>81</v>
      </c>
      <c r="AV264" s="13" t="s">
        <v>81</v>
      </c>
      <c r="AW264" s="13" t="s">
        <v>34</v>
      </c>
      <c r="AX264" s="13" t="s">
        <v>72</v>
      </c>
      <c r="AY264" s="210" t="s">
        <v>148</v>
      </c>
    </row>
    <row r="265" spans="2:51" s="13" customFormat="1" ht="12">
      <c r="B265" s="200"/>
      <c r="C265" s="201"/>
      <c r="D265" s="193" t="s">
        <v>161</v>
      </c>
      <c r="E265" s="202" t="s">
        <v>19</v>
      </c>
      <c r="F265" s="203" t="s">
        <v>336</v>
      </c>
      <c r="G265" s="201"/>
      <c r="H265" s="204">
        <v>2.64</v>
      </c>
      <c r="I265" s="205"/>
      <c r="J265" s="201"/>
      <c r="K265" s="201"/>
      <c r="L265" s="206"/>
      <c r="M265" s="207"/>
      <c r="N265" s="208"/>
      <c r="O265" s="208"/>
      <c r="P265" s="208"/>
      <c r="Q265" s="208"/>
      <c r="R265" s="208"/>
      <c r="S265" s="208"/>
      <c r="T265" s="209"/>
      <c r="AT265" s="210" t="s">
        <v>161</v>
      </c>
      <c r="AU265" s="210" t="s">
        <v>81</v>
      </c>
      <c r="AV265" s="13" t="s">
        <v>81</v>
      </c>
      <c r="AW265" s="13" t="s">
        <v>34</v>
      </c>
      <c r="AX265" s="13" t="s">
        <v>72</v>
      </c>
      <c r="AY265" s="210" t="s">
        <v>148</v>
      </c>
    </row>
    <row r="266" spans="2:51" s="13" customFormat="1" ht="12">
      <c r="B266" s="200"/>
      <c r="C266" s="201"/>
      <c r="D266" s="193" t="s">
        <v>161</v>
      </c>
      <c r="E266" s="202" t="s">
        <v>19</v>
      </c>
      <c r="F266" s="203" t="s">
        <v>337</v>
      </c>
      <c r="G266" s="201"/>
      <c r="H266" s="204">
        <v>4.92</v>
      </c>
      <c r="I266" s="205"/>
      <c r="J266" s="201"/>
      <c r="K266" s="201"/>
      <c r="L266" s="206"/>
      <c r="M266" s="207"/>
      <c r="N266" s="208"/>
      <c r="O266" s="208"/>
      <c r="P266" s="208"/>
      <c r="Q266" s="208"/>
      <c r="R266" s="208"/>
      <c r="S266" s="208"/>
      <c r="T266" s="209"/>
      <c r="AT266" s="210" t="s">
        <v>161</v>
      </c>
      <c r="AU266" s="210" t="s">
        <v>81</v>
      </c>
      <c r="AV266" s="13" t="s">
        <v>81</v>
      </c>
      <c r="AW266" s="13" t="s">
        <v>34</v>
      </c>
      <c r="AX266" s="13" t="s">
        <v>72</v>
      </c>
      <c r="AY266" s="210" t="s">
        <v>148</v>
      </c>
    </row>
    <row r="267" spans="2:51" s="13" customFormat="1" ht="33.75">
      <c r="B267" s="200"/>
      <c r="C267" s="201"/>
      <c r="D267" s="193" t="s">
        <v>161</v>
      </c>
      <c r="E267" s="202" t="s">
        <v>19</v>
      </c>
      <c r="F267" s="203" t="s">
        <v>338</v>
      </c>
      <c r="G267" s="201"/>
      <c r="H267" s="204">
        <v>36.308</v>
      </c>
      <c r="I267" s="205"/>
      <c r="J267" s="201"/>
      <c r="K267" s="201"/>
      <c r="L267" s="206"/>
      <c r="M267" s="207"/>
      <c r="N267" s="208"/>
      <c r="O267" s="208"/>
      <c r="P267" s="208"/>
      <c r="Q267" s="208"/>
      <c r="R267" s="208"/>
      <c r="S267" s="208"/>
      <c r="T267" s="209"/>
      <c r="AT267" s="210" t="s">
        <v>161</v>
      </c>
      <c r="AU267" s="210" t="s">
        <v>81</v>
      </c>
      <c r="AV267" s="13" t="s">
        <v>81</v>
      </c>
      <c r="AW267" s="13" t="s">
        <v>34</v>
      </c>
      <c r="AX267" s="13" t="s">
        <v>72</v>
      </c>
      <c r="AY267" s="210" t="s">
        <v>148</v>
      </c>
    </row>
    <row r="268" spans="2:51" s="16" customFormat="1" ht="12">
      <c r="B268" s="242"/>
      <c r="C268" s="243"/>
      <c r="D268" s="193" t="s">
        <v>161</v>
      </c>
      <c r="E268" s="244" t="s">
        <v>19</v>
      </c>
      <c r="F268" s="245" t="s">
        <v>339</v>
      </c>
      <c r="G268" s="243"/>
      <c r="H268" s="246">
        <v>71.089</v>
      </c>
      <c r="I268" s="247"/>
      <c r="J268" s="243"/>
      <c r="K268" s="243"/>
      <c r="L268" s="248"/>
      <c r="M268" s="249"/>
      <c r="N268" s="250"/>
      <c r="O268" s="250"/>
      <c r="P268" s="250"/>
      <c r="Q268" s="250"/>
      <c r="R268" s="250"/>
      <c r="S268" s="250"/>
      <c r="T268" s="251"/>
      <c r="AT268" s="252" t="s">
        <v>161</v>
      </c>
      <c r="AU268" s="252" t="s">
        <v>81</v>
      </c>
      <c r="AV268" s="16" t="s">
        <v>172</v>
      </c>
      <c r="AW268" s="16" t="s">
        <v>34</v>
      </c>
      <c r="AX268" s="16" t="s">
        <v>72</v>
      </c>
      <c r="AY268" s="252" t="s">
        <v>148</v>
      </c>
    </row>
    <row r="269" spans="2:51" s="15" customFormat="1" ht="12">
      <c r="B269" s="232"/>
      <c r="C269" s="233"/>
      <c r="D269" s="193" t="s">
        <v>161</v>
      </c>
      <c r="E269" s="234" t="s">
        <v>19</v>
      </c>
      <c r="F269" s="235" t="s">
        <v>340</v>
      </c>
      <c r="G269" s="233"/>
      <c r="H269" s="234" t="s">
        <v>19</v>
      </c>
      <c r="I269" s="236"/>
      <c r="J269" s="233"/>
      <c r="K269" s="233"/>
      <c r="L269" s="237"/>
      <c r="M269" s="238"/>
      <c r="N269" s="239"/>
      <c r="O269" s="239"/>
      <c r="P269" s="239"/>
      <c r="Q269" s="239"/>
      <c r="R269" s="239"/>
      <c r="S269" s="239"/>
      <c r="T269" s="240"/>
      <c r="AT269" s="241" t="s">
        <v>161</v>
      </c>
      <c r="AU269" s="241" t="s">
        <v>81</v>
      </c>
      <c r="AV269" s="15" t="s">
        <v>79</v>
      </c>
      <c r="AW269" s="15" t="s">
        <v>34</v>
      </c>
      <c r="AX269" s="15" t="s">
        <v>72</v>
      </c>
      <c r="AY269" s="241" t="s">
        <v>148</v>
      </c>
    </row>
    <row r="270" spans="2:51" s="13" customFormat="1" ht="22.5">
      <c r="B270" s="200"/>
      <c r="C270" s="201"/>
      <c r="D270" s="193" t="s">
        <v>161</v>
      </c>
      <c r="E270" s="202" t="s">
        <v>19</v>
      </c>
      <c r="F270" s="203" t="s">
        <v>341</v>
      </c>
      <c r="G270" s="201"/>
      <c r="H270" s="204">
        <v>36.134</v>
      </c>
      <c r="I270" s="205"/>
      <c r="J270" s="201"/>
      <c r="K270" s="201"/>
      <c r="L270" s="206"/>
      <c r="M270" s="207"/>
      <c r="N270" s="208"/>
      <c r="O270" s="208"/>
      <c r="P270" s="208"/>
      <c r="Q270" s="208"/>
      <c r="R270" s="208"/>
      <c r="S270" s="208"/>
      <c r="T270" s="209"/>
      <c r="AT270" s="210" t="s">
        <v>161</v>
      </c>
      <c r="AU270" s="210" t="s">
        <v>81</v>
      </c>
      <c r="AV270" s="13" t="s">
        <v>81</v>
      </c>
      <c r="AW270" s="13" t="s">
        <v>34</v>
      </c>
      <c r="AX270" s="13" t="s">
        <v>72</v>
      </c>
      <c r="AY270" s="210" t="s">
        <v>148</v>
      </c>
    </row>
    <row r="271" spans="2:51" s="13" customFormat="1" ht="12">
      <c r="B271" s="200"/>
      <c r="C271" s="201"/>
      <c r="D271" s="193" t="s">
        <v>161</v>
      </c>
      <c r="E271" s="202" t="s">
        <v>19</v>
      </c>
      <c r="F271" s="203" t="s">
        <v>342</v>
      </c>
      <c r="G271" s="201"/>
      <c r="H271" s="204">
        <v>2.901</v>
      </c>
      <c r="I271" s="205"/>
      <c r="J271" s="201"/>
      <c r="K271" s="201"/>
      <c r="L271" s="206"/>
      <c r="M271" s="207"/>
      <c r="N271" s="208"/>
      <c r="O271" s="208"/>
      <c r="P271" s="208"/>
      <c r="Q271" s="208"/>
      <c r="R271" s="208"/>
      <c r="S271" s="208"/>
      <c r="T271" s="209"/>
      <c r="AT271" s="210" t="s">
        <v>161</v>
      </c>
      <c r="AU271" s="210" t="s">
        <v>81</v>
      </c>
      <c r="AV271" s="13" t="s">
        <v>81</v>
      </c>
      <c r="AW271" s="13" t="s">
        <v>34</v>
      </c>
      <c r="AX271" s="13" t="s">
        <v>72</v>
      </c>
      <c r="AY271" s="210" t="s">
        <v>148</v>
      </c>
    </row>
    <row r="272" spans="2:51" s="13" customFormat="1" ht="12">
      <c r="B272" s="200"/>
      <c r="C272" s="201"/>
      <c r="D272" s="193" t="s">
        <v>161</v>
      </c>
      <c r="E272" s="202" t="s">
        <v>19</v>
      </c>
      <c r="F272" s="203" t="s">
        <v>343</v>
      </c>
      <c r="G272" s="201"/>
      <c r="H272" s="204">
        <v>13.6</v>
      </c>
      <c r="I272" s="205"/>
      <c r="J272" s="201"/>
      <c r="K272" s="201"/>
      <c r="L272" s="206"/>
      <c r="M272" s="207"/>
      <c r="N272" s="208"/>
      <c r="O272" s="208"/>
      <c r="P272" s="208"/>
      <c r="Q272" s="208"/>
      <c r="R272" s="208"/>
      <c r="S272" s="208"/>
      <c r="T272" s="209"/>
      <c r="AT272" s="210" t="s">
        <v>161</v>
      </c>
      <c r="AU272" s="210" t="s">
        <v>81</v>
      </c>
      <c r="AV272" s="13" t="s">
        <v>81</v>
      </c>
      <c r="AW272" s="13" t="s">
        <v>34</v>
      </c>
      <c r="AX272" s="13" t="s">
        <v>72</v>
      </c>
      <c r="AY272" s="210" t="s">
        <v>148</v>
      </c>
    </row>
    <row r="273" spans="2:51" s="13" customFormat="1" ht="12">
      <c r="B273" s="200"/>
      <c r="C273" s="201"/>
      <c r="D273" s="193" t="s">
        <v>161</v>
      </c>
      <c r="E273" s="202" t="s">
        <v>19</v>
      </c>
      <c r="F273" s="203" t="s">
        <v>344</v>
      </c>
      <c r="G273" s="201"/>
      <c r="H273" s="204">
        <v>17.484</v>
      </c>
      <c r="I273" s="205"/>
      <c r="J273" s="201"/>
      <c r="K273" s="201"/>
      <c r="L273" s="206"/>
      <c r="M273" s="207"/>
      <c r="N273" s="208"/>
      <c r="O273" s="208"/>
      <c r="P273" s="208"/>
      <c r="Q273" s="208"/>
      <c r="R273" s="208"/>
      <c r="S273" s="208"/>
      <c r="T273" s="209"/>
      <c r="AT273" s="210" t="s">
        <v>161</v>
      </c>
      <c r="AU273" s="210" t="s">
        <v>81</v>
      </c>
      <c r="AV273" s="13" t="s">
        <v>81</v>
      </c>
      <c r="AW273" s="13" t="s">
        <v>34</v>
      </c>
      <c r="AX273" s="13" t="s">
        <v>72</v>
      </c>
      <c r="AY273" s="210" t="s">
        <v>148</v>
      </c>
    </row>
    <row r="274" spans="2:51" s="13" customFormat="1" ht="22.5">
      <c r="B274" s="200"/>
      <c r="C274" s="201"/>
      <c r="D274" s="193" t="s">
        <v>161</v>
      </c>
      <c r="E274" s="202" t="s">
        <v>19</v>
      </c>
      <c r="F274" s="203" t="s">
        <v>345</v>
      </c>
      <c r="G274" s="201"/>
      <c r="H274" s="204">
        <v>64.884</v>
      </c>
      <c r="I274" s="205"/>
      <c r="J274" s="201"/>
      <c r="K274" s="201"/>
      <c r="L274" s="206"/>
      <c r="M274" s="207"/>
      <c r="N274" s="208"/>
      <c r="O274" s="208"/>
      <c r="P274" s="208"/>
      <c r="Q274" s="208"/>
      <c r="R274" s="208"/>
      <c r="S274" s="208"/>
      <c r="T274" s="209"/>
      <c r="AT274" s="210" t="s">
        <v>161</v>
      </c>
      <c r="AU274" s="210" t="s">
        <v>81</v>
      </c>
      <c r="AV274" s="13" t="s">
        <v>81</v>
      </c>
      <c r="AW274" s="13" t="s">
        <v>34</v>
      </c>
      <c r="AX274" s="13" t="s">
        <v>72</v>
      </c>
      <c r="AY274" s="210" t="s">
        <v>148</v>
      </c>
    </row>
    <row r="275" spans="2:51" s="16" customFormat="1" ht="12">
      <c r="B275" s="242"/>
      <c r="C275" s="243"/>
      <c r="D275" s="193" t="s">
        <v>161</v>
      </c>
      <c r="E275" s="244" t="s">
        <v>19</v>
      </c>
      <c r="F275" s="245" t="s">
        <v>339</v>
      </c>
      <c r="G275" s="243"/>
      <c r="H275" s="246">
        <v>135.003</v>
      </c>
      <c r="I275" s="247"/>
      <c r="J275" s="243"/>
      <c r="K275" s="243"/>
      <c r="L275" s="248"/>
      <c r="M275" s="249"/>
      <c r="N275" s="250"/>
      <c r="O275" s="250"/>
      <c r="P275" s="250"/>
      <c r="Q275" s="250"/>
      <c r="R275" s="250"/>
      <c r="S275" s="250"/>
      <c r="T275" s="251"/>
      <c r="AT275" s="252" t="s">
        <v>161</v>
      </c>
      <c r="AU275" s="252" t="s">
        <v>81</v>
      </c>
      <c r="AV275" s="16" t="s">
        <v>172</v>
      </c>
      <c r="AW275" s="16" t="s">
        <v>34</v>
      </c>
      <c r="AX275" s="16" t="s">
        <v>72</v>
      </c>
      <c r="AY275" s="252" t="s">
        <v>148</v>
      </c>
    </row>
    <row r="276" spans="2:51" s="14" customFormat="1" ht="12">
      <c r="B276" s="211"/>
      <c r="C276" s="212"/>
      <c r="D276" s="193" t="s">
        <v>161</v>
      </c>
      <c r="E276" s="213" t="s">
        <v>19</v>
      </c>
      <c r="F276" s="214" t="s">
        <v>164</v>
      </c>
      <c r="G276" s="212"/>
      <c r="H276" s="215">
        <v>206.092</v>
      </c>
      <c r="I276" s="216"/>
      <c r="J276" s="212"/>
      <c r="K276" s="212"/>
      <c r="L276" s="217"/>
      <c r="M276" s="218"/>
      <c r="N276" s="219"/>
      <c r="O276" s="219"/>
      <c r="P276" s="219"/>
      <c r="Q276" s="219"/>
      <c r="R276" s="219"/>
      <c r="S276" s="219"/>
      <c r="T276" s="220"/>
      <c r="AT276" s="221" t="s">
        <v>161</v>
      </c>
      <c r="AU276" s="221" t="s">
        <v>81</v>
      </c>
      <c r="AV276" s="14" t="s">
        <v>155</v>
      </c>
      <c r="AW276" s="14" t="s">
        <v>34</v>
      </c>
      <c r="AX276" s="14" t="s">
        <v>79</v>
      </c>
      <c r="AY276" s="221" t="s">
        <v>148</v>
      </c>
    </row>
    <row r="277" spans="1:65" s="2" customFormat="1" ht="24.2" customHeight="1">
      <c r="A277" s="36"/>
      <c r="B277" s="37"/>
      <c r="C277" s="180" t="s">
        <v>386</v>
      </c>
      <c r="D277" s="180" t="s">
        <v>150</v>
      </c>
      <c r="E277" s="181" t="s">
        <v>387</v>
      </c>
      <c r="F277" s="182" t="s">
        <v>388</v>
      </c>
      <c r="G277" s="183" t="s">
        <v>245</v>
      </c>
      <c r="H277" s="184">
        <v>135.003</v>
      </c>
      <c r="I277" s="185"/>
      <c r="J277" s="186">
        <f>ROUND(I277*H277,2)</f>
        <v>0</v>
      </c>
      <c r="K277" s="182" t="s">
        <v>154</v>
      </c>
      <c r="L277" s="41"/>
      <c r="M277" s="187" t="s">
        <v>19</v>
      </c>
      <c r="N277" s="188" t="s">
        <v>43</v>
      </c>
      <c r="O277" s="66"/>
      <c r="P277" s="189">
        <f>O277*H277</f>
        <v>0</v>
      </c>
      <c r="Q277" s="189">
        <v>0.004</v>
      </c>
      <c r="R277" s="189">
        <f>Q277*H277</f>
        <v>0.5400119999999999</v>
      </c>
      <c r="S277" s="189">
        <v>0</v>
      </c>
      <c r="T277" s="190">
        <f>S277*H277</f>
        <v>0</v>
      </c>
      <c r="U277" s="36"/>
      <c r="V277" s="36"/>
      <c r="W277" s="36"/>
      <c r="X277" s="36"/>
      <c r="Y277" s="36"/>
      <c r="Z277" s="36"/>
      <c r="AA277" s="36"/>
      <c r="AB277" s="36"/>
      <c r="AC277" s="36"/>
      <c r="AD277" s="36"/>
      <c r="AE277" s="36"/>
      <c r="AR277" s="191" t="s">
        <v>155</v>
      </c>
      <c r="AT277" s="191" t="s">
        <v>150</v>
      </c>
      <c r="AU277" s="191" t="s">
        <v>81</v>
      </c>
      <c r="AY277" s="19" t="s">
        <v>148</v>
      </c>
      <c r="BE277" s="192">
        <f>IF(N277="základní",J277,0)</f>
        <v>0</v>
      </c>
      <c r="BF277" s="192">
        <f>IF(N277="snížená",J277,0)</f>
        <v>0</v>
      </c>
      <c r="BG277" s="192">
        <f>IF(N277="zákl. přenesená",J277,0)</f>
        <v>0</v>
      </c>
      <c r="BH277" s="192">
        <f>IF(N277="sníž. přenesená",J277,0)</f>
        <v>0</v>
      </c>
      <c r="BI277" s="192">
        <f>IF(N277="nulová",J277,0)</f>
        <v>0</v>
      </c>
      <c r="BJ277" s="19" t="s">
        <v>79</v>
      </c>
      <c r="BK277" s="192">
        <f>ROUND(I277*H277,2)</f>
        <v>0</v>
      </c>
      <c r="BL277" s="19" t="s">
        <v>155</v>
      </c>
      <c r="BM277" s="191" t="s">
        <v>389</v>
      </c>
    </row>
    <row r="278" spans="1:47" s="2" customFormat="1" ht="19.5">
      <c r="A278" s="36"/>
      <c r="B278" s="37"/>
      <c r="C278" s="38"/>
      <c r="D278" s="193" t="s">
        <v>157</v>
      </c>
      <c r="E278" s="38"/>
      <c r="F278" s="194" t="s">
        <v>390</v>
      </c>
      <c r="G278" s="38"/>
      <c r="H278" s="38"/>
      <c r="I278" s="195"/>
      <c r="J278" s="38"/>
      <c r="K278" s="38"/>
      <c r="L278" s="41"/>
      <c r="M278" s="196"/>
      <c r="N278" s="197"/>
      <c r="O278" s="66"/>
      <c r="P278" s="66"/>
      <c r="Q278" s="66"/>
      <c r="R278" s="66"/>
      <c r="S278" s="66"/>
      <c r="T278" s="67"/>
      <c r="U278" s="36"/>
      <c r="V278" s="36"/>
      <c r="W278" s="36"/>
      <c r="X278" s="36"/>
      <c r="Y278" s="36"/>
      <c r="Z278" s="36"/>
      <c r="AA278" s="36"/>
      <c r="AB278" s="36"/>
      <c r="AC278" s="36"/>
      <c r="AD278" s="36"/>
      <c r="AE278" s="36"/>
      <c r="AT278" s="19" t="s">
        <v>157</v>
      </c>
      <c r="AU278" s="19" t="s">
        <v>81</v>
      </c>
    </row>
    <row r="279" spans="1:47" s="2" customFormat="1" ht="12">
      <c r="A279" s="36"/>
      <c r="B279" s="37"/>
      <c r="C279" s="38"/>
      <c r="D279" s="198" t="s">
        <v>159</v>
      </c>
      <c r="E279" s="38"/>
      <c r="F279" s="199" t="s">
        <v>391</v>
      </c>
      <c r="G279" s="38"/>
      <c r="H279" s="38"/>
      <c r="I279" s="195"/>
      <c r="J279" s="38"/>
      <c r="K279" s="38"/>
      <c r="L279" s="41"/>
      <c r="M279" s="196"/>
      <c r="N279" s="197"/>
      <c r="O279" s="66"/>
      <c r="P279" s="66"/>
      <c r="Q279" s="66"/>
      <c r="R279" s="66"/>
      <c r="S279" s="66"/>
      <c r="T279" s="67"/>
      <c r="U279" s="36"/>
      <c r="V279" s="36"/>
      <c r="W279" s="36"/>
      <c r="X279" s="36"/>
      <c r="Y279" s="36"/>
      <c r="Z279" s="36"/>
      <c r="AA279" s="36"/>
      <c r="AB279" s="36"/>
      <c r="AC279" s="36"/>
      <c r="AD279" s="36"/>
      <c r="AE279" s="36"/>
      <c r="AT279" s="19" t="s">
        <v>159</v>
      </c>
      <c r="AU279" s="19" t="s">
        <v>81</v>
      </c>
    </row>
    <row r="280" spans="2:51" s="15" customFormat="1" ht="33.75">
      <c r="B280" s="232"/>
      <c r="C280" s="233"/>
      <c r="D280" s="193" t="s">
        <v>161</v>
      </c>
      <c r="E280" s="234" t="s">
        <v>19</v>
      </c>
      <c r="F280" s="235" t="s">
        <v>331</v>
      </c>
      <c r="G280" s="233"/>
      <c r="H280" s="234" t="s">
        <v>19</v>
      </c>
      <c r="I280" s="236"/>
      <c r="J280" s="233"/>
      <c r="K280" s="233"/>
      <c r="L280" s="237"/>
      <c r="M280" s="238"/>
      <c r="N280" s="239"/>
      <c r="O280" s="239"/>
      <c r="P280" s="239"/>
      <c r="Q280" s="239"/>
      <c r="R280" s="239"/>
      <c r="S280" s="239"/>
      <c r="T280" s="240"/>
      <c r="AT280" s="241" t="s">
        <v>161</v>
      </c>
      <c r="AU280" s="241" t="s">
        <v>81</v>
      </c>
      <c r="AV280" s="15" t="s">
        <v>79</v>
      </c>
      <c r="AW280" s="15" t="s">
        <v>34</v>
      </c>
      <c r="AX280" s="15" t="s">
        <v>72</v>
      </c>
      <c r="AY280" s="241" t="s">
        <v>148</v>
      </c>
    </row>
    <row r="281" spans="2:51" s="15" customFormat="1" ht="12">
      <c r="B281" s="232"/>
      <c r="C281" s="233"/>
      <c r="D281" s="193" t="s">
        <v>161</v>
      </c>
      <c r="E281" s="234" t="s">
        <v>19</v>
      </c>
      <c r="F281" s="235" t="s">
        <v>340</v>
      </c>
      <c r="G281" s="233"/>
      <c r="H281" s="234" t="s">
        <v>19</v>
      </c>
      <c r="I281" s="236"/>
      <c r="J281" s="233"/>
      <c r="K281" s="233"/>
      <c r="L281" s="237"/>
      <c r="M281" s="238"/>
      <c r="N281" s="239"/>
      <c r="O281" s="239"/>
      <c r="P281" s="239"/>
      <c r="Q281" s="239"/>
      <c r="R281" s="239"/>
      <c r="S281" s="239"/>
      <c r="T281" s="240"/>
      <c r="AT281" s="241" t="s">
        <v>161</v>
      </c>
      <c r="AU281" s="241" t="s">
        <v>81</v>
      </c>
      <c r="AV281" s="15" t="s">
        <v>79</v>
      </c>
      <c r="AW281" s="15" t="s">
        <v>34</v>
      </c>
      <c r="AX281" s="15" t="s">
        <v>72</v>
      </c>
      <c r="AY281" s="241" t="s">
        <v>148</v>
      </c>
    </row>
    <row r="282" spans="2:51" s="13" customFormat="1" ht="22.5">
      <c r="B282" s="200"/>
      <c r="C282" s="201"/>
      <c r="D282" s="193" t="s">
        <v>161</v>
      </c>
      <c r="E282" s="202" t="s">
        <v>19</v>
      </c>
      <c r="F282" s="203" t="s">
        <v>341</v>
      </c>
      <c r="G282" s="201"/>
      <c r="H282" s="204">
        <v>36.134</v>
      </c>
      <c r="I282" s="205"/>
      <c r="J282" s="201"/>
      <c r="K282" s="201"/>
      <c r="L282" s="206"/>
      <c r="M282" s="207"/>
      <c r="N282" s="208"/>
      <c r="O282" s="208"/>
      <c r="P282" s="208"/>
      <c r="Q282" s="208"/>
      <c r="R282" s="208"/>
      <c r="S282" s="208"/>
      <c r="T282" s="209"/>
      <c r="AT282" s="210" t="s">
        <v>161</v>
      </c>
      <c r="AU282" s="210" t="s">
        <v>81</v>
      </c>
      <c r="AV282" s="13" t="s">
        <v>81</v>
      </c>
      <c r="AW282" s="13" t="s">
        <v>34</v>
      </c>
      <c r="AX282" s="13" t="s">
        <v>72</v>
      </c>
      <c r="AY282" s="210" t="s">
        <v>148</v>
      </c>
    </row>
    <row r="283" spans="2:51" s="13" customFormat="1" ht="12">
      <c r="B283" s="200"/>
      <c r="C283" s="201"/>
      <c r="D283" s="193" t="s">
        <v>161</v>
      </c>
      <c r="E283" s="202" t="s">
        <v>19</v>
      </c>
      <c r="F283" s="203" t="s">
        <v>342</v>
      </c>
      <c r="G283" s="201"/>
      <c r="H283" s="204">
        <v>2.901</v>
      </c>
      <c r="I283" s="205"/>
      <c r="J283" s="201"/>
      <c r="K283" s="201"/>
      <c r="L283" s="206"/>
      <c r="M283" s="207"/>
      <c r="N283" s="208"/>
      <c r="O283" s="208"/>
      <c r="P283" s="208"/>
      <c r="Q283" s="208"/>
      <c r="R283" s="208"/>
      <c r="S283" s="208"/>
      <c r="T283" s="209"/>
      <c r="AT283" s="210" t="s">
        <v>161</v>
      </c>
      <c r="AU283" s="210" t="s">
        <v>81</v>
      </c>
      <c r="AV283" s="13" t="s">
        <v>81</v>
      </c>
      <c r="AW283" s="13" t="s">
        <v>34</v>
      </c>
      <c r="AX283" s="13" t="s">
        <v>72</v>
      </c>
      <c r="AY283" s="210" t="s">
        <v>148</v>
      </c>
    </row>
    <row r="284" spans="2:51" s="13" customFormat="1" ht="12">
      <c r="B284" s="200"/>
      <c r="C284" s="201"/>
      <c r="D284" s="193" t="s">
        <v>161</v>
      </c>
      <c r="E284" s="202" t="s">
        <v>19</v>
      </c>
      <c r="F284" s="203" t="s">
        <v>343</v>
      </c>
      <c r="G284" s="201"/>
      <c r="H284" s="204">
        <v>13.6</v>
      </c>
      <c r="I284" s="205"/>
      <c r="J284" s="201"/>
      <c r="K284" s="201"/>
      <c r="L284" s="206"/>
      <c r="M284" s="207"/>
      <c r="N284" s="208"/>
      <c r="O284" s="208"/>
      <c r="P284" s="208"/>
      <c r="Q284" s="208"/>
      <c r="R284" s="208"/>
      <c r="S284" s="208"/>
      <c r="T284" s="209"/>
      <c r="AT284" s="210" t="s">
        <v>161</v>
      </c>
      <c r="AU284" s="210" t="s">
        <v>81</v>
      </c>
      <c r="AV284" s="13" t="s">
        <v>81</v>
      </c>
      <c r="AW284" s="13" t="s">
        <v>34</v>
      </c>
      <c r="AX284" s="13" t="s">
        <v>72</v>
      </c>
      <c r="AY284" s="210" t="s">
        <v>148</v>
      </c>
    </row>
    <row r="285" spans="2:51" s="13" customFormat="1" ht="12">
      <c r="B285" s="200"/>
      <c r="C285" s="201"/>
      <c r="D285" s="193" t="s">
        <v>161</v>
      </c>
      <c r="E285" s="202" t="s">
        <v>19</v>
      </c>
      <c r="F285" s="203" t="s">
        <v>344</v>
      </c>
      <c r="G285" s="201"/>
      <c r="H285" s="204">
        <v>17.484</v>
      </c>
      <c r="I285" s="205"/>
      <c r="J285" s="201"/>
      <c r="K285" s="201"/>
      <c r="L285" s="206"/>
      <c r="M285" s="207"/>
      <c r="N285" s="208"/>
      <c r="O285" s="208"/>
      <c r="P285" s="208"/>
      <c r="Q285" s="208"/>
      <c r="R285" s="208"/>
      <c r="S285" s="208"/>
      <c r="T285" s="209"/>
      <c r="AT285" s="210" t="s">
        <v>161</v>
      </c>
      <c r="AU285" s="210" t="s">
        <v>81</v>
      </c>
      <c r="AV285" s="13" t="s">
        <v>81</v>
      </c>
      <c r="AW285" s="13" t="s">
        <v>34</v>
      </c>
      <c r="AX285" s="13" t="s">
        <v>72</v>
      </c>
      <c r="AY285" s="210" t="s">
        <v>148</v>
      </c>
    </row>
    <row r="286" spans="2:51" s="13" customFormat="1" ht="22.5">
      <c r="B286" s="200"/>
      <c r="C286" s="201"/>
      <c r="D286" s="193" t="s">
        <v>161</v>
      </c>
      <c r="E286" s="202" t="s">
        <v>19</v>
      </c>
      <c r="F286" s="203" t="s">
        <v>345</v>
      </c>
      <c r="G286" s="201"/>
      <c r="H286" s="204">
        <v>64.884</v>
      </c>
      <c r="I286" s="205"/>
      <c r="J286" s="201"/>
      <c r="K286" s="201"/>
      <c r="L286" s="206"/>
      <c r="M286" s="207"/>
      <c r="N286" s="208"/>
      <c r="O286" s="208"/>
      <c r="P286" s="208"/>
      <c r="Q286" s="208"/>
      <c r="R286" s="208"/>
      <c r="S286" s="208"/>
      <c r="T286" s="209"/>
      <c r="AT286" s="210" t="s">
        <v>161</v>
      </c>
      <c r="AU286" s="210" t="s">
        <v>81</v>
      </c>
      <c r="AV286" s="13" t="s">
        <v>81</v>
      </c>
      <c r="AW286" s="13" t="s">
        <v>34</v>
      </c>
      <c r="AX286" s="13" t="s">
        <v>72</v>
      </c>
      <c r="AY286" s="210" t="s">
        <v>148</v>
      </c>
    </row>
    <row r="287" spans="2:51" s="14" customFormat="1" ht="12">
      <c r="B287" s="211"/>
      <c r="C287" s="212"/>
      <c r="D287" s="193" t="s">
        <v>161</v>
      </c>
      <c r="E287" s="213" t="s">
        <v>19</v>
      </c>
      <c r="F287" s="214" t="s">
        <v>164</v>
      </c>
      <c r="G287" s="212"/>
      <c r="H287" s="215">
        <v>135.003</v>
      </c>
      <c r="I287" s="216"/>
      <c r="J287" s="212"/>
      <c r="K287" s="212"/>
      <c r="L287" s="217"/>
      <c r="M287" s="218"/>
      <c r="N287" s="219"/>
      <c r="O287" s="219"/>
      <c r="P287" s="219"/>
      <c r="Q287" s="219"/>
      <c r="R287" s="219"/>
      <c r="S287" s="219"/>
      <c r="T287" s="220"/>
      <c r="AT287" s="221" t="s">
        <v>161</v>
      </c>
      <c r="AU287" s="221" t="s">
        <v>81</v>
      </c>
      <c r="AV287" s="14" t="s">
        <v>155</v>
      </c>
      <c r="AW287" s="14" t="s">
        <v>34</v>
      </c>
      <c r="AX287" s="14" t="s">
        <v>79</v>
      </c>
      <c r="AY287" s="221" t="s">
        <v>148</v>
      </c>
    </row>
    <row r="288" spans="1:65" s="2" customFormat="1" ht="24.2" customHeight="1">
      <c r="A288" s="36"/>
      <c r="B288" s="37"/>
      <c r="C288" s="180" t="s">
        <v>392</v>
      </c>
      <c r="D288" s="180" t="s">
        <v>150</v>
      </c>
      <c r="E288" s="181" t="s">
        <v>393</v>
      </c>
      <c r="F288" s="182" t="s">
        <v>394</v>
      </c>
      <c r="G288" s="183" t="s">
        <v>395</v>
      </c>
      <c r="H288" s="184">
        <v>48.7</v>
      </c>
      <c r="I288" s="185"/>
      <c r="J288" s="186">
        <f>ROUND(I288*H288,2)</f>
        <v>0</v>
      </c>
      <c r="K288" s="182" t="s">
        <v>154</v>
      </c>
      <c r="L288" s="41"/>
      <c r="M288" s="187" t="s">
        <v>19</v>
      </c>
      <c r="N288" s="188" t="s">
        <v>43</v>
      </c>
      <c r="O288" s="66"/>
      <c r="P288" s="189">
        <f>O288*H288</f>
        <v>0</v>
      </c>
      <c r="Q288" s="189">
        <v>0.0015</v>
      </c>
      <c r="R288" s="189">
        <f>Q288*H288</f>
        <v>0.07305</v>
      </c>
      <c r="S288" s="189">
        <v>0</v>
      </c>
      <c r="T288" s="190">
        <f>S288*H288</f>
        <v>0</v>
      </c>
      <c r="U288" s="36"/>
      <c r="V288" s="36"/>
      <c r="W288" s="36"/>
      <c r="X288" s="36"/>
      <c r="Y288" s="36"/>
      <c r="Z288" s="36"/>
      <c r="AA288" s="36"/>
      <c r="AB288" s="36"/>
      <c r="AC288" s="36"/>
      <c r="AD288" s="36"/>
      <c r="AE288" s="36"/>
      <c r="AR288" s="191" t="s">
        <v>155</v>
      </c>
      <c r="AT288" s="191" t="s">
        <v>150</v>
      </c>
      <c r="AU288" s="191" t="s">
        <v>81</v>
      </c>
      <c r="AY288" s="19" t="s">
        <v>148</v>
      </c>
      <c r="BE288" s="192">
        <f>IF(N288="základní",J288,0)</f>
        <v>0</v>
      </c>
      <c r="BF288" s="192">
        <f>IF(N288="snížená",J288,0)</f>
        <v>0</v>
      </c>
      <c r="BG288" s="192">
        <f>IF(N288="zákl. přenesená",J288,0)</f>
        <v>0</v>
      </c>
      <c r="BH288" s="192">
        <f>IF(N288="sníž. přenesená",J288,0)</f>
        <v>0</v>
      </c>
      <c r="BI288" s="192">
        <f>IF(N288="nulová",J288,0)</f>
        <v>0</v>
      </c>
      <c r="BJ288" s="19" t="s">
        <v>79</v>
      </c>
      <c r="BK288" s="192">
        <f>ROUND(I288*H288,2)</f>
        <v>0</v>
      </c>
      <c r="BL288" s="19" t="s">
        <v>155</v>
      </c>
      <c r="BM288" s="191" t="s">
        <v>396</v>
      </c>
    </row>
    <row r="289" spans="1:47" s="2" customFormat="1" ht="19.5">
      <c r="A289" s="36"/>
      <c r="B289" s="37"/>
      <c r="C289" s="38"/>
      <c r="D289" s="193" t="s">
        <v>157</v>
      </c>
      <c r="E289" s="38"/>
      <c r="F289" s="194" t="s">
        <v>397</v>
      </c>
      <c r="G289" s="38"/>
      <c r="H289" s="38"/>
      <c r="I289" s="195"/>
      <c r="J289" s="38"/>
      <c r="K289" s="38"/>
      <c r="L289" s="41"/>
      <c r="M289" s="196"/>
      <c r="N289" s="197"/>
      <c r="O289" s="66"/>
      <c r="P289" s="66"/>
      <c r="Q289" s="66"/>
      <c r="R289" s="66"/>
      <c r="S289" s="66"/>
      <c r="T289" s="67"/>
      <c r="U289" s="36"/>
      <c r="V289" s="36"/>
      <c r="W289" s="36"/>
      <c r="X289" s="36"/>
      <c r="Y289" s="36"/>
      <c r="Z289" s="36"/>
      <c r="AA289" s="36"/>
      <c r="AB289" s="36"/>
      <c r="AC289" s="36"/>
      <c r="AD289" s="36"/>
      <c r="AE289" s="36"/>
      <c r="AT289" s="19" t="s">
        <v>157</v>
      </c>
      <c r="AU289" s="19" t="s">
        <v>81</v>
      </c>
    </row>
    <row r="290" spans="1:47" s="2" customFormat="1" ht="12">
      <c r="A290" s="36"/>
      <c r="B290" s="37"/>
      <c r="C290" s="38"/>
      <c r="D290" s="198" t="s">
        <v>159</v>
      </c>
      <c r="E290" s="38"/>
      <c r="F290" s="199" t="s">
        <v>398</v>
      </c>
      <c r="G290" s="38"/>
      <c r="H290" s="38"/>
      <c r="I290" s="195"/>
      <c r="J290" s="38"/>
      <c r="K290" s="38"/>
      <c r="L290" s="41"/>
      <c r="M290" s="196"/>
      <c r="N290" s="197"/>
      <c r="O290" s="66"/>
      <c r="P290" s="66"/>
      <c r="Q290" s="66"/>
      <c r="R290" s="66"/>
      <c r="S290" s="66"/>
      <c r="T290" s="67"/>
      <c r="U290" s="36"/>
      <c r="V290" s="36"/>
      <c r="W290" s="36"/>
      <c r="X290" s="36"/>
      <c r="Y290" s="36"/>
      <c r="Z290" s="36"/>
      <c r="AA290" s="36"/>
      <c r="AB290" s="36"/>
      <c r="AC290" s="36"/>
      <c r="AD290" s="36"/>
      <c r="AE290" s="36"/>
      <c r="AT290" s="19" t="s">
        <v>159</v>
      </c>
      <c r="AU290" s="19" t="s">
        <v>81</v>
      </c>
    </row>
    <row r="291" spans="2:51" s="13" customFormat="1" ht="22.5">
      <c r="B291" s="200"/>
      <c r="C291" s="201"/>
      <c r="D291" s="193" t="s">
        <v>161</v>
      </c>
      <c r="E291" s="202" t="s">
        <v>19</v>
      </c>
      <c r="F291" s="203" t="s">
        <v>399</v>
      </c>
      <c r="G291" s="201"/>
      <c r="H291" s="204">
        <v>48.7</v>
      </c>
      <c r="I291" s="205"/>
      <c r="J291" s="201"/>
      <c r="K291" s="201"/>
      <c r="L291" s="206"/>
      <c r="M291" s="207"/>
      <c r="N291" s="208"/>
      <c r="O291" s="208"/>
      <c r="P291" s="208"/>
      <c r="Q291" s="208"/>
      <c r="R291" s="208"/>
      <c r="S291" s="208"/>
      <c r="T291" s="209"/>
      <c r="AT291" s="210" t="s">
        <v>161</v>
      </c>
      <c r="AU291" s="210" t="s">
        <v>81</v>
      </c>
      <c r="AV291" s="13" t="s">
        <v>81</v>
      </c>
      <c r="AW291" s="13" t="s">
        <v>34</v>
      </c>
      <c r="AX291" s="13" t="s">
        <v>79</v>
      </c>
      <c r="AY291" s="210" t="s">
        <v>148</v>
      </c>
    </row>
    <row r="292" spans="1:65" s="2" customFormat="1" ht="24.2" customHeight="1">
      <c r="A292" s="36"/>
      <c r="B292" s="37"/>
      <c r="C292" s="180" t="s">
        <v>400</v>
      </c>
      <c r="D292" s="180" t="s">
        <v>150</v>
      </c>
      <c r="E292" s="181" t="s">
        <v>393</v>
      </c>
      <c r="F292" s="182" t="s">
        <v>394</v>
      </c>
      <c r="G292" s="183" t="s">
        <v>395</v>
      </c>
      <c r="H292" s="184">
        <v>1.809</v>
      </c>
      <c r="I292" s="185"/>
      <c r="J292" s="186">
        <f>ROUND(I292*H292,2)</f>
        <v>0</v>
      </c>
      <c r="K292" s="182" t="s">
        <v>154</v>
      </c>
      <c r="L292" s="41"/>
      <c r="M292" s="187" t="s">
        <v>19</v>
      </c>
      <c r="N292" s="188" t="s">
        <v>43</v>
      </c>
      <c r="O292" s="66"/>
      <c r="P292" s="189">
        <f>O292*H292</f>
        <v>0</v>
      </c>
      <c r="Q292" s="189">
        <v>0.0015</v>
      </c>
      <c r="R292" s="189">
        <f>Q292*H292</f>
        <v>0.0027134999999999998</v>
      </c>
      <c r="S292" s="189">
        <v>0</v>
      </c>
      <c r="T292" s="190">
        <f>S292*H292</f>
        <v>0</v>
      </c>
      <c r="U292" s="36"/>
      <c r="V292" s="36"/>
      <c r="W292" s="36"/>
      <c r="X292" s="36"/>
      <c r="Y292" s="36"/>
      <c r="Z292" s="36"/>
      <c r="AA292" s="36"/>
      <c r="AB292" s="36"/>
      <c r="AC292" s="36"/>
      <c r="AD292" s="36"/>
      <c r="AE292" s="36"/>
      <c r="AR292" s="191" t="s">
        <v>155</v>
      </c>
      <c r="AT292" s="191" t="s">
        <v>150</v>
      </c>
      <c r="AU292" s="191" t="s">
        <v>81</v>
      </c>
      <c r="AY292" s="19" t="s">
        <v>148</v>
      </c>
      <c r="BE292" s="192">
        <f>IF(N292="základní",J292,0)</f>
        <v>0</v>
      </c>
      <c r="BF292" s="192">
        <f>IF(N292="snížená",J292,0)</f>
        <v>0</v>
      </c>
      <c r="BG292" s="192">
        <f>IF(N292="zákl. přenesená",J292,0)</f>
        <v>0</v>
      </c>
      <c r="BH292" s="192">
        <f>IF(N292="sníž. přenesená",J292,0)</f>
        <v>0</v>
      </c>
      <c r="BI292" s="192">
        <f>IF(N292="nulová",J292,0)</f>
        <v>0</v>
      </c>
      <c r="BJ292" s="19" t="s">
        <v>79</v>
      </c>
      <c r="BK292" s="192">
        <f>ROUND(I292*H292,2)</f>
        <v>0</v>
      </c>
      <c r="BL292" s="19" t="s">
        <v>155</v>
      </c>
      <c r="BM292" s="191" t="s">
        <v>401</v>
      </c>
    </row>
    <row r="293" spans="1:47" s="2" customFormat="1" ht="19.5">
      <c r="A293" s="36"/>
      <c r="B293" s="37"/>
      <c r="C293" s="38"/>
      <c r="D293" s="193" t="s">
        <v>157</v>
      </c>
      <c r="E293" s="38"/>
      <c r="F293" s="194" t="s">
        <v>397</v>
      </c>
      <c r="G293" s="38"/>
      <c r="H293" s="38"/>
      <c r="I293" s="195"/>
      <c r="J293" s="38"/>
      <c r="K293" s="38"/>
      <c r="L293" s="41"/>
      <c r="M293" s="196"/>
      <c r="N293" s="197"/>
      <c r="O293" s="66"/>
      <c r="P293" s="66"/>
      <c r="Q293" s="66"/>
      <c r="R293" s="66"/>
      <c r="S293" s="66"/>
      <c r="T293" s="67"/>
      <c r="U293" s="36"/>
      <c r="V293" s="36"/>
      <c r="W293" s="36"/>
      <c r="X293" s="36"/>
      <c r="Y293" s="36"/>
      <c r="Z293" s="36"/>
      <c r="AA293" s="36"/>
      <c r="AB293" s="36"/>
      <c r="AC293" s="36"/>
      <c r="AD293" s="36"/>
      <c r="AE293" s="36"/>
      <c r="AT293" s="19" t="s">
        <v>157</v>
      </c>
      <c r="AU293" s="19" t="s">
        <v>81</v>
      </c>
    </row>
    <row r="294" spans="1:47" s="2" customFormat="1" ht="12">
      <c r="A294" s="36"/>
      <c r="B294" s="37"/>
      <c r="C294" s="38"/>
      <c r="D294" s="198" t="s">
        <v>159</v>
      </c>
      <c r="E294" s="38"/>
      <c r="F294" s="199" t="s">
        <v>398</v>
      </c>
      <c r="G294" s="38"/>
      <c r="H294" s="38"/>
      <c r="I294" s="195"/>
      <c r="J294" s="38"/>
      <c r="K294" s="38"/>
      <c r="L294" s="41"/>
      <c r="M294" s="196"/>
      <c r="N294" s="197"/>
      <c r="O294" s="66"/>
      <c r="P294" s="66"/>
      <c r="Q294" s="66"/>
      <c r="R294" s="66"/>
      <c r="S294" s="66"/>
      <c r="T294" s="67"/>
      <c r="U294" s="36"/>
      <c r="V294" s="36"/>
      <c r="W294" s="36"/>
      <c r="X294" s="36"/>
      <c r="Y294" s="36"/>
      <c r="Z294" s="36"/>
      <c r="AA294" s="36"/>
      <c r="AB294" s="36"/>
      <c r="AC294" s="36"/>
      <c r="AD294" s="36"/>
      <c r="AE294" s="36"/>
      <c r="AT294" s="19" t="s">
        <v>159</v>
      </c>
      <c r="AU294" s="19" t="s">
        <v>81</v>
      </c>
    </row>
    <row r="295" spans="2:51" s="13" customFormat="1" ht="12">
      <c r="B295" s="200"/>
      <c r="C295" s="201"/>
      <c r="D295" s="193" t="s">
        <v>161</v>
      </c>
      <c r="E295" s="202" t="s">
        <v>19</v>
      </c>
      <c r="F295" s="203" t="s">
        <v>402</v>
      </c>
      <c r="G295" s="201"/>
      <c r="H295" s="204">
        <v>1.809</v>
      </c>
      <c r="I295" s="205"/>
      <c r="J295" s="201"/>
      <c r="K295" s="201"/>
      <c r="L295" s="206"/>
      <c r="M295" s="207"/>
      <c r="N295" s="208"/>
      <c r="O295" s="208"/>
      <c r="P295" s="208"/>
      <c r="Q295" s="208"/>
      <c r="R295" s="208"/>
      <c r="S295" s="208"/>
      <c r="T295" s="209"/>
      <c r="AT295" s="210" t="s">
        <v>161</v>
      </c>
      <c r="AU295" s="210" t="s">
        <v>81</v>
      </c>
      <c r="AV295" s="13" t="s">
        <v>81</v>
      </c>
      <c r="AW295" s="13" t="s">
        <v>34</v>
      </c>
      <c r="AX295" s="13" t="s">
        <v>79</v>
      </c>
      <c r="AY295" s="210" t="s">
        <v>148</v>
      </c>
    </row>
    <row r="296" spans="1:65" s="2" customFormat="1" ht="24.2" customHeight="1">
      <c r="A296" s="36"/>
      <c r="B296" s="37"/>
      <c r="C296" s="180" t="s">
        <v>403</v>
      </c>
      <c r="D296" s="180" t="s">
        <v>150</v>
      </c>
      <c r="E296" s="181" t="s">
        <v>404</v>
      </c>
      <c r="F296" s="182" t="s">
        <v>405</v>
      </c>
      <c r="G296" s="183" t="s">
        <v>245</v>
      </c>
      <c r="H296" s="184">
        <v>37.8</v>
      </c>
      <c r="I296" s="185"/>
      <c r="J296" s="186">
        <f>ROUND(I296*H296,2)</f>
        <v>0</v>
      </c>
      <c r="K296" s="182" t="s">
        <v>154</v>
      </c>
      <c r="L296" s="41"/>
      <c r="M296" s="187" t="s">
        <v>19</v>
      </c>
      <c r="N296" s="188" t="s">
        <v>43</v>
      </c>
      <c r="O296" s="66"/>
      <c r="P296" s="189">
        <f>O296*H296</f>
        <v>0</v>
      </c>
      <c r="Q296" s="189">
        <v>0.004</v>
      </c>
      <c r="R296" s="189">
        <f>Q296*H296</f>
        <v>0.1512</v>
      </c>
      <c r="S296" s="189">
        <v>0</v>
      </c>
      <c r="T296" s="190">
        <f>S296*H296</f>
        <v>0</v>
      </c>
      <c r="U296" s="36"/>
      <c r="V296" s="36"/>
      <c r="W296" s="36"/>
      <c r="X296" s="36"/>
      <c r="Y296" s="36"/>
      <c r="Z296" s="36"/>
      <c r="AA296" s="36"/>
      <c r="AB296" s="36"/>
      <c r="AC296" s="36"/>
      <c r="AD296" s="36"/>
      <c r="AE296" s="36"/>
      <c r="AR296" s="191" t="s">
        <v>155</v>
      </c>
      <c r="AT296" s="191" t="s">
        <v>150</v>
      </c>
      <c r="AU296" s="191" t="s">
        <v>81</v>
      </c>
      <c r="AY296" s="19" t="s">
        <v>148</v>
      </c>
      <c r="BE296" s="192">
        <f>IF(N296="základní",J296,0)</f>
        <v>0</v>
      </c>
      <c r="BF296" s="192">
        <f>IF(N296="snížená",J296,0)</f>
        <v>0</v>
      </c>
      <c r="BG296" s="192">
        <f>IF(N296="zákl. přenesená",J296,0)</f>
        <v>0</v>
      </c>
      <c r="BH296" s="192">
        <f>IF(N296="sníž. přenesená",J296,0)</f>
        <v>0</v>
      </c>
      <c r="BI296" s="192">
        <f>IF(N296="nulová",J296,0)</f>
        <v>0</v>
      </c>
      <c r="BJ296" s="19" t="s">
        <v>79</v>
      </c>
      <c r="BK296" s="192">
        <f>ROUND(I296*H296,2)</f>
        <v>0</v>
      </c>
      <c r="BL296" s="19" t="s">
        <v>155</v>
      </c>
      <c r="BM296" s="191" t="s">
        <v>406</v>
      </c>
    </row>
    <row r="297" spans="1:47" s="2" customFormat="1" ht="19.5">
      <c r="A297" s="36"/>
      <c r="B297" s="37"/>
      <c r="C297" s="38"/>
      <c r="D297" s="193" t="s">
        <v>157</v>
      </c>
      <c r="E297" s="38"/>
      <c r="F297" s="194" t="s">
        <v>407</v>
      </c>
      <c r="G297" s="38"/>
      <c r="H297" s="38"/>
      <c r="I297" s="195"/>
      <c r="J297" s="38"/>
      <c r="K297" s="38"/>
      <c r="L297" s="41"/>
      <c r="M297" s="196"/>
      <c r="N297" s="197"/>
      <c r="O297" s="66"/>
      <c r="P297" s="66"/>
      <c r="Q297" s="66"/>
      <c r="R297" s="66"/>
      <c r="S297" s="66"/>
      <c r="T297" s="67"/>
      <c r="U297" s="36"/>
      <c r="V297" s="36"/>
      <c r="W297" s="36"/>
      <c r="X297" s="36"/>
      <c r="Y297" s="36"/>
      <c r="Z297" s="36"/>
      <c r="AA297" s="36"/>
      <c r="AB297" s="36"/>
      <c r="AC297" s="36"/>
      <c r="AD297" s="36"/>
      <c r="AE297" s="36"/>
      <c r="AT297" s="19" t="s">
        <v>157</v>
      </c>
      <c r="AU297" s="19" t="s">
        <v>81</v>
      </c>
    </row>
    <row r="298" spans="1:47" s="2" customFormat="1" ht="12">
      <c r="A298" s="36"/>
      <c r="B298" s="37"/>
      <c r="C298" s="38"/>
      <c r="D298" s="198" t="s">
        <v>159</v>
      </c>
      <c r="E298" s="38"/>
      <c r="F298" s="199" t="s">
        <v>408</v>
      </c>
      <c r="G298" s="38"/>
      <c r="H298" s="38"/>
      <c r="I298" s="195"/>
      <c r="J298" s="38"/>
      <c r="K298" s="38"/>
      <c r="L298" s="41"/>
      <c r="M298" s="196"/>
      <c r="N298" s="197"/>
      <c r="O298" s="66"/>
      <c r="P298" s="66"/>
      <c r="Q298" s="66"/>
      <c r="R298" s="66"/>
      <c r="S298" s="66"/>
      <c r="T298" s="67"/>
      <c r="U298" s="36"/>
      <c r="V298" s="36"/>
      <c r="W298" s="36"/>
      <c r="X298" s="36"/>
      <c r="Y298" s="36"/>
      <c r="Z298" s="36"/>
      <c r="AA298" s="36"/>
      <c r="AB298" s="36"/>
      <c r="AC298" s="36"/>
      <c r="AD298" s="36"/>
      <c r="AE298" s="36"/>
      <c r="AT298" s="19" t="s">
        <v>159</v>
      </c>
      <c r="AU298" s="19" t="s">
        <v>81</v>
      </c>
    </row>
    <row r="299" spans="2:51" s="13" customFormat="1" ht="12">
      <c r="B299" s="200"/>
      <c r="C299" s="201"/>
      <c r="D299" s="193" t="s">
        <v>161</v>
      </c>
      <c r="E299" s="202" t="s">
        <v>19</v>
      </c>
      <c r="F299" s="203" t="s">
        <v>409</v>
      </c>
      <c r="G299" s="201"/>
      <c r="H299" s="204">
        <v>37.8</v>
      </c>
      <c r="I299" s="205"/>
      <c r="J299" s="201"/>
      <c r="K299" s="201"/>
      <c r="L299" s="206"/>
      <c r="M299" s="207"/>
      <c r="N299" s="208"/>
      <c r="O299" s="208"/>
      <c r="P299" s="208"/>
      <c r="Q299" s="208"/>
      <c r="R299" s="208"/>
      <c r="S299" s="208"/>
      <c r="T299" s="209"/>
      <c r="AT299" s="210" t="s">
        <v>161</v>
      </c>
      <c r="AU299" s="210" t="s">
        <v>81</v>
      </c>
      <c r="AV299" s="13" t="s">
        <v>81</v>
      </c>
      <c r="AW299" s="13" t="s">
        <v>34</v>
      </c>
      <c r="AX299" s="13" t="s">
        <v>79</v>
      </c>
      <c r="AY299" s="210" t="s">
        <v>148</v>
      </c>
    </row>
    <row r="300" spans="1:65" s="2" customFormat="1" ht="24.2" customHeight="1">
      <c r="A300" s="36"/>
      <c r="B300" s="37"/>
      <c r="C300" s="180" t="s">
        <v>410</v>
      </c>
      <c r="D300" s="180" t="s">
        <v>150</v>
      </c>
      <c r="E300" s="181" t="s">
        <v>411</v>
      </c>
      <c r="F300" s="182" t="s">
        <v>412</v>
      </c>
      <c r="G300" s="183" t="s">
        <v>245</v>
      </c>
      <c r="H300" s="184">
        <v>33.052</v>
      </c>
      <c r="I300" s="185"/>
      <c r="J300" s="186">
        <f>ROUND(I300*H300,2)</f>
        <v>0</v>
      </c>
      <c r="K300" s="182" t="s">
        <v>154</v>
      </c>
      <c r="L300" s="41"/>
      <c r="M300" s="187" t="s">
        <v>19</v>
      </c>
      <c r="N300" s="188" t="s">
        <v>43</v>
      </c>
      <c r="O300" s="66"/>
      <c r="P300" s="189">
        <f>O300*H300</f>
        <v>0</v>
      </c>
      <c r="Q300" s="189">
        <v>0</v>
      </c>
      <c r="R300" s="189">
        <f>Q300*H300</f>
        <v>0</v>
      </c>
      <c r="S300" s="189">
        <v>0</v>
      </c>
      <c r="T300" s="190">
        <f>S300*H300</f>
        <v>0</v>
      </c>
      <c r="U300" s="36"/>
      <c r="V300" s="36"/>
      <c r="W300" s="36"/>
      <c r="X300" s="36"/>
      <c r="Y300" s="36"/>
      <c r="Z300" s="36"/>
      <c r="AA300" s="36"/>
      <c r="AB300" s="36"/>
      <c r="AC300" s="36"/>
      <c r="AD300" s="36"/>
      <c r="AE300" s="36"/>
      <c r="AR300" s="191" t="s">
        <v>155</v>
      </c>
      <c r="AT300" s="191" t="s">
        <v>150</v>
      </c>
      <c r="AU300" s="191" t="s">
        <v>81</v>
      </c>
      <c r="AY300" s="19" t="s">
        <v>148</v>
      </c>
      <c r="BE300" s="192">
        <f>IF(N300="základní",J300,0)</f>
        <v>0</v>
      </c>
      <c r="BF300" s="192">
        <f>IF(N300="snížená",J300,0)</f>
        <v>0</v>
      </c>
      <c r="BG300" s="192">
        <f>IF(N300="zákl. přenesená",J300,0)</f>
        <v>0</v>
      </c>
      <c r="BH300" s="192">
        <f>IF(N300="sníž. přenesená",J300,0)</f>
        <v>0</v>
      </c>
      <c r="BI300" s="192">
        <f>IF(N300="nulová",J300,0)</f>
        <v>0</v>
      </c>
      <c r="BJ300" s="19" t="s">
        <v>79</v>
      </c>
      <c r="BK300" s="192">
        <f>ROUND(I300*H300,2)</f>
        <v>0</v>
      </c>
      <c r="BL300" s="19" t="s">
        <v>155</v>
      </c>
      <c r="BM300" s="191" t="s">
        <v>413</v>
      </c>
    </row>
    <row r="301" spans="1:47" s="2" customFormat="1" ht="19.5">
      <c r="A301" s="36"/>
      <c r="B301" s="37"/>
      <c r="C301" s="38"/>
      <c r="D301" s="193" t="s">
        <v>157</v>
      </c>
      <c r="E301" s="38"/>
      <c r="F301" s="194" t="s">
        <v>414</v>
      </c>
      <c r="G301" s="38"/>
      <c r="H301" s="38"/>
      <c r="I301" s="195"/>
      <c r="J301" s="38"/>
      <c r="K301" s="38"/>
      <c r="L301" s="41"/>
      <c r="M301" s="196"/>
      <c r="N301" s="197"/>
      <c r="O301" s="66"/>
      <c r="P301" s="66"/>
      <c r="Q301" s="66"/>
      <c r="R301" s="66"/>
      <c r="S301" s="66"/>
      <c r="T301" s="67"/>
      <c r="U301" s="36"/>
      <c r="V301" s="36"/>
      <c r="W301" s="36"/>
      <c r="X301" s="36"/>
      <c r="Y301" s="36"/>
      <c r="Z301" s="36"/>
      <c r="AA301" s="36"/>
      <c r="AB301" s="36"/>
      <c r="AC301" s="36"/>
      <c r="AD301" s="36"/>
      <c r="AE301" s="36"/>
      <c r="AT301" s="19" t="s">
        <v>157</v>
      </c>
      <c r="AU301" s="19" t="s">
        <v>81</v>
      </c>
    </row>
    <row r="302" spans="1:47" s="2" customFormat="1" ht="12">
      <c r="A302" s="36"/>
      <c r="B302" s="37"/>
      <c r="C302" s="38"/>
      <c r="D302" s="198" t="s">
        <v>159</v>
      </c>
      <c r="E302" s="38"/>
      <c r="F302" s="199" t="s">
        <v>415</v>
      </c>
      <c r="G302" s="38"/>
      <c r="H302" s="38"/>
      <c r="I302" s="195"/>
      <c r="J302" s="38"/>
      <c r="K302" s="38"/>
      <c r="L302" s="41"/>
      <c r="M302" s="196"/>
      <c r="N302" s="197"/>
      <c r="O302" s="66"/>
      <c r="P302" s="66"/>
      <c r="Q302" s="66"/>
      <c r="R302" s="66"/>
      <c r="S302" s="66"/>
      <c r="T302" s="67"/>
      <c r="U302" s="36"/>
      <c r="V302" s="36"/>
      <c r="W302" s="36"/>
      <c r="X302" s="36"/>
      <c r="Y302" s="36"/>
      <c r="Z302" s="36"/>
      <c r="AA302" s="36"/>
      <c r="AB302" s="36"/>
      <c r="AC302" s="36"/>
      <c r="AD302" s="36"/>
      <c r="AE302" s="36"/>
      <c r="AT302" s="19" t="s">
        <v>159</v>
      </c>
      <c r="AU302" s="19" t="s">
        <v>81</v>
      </c>
    </row>
    <row r="303" spans="2:51" s="13" customFormat="1" ht="22.5">
      <c r="B303" s="200"/>
      <c r="C303" s="201"/>
      <c r="D303" s="193" t="s">
        <v>161</v>
      </c>
      <c r="E303" s="202" t="s">
        <v>19</v>
      </c>
      <c r="F303" s="203" t="s">
        <v>416</v>
      </c>
      <c r="G303" s="201"/>
      <c r="H303" s="204">
        <v>33.052</v>
      </c>
      <c r="I303" s="205"/>
      <c r="J303" s="201"/>
      <c r="K303" s="201"/>
      <c r="L303" s="206"/>
      <c r="M303" s="207"/>
      <c r="N303" s="208"/>
      <c r="O303" s="208"/>
      <c r="P303" s="208"/>
      <c r="Q303" s="208"/>
      <c r="R303" s="208"/>
      <c r="S303" s="208"/>
      <c r="T303" s="209"/>
      <c r="AT303" s="210" t="s">
        <v>161</v>
      </c>
      <c r="AU303" s="210" t="s">
        <v>81</v>
      </c>
      <c r="AV303" s="13" t="s">
        <v>81</v>
      </c>
      <c r="AW303" s="13" t="s">
        <v>34</v>
      </c>
      <c r="AX303" s="13" t="s">
        <v>79</v>
      </c>
      <c r="AY303" s="210" t="s">
        <v>148</v>
      </c>
    </row>
    <row r="304" spans="1:65" s="2" customFormat="1" ht="24.2" customHeight="1">
      <c r="A304" s="36"/>
      <c r="B304" s="37"/>
      <c r="C304" s="180" t="s">
        <v>417</v>
      </c>
      <c r="D304" s="180" t="s">
        <v>150</v>
      </c>
      <c r="E304" s="181" t="s">
        <v>418</v>
      </c>
      <c r="F304" s="182" t="s">
        <v>394</v>
      </c>
      <c r="G304" s="183" t="s">
        <v>395</v>
      </c>
      <c r="H304" s="184">
        <v>25.75</v>
      </c>
      <c r="I304" s="185"/>
      <c r="J304" s="186">
        <f>ROUND(I304*H304,2)</f>
        <v>0</v>
      </c>
      <c r="K304" s="182" t="s">
        <v>19</v>
      </c>
      <c r="L304" s="41"/>
      <c r="M304" s="187" t="s">
        <v>19</v>
      </c>
      <c r="N304" s="188" t="s">
        <v>43</v>
      </c>
      <c r="O304" s="66"/>
      <c r="P304" s="189">
        <f>O304*H304</f>
        <v>0</v>
      </c>
      <c r="Q304" s="189">
        <v>0.0015</v>
      </c>
      <c r="R304" s="189">
        <f>Q304*H304</f>
        <v>0.038625</v>
      </c>
      <c r="S304" s="189">
        <v>0</v>
      </c>
      <c r="T304" s="190">
        <f>S304*H304</f>
        <v>0</v>
      </c>
      <c r="U304" s="36"/>
      <c r="V304" s="36"/>
      <c r="W304" s="36"/>
      <c r="X304" s="36"/>
      <c r="Y304" s="36"/>
      <c r="Z304" s="36"/>
      <c r="AA304" s="36"/>
      <c r="AB304" s="36"/>
      <c r="AC304" s="36"/>
      <c r="AD304" s="36"/>
      <c r="AE304" s="36"/>
      <c r="AR304" s="191" t="s">
        <v>155</v>
      </c>
      <c r="AT304" s="191" t="s">
        <v>150</v>
      </c>
      <c r="AU304" s="191" t="s">
        <v>81</v>
      </c>
      <c r="AY304" s="19" t="s">
        <v>148</v>
      </c>
      <c r="BE304" s="192">
        <f>IF(N304="základní",J304,0)</f>
        <v>0</v>
      </c>
      <c r="BF304" s="192">
        <f>IF(N304="snížená",J304,0)</f>
        <v>0</v>
      </c>
      <c r="BG304" s="192">
        <f>IF(N304="zákl. přenesená",J304,0)</f>
        <v>0</v>
      </c>
      <c r="BH304" s="192">
        <f>IF(N304="sníž. přenesená",J304,0)</f>
        <v>0</v>
      </c>
      <c r="BI304" s="192">
        <f>IF(N304="nulová",J304,0)</f>
        <v>0</v>
      </c>
      <c r="BJ304" s="19" t="s">
        <v>79</v>
      </c>
      <c r="BK304" s="192">
        <f>ROUND(I304*H304,2)</f>
        <v>0</v>
      </c>
      <c r="BL304" s="19" t="s">
        <v>155</v>
      </c>
      <c r="BM304" s="191" t="s">
        <v>419</v>
      </c>
    </row>
    <row r="305" spans="1:47" s="2" customFormat="1" ht="19.5">
      <c r="A305" s="36"/>
      <c r="B305" s="37"/>
      <c r="C305" s="38"/>
      <c r="D305" s="193" t="s">
        <v>157</v>
      </c>
      <c r="E305" s="38"/>
      <c r="F305" s="194" t="s">
        <v>420</v>
      </c>
      <c r="G305" s="38"/>
      <c r="H305" s="38"/>
      <c r="I305" s="195"/>
      <c r="J305" s="38"/>
      <c r="K305" s="38"/>
      <c r="L305" s="41"/>
      <c r="M305" s="196"/>
      <c r="N305" s="197"/>
      <c r="O305" s="66"/>
      <c r="P305" s="66"/>
      <c r="Q305" s="66"/>
      <c r="R305" s="66"/>
      <c r="S305" s="66"/>
      <c r="T305" s="67"/>
      <c r="U305" s="36"/>
      <c r="V305" s="36"/>
      <c r="W305" s="36"/>
      <c r="X305" s="36"/>
      <c r="Y305" s="36"/>
      <c r="Z305" s="36"/>
      <c r="AA305" s="36"/>
      <c r="AB305" s="36"/>
      <c r="AC305" s="36"/>
      <c r="AD305" s="36"/>
      <c r="AE305" s="36"/>
      <c r="AT305" s="19" t="s">
        <v>157</v>
      </c>
      <c r="AU305" s="19" t="s">
        <v>81</v>
      </c>
    </row>
    <row r="306" spans="2:51" s="13" customFormat="1" ht="12">
      <c r="B306" s="200"/>
      <c r="C306" s="201"/>
      <c r="D306" s="193" t="s">
        <v>161</v>
      </c>
      <c r="E306" s="202" t="s">
        <v>19</v>
      </c>
      <c r="F306" s="203" t="s">
        <v>421</v>
      </c>
      <c r="G306" s="201"/>
      <c r="H306" s="204">
        <v>25.75</v>
      </c>
      <c r="I306" s="205"/>
      <c r="J306" s="201"/>
      <c r="K306" s="201"/>
      <c r="L306" s="206"/>
      <c r="M306" s="207"/>
      <c r="N306" s="208"/>
      <c r="O306" s="208"/>
      <c r="P306" s="208"/>
      <c r="Q306" s="208"/>
      <c r="R306" s="208"/>
      <c r="S306" s="208"/>
      <c r="T306" s="209"/>
      <c r="AT306" s="210" t="s">
        <v>161</v>
      </c>
      <c r="AU306" s="210" t="s">
        <v>81</v>
      </c>
      <c r="AV306" s="13" t="s">
        <v>81</v>
      </c>
      <c r="AW306" s="13" t="s">
        <v>34</v>
      </c>
      <c r="AX306" s="13" t="s">
        <v>79</v>
      </c>
      <c r="AY306" s="210" t="s">
        <v>148</v>
      </c>
    </row>
    <row r="307" spans="1:65" s="2" customFormat="1" ht="24.2" customHeight="1">
      <c r="A307" s="36"/>
      <c r="B307" s="37"/>
      <c r="C307" s="180" t="s">
        <v>422</v>
      </c>
      <c r="D307" s="180" t="s">
        <v>150</v>
      </c>
      <c r="E307" s="181" t="s">
        <v>423</v>
      </c>
      <c r="F307" s="182" t="s">
        <v>424</v>
      </c>
      <c r="G307" s="183" t="s">
        <v>153</v>
      </c>
      <c r="H307" s="184">
        <v>5.004</v>
      </c>
      <c r="I307" s="185"/>
      <c r="J307" s="186">
        <f>ROUND(I307*H307,2)</f>
        <v>0</v>
      </c>
      <c r="K307" s="182" t="s">
        <v>154</v>
      </c>
      <c r="L307" s="41"/>
      <c r="M307" s="187" t="s">
        <v>19</v>
      </c>
      <c r="N307" s="188" t="s">
        <v>43</v>
      </c>
      <c r="O307" s="66"/>
      <c r="P307" s="189">
        <f>O307*H307</f>
        <v>0</v>
      </c>
      <c r="Q307" s="189">
        <v>2.45329</v>
      </c>
      <c r="R307" s="189">
        <f>Q307*H307</f>
        <v>12.27626316</v>
      </c>
      <c r="S307" s="189">
        <v>0</v>
      </c>
      <c r="T307" s="190">
        <f>S307*H307</f>
        <v>0</v>
      </c>
      <c r="U307" s="36"/>
      <c r="V307" s="36"/>
      <c r="W307" s="36"/>
      <c r="X307" s="36"/>
      <c r="Y307" s="36"/>
      <c r="Z307" s="36"/>
      <c r="AA307" s="36"/>
      <c r="AB307" s="36"/>
      <c r="AC307" s="36"/>
      <c r="AD307" s="36"/>
      <c r="AE307" s="36"/>
      <c r="AR307" s="191" t="s">
        <v>155</v>
      </c>
      <c r="AT307" s="191" t="s">
        <v>150</v>
      </c>
      <c r="AU307" s="191" t="s">
        <v>81</v>
      </c>
      <c r="AY307" s="19" t="s">
        <v>148</v>
      </c>
      <c r="BE307" s="192">
        <f>IF(N307="základní",J307,0)</f>
        <v>0</v>
      </c>
      <c r="BF307" s="192">
        <f>IF(N307="snížená",J307,0)</f>
        <v>0</v>
      </c>
      <c r="BG307" s="192">
        <f>IF(N307="zákl. přenesená",J307,0)</f>
        <v>0</v>
      </c>
      <c r="BH307" s="192">
        <f>IF(N307="sníž. přenesená",J307,0)</f>
        <v>0</v>
      </c>
      <c r="BI307" s="192">
        <f>IF(N307="nulová",J307,0)</f>
        <v>0</v>
      </c>
      <c r="BJ307" s="19" t="s">
        <v>79</v>
      </c>
      <c r="BK307" s="192">
        <f>ROUND(I307*H307,2)</f>
        <v>0</v>
      </c>
      <c r="BL307" s="19" t="s">
        <v>155</v>
      </c>
      <c r="BM307" s="191" t="s">
        <v>425</v>
      </c>
    </row>
    <row r="308" spans="1:47" s="2" customFormat="1" ht="19.5">
      <c r="A308" s="36"/>
      <c r="B308" s="37"/>
      <c r="C308" s="38"/>
      <c r="D308" s="193" t="s">
        <v>157</v>
      </c>
      <c r="E308" s="38"/>
      <c r="F308" s="194" t="s">
        <v>426</v>
      </c>
      <c r="G308" s="38"/>
      <c r="H308" s="38"/>
      <c r="I308" s="195"/>
      <c r="J308" s="38"/>
      <c r="K308" s="38"/>
      <c r="L308" s="41"/>
      <c r="M308" s="196"/>
      <c r="N308" s="197"/>
      <c r="O308" s="66"/>
      <c r="P308" s="66"/>
      <c r="Q308" s="66"/>
      <c r="R308" s="66"/>
      <c r="S308" s="66"/>
      <c r="T308" s="67"/>
      <c r="U308" s="36"/>
      <c r="V308" s="36"/>
      <c r="W308" s="36"/>
      <c r="X308" s="36"/>
      <c r="Y308" s="36"/>
      <c r="Z308" s="36"/>
      <c r="AA308" s="36"/>
      <c r="AB308" s="36"/>
      <c r="AC308" s="36"/>
      <c r="AD308" s="36"/>
      <c r="AE308" s="36"/>
      <c r="AT308" s="19" t="s">
        <v>157</v>
      </c>
      <c r="AU308" s="19" t="s">
        <v>81</v>
      </c>
    </row>
    <row r="309" spans="1:47" s="2" customFormat="1" ht="12">
      <c r="A309" s="36"/>
      <c r="B309" s="37"/>
      <c r="C309" s="38"/>
      <c r="D309" s="198" t="s">
        <v>159</v>
      </c>
      <c r="E309" s="38"/>
      <c r="F309" s="199" t="s">
        <v>427</v>
      </c>
      <c r="G309" s="38"/>
      <c r="H309" s="38"/>
      <c r="I309" s="195"/>
      <c r="J309" s="38"/>
      <c r="K309" s="38"/>
      <c r="L309" s="41"/>
      <c r="M309" s="196"/>
      <c r="N309" s="197"/>
      <c r="O309" s="66"/>
      <c r="P309" s="66"/>
      <c r="Q309" s="66"/>
      <c r="R309" s="66"/>
      <c r="S309" s="66"/>
      <c r="T309" s="67"/>
      <c r="U309" s="36"/>
      <c r="V309" s="36"/>
      <c r="W309" s="36"/>
      <c r="X309" s="36"/>
      <c r="Y309" s="36"/>
      <c r="Z309" s="36"/>
      <c r="AA309" s="36"/>
      <c r="AB309" s="36"/>
      <c r="AC309" s="36"/>
      <c r="AD309" s="36"/>
      <c r="AE309" s="36"/>
      <c r="AT309" s="19" t="s">
        <v>159</v>
      </c>
      <c r="AU309" s="19" t="s">
        <v>81</v>
      </c>
    </row>
    <row r="310" spans="2:51" s="13" customFormat="1" ht="22.5">
      <c r="B310" s="200"/>
      <c r="C310" s="201"/>
      <c r="D310" s="193" t="s">
        <v>161</v>
      </c>
      <c r="E310" s="202" t="s">
        <v>19</v>
      </c>
      <c r="F310" s="203" t="s">
        <v>428</v>
      </c>
      <c r="G310" s="201"/>
      <c r="H310" s="204">
        <v>5.004</v>
      </c>
      <c r="I310" s="205"/>
      <c r="J310" s="201"/>
      <c r="K310" s="201"/>
      <c r="L310" s="206"/>
      <c r="M310" s="207"/>
      <c r="N310" s="208"/>
      <c r="O310" s="208"/>
      <c r="P310" s="208"/>
      <c r="Q310" s="208"/>
      <c r="R310" s="208"/>
      <c r="S310" s="208"/>
      <c r="T310" s="209"/>
      <c r="AT310" s="210" t="s">
        <v>161</v>
      </c>
      <c r="AU310" s="210" t="s">
        <v>81</v>
      </c>
      <c r="AV310" s="13" t="s">
        <v>81</v>
      </c>
      <c r="AW310" s="13" t="s">
        <v>34</v>
      </c>
      <c r="AX310" s="13" t="s">
        <v>79</v>
      </c>
      <c r="AY310" s="210" t="s">
        <v>148</v>
      </c>
    </row>
    <row r="311" spans="1:65" s="2" customFormat="1" ht="24.2" customHeight="1">
      <c r="A311" s="36"/>
      <c r="B311" s="37"/>
      <c r="C311" s="180" t="s">
        <v>429</v>
      </c>
      <c r="D311" s="180" t="s">
        <v>150</v>
      </c>
      <c r="E311" s="181" t="s">
        <v>430</v>
      </c>
      <c r="F311" s="182" t="s">
        <v>431</v>
      </c>
      <c r="G311" s="183" t="s">
        <v>153</v>
      </c>
      <c r="H311" s="184">
        <v>1.125</v>
      </c>
      <c r="I311" s="185"/>
      <c r="J311" s="186">
        <f>ROUND(I311*H311,2)</f>
        <v>0</v>
      </c>
      <c r="K311" s="182" t="s">
        <v>154</v>
      </c>
      <c r="L311" s="41"/>
      <c r="M311" s="187" t="s">
        <v>19</v>
      </c>
      <c r="N311" s="188" t="s">
        <v>43</v>
      </c>
      <c r="O311" s="66"/>
      <c r="P311" s="189">
        <f>O311*H311</f>
        <v>0</v>
      </c>
      <c r="Q311" s="189">
        <v>2.25634</v>
      </c>
      <c r="R311" s="189">
        <f>Q311*H311</f>
        <v>2.5383825</v>
      </c>
      <c r="S311" s="189">
        <v>0</v>
      </c>
      <c r="T311" s="190">
        <f>S311*H311</f>
        <v>0</v>
      </c>
      <c r="U311" s="36"/>
      <c r="V311" s="36"/>
      <c r="W311" s="36"/>
      <c r="X311" s="36"/>
      <c r="Y311" s="36"/>
      <c r="Z311" s="36"/>
      <c r="AA311" s="36"/>
      <c r="AB311" s="36"/>
      <c r="AC311" s="36"/>
      <c r="AD311" s="36"/>
      <c r="AE311" s="36"/>
      <c r="AR311" s="191" t="s">
        <v>155</v>
      </c>
      <c r="AT311" s="191" t="s">
        <v>150</v>
      </c>
      <c r="AU311" s="191" t="s">
        <v>81</v>
      </c>
      <c r="AY311" s="19" t="s">
        <v>148</v>
      </c>
      <c r="BE311" s="192">
        <f>IF(N311="základní",J311,0)</f>
        <v>0</v>
      </c>
      <c r="BF311" s="192">
        <f>IF(N311="snížená",J311,0)</f>
        <v>0</v>
      </c>
      <c r="BG311" s="192">
        <f>IF(N311="zákl. přenesená",J311,0)</f>
        <v>0</v>
      </c>
      <c r="BH311" s="192">
        <f>IF(N311="sníž. přenesená",J311,0)</f>
        <v>0</v>
      </c>
      <c r="BI311" s="192">
        <f>IF(N311="nulová",J311,0)</f>
        <v>0</v>
      </c>
      <c r="BJ311" s="19" t="s">
        <v>79</v>
      </c>
      <c r="BK311" s="192">
        <f>ROUND(I311*H311,2)</f>
        <v>0</v>
      </c>
      <c r="BL311" s="19" t="s">
        <v>155</v>
      </c>
      <c r="BM311" s="191" t="s">
        <v>432</v>
      </c>
    </row>
    <row r="312" spans="1:47" s="2" customFormat="1" ht="19.5">
      <c r="A312" s="36"/>
      <c r="B312" s="37"/>
      <c r="C312" s="38"/>
      <c r="D312" s="193" t="s">
        <v>157</v>
      </c>
      <c r="E312" s="38"/>
      <c r="F312" s="194" t="s">
        <v>433</v>
      </c>
      <c r="G312" s="38"/>
      <c r="H312" s="38"/>
      <c r="I312" s="195"/>
      <c r="J312" s="38"/>
      <c r="K312" s="38"/>
      <c r="L312" s="41"/>
      <c r="M312" s="196"/>
      <c r="N312" s="197"/>
      <c r="O312" s="66"/>
      <c r="P312" s="66"/>
      <c r="Q312" s="66"/>
      <c r="R312" s="66"/>
      <c r="S312" s="66"/>
      <c r="T312" s="67"/>
      <c r="U312" s="36"/>
      <c r="V312" s="36"/>
      <c r="W312" s="36"/>
      <c r="X312" s="36"/>
      <c r="Y312" s="36"/>
      <c r="Z312" s="36"/>
      <c r="AA312" s="36"/>
      <c r="AB312" s="36"/>
      <c r="AC312" s="36"/>
      <c r="AD312" s="36"/>
      <c r="AE312" s="36"/>
      <c r="AT312" s="19" t="s">
        <v>157</v>
      </c>
      <c r="AU312" s="19" t="s">
        <v>81</v>
      </c>
    </row>
    <row r="313" spans="1:47" s="2" customFormat="1" ht="12">
      <c r="A313" s="36"/>
      <c r="B313" s="37"/>
      <c r="C313" s="38"/>
      <c r="D313" s="198" t="s">
        <v>159</v>
      </c>
      <c r="E313" s="38"/>
      <c r="F313" s="199" t="s">
        <v>434</v>
      </c>
      <c r="G313" s="38"/>
      <c r="H313" s="38"/>
      <c r="I313" s="195"/>
      <c r="J313" s="38"/>
      <c r="K313" s="38"/>
      <c r="L313" s="41"/>
      <c r="M313" s="196"/>
      <c r="N313" s="197"/>
      <c r="O313" s="66"/>
      <c r="P313" s="66"/>
      <c r="Q313" s="66"/>
      <c r="R313" s="66"/>
      <c r="S313" s="66"/>
      <c r="T313" s="67"/>
      <c r="U313" s="36"/>
      <c r="V313" s="36"/>
      <c r="W313" s="36"/>
      <c r="X313" s="36"/>
      <c r="Y313" s="36"/>
      <c r="Z313" s="36"/>
      <c r="AA313" s="36"/>
      <c r="AB313" s="36"/>
      <c r="AC313" s="36"/>
      <c r="AD313" s="36"/>
      <c r="AE313" s="36"/>
      <c r="AT313" s="19" t="s">
        <v>159</v>
      </c>
      <c r="AU313" s="19" t="s">
        <v>81</v>
      </c>
    </row>
    <row r="314" spans="2:51" s="13" customFormat="1" ht="12">
      <c r="B314" s="200"/>
      <c r="C314" s="201"/>
      <c r="D314" s="193" t="s">
        <v>161</v>
      </c>
      <c r="E314" s="202" t="s">
        <v>19</v>
      </c>
      <c r="F314" s="203" t="s">
        <v>435</v>
      </c>
      <c r="G314" s="201"/>
      <c r="H314" s="204">
        <v>1.125</v>
      </c>
      <c r="I314" s="205"/>
      <c r="J314" s="201"/>
      <c r="K314" s="201"/>
      <c r="L314" s="206"/>
      <c r="M314" s="207"/>
      <c r="N314" s="208"/>
      <c r="O314" s="208"/>
      <c r="P314" s="208"/>
      <c r="Q314" s="208"/>
      <c r="R314" s="208"/>
      <c r="S314" s="208"/>
      <c r="T314" s="209"/>
      <c r="AT314" s="210" t="s">
        <v>161</v>
      </c>
      <c r="AU314" s="210" t="s">
        <v>81</v>
      </c>
      <c r="AV314" s="13" t="s">
        <v>81</v>
      </c>
      <c r="AW314" s="13" t="s">
        <v>34</v>
      </c>
      <c r="AX314" s="13" t="s">
        <v>79</v>
      </c>
      <c r="AY314" s="210" t="s">
        <v>148</v>
      </c>
    </row>
    <row r="315" spans="1:65" s="2" customFormat="1" ht="24.2" customHeight="1">
      <c r="A315" s="36"/>
      <c r="B315" s="37"/>
      <c r="C315" s="180" t="s">
        <v>436</v>
      </c>
      <c r="D315" s="180" t="s">
        <v>150</v>
      </c>
      <c r="E315" s="181" t="s">
        <v>437</v>
      </c>
      <c r="F315" s="182" t="s">
        <v>438</v>
      </c>
      <c r="G315" s="183" t="s">
        <v>153</v>
      </c>
      <c r="H315" s="184">
        <v>2.981</v>
      </c>
      <c r="I315" s="185"/>
      <c r="J315" s="186">
        <f>ROUND(I315*H315,2)</f>
        <v>0</v>
      </c>
      <c r="K315" s="182" t="s">
        <v>154</v>
      </c>
      <c r="L315" s="41"/>
      <c r="M315" s="187" t="s">
        <v>19</v>
      </c>
      <c r="N315" s="188" t="s">
        <v>43</v>
      </c>
      <c r="O315" s="66"/>
      <c r="P315" s="189">
        <f>O315*H315</f>
        <v>0</v>
      </c>
      <c r="Q315" s="189">
        <v>2.25634</v>
      </c>
      <c r="R315" s="189">
        <f>Q315*H315</f>
        <v>6.726149539999999</v>
      </c>
      <c r="S315" s="189">
        <v>0</v>
      </c>
      <c r="T315" s="190">
        <f>S315*H315</f>
        <v>0</v>
      </c>
      <c r="U315" s="36"/>
      <c r="V315" s="36"/>
      <c r="W315" s="36"/>
      <c r="X315" s="36"/>
      <c r="Y315" s="36"/>
      <c r="Z315" s="36"/>
      <c r="AA315" s="36"/>
      <c r="AB315" s="36"/>
      <c r="AC315" s="36"/>
      <c r="AD315" s="36"/>
      <c r="AE315" s="36"/>
      <c r="AR315" s="191" t="s">
        <v>155</v>
      </c>
      <c r="AT315" s="191" t="s">
        <v>150</v>
      </c>
      <c r="AU315" s="191" t="s">
        <v>81</v>
      </c>
      <c r="AY315" s="19" t="s">
        <v>148</v>
      </c>
      <c r="BE315" s="192">
        <f>IF(N315="základní",J315,0)</f>
        <v>0</v>
      </c>
      <c r="BF315" s="192">
        <f>IF(N315="snížená",J315,0)</f>
        <v>0</v>
      </c>
      <c r="BG315" s="192">
        <f>IF(N315="zákl. přenesená",J315,0)</f>
        <v>0</v>
      </c>
      <c r="BH315" s="192">
        <f>IF(N315="sníž. přenesená",J315,0)</f>
        <v>0</v>
      </c>
      <c r="BI315" s="192">
        <f>IF(N315="nulová",J315,0)</f>
        <v>0</v>
      </c>
      <c r="BJ315" s="19" t="s">
        <v>79</v>
      </c>
      <c r="BK315" s="192">
        <f>ROUND(I315*H315,2)</f>
        <v>0</v>
      </c>
      <c r="BL315" s="19" t="s">
        <v>155</v>
      </c>
      <c r="BM315" s="191" t="s">
        <v>439</v>
      </c>
    </row>
    <row r="316" spans="1:47" s="2" customFormat="1" ht="19.5">
      <c r="A316" s="36"/>
      <c r="B316" s="37"/>
      <c r="C316" s="38"/>
      <c r="D316" s="193" t="s">
        <v>157</v>
      </c>
      <c r="E316" s="38"/>
      <c r="F316" s="194" t="s">
        <v>440</v>
      </c>
      <c r="G316" s="38"/>
      <c r="H316" s="38"/>
      <c r="I316" s="195"/>
      <c r="J316" s="38"/>
      <c r="K316" s="38"/>
      <c r="L316" s="41"/>
      <c r="M316" s="196"/>
      <c r="N316" s="197"/>
      <c r="O316" s="66"/>
      <c r="P316" s="66"/>
      <c r="Q316" s="66"/>
      <c r="R316" s="66"/>
      <c r="S316" s="66"/>
      <c r="T316" s="67"/>
      <c r="U316" s="36"/>
      <c r="V316" s="36"/>
      <c r="W316" s="36"/>
      <c r="X316" s="36"/>
      <c r="Y316" s="36"/>
      <c r="Z316" s="36"/>
      <c r="AA316" s="36"/>
      <c r="AB316" s="36"/>
      <c r="AC316" s="36"/>
      <c r="AD316" s="36"/>
      <c r="AE316" s="36"/>
      <c r="AT316" s="19" t="s">
        <v>157</v>
      </c>
      <c r="AU316" s="19" t="s">
        <v>81</v>
      </c>
    </row>
    <row r="317" spans="1:47" s="2" customFormat="1" ht="12">
      <c r="A317" s="36"/>
      <c r="B317" s="37"/>
      <c r="C317" s="38"/>
      <c r="D317" s="198" t="s">
        <v>159</v>
      </c>
      <c r="E317" s="38"/>
      <c r="F317" s="199" t="s">
        <v>441</v>
      </c>
      <c r="G317" s="38"/>
      <c r="H317" s="38"/>
      <c r="I317" s="195"/>
      <c r="J317" s="38"/>
      <c r="K317" s="38"/>
      <c r="L317" s="41"/>
      <c r="M317" s="196"/>
      <c r="N317" s="197"/>
      <c r="O317" s="66"/>
      <c r="P317" s="66"/>
      <c r="Q317" s="66"/>
      <c r="R317" s="66"/>
      <c r="S317" s="66"/>
      <c r="T317" s="67"/>
      <c r="U317" s="36"/>
      <c r="V317" s="36"/>
      <c r="W317" s="36"/>
      <c r="X317" s="36"/>
      <c r="Y317" s="36"/>
      <c r="Z317" s="36"/>
      <c r="AA317" s="36"/>
      <c r="AB317" s="36"/>
      <c r="AC317" s="36"/>
      <c r="AD317" s="36"/>
      <c r="AE317" s="36"/>
      <c r="AT317" s="19" t="s">
        <v>159</v>
      </c>
      <c r="AU317" s="19" t="s">
        <v>81</v>
      </c>
    </row>
    <row r="318" spans="2:51" s="13" customFormat="1" ht="22.5">
      <c r="B318" s="200"/>
      <c r="C318" s="201"/>
      <c r="D318" s="193" t="s">
        <v>161</v>
      </c>
      <c r="E318" s="202" t="s">
        <v>19</v>
      </c>
      <c r="F318" s="203" t="s">
        <v>442</v>
      </c>
      <c r="G318" s="201"/>
      <c r="H318" s="204">
        <v>2.981</v>
      </c>
      <c r="I318" s="205"/>
      <c r="J318" s="201"/>
      <c r="K318" s="201"/>
      <c r="L318" s="206"/>
      <c r="M318" s="207"/>
      <c r="N318" s="208"/>
      <c r="O318" s="208"/>
      <c r="P318" s="208"/>
      <c r="Q318" s="208"/>
      <c r="R318" s="208"/>
      <c r="S318" s="208"/>
      <c r="T318" s="209"/>
      <c r="AT318" s="210" t="s">
        <v>161</v>
      </c>
      <c r="AU318" s="210" t="s">
        <v>81</v>
      </c>
      <c r="AV318" s="13" t="s">
        <v>81</v>
      </c>
      <c r="AW318" s="13" t="s">
        <v>34</v>
      </c>
      <c r="AX318" s="13" t="s">
        <v>79</v>
      </c>
      <c r="AY318" s="210" t="s">
        <v>148</v>
      </c>
    </row>
    <row r="319" spans="1:65" s="2" customFormat="1" ht="24.2" customHeight="1">
      <c r="A319" s="36"/>
      <c r="B319" s="37"/>
      <c r="C319" s="180" t="s">
        <v>443</v>
      </c>
      <c r="D319" s="180" t="s">
        <v>150</v>
      </c>
      <c r="E319" s="181" t="s">
        <v>444</v>
      </c>
      <c r="F319" s="182" t="s">
        <v>445</v>
      </c>
      <c r="G319" s="183" t="s">
        <v>153</v>
      </c>
      <c r="H319" s="184">
        <v>4.619</v>
      </c>
      <c r="I319" s="185"/>
      <c r="J319" s="186">
        <f>ROUND(I319*H319,2)</f>
        <v>0</v>
      </c>
      <c r="K319" s="182" t="s">
        <v>154</v>
      </c>
      <c r="L319" s="41"/>
      <c r="M319" s="187" t="s">
        <v>19</v>
      </c>
      <c r="N319" s="188" t="s">
        <v>43</v>
      </c>
      <c r="O319" s="66"/>
      <c r="P319" s="189">
        <f>O319*H319</f>
        <v>0</v>
      </c>
      <c r="Q319" s="189">
        <v>0</v>
      </c>
      <c r="R319" s="189">
        <f>Q319*H319</f>
        <v>0</v>
      </c>
      <c r="S319" s="189">
        <v>0</v>
      </c>
      <c r="T319" s="190">
        <f>S319*H319</f>
        <v>0</v>
      </c>
      <c r="U319" s="36"/>
      <c r="V319" s="36"/>
      <c r="W319" s="36"/>
      <c r="X319" s="36"/>
      <c r="Y319" s="36"/>
      <c r="Z319" s="36"/>
      <c r="AA319" s="36"/>
      <c r="AB319" s="36"/>
      <c r="AC319" s="36"/>
      <c r="AD319" s="36"/>
      <c r="AE319" s="36"/>
      <c r="AR319" s="191" t="s">
        <v>155</v>
      </c>
      <c r="AT319" s="191" t="s">
        <v>150</v>
      </c>
      <c r="AU319" s="191" t="s">
        <v>81</v>
      </c>
      <c r="AY319" s="19" t="s">
        <v>148</v>
      </c>
      <c r="BE319" s="192">
        <f>IF(N319="základní",J319,0)</f>
        <v>0</v>
      </c>
      <c r="BF319" s="192">
        <f>IF(N319="snížená",J319,0)</f>
        <v>0</v>
      </c>
      <c r="BG319" s="192">
        <f>IF(N319="zákl. přenesená",J319,0)</f>
        <v>0</v>
      </c>
      <c r="BH319" s="192">
        <f>IF(N319="sníž. přenesená",J319,0)</f>
        <v>0</v>
      </c>
      <c r="BI319" s="192">
        <f>IF(N319="nulová",J319,0)</f>
        <v>0</v>
      </c>
      <c r="BJ319" s="19" t="s">
        <v>79</v>
      </c>
      <c r="BK319" s="192">
        <f>ROUND(I319*H319,2)</f>
        <v>0</v>
      </c>
      <c r="BL319" s="19" t="s">
        <v>155</v>
      </c>
      <c r="BM319" s="191" t="s">
        <v>446</v>
      </c>
    </row>
    <row r="320" spans="1:47" s="2" customFormat="1" ht="29.25">
      <c r="A320" s="36"/>
      <c r="B320" s="37"/>
      <c r="C320" s="38"/>
      <c r="D320" s="193" t="s">
        <v>157</v>
      </c>
      <c r="E320" s="38"/>
      <c r="F320" s="194" t="s">
        <v>447</v>
      </c>
      <c r="G320" s="38"/>
      <c r="H320" s="38"/>
      <c r="I320" s="195"/>
      <c r="J320" s="38"/>
      <c r="K320" s="38"/>
      <c r="L320" s="41"/>
      <c r="M320" s="196"/>
      <c r="N320" s="197"/>
      <c r="O320" s="66"/>
      <c r="P320" s="66"/>
      <c r="Q320" s="66"/>
      <c r="R320" s="66"/>
      <c r="S320" s="66"/>
      <c r="T320" s="67"/>
      <c r="U320" s="36"/>
      <c r="V320" s="36"/>
      <c r="W320" s="36"/>
      <c r="X320" s="36"/>
      <c r="Y320" s="36"/>
      <c r="Z320" s="36"/>
      <c r="AA320" s="36"/>
      <c r="AB320" s="36"/>
      <c r="AC320" s="36"/>
      <c r="AD320" s="36"/>
      <c r="AE320" s="36"/>
      <c r="AT320" s="19" t="s">
        <v>157</v>
      </c>
      <c r="AU320" s="19" t="s">
        <v>81</v>
      </c>
    </row>
    <row r="321" spans="1:47" s="2" customFormat="1" ht="12">
      <c r="A321" s="36"/>
      <c r="B321" s="37"/>
      <c r="C321" s="38"/>
      <c r="D321" s="198" t="s">
        <v>159</v>
      </c>
      <c r="E321" s="38"/>
      <c r="F321" s="199" t="s">
        <v>448</v>
      </c>
      <c r="G321" s="38"/>
      <c r="H321" s="38"/>
      <c r="I321" s="195"/>
      <c r="J321" s="38"/>
      <c r="K321" s="38"/>
      <c r="L321" s="41"/>
      <c r="M321" s="196"/>
      <c r="N321" s="197"/>
      <c r="O321" s="66"/>
      <c r="P321" s="66"/>
      <c r="Q321" s="66"/>
      <c r="R321" s="66"/>
      <c r="S321" s="66"/>
      <c r="T321" s="67"/>
      <c r="U321" s="36"/>
      <c r="V321" s="36"/>
      <c r="W321" s="36"/>
      <c r="X321" s="36"/>
      <c r="Y321" s="36"/>
      <c r="Z321" s="36"/>
      <c r="AA321" s="36"/>
      <c r="AB321" s="36"/>
      <c r="AC321" s="36"/>
      <c r="AD321" s="36"/>
      <c r="AE321" s="36"/>
      <c r="AT321" s="19" t="s">
        <v>159</v>
      </c>
      <c r="AU321" s="19" t="s">
        <v>81</v>
      </c>
    </row>
    <row r="322" spans="2:51" s="13" customFormat="1" ht="22.5">
      <c r="B322" s="200"/>
      <c r="C322" s="201"/>
      <c r="D322" s="193" t="s">
        <v>161</v>
      </c>
      <c r="E322" s="202" t="s">
        <v>19</v>
      </c>
      <c r="F322" s="203" t="s">
        <v>449</v>
      </c>
      <c r="G322" s="201"/>
      <c r="H322" s="204">
        <v>4.619</v>
      </c>
      <c r="I322" s="205"/>
      <c r="J322" s="201"/>
      <c r="K322" s="201"/>
      <c r="L322" s="206"/>
      <c r="M322" s="207"/>
      <c r="N322" s="208"/>
      <c r="O322" s="208"/>
      <c r="P322" s="208"/>
      <c r="Q322" s="208"/>
      <c r="R322" s="208"/>
      <c r="S322" s="208"/>
      <c r="T322" s="209"/>
      <c r="AT322" s="210" t="s">
        <v>161</v>
      </c>
      <c r="AU322" s="210" t="s">
        <v>81</v>
      </c>
      <c r="AV322" s="13" t="s">
        <v>81</v>
      </c>
      <c r="AW322" s="13" t="s">
        <v>34</v>
      </c>
      <c r="AX322" s="13" t="s">
        <v>79</v>
      </c>
      <c r="AY322" s="210" t="s">
        <v>148</v>
      </c>
    </row>
    <row r="323" spans="1:65" s="2" customFormat="1" ht="16.5" customHeight="1">
      <c r="A323" s="36"/>
      <c r="B323" s="37"/>
      <c r="C323" s="180" t="s">
        <v>450</v>
      </c>
      <c r="D323" s="180" t="s">
        <v>150</v>
      </c>
      <c r="E323" s="181" t="s">
        <v>451</v>
      </c>
      <c r="F323" s="182" t="s">
        <v>452</v>
      </c>
      <c r="G323" s="183" t="s">
        <v>192</v>
      </c>
      <c r="H323" s="184">
        <v>0.31</v>
      </c>
      <c r="I323" s="185"/>
      <c r="J323" s="186">
        <f>ROUND(I323*H323,2)</f>
        <v>0</v>
      </c>
      <c r="K323" s="182" t="s">
        <v>154</v>
      </c>
      <c r="L323" s="41"/>
      <c r="M323" s="187" t="s">
        <v>19</v>
      </c>
      <c r="N323" s="188" t="s">
        <v>43</v>
      </c>
      <c r="O323" s="66"/>
      <c r="P323" s="189">
        <f>O323*H323</f>
        <v>0</v>
      </c>
      <c r="Q323" s="189">
        <v>1.06277</v>
      </c>
      <c r="R323" s="189">
        <f>Q323*H323</f>
        <v>0.3294587</v>
      </c>
      <c r="S323" s="189">
        <v>0</v>
      </c>
      <c r="T323" s="190">
        <f>S323*H323</f>
        <v>0</v>
      </c>
      <c r="U323" s="36"/>
      <c r="V323" s="36"/>
      <c r="W323" s="36"/>
      <c r="X323" s="36"/>
      <c r="Y323" s="36"/>
      <c r="Z323" s="36"/>
      <c r="AA323" s="36"/>
      <c r="AB323" s="36"/>
      <c r="AC323" s="36"/>
      <c r="AD323" s="36"/>
      <c r="AE323" s="36"/>
      <c r="AR323" s="191" t="s">
        <v>155</v>
      </c>
      <c r="AT323" s="191" t="s">
        <v>150</v>
      </c>
      <c r="AU323" s="191" t="s">
        <v>81</v>
      </c>
      <c r="AY323" s="19" t="s">
        <v>148</v>
      </c>
      <c r="BE323" s="192">
        <f>IF(N323="základní",J323,0)</f>
        <v>0</v>
      </c>
      <c r="BF323" s="192">
        <f>IF(N323="snížená",J323,0)</f>
        <v>0</v>
      </c>
      <c r="BG323" s="192">
        <f>IF(N323="zákl. přenesená",J323,0)</f>
        <v>0</v>
      </c>
      <c r="BH323" s="192">
        <f>IF(N323="sníž. přenesená",J323,0)</f>
        <v>0</v>
      </c>
      <c r="BI323" s="192">
        <f>IF(N323="nulová",J323,0)</f>
        <v>0</v>
      </c>
      <c r="BJ323" s="19" t="s">
        <v>79</v>
      </c>
      <c r="BK323" s="192">
        <f>ROUND(I323*H323,2)</f>
        <v>0</v>
      </c>
      <c r="BL323" s="19" t="s">
        <v>155</v>
      </c>
      <c r="BM323" s="191" t="s">
        <v>453</v>
      </c>
    </row>
    <row r="324" spans="1:47" s="2" customFormat="1" ht="12">
      <c r="A324" s="36"/>
      <c r="B324" s="37"/>
      <c r="C324" s="38"/>
      <c r="D324" s="193" t="s">
        <v>157</v>
      </c>
      <c r="E324" s="38"/>
      <c r="F324" s="194" t="s">
        <v>454</v>
      </c>
      <c r="G324" s="38"/>
      <c r="H324" s="38"/>
      <c r="I324" s="195"/>
      <c r="J324" s="38"/>
      <c r="K324" s="38"/>
      <c r="L324" s="41"/>
      <c r="M324" s="196"/>
      <c r="N324" s="197"/>
      <c r="O324" s="66"/>
      <c r="P324" s="66"/>
      <c r="Q324" s="66"/>
      <c r="R324" s="66"/>
      <c r="S324" s="66"/>
      <c r="T324" s="67"/>
      <c r="U324" s="36"/>
      <c r="V324" s="36"/>
      <c r="W324" s="36"/>
      <c r="X324" s="36"/>
      <c r="Y324" s="36"/>
      <c r="Z324" s="36"/>
      <c r="AA324" s="36"/>
      <c r="AB324" s="36"/>
      <c r="AC324" s="36"/>
      <c r="AD324" s="36"/>
      <c r="AE324" s="36"/>
      <c r="AT324" s="19" t="s">
        <v>157</v>
      </c>
      <c r="AU324" s="19" t="s">
        <v>81</v>
      </c>
    </row>
    <row r="325" spans="1:47" s="2" customFormat="1" ht="12">
      <c r="A325" s="36"/>
      <c r="B325" s="37"/>
      <c r="C325" s="38"/>
      <c r="D325" s="198" t="s">
        <v>159</v>
      </c>
      <c r="E325" s="38"/>
      <c r="F325" s="199" t="s">
        <v>455</v>
      </c>
      <c r="G325" s="38"/>
      <c r="H325" s="38"/>
      <c r="I325" s="195"/>
      <c r="J325" s="38"/>
      <c r="K325" s="38"/>
      <c r="L325" s="41"/>
      <c r="M325" s="196"/>
      <c r="N325" s="197"/>
      <c r="O325" s="66"/>
      <c r="P325" s="66"/>
      <c r="Q325" s="66"/>
      <c r="R325" s="66"/>
      <c r="S325" s="66"/>
      <c r="T325" s="67"/>
      <c r="U325" s="36"/>
      <c r="V325" s="36"/>
      <c r="W325" s="36"/>
      <c r="X325" s="36"/>
      <c r="Y325" s="36"/>
      <c r="Z325" s="36"/>
      <c r="AA325" s="36"/>
      <c r="AB325" s="36"/>
      <c r="AC325" s="36"/>
      <c r="AD325" s="36"/>
      <c r="AE325" s="36"/>
      <c r="AT325" s="19" t="s">
        <v>159</v>
      </c>
      <c r="AU325" s="19" t="s">
        <v>81</v>
      </c>
    </row>
    <row r="326" spans="2:51" s="13" customFormat="1" ht="33.75">
      <c r="B326" s="200"/>
      <c r="C326" s="201"/>
      <c r="D326" s="193" t="s">
        <v>161</v>
      </c>
      <c r="E326" s="202" t="s">
        <v>19</v>
      </c>
      <c r="F326" s="203" t="s">
        <v>456</v>
      </c>
      <c r="G326" s="201"/>
      <c r="H326" s="204">
        <v>0.31</v>
      </c>
      <c r="I326" s="205"/>
      <c r="J326" s="201"/>
      <c r="K326" s="201"/>
      <c r="L326" s="206"/>
      <c r="M326" s="207"/>
      <c r="N326" s="208"/>
      <c r="O326" s="208"/>
      <c r="P326" s="208"/>
      <c r="Q326" s="208"/>
      <c r="R326" s="208"/>
      <c r="S326" s="208"/>
      <c r="T326" s="209"/>
      <c r="AT326" s="210" t="s">
        <v>161</v>
      </c>
      <c r="AU326" s="210" t="s">
        <v>81</v>
      </c>
      <c r="AV326" s="13" t="s">
        <v>81</v>
      </c>
      <c r="AW326" s="13" t="s">
        <v>34</v>
      </c>
      <c r="AX326" s="13" t="s">
        <v>79</v>
      </c>
      <c r="AY326" s="210" t="s">
        <v>148</v>
      </c>
    </row>
    <row r="327" spans="1:65" s="2" customFormat="1" ht="24.2" customHeight="1">
      <c r="A327" s="36"/>
      <c r="B327" s="37"/>
      <c r="C327" s="180" t="s">
        <v>457</v>
      </c>
      <c r="D327" s="180" t="s">
        <v>150</v>
      </c>
      <c r="E327" s="181" t="s">
        <v>458</v>
      </c>
      <c r="F327" s="182" t="s">
        <v>459</v>
      </c>
      <c r="G327" s="183" t="s">
        <v>200</v>
      </c>
      <c r="H327" s="184">
        <v>8</v>
      </c>
      <c r="I327" s="185"/>
      <c r="J327" s="186">
        <f>ROUND(I327*H327,2)</f>
        <v>0</v>
      </c>
      <c r="K327" s="182" t="s">
        <v>154</v>
      </c>
      <c r="L327" s="41"/>
      <c r="M327" s="187" t="s">
        <v>19</v>
      </c>
      <c r="N327" s="188" t="s">
        <v>43</v>
      </c>
      <c r="O327" s="66"/>
      <c r="P327" s="189">
        <f>O327*H327</f>
        <v>0</v>
      </c>
      <c r="Q327" s="189">
        <v>0.00048</v>
      </c>
      <c r="R327" s="189">
        <f>Q327*H327</f>
        <v>0.00384</v>
      </c>
      <c r="S327" s="189">
        <v>0</v>
      </c>
      <c r="T327" s="190">
        <f>S327*H327</f>
        <v>0</v>
      </c>
      <c r="U327" s="36"/>
      <c r="V327" s="36"/>
      <c r="W327" s="36"/>
      <c r="X327" s="36"/>
      <c r="Y327" s="36"/>
      <c r="Z327" s="36"/>
      <c r="AA327" s="36"/>
      <c r="AB327" s="36"/>
      <c r="AC327" s="36"/>
      <c r="AD327" s="36"/>
      <c r="AE327" s="36"/>
      <c r="AR327" s="191" t="s">
        <v>155</v>
      </c>
      <c r="AT327" s="191" t="s">
        <v>150</v>
      </c>
      <c r="AU327" s="191" t="s">
        <v>81</v>
      </c>
      <c r="AY327" s="19" t="s">
        <v>148</v>
      </c>
      <c r="BE327" s="192">
        <f>IF(N327="základní",J327,0)</f>
        <v>0</v>
      </c>
      <c r="BF327" s="192">
        <f>IF(N327="snížená",J327,0)</f>
        <v>0</v>
      </c>
      <c r="BG327" s="192">
        <f>IF(N327="zákl. přenesená",J327,0)</f>
        <v>0</v>
      </c>
      <c r="BH327" s="192">
        <f>IF(N327="sníž. přenesená",J327,0)</f>
        <v>0</v>
      </c>
      <c r="BI327" s="192">
        <f>IF(N327="nulová",J327,0)</f>
        <v>0</v>
      </c>
      <c r="BJ327" s="19" t="s">
        <v>79</v>
      </c>
      <c r="BK327" s="192">
        <f>ROUND(I327*H327,2)</f>
        <v>0</v>
      </c>
      <c r="BL327" s="19" t="s">
        <v>155</v>
      </c>
      <c r="BM327" s="191" t="s">
        <v>460</v>
      </c>
    </row>
    <row r="328" spans="1:47" s="2" customFormat="1" ht="29.25">
      <c r="A328" s="36"/>
      <c r="B328" s="37"/>
      <c r="C328" s="38"/>
      <c r="D328" s="193" t="s">
        <v>157</v>
      </c>
      <c r="E328" s="38"/>
      <c r="F328" s="194" t="s">
        <v>461</v>
      </c>
      <c r="G328" s="38"/>
      <c r="H328" s="38"/>
      <c r="I328" s="195"/>
      <c r="J328" s="38"/>
      <c r="K328" s="38"/>
      <c r="L328" s="41"/>
      <c r="M328" s="196"/>
      <c r="N328" s="197"/>
      <c r="O328" s="66"/>
      <c r="P328" s="66"/>
      <c r="Q328" s="66"/>
      <c r="R328" s="66"/>
      <c r="S328" s="66"/>
      <c r="T328" s="67"/>
      <c r="U328" s="36"/>
      <c r="V328" s="36"/>
      <c r="W328" s="36"/>
      <c r="X328" s="36"/>
      <c r="Y328" s="36"/>
      <c r="Z328" s="36"/>
      <c r="AA328" s="36"/>
      <c r="AB328" s="36"/>
      <c r="AC328" s="36"/>
      <c r="AD328" s="36"/>
      <c r="AE328" s="36"/>
      <c r="AT328" s="19" t="s">
        <v>157</v>
      </c>
      <c r="AU328" s="19" t="s">
        <v>81</v>
      </c>
    </row>
    <row r="329" spans="1:47" s="2" customFormat="1" ht="12">
      <c r="A329" s="36"/>
      <c r="B329" s="37"/>
      <c r="C329" s="38"/>
      <c r="D329" s="198" t="s">
        <v>159</v>
      </c>
      <c r="E329" s="38"/>
      <c r="F329" s="199" t="s">
        <v>462</v>
      </c>
      <c r="G329" s="38"/>
      <c r="H329" s="38"/>
      <c r="I329" s="195"/>
      <c r="J329" s="38"/>
      <c r="K329" s="38"/>
      <c r="L329" s="41"/>
      <c r="M329" s="196"/>
      <c r="N329" s="197"/>
      <c r="O329" s="66"/>
      <c r="P329" s="66"/>
      <c r="Q329" s="66"/>
      <c r="R329" s="66"/>
      <c r="S329" s="66"/>
      <c r="T329" s="67"/>
      <c r="U329" s="36"/>
      <c r="V329" s="36"/>
      <c r="W329" s="36"/>
      <c r="X329" s="36"/>
      <c r="Y329" s="36"/>
      <c r="Z329" s="36"/>
      <c r="AA329" s="36"/>
      <c r="AB329" s="36"/>
      <c r="AC329" s="36"/>
      <c r="AD329" s="36"/>
      <c r="AE329" s="36"/>
      <c r="AT329" s="19" t="s">
        <v>159</v>
      </c>
      <c r="AU329" s="19" t="s">
        <v>81</v>
      </c>
    </row>
    <row r="330" spans="1:65" s="2" customFormat="1" ht="24.2" customHeight="1">
      <c r="A330" s="36"/>
      <c r="B330" s="37"/>
      <c r="C330" s="180" t="s">
        <v>463</v>
      </c>
      <c r="D330" s="180" t="s">
        <v>150</v>
      </c>
      <c r="E330" s="181" t="s">
        <v>464</v>
      </c>
      <c r="F330" s="182" t="s">
        <v>465</v>
      </c>
      <c r="G330" s="183" t="s">
        <v>245</v>
      </c>
      <c r="H330" s="184">
        <v>183.59</v>
      </c>
      <c r="I330" s="185"/>
      <c r="J330" s="186">
        <f>ROUND(I330*H330,2)</f>
        <v>0</v>
      </c>
      <c r="K330" s="182" t="s">
        <v>154</v>
      </c>
      <c r="L330" s="41"/>
      <c r="M330" s="187" t="s">
        <v>19</v>
      </c>
      <c r="N330" s="188" t="s">
        <v>43</v>
      </c>
      <c r="O330" s="66"/>
      <c r="P330" s="189">
        <f>O330*H330</f>
        <v>0</v>
      </c>
      <c r="Q330" s="189">
        <v>0.0567</v>
      </c>
      <c r="R330" s="189">
        <f>Q330*H330</f>
        <v>10.409553</v>
      </c>
      <c r="S330" s="189">
        <v>0</v>
      </c>
      <c r="T330" s="190">
        <f>S330*H330</f>
        <v>0</v>
      </c>
      <c r="U330" s="36"/>
      <c r="V330" s="36"/>
      <c r="W330" s="36"/>
      <c r="X330" s="36"/>
      <c r="Y330" s="36"/>
      <c r="Z330" s="36"/>
      <c r="AA330" s="36"/>
      <c r="AB330" s="36"/>
      <c r="AC330" s="36"/>
      <c r="AD330" s="36"/>
      <c r="AE330" s="36"/>
      <c r="AR330" s="191" t="s">
        <v>155</v>
      </c>
      <c r="AT330" s="191" t="s">
        <v>150</v>
      </c>
      <c r="AU330" s="191" t="s">
        <v>81</v>
      </c>
      <c r="AY330" s="19" t="s">
        <v>148</v>
      </c>
      <c r="BE330" s="192">
        <f>IF(N330="základní",J330,0)</f>
        <v>0</v>
      </c>
      <c r="BF330" s="192">
        <f>IF(N330="snížená",J330,0)</f>
        <v>0</v>
      </c>
      <c r="BG330" s="192">
        <f>IF(N330="zákl. přenesená",J330,0)</f>
        <v>0</v>
      </c>
      <c r="BH330" s="192">
        <f>IF(N330="sníž. přenesená",J330,0)</f>
        <v>0</v>
      </c>
      <c r="BI330" s="192">
        <f>IF(N330="nulová",J330,0)</f>
        <v>0</v>
      </c>
      <c r="BJ330" s="19" t="s">
        <v>79</v>
      </c>
      <c r="BK330" s="192">
        <f>ROUND(I330*H330,2)</f>
        <v>0</v>
      </c>
      <c r="BL330" s="19" t="s">
        <v>155</v>
      </c>
      <c r="BM330" s="191" t="s">
        <v>466</v>
      </c>
    </row>
    <row r="331" spans="1:47" s="2" customFormat="1" ht="19.5">
      <c r="A331" s="36"/>
      <c r="B331" s="37"/>
      <c r="C331" s="38"/>
      <c r="D331" s="193" t="s">
        <v>157</v>
      </c>
      <c r="E331" s="38"/>
      <c r="F331" s="194" t="s">
        <v>467</v>
      </c>
      <c r="G331" s="38"/>
      <c r="H331" s="38"/>
      <c r="I331" s="195"/>
      <c r="J331" s="38"/>
      <c r="K331" s="38"/>
      <c r="L331" s="41"/>
      <c r="M331" s="196"/>
      <c r="N331" s="197"/>
      <c r="O331" s="66"/>
      <c r="P331" s="66"/>
      <c r="Q331" s="66"/>
      <c r="R331" s="66"/>
      <c r="S331" s="66"/>
      <c r="T331" s="67"/>
      <c r="U331" s="36"/>
      <c r="V331" s="36"/>
      <c r="W331" s="36"/>
      <c r="X331" s="36"/>
      <c r="Y331" s="36"/>
      <c r="Z331" s="36"/>
      <c r="AA331" s="36"/>
      <c r="AB331" s="36"/>
      <c r="AC331" s="36"/>
      <c r="AD331" s="36"/>
      <c r="AE331" s="36"/>
      <c r="AT331" s="19" t="s">
        <v>157</v>
      </c>
      <c r="AU331" s="19" t="s">
        <v>81</v>
      </c>
    </row>
    <row r="332" spans="1:47" s="2" customFormat="1" ht="12">
      <c r="A332" s="36"/>
      <c r="B332" s="37"/>
      <c r="C332" s="38"/>
      <c r="D332" s="198" t="s">
        <v>159</v>
      </c>
      <c r="E332" s="38"/>
      <c r="F332" s="199" t="s">
        <v>468</v>
      </c>
      <c r="G332" s="38"/>
      <c r="H332" s="38"/>
      <c r="I332" s="195"/>
      <c r="J332" s="38"/>
      <c r="K332" s="38"/>
      <c r="L332" s="41"/>
      <c r="M332" s="196"/>
      <c r="N332" s="197"/>
      <c r="O332" s="66"/>
      <c r="P332" s="66"/>
      <c r="Q332" s="66"/>
      <c r="R332" s="66"/>
      <c r="S332" s="66"/>
      <c r="T332" s="67"/>
      <c r="U332" s="36"/>
      <c r="V332" s="36"/>
      <c r="W332" s="36"/>
      <c r="X332" s="36"/>
      <c r="Y332" s="36"/>
      <c r="Z332" s="36"/>
      <c r="AA332" s="36"/>
      <c r="AB332" s="36"/>
      <c r="AC332" s="36"/>
      <c r="AD332" s="36"/>
      <c r="AE332" s="36"/>
      <c r="AT332" s="19" t="s">
        <v>159</v>
      </c>
      <c r="AU332" s="19" t="s">
        <v>81</v>
      </c>
    </row>
    <row r="333" spans="2:51" s="13" customFormat="1" ht="12">
      <c r="B333" s="200"/>
      <c r="C333" s="201"/>
      <c r="D333" s="193" t="s">
        <v>161</v>
      </c>
      <c r="E333" s="202" t="s">
        <v>19</v>
      </c>
      <c r="F333" s="203" t="s">
        <v>469</v>
      </c>
      <c r="G333" s="201"/>
      <c r="H333" s="204">
        <v>95.25</v>
      </c>
      <c r="I333" s="205"/>
      <c r="J333" s="201"/>
      <c r="K333" s="201"/>
      <c r="L333" s="206"/>
      <c r="M333" s="207"/>
      <c r="N333" s="208"/>
      <c r="O333" s="208"/>
      <c r="P333" s="208"/>
      <c r="Q333" s="208"/>
      <c r="R333" s="208"/>
      <c r="S333" s="208"/>
      <c r="T333" s="209"/>
      <c r="AT333" s="210" t="s">
        <v>161</v>
      </c>
      <c r="AU333" s="210" t="s">
        <v>81</v>
      </c>
      <c r="AV333" s="13" t="s">
        <v>81</v>
      </c>
      <c r="AW333" s="13" t="s">
        <v>34</v>
      </c>
      <c r="AX333" s="13" t="s">
        <v>72</v>
      </c>
      <c r="AY333" s="210" t="s">
        <v>148</v>
      </c>
    </row>
    <row r="334" spans="2:51" s="13" customFormat="1" ht="22.5">
      <c r="B334" s="200"/>
      <c r="C334" s="201"/>
      <c r="D334" s="193" t="s">
        <v>161</v>
      </c>
      <c r="E334" s="202" t="s">
        <v>19</v>
      </c>
      <c r="F334" s="203" t="s">
        <v>470</v>
      </c>
      <c r="G334" s="201"/>
      <c r="H334" s="204">
        <v>69.34</v>
      </c>
      <c r="I334" s="205"/>
      <c r="J334" s="201"/>
      <c r="K334" s="201"/>
      <c r="L334" s="206"/>
      <c r="M334" s="207"/>
      <c r="N334" s="208"/>
      <c r="O334" s="208"/>
      <c r="P334" s="208"/>
      <c r="Q334" s="208"/>
      <c r="R334" s="208"/>
      <c r="S334" s="208"/>
      <c r="T334" s="209"/>
      <c r="AT334" s="210" t="s">
        <v>161</v>
      </c>
      <c r="AU334" s="210" t="s">
        <v>81</v>
      </c>
      <c r="AV334" s="13" t="s">
        <v>81</v>
      </c>
      <c r="AW334" s="13" t="s">
        <v>34</v>
      </c>
      <c r="AX334" s="13" t="s">
        <v>72</v>
      </c>
      <c r="AY334" s="210" t="s">
        <v>148</v>
      </c>
    </row>
    <row r="335" spans="2:51" s="13" customFormat="1" ht="12">
      <c r="B335" s="200"/>
      <c r="C335" s="201"/>
      <c r="D335" s="193" t="s">
        <v>161</v>
      </c>
      <c r="E335" s="202" t="s">
        <v>19</v>
      </c>
      <c r="F335" s="203" t="s">
        <v>471</v>
      </c>
      <c r="G335" s="201"/>
      <c r="H335" s="204">
        <v>19</v>
      </c>
      <c r="I335" s="205"/>
      <c r="J335" s="201"/>
      <c r="K335" s="201"/>
      <c r="L335" s="206"/>
      <c r="M335" s="207"/>
      <c r="N335" s="208"/>
      <c r="O335" s="208"/>
      <c r="P335" s="208"/>
      <c r="Q335" s="208"/>
      <c r="R335" s="208"/>
      <c r="S335" s="208"/>
      <c r="T335" s="209"/>
      <c r="AT335" s="210" t="s">
        <v>161</v>
      </c>
      <c r="AU335" s="210" t="s">
        <v>81</v>
      </c>
      <c r="AV335" s="13" t="s">
        <v>81</v>
      </c>
      <c r="AW335" s="13" t="s">
        <v>34</v>
      </c>
      <c r="AX335" s="13" t="s">
        <v>72</v>
      </c>
      <c r="AY335" s="210" t="s">
        <v>148</v>
      </c>
    </row>
    <row r="336" spans="2:51" s="14" customFormat="1" ht="12">
      <c r="B336" s="211"/>
      <c r="C336" s="212"/>
      <c r="D336" s="193" t="s">
        <v>161</v>
      </c>
      <c r="E336" s="213" t="s">
        <v>19</v>
      </c>
      <c r="F336" s="214" t="s">
        <v>164</v>
      </c>
      <c r="G336" s="212"/>
      <c r="H336" s="215">
        <v>183.59</v>
      </c>
      <c r="I336" s="216"/>
      <c r="J336" s="212"/>
      <c r="K336" s="212"/>
      <c r="L336" s="217"/>
      <c r="M336" s="218"/>
      <c r="N336" s="219"/>
      <c r="O336" s="219"/>
      <c r="P336" s="219"/>
      <c r="Q336" s="219"/>
      <c r="R336" s="219"/>
      <c r="S336" s="219"/>
      <c r="T336" s="220"/>
      <c r="AT336" s="221" t="s">
        <v>161</v>
      </c>
      <c r="AU336" s="221" t="s">
        <v>81</v>
      </c>
      <c r="AV336" s="14" t="s">
        <v>155</v>
      </c>
      <c r="AW336" s="14" t="s">
        <v>34</v>
      </c>
      <c r="AX336" s="14" t="s">
        <v>79</v>
      </c>
      <c r="AY336" s="221" t="s">
        <v>148</v>
      </c>
    </row>
    <row r="337" spans="1:65" s="2" customFormat="1" ht="33" customHeight="1">
      <c r="A337" s="36"/>
      <c r="B337" s="37"/>
      <c r="C337" s="222" t="s">
        <v>472</v>
      </c>
      <c r="D337" s="222" t="s">
        <v>189</v>
      </c>
      <c r="E337" s="223" t="s">
        <v>473</v>
      </c>
      <c r="F337" s="224" t="s">
        <v>474</v>
      </c>
      <c r="G337" s="225" t="s">
        <v>200</v>
      </c>
      <c r="H337" s="226">
        <v>3</v>
      </c>
      <c r="I337" s="227"/>
      <c r="J337" s="228">
        <f>ROUND(I337*H337,2)</f>
        <v>0</v>
      </c>
      <c r="K337" s="224" t="s">
        <v>154</v>
      </c>
      <c r="L337" s="229"/>
      <c r="M337" s="230" t="s">
        <v>19</v>
      </c>
      <c r="N337" s="231" t="s">
        <v>43</v>
      </c>
      <c r="O337" s="66"/>
      <c r="P337" s="189">
        <f>O337*H337</f>
        <v>0</v>
      </c>
      <c r="Q337" s="189">
        <v>0.01225</v>
      </c>
      <c r="R337" s="189">
        <f>Q337*H337</f>
        <v>0.036750000000000005</v>
      </c>
      <c r="S337" s="189">
        <v>0</v>
      </c>
      <c r="T337" s="190">
        <f>S337*H337</f>
        <v>0</v>
      </c>
      <c r="U337" s="36"/>
      <c r="V337" s="36"/>
      <c r="W337" s="36"/>
      <c r="X337" s="36"/>
      <c r="Y337" s="36"/>
      <c r="Z337" s="36"/>
      <c r="AA337" s="36"/>
      <c r="AB337" s="36"/>
      <c r="AC337" s="36"/>
      <c r="AD337" s="36"/>
      <c r="AE337" s="36"/>
      <c r="AR337" s="191" t="s">
        <v>193</v>
      </c>
      <c r="AT337" s="191" t="s">
        <v>189</v>
      </c>
      <c r="AU337" s="191" t="s">
        <v>81</v>
      </c>
      <c r="AY337" s="19" t="s">
        <v>148</v>
      </c>
      <c r="BE337" s="192">
        <f>IF(N337="základní",J337,0)</f>
        <v>0</v>
      </c>
      <c r="BF337" s="192">
        <f>IF(N337="snížená",J337,0)</f>
        <v>0</v>
      </c>
      <c r="BG337" s="192">
        <f>IF(N337="zákl. přenesená",J337,0)</f>
        <v>0</v>
      </c>
      <c r="BH337" s="192">
        <f>IF(N337="sníž. přenesená",J337,0)</f>
        <v>0</v>
      </c>
      <c r="BI337" s="192">
        <f>IF(N337="nulová",J337,0)</f>
        <v>0</v>
      </c>
      <c r="BJ337" s="19" t="s">
        <v>79</v>
      </c>
      <c r="BK337" s="192">
        <f>ROUND(I337*H337,2)</f>
        <v>0</v>
      </c>
      <c r="BL337" s="19" t="s">
        <v>155</v>
      </c>
      <c r="BM337" s="191" t="s">
        <v>475</v>
      </c>
    </row>
    <row r="338" spans="1:47" s="2" customFormat="1" ht="19.5">
      <c r="A338" s="36"/>
      <c r="B338" s="37"/>
      <c r="C338" s="38"/>
      <c r="D338" s="193" t="s">
        <v>157</v>
      </c>
      <c r="E338" s="38"/>
      <c r="F338" s="194" t="s">
        <v>474</v>
      </c>
      <c r="G338" s="38"/>
      <c r="H338" s="38"/>
      <c r="I338" s="195"/>
      <c r="J338" s="38"/>
      <c r="K338" s="38"/>
      <c r="L338" s="41"/>
      <c r="M338" s="196"/>
      <c r="N338" s="197"/>
      <c r="O338" s="66"/>
      <c r="P338" s="66"/>
      <c r="Q338" s="66"/>
      <c r="R338" s="66"/>
      <c r="S338" s="66"/>
      <c r="T338" s="67"/>
      <c r="U338" s="36"/>
      <c r="V338" s="36"/>
      <c r="W338" s="36"/>
      <c r="X338" s="36"/>
      <c r="Y338" s="36"/>
      <c r="Z338" s="36"/>
      <c r="AA338" s="36"/>
      <c r="AB338" s="36"/>
      <c r="AC338" s="36"/>
      <c r="AD338" s="36"/>
      <c r="AE338" s="36"/>
      <c r="AT338" s="19" t="s">
        <v>157</v>
      </c>
      <c r="AU338" s="19" t="s">
        <v>81</v>
      </c>
    </row>
    <row r="339" spans="1:65" s="2" customFormat="1" ht="33" customHeight="1">
      <c r="A339" s="36"/>
      <c r="B339" s="37"/>
      <c r="C339" s="222" t="s">
        <v>476</v>
      </c>
      <c r="D339" s="222" t="s">
        <v>189</v>
      </c>
      <c r="E339" s="223" t="s">
        <v>477</v>
      </c>
      <c r="F339" s="224" t="s">
        <v>478</v>
      </c>
      <c r="G339" s="225" t="s">
        <v>200</v>
      </c>
      <c r="H339" s="226">
        <v>3</v>
      </c>
      <c r="I339" s="227"/>
      <c r="J339" s="228">
        <f>ROUND(I339*H339,2)</f>
        <v>0</v>
      </c>
      <c r="K339" s="224" t="s">
        <v>154</v>
      </c>
      <c r="L339" s="229"/>
      <c r="M339" s="230" t="s">
        <v>19</v>
      </c>
      <c r="N339" s="231" t="s">
        <v>43</v>
      </c>
      <c r="O339" s="66"/>
      <c r="P339" s="189">
        <f>O339*H339</f>
        <v>0</v>
      </c>
      <c r="Q339" s="189">
        <v>0.01249</v>
      </c>
      <c r="R339" s="189">
        <f>Q339*H339</f>
        <v>0.037469999999999996</v>
      </c>
      <c r="S339" s="189">
        <v>0</v>
      </c>
      <c r="T339" s="190">
        <f>S339*H339</f>
        <v>0</v>
      </c>
      <c r="U339" s="36"/>
      <c r="V339" s="36"/>
      <c r="W339" s="36"/>
      <c r="X339" s="36"/>
      <c r="Y339" s="36"/>
      <c r="Z339" s="36"/>
      <c r="AA339" s="36"/>
      <c r="AB339" s="36"/>
      <c r="AC339" s="36"/>
      <c r="AD339" s="36"/>
      <c r="AE339" s="36"/>
      <c r="AR339" s="191" t="s">
        <v>193</v>
      </c>
      <c r="AT339" s="191" t="s">
        <v>189</v>
      </c>
      <c r="AU339" s="191" t="s">
        <v>81</v>
      </c>
      <c r="AY339" s="19" t="s">
        <v>148</v>
      </c>
      <c r="BE339" s="192">
        <f>IF(N339="základní",J339,0)</f>
        <v>0</v>
      </c>
      <c r="BF339" s="192">
        <f>IF(N339="snížená",J339,0)</f>
        <v>0</v>
      </c>
      <c r="BG339" s="192">
        <f>IF(N339="zákl. přenesená",J339,0)</f>
        <v>0</v>
      </c>
      <c r="BH339" s="192">
        <f>IF(N339="sníž. přenesená",J339,0)</f>
        <v>0</v>
      </c>
      <c r="BI339" s="192">
        <f>IF(N339="nulová",J339,0)</f>
        <v>0</v>
      </c>
      <c r="BJ339" s="19" t="s">
        <v>79</v>
      </c>
      <c r="BK339" s="192">
        <f>ROUND(I339*H339,2)</f>
        <v>0</v>
      </c>
      <c r="BL339" s="19" t="s">
        <v>155</v>
      </c>
      <c r="BM339" s="191" t="s">
        <v>479</v>
      </c>
    </row>
    <row r="340" spans="1:47" s="2" customFormat="1" ht="19.5">
      <c r="A340" s="36"/>
      <c r="B340" s="37"/>
      <c r="C340" s="38"/>
      <c r="D340" s="193" t="s">
        <v>157</v>
      </c>
      <c r="E340" s="38"/>
      <c r="F340" s="194" t="s">
        <v>478</v>
      </c>
      <c r="G340" s="38"/>
      <c r="H340" s="38"/>
      <c r="I340" s="195"/>
      <c r="J340" s="38"/>
      <c r="K340" s="38"/>
      <c r="L340" s="41"/>
      <c r="M340" s="196"/>
      <c r="N340" s="197"/>
      <c r="O340" s="66"/>
      <c r="P340" s="66"/>
      <c r="Q340" s="66"/>
      <c r="R340" s="66"/>
      <c r="S340" s="66"/>
      <c r="T340" s="67"/>
      <c r="U340" s="36"/>
      <c r="V340" s="36"/>
      <c r="W340" s="36"/>
      <c r="X340" s="36"/>
      <c r="Y340" s="36"/>
      <c r="Z340" s="36"/>
      <c r="AA340" s="36"/>
      <c r="AB340" s="36"/>
      <c r="AC340" s="36"/>
      <c r="AD340" s="36"/>
      <c r="AE340" s="36"/>
      <c r="AT340" s="19" t="s">
        <v>157</v>
      </c>
      <c r="AU340" s="19" t="s">
        <v>81</v>
      </c>
    </row>
    <row r="341" spans="1:65" s="2" customFormat="1" ht="33" customHeight="1">
      <c r="A341" s="36"/>
      <c r="B341" s="37"/>
      <c r="C341" s="222" t="s">
        <v>480</v>
      </c>
      <c r="D341" s="222" t="s">
        <v>189</v>
      </c>
      <c r="E341" s="223" t="s">
        <v>481</v>
      </c>
      <c r="F341" s="224" t="s">
        <v>482</v>
      </c>
      <c r="G341" s="225" t="s">
        <v>200</v>
      </c>
      <c r="H341" s="226">
        <v>1</v>
      </c>
      <c r="I341" s="227"/>
      <c r="J341" s="228">
        <f>ROUND(I341*H341,2)</f>
        <v>0</v>
      </c>
      <c r="K341" s="224" t="s">
        <v>154</v>
      </c>
      <c r="L341" s="229"/>
      <c r="M341" s="230" t="s">
        <v>19</v>
      </c>
      <c r="N341" s="231" t="s">
        <v>43</v>
      </c>
      <c r="O341" s="66"/>
      <c r="P341" s="189">
        <f>O341*H341</f>
        <v>0</v>
      </c>
      <c r="Q341" s="189">
        <v>0.01272</v>
      </c>
      <c r="R341" s="189">
        <f>Q341*H341</f>
        <v>0.01272</v>
      </c>
      <c r="S341" s="189">
        <v>0</v>
      </c>
      <c r="T341" s="190">
        <f>S341*H341</f>
        <v>0</v>
      </c>
      <c r="U341" s="36"/>
      <c r="V341" s="36"/>
      <c r="W341" s="36"/>
      <c r="X341" s="36"/>
      <c r="Y341" s="36"/>
      <c r="Z341" s="36"/>
      <c r="AA341" s="36"/>
      <c r="AB341" s="36"/>
      <c r="AC341" s="36"/>
      <c r="AD341" s="36"/>
      <c r="AE341" s="36"/>
      <c r="AR341" s="191" t="s">
        <v>193</v>
      </c>
      <c r="AT341" s="191" t="s">
        <v>189</v>
      </c>
      <c r="AU341" s="191" t="s">
        <v>81</v>
      </c>
      <c r="AY341" s="19" t="s">
        <v>148</v>
      </c>
      <c r="BE341" s="192">
        <f>IF(N341="základní",J341,0)</f>
        <v>0</v>
      </c>
      <c r="BF341" s="192">
        <f>IF(N341="snížená",J341,0)</f>
        <v>0</v>
      </c>
      <c r="BG341" s="192">
        <f>IF(N341="zákl. přenesená",J341,0)</f>
        <v>0</v>
      </c>
      <c r="BH341" s="192">
        <f>IF(N341="sníž. přenesená",J341,0)</f>
        <v>0</v>
      </c>
      <c r="BI341" s="192">
        <f>IF(N341="nulová",J341,0)</f>
        <v>0</v>
      </c>
      <c r="BJ341" s="19" t="s">
        <v>79</v>
      </c>
      <c r="BK341" s="192">
        <f>ROUND(I341*H341,2)</f>
        <v>0</v>
      </c>
      <c r="BL341" s="19" t="s">
        <v>155</v>
      </c>
      <c r="BM341" s="191" t="s">
        <v>483</v>
      </c>
    </row>
    <row r="342" spans="1:47" s="2" customFormat="1" ht="19.5">
      <c r="A342" s="36"/>
      <c r="B342" s="37"/>
      <c r="C342" s="38"/>
      <c r="D342" s="193" t="s">
        <v>157</v>
      </c>
      <c r="E342" s="38"/>
      <c r="F342" s="194" t="s">
        <v>482</v>
      </c>
      <c r="G342" s="38"/>
      <c r="H342" s="38"/>
      <c r="I342" s="195"/>
      <c r="J342" s="38"/>
      <c r="K342" s="38"/>
      <c r="L342" s="41"/>
      <c r="M342" s="196"/>
      <c r="N342" s="197"/>
      <c r="O342" s="66"/>
      <c r="P342" s="66"/>
      <c r="Q342" s="66"/>
      <c r="R342" s="66"/>
      <c r="S342" s="66"/>
      <c r="T342" s="67"/>
      <c r="U342" s="36"/>
      <c r="V342" s="36"/>
      <c r="W342" s="36"/>
      <c r="X342" s="36"/>
      <c r="Y342" s="36"/>
      <c r="Z342" s="36"/>
      <c r="AA342" s="36"/>
      <c r="AB342" s="36"/>
      <c r="AC342" s="36"/>
      <c r="AD342" s="36"/>
      <c r="AE342" s="36"/>
      <c r="AT342" s="19" t="s">
        <v>157</v>
      </c>
      <c r="AU342" s="19" t="s">
        <v>81</v>
      </c>
    </row>
    <row r="343" spans="1:65" s="2" customFormat="1" ht="33" customHeight="1">
      <c r="A343" s="36"/>
      <c r="B343" s="37"/>
      <c r="C343" s="222" t="s">
        <v>484</v>
      </c>
      <c r="D343" s="222" t="s">
        <v>189</v>
      </c>
      <c r="E343" s="223" t="s">
        <v>485</v>
      </c>
      <c r="F343" s="224" t="s">
        <v>486</v>
      </c>
      <c r="G343" s="225" t="s">
        <v>200</v>
      </c>
      <c r="H343" s="226">
        <v>1</v>
      </c>
      <c r="I343" s="227"/>
      <c r="J343" s="228">
        <f>ROUND(I343*H343,2)</f>
        <v>0</v>
      </c>
      <c r="K343" s="224" t="s">
        <v>154</v>
      </c>
      <c r="L343" s="229"/>
      <c r="M343" s="230" t="s">
        <v>19</v>
      </c>
      <c r="N343" s="231" t="s">
        <v>43</v>
      </c>
      <c r="O343" s="66"/>
      <c r="P343" s="189">
        <f>O343*H343</f>
        <v>0</v>
      </c>
      <c r="Q343" s="189">
        <v>0.01553</v>
      </c>
      <c r="R343" s="189">
        <f>Q343*H343</f>
        <v>0.01553</v>
      </c>
      <c r="S343" s="189">
        <v>0</v>
      </c>
      <c r="T343" s="190">
        <f>S343*H343</f>
        <v>0</v>
      </c>
      <c r="U343" s="36"/>
      <c r="V343" s="36"/>
      <c r="W343" s="36"/>
      <c r="X343" s="36"/>
      <c r="Y343" s="36"/>
      <c r="Z343" s="36"/>
      <c r="AA343" s="36"/>
      <c r="AB343" s="36"/>
      <c r="AC343" s="36"/>
      <c r="AD343" s="36"/>
      <c r="AE343" s="36"/>
      <c r="AR343" s="191" t="s">
        <v>193</v>
      </c>
      <c r="AT343" s="191" t="s">
        <v>189</v>
      </c>
      <c r="AU343" s="191" t="s">
        <v>81</v>
      </c>
      <c r="AY343" s="19" t="s">
        <v>148</v>
      </c>
      <c r="BE343" s="192">
        <f>IF(N343="základní",J343,0)</f>
        <v>0</v>
      </c>
      <c r="BF343" s="192">
        <f>IF(N343="snížená",J343,0)</f>
        <v>0</v>
      </c>
      <c r="BG343" s="192">
        <f>IF(N343="zákl. přenesená",J343,0)</f>
        <v>0</v>
      </c>
      <c r="BH343" s="192">
        <f>IF(N343="sníž. přenesená",J343,0)</f>
        <v>0</v>
      </c>
      <c r="BI343" s="192">
        <f>IF(N343="nulová",J343,0)</f>
        <v>0</v>
      </c>
      <c r="BJ343" s="19" t="s">
        <v>79</v>
      </c>
      <c r="BK343" s="192">
        <f>ROUND(I343*H343,2)</f>
        <v>0</v>
      </c>
      <c r="BL343" s="19" t="s">
        <v>155</v>
      </c>
      <c r="BM343" s="191" t="s">
        <v>487</v>
      </c>
    </row>
    <row r="344" spans="1:47" s="2" customFormat="1" ht="19.5">
      <c r="A344" s="36"/>
      <c r="B344" s="37"/>
      <c r="C344" s="38"/>
      <c r="D344" s="193" t="s">
        <v>157</v>
      </c>
      <c r="E344" s="38"/>
      <c r="F344" s="194" t="s">
        <v>486</v>
      </c>
      <c r="G344" s="38"/>
      <c r="H344" s="38"/>
      <c r="I344" s="195"/>
      <c r="J344" s="38"/>
      <c r="K344" s="38"/>
      <c r="L344" s="41"/>
      <c r="M344" s="196"/>
      <c r="N344" s="197"/>
      <c r="O344" s="66"/>
      <c r="P344" s="66"/>
      <c r="Q344" s="66"/>
      <c r="R344" s="66"/>
      <c r="S344" s="66"/>
      <c r="T344" s="67"/>
      <c r="U344" s="36"/>
      <c r="V344" s="36"/>
      <c r="W344" s="36"/>
      <c r="X344" s="36"/>
      <c r="Y344" s="36"/>
      <c r="Z344" s="36"/>
      <c r="AA344" s="36"/>
      <c r="AB344" s="36"/>
      <c r="AC344" s="36"/>
      <c r="AD344" s="36"/>
      <c r="AE344" s="36"/>
      <c r="AT344" s="19" t="s">
        <v>157</v>
      </c>
      <c r="AU344" s="19" t="s">
        <v>81</v>
      </c>
    </row>
    <row r="345" spans="2:63" s="12" customFormat="1" ht="22.9" customHeight="1">
      <c r="B345" s="164"/>
      <c r="C345" s="165"/>
      <c r="D345" s="166" t="s">
        <v>71</v>
      </c>
      <c r="E345" s="178" t="s">
        <v>212</v>
      </c>
      <c r="F345" s="178" t="s">
        <v>488</v>
      </c>
      <c r="G345" s="165"/>
      <c r="H345" s="165"/>
      <c r="I345" s="168"/>
      <c r="J345" s="179">
        <f>BK345</f>
        <v>0</v>
      </c>
      <c r="K345" s="165"/>
      <c r="L345" s="170"/>
      <c r="M345" s="171"/>
      <c r="N345" s="172"/>
      <c r="O345" s="172"/>
      <c r="P345" s="173">
        <f>SUM(P346:P507)</f>
        <v>0</v>
      </c>
      <c r="Q345" s="172"/>
      <c r="R345" s="173">
        <f>SUM(R346:R507)</f>
        <v>0.015310099999999998</v>
      </c>
      <c r="S345" s="172"/>
      <c r="T345" s="174">
        <f>SUM(T346:T507)</f>
        <v>45.72784419999999</v>
      </c>
      <c r="AR345" s="175" t="s">
        <v>79</v>
      </c>
      <c r="AT345" s="176" t="s">
        <v>71</v>
      </c>
      <c r="AU345" s="176" t="s">
        <v>79</v>
      </c>
      <c r="AY345" s="175" t="s">
        <v>148</v>
      </c>
      <c r="BK345" s="177">
        <f>SUM(BK346:BK507)</f>
        <v>0</v>
      </c>
    </row>
    <row r="346" spans="1:65" s="2" customFormat="1" ht="33" customHeight="1">
      <c r="A346" s="36"/>
      <c r="B346" s="37"/>
      <c r="C346" s="180" t="s">
        <v>489</v>
      </c>
      <c r="D346" s="180" t="s">
        <v>150</v>
      </c>
      <c r="E346" s="181" t="s">
        <v>490</v>
      </c>
      <c r="F346" s="182" t="s">
        <v>491</v>
      </c>
      <c r="G346" s="183" t="s">
        <v>245</v>
      </c>
      <c r="H346" s="184">
        <v>117.77</v>
      </c>
      <c r="I346" s="185"/>
      <c r="J346" s="186">
        <f>ROUND(I346*H346,2)</f>
        <v>0</v>
      </c>
      <c r="K346" s="182" t="s">
        <v>154</v>
      </c>
      <c r="L346" s="41"/>
      <c r="M346" s="187" t="s">
        <v>19</v>
      </c>
      <c r="N346" s="188" t="s">
        <v>43</v>
      </c>
      <c r="O346" s="66"/>
      <c r="P346" s="189">
        <f>O346*H346</f>
        <v>0</v>
      </c>
      <c r="Q346" s="189">
        <v>0.00013</v>
      </c>
      <c r="R346" s="189">
        <f>Q346*H346</f>
        <v>0.015310099999999998</v>
      </c>
      <c r="S346" s="189">
        <v>0</v>
      </c>
      <c r="T346" s="190">
        <f>S346*H346</f>
        <v>0</v>
      </c>
      <c r="U346" s="36"/>
      <c r="V346" s="36"/>
      <c r="W346" s="36"/>
      <c r="X346" s="36"/>
      <c r="Y346" s="36"/>
      <c r="Z346" s="36"/>
      <c r="AA346" s="36"/>
      <c r="AB346" s="36"/>
      <c r="AC346" s="36"/>
      <c r="AD346" s="36"/>
      <c r="AE346" s="36"/>
      <c r="AR346" s="191" t="s">
        <v>155</v>
      </c>
      <c r="AT346" s="191" t="s">
        <v>150</v>
      </c>
      <c r="AU346" s="191" t="s">
        <v>81</v>
      </c>
      <c r="AY346" s="19" t="s">
        <v>148</v>
      </c>
      <c r="BE346" s="192">
        <f>IF(N346="základní",J346,0)</f>
        <v>0</v>
      </c>
      <c r="BF346" s="192">
        <f>IF(N346="snížená",J346,0)</f>
        <v>0</v>
      </c>
      <c r="BG346" s="192">
        <f>IF(N346="zákl. přenesená",J346,0)</f>
        <v>0</v>
      </c>
      <c r="BH346" s="192">
        <f>IF(N346="sníž. přenesená",J346,0)</f>
        <v>0</v>
      </c>
      <c r="BI346" s="192">
        <f>IF(N346="nulová",J346,0)</f>
        <v>0</v>
      </c>
      <c r="BJ346" s="19" t="s">
        <v>79</v>
      </c>
      <c r="BK346" s="192">
        <f>ROUND(I346*H346,2)</f>
        <v>0</v>
      </c>
      <c r="BL346" s="19" t="s">
        <v>155</v>
      </c>
      <c r="BM346" s="191" t="s">
        <v>492</v>
      </c>
    </row>
    <row r="347" spans="1:47" s="2" customFormat="1" ht="19.5">
      <c r="A347" s="36"/>
      <c r="B347" s="37"/>
      <c r="C347" s="38"/>
      <c r="D347" s="193" t="s">
        <v>157</v>
      </c>
      <c r="E347" s="38"/>
      <c r="F347" s="194" t="s">
        <v>493</v>
      </c>
      <c r="G347" s="38"/>
      <c r="H347" s="38"/>
      <c r="I347" s="195"/>
      <c r="J347" s="38"/>
      <c r="K347" s="38"/>
      <c r="L347" s="41"/>
      <c r="M347" s="196"/>
      <c r="N347" s="197"/>
      <c r="O347" s="66"/>
      <c r="P347" s="66"/>
      <c r="Q347" s="66"/>
      <c r="R347" s="66"/>
      <c r="S347" s="66"/>
      <c r="T347" s="67"/>
      <c r="U347" s="36"/>
      <c r="V347" s="36"/>
      <c r="W347" s="36"/>
      <c r="X347" s="36"/>
      <c r="Y347" s="36"/>
      <c r="Z347" s="36"/>
      <c r="AA347" s="36"/>
      <c r="AB347" s="36"/>
      <c r="AC347" s="36"/>
      <c r="AD347" s="36"/>
      <c r="AE347" s="36"/>
      <c r="AT347" s="19" t="s">
        <v>157</v>
      </c>
      <c r="AU347" s="19" t="s">
        <v>81</v>
      </c>
    </row>
    <row r="348" spans="1:47" s="2" customFormat="1" ht="12">
      <c r="A348" s="36"/>
      <c r="B348" s="37"/>
      <c r="C348" s="38"/>
      <c r="D348" s="198" t="s">
        <v>159</v>
      </c>
      <c r="E348" s="38"/>
      <c r="F348" s="199" t="s">
        <v>494</v>
      </c>
      <c r="G348" s="38"/>
      <c r="H348" s="38"/>
      <c r="I348" s="195"/>
      <c r="J348" s="38"/>
      <c r="K348" s="38"/>
      <c r="L348" s="41"/>
      <c r="M348" s="196"/>
      <c r="N348" s="197"/>
      <c r="O348" s="66"/>
      <c r="P348" s="66"/>
      <c r="Q348" s="66"/>
      <c r="R348" s="66"/>
      <c r="S348" s="66"/>
      <c r="T348" s="67"/>
      <c r="U348" s="36"/>
      <c r="V348" s="36"/>
      <c r="W348" s="36"/>
      <c r="X348" s="36"/>
      <c r="Y348" s="36"/>
      <c r="Z348" s="36"/>
      <c r="AA348" s="36"/>
      <c r="AB348" s="36"/>
      <c r="AC348" s="36"/>
      <c r="AD348" s="36"/>
      <c r="AE348" s="36"/>
      <c r="AT348" s="19" t="s">
        <v>159</v>
      </c>
      <c r="AU348" s="19" t="s">
        <v>81</v>
      </c>
    </row>
    <row r="349" spans="2:51" s="13" customFormat="1" ht="12">
      <c r="B349" s="200"/>
      <c r="C349" s="201"/>
      <c r="D349" s="193" t="s">
        <v>161</v>
      </c>
      <c r="E349" s="202" t="s">
        <v>19</v>
      </c>
      <c r="F349" s="203" t="s">
        <v>495</v>
      </c>
      <c r="G349" s="201"/>
      <c r="H349" s="204">
        <v>25</v>
      </c>
      <c r="I349" s="205"/>
      <c r="J349" s="201"/>
      <c r="K349" s="201"/>
      <c r="L349" s="206"/>
      <c r="M349" s="207"/>
      <c r="N349" s="208"/>
      <c r="O349" s="208"/>
      <c r="P349" s="208"/>
      <c r="Q349" s="208"/>
      <c r="R349" s="208"/>
      <c r="S349" s="208"/>
      <c r="T349" s="209"/>
      <c r="AT349" s="210" t="s">
        <v>161</v>
      </c>
      <c r="AU349" s="210" t="s">
        <v>81</v>
      </c>
      <c r="AV349" s="13" t="s">
        <v>81</v>
      </c>
      <c r="AW349" s="13" t="s">
        <v>34</v>
      </c>
      <c r="AX349" s="13" t="s">
        <v>72</v>
      </c>
      <c r="AY349" s="210" t="s">
        <v>148</v>
      </c>
    </row>
    <row r="350" spans="2:51" s="13" customFormat="1" ht="33.75">
      <c r="B350" s="200"/>
      <c r="C350" s="201"/>
      <c r="D350" s="193" t="s">
        <v>161</v>
      </c>
      <c r="E350" s="202" t="s">
        <v>19</v>
      </c>
      <c r="F350" s="203" t="s">
        <v>496</v>
      </c>
      <c r="G350" s="201"/>
      <c r="H350" s="204">
        <v>92.77</v>
      </c>
      <c r="I350" s="205"/>
      <c r="J350" s="201"/>
      <c r="K350" s="201"/>
      <c r="L350" s="206"/>
      <c r="M350" s="207"/>
      <c r="N350" s="208"/>
      <c r="O350" s="208"/>
      <c r="P350" s="208"/>
      <c r="Q350" s="208"/>
      <c r="R350" s="208"/>
      <c r="S350" s="208"/>
      <c r="T350" s="209"/>
      <c r="AT350" s="210" t="s">
        <v>161</v>
      </c>
      <c r="AU350" s="210" t="s">
        <v>81</v>
      </c>
      <c r="AV350" s="13" t="s">
        <v>81</v>
      </c>
      <c r="AW350" s="13" t="s">
        <v>34</v>
      </c>
      <c r="AX350" s="13" t="s">
        <v>72</v>
      </c>
      <c r="AY350" s="210" t="s">
        <v>148</v>
      </c>
    </row>
    <row r="351" spans="2:51" s="14" customFormat="1" ht="12">
      <c r="B351" s="211"/>
      <c r="C351" s="212"/>
      <c r="D351" s="193" t="s">
        <v>161</v>
      </c>
      <c r="E351" s="213" t="s">
        <v>19</v>
      </c>
      <c r="F351" s="214" t="s">
        <v>164</v>
      </c>
      <c r="G351" s="212"/>
      <c r="H351" s="215">
        <v>117.77</v>
      </c>
      <c r="I351" s="216"/>
      <c r="J351" s="212"/>
      <c r="K351" s="212"/>
      <c r="L351" s="217"/>
      <c r="M351" s="218"/>
      <c r="N351" s="219"/>
      <c r="O351" s="219"/>
      <c r="P351" s="219"/>
      <c r="Q351" s="219"/>
      <c r="R351" s="219"/>
      <c r="S351" s="219"/>
      <c r="T351" s="220"/>
      <c r="AT351" s="221" t="s">
        <v>161</v>
      </c>
      <c r="AU351" s="221" t="s">
        <v>81</v>
      </c>
      <c r="AV351" s="14" t="s">
        <v>155</v>
      </c>
      <c r="AW351" s="14" t="s">
        <v>34</v>
      </c>
      <c r="AX351" s="14" t="s">
        <v>79</v>
      </c>
      <c r="AY351" s="221" t="s">
        <v>148</v>
      </c>
    </row>
    <row r="352" spans="1:65" s="2" customFormat="1" ht="16.5" customHeight="1">
      <c r="A352" s="36"/>
      <c r="B352" s="37"/>
      <c r="C352" s="180" t="s">
        <v>497</v>
      </c>
      <c r="D352" s="180" t="s">
        <v>150</v>
      </c>
      <c r="E352" s="181" t="s">
        <v>498</v>
      </c>
      <c r="F352" s="182" t="s">
        <v>499</v>
      </c>
      <c r="G352" s="183" t="s">
        <v>153</v>
      </c>
      <c r="H352" s="184">
        <v>0.482</v>
      </c>
      <c r="I352" s="185"/>
      <c r="J352" s="186">
        <f>ROUND(I352*H352,2)</f>
        <v>0</v>
      </c>
      <c r="K352" s="182" t="s">
        <v>19</v>
      </c>
      <c r="L352" s="41"/>
      <c r="M352" s="187" t="s">
        <v>19</v>
      </c>
      <c r="N352" s="188" t="s">
        <v>43</v>
      </c>
      <c r="O352" s="66"/>
      <c r="P352" s="189">
        <f>O352*H352</f>
        <v>0</v>
      </c>
      <c r="Q352" s="189">
        <v>0</v>
      </c>
      <c r="R352" s="189">
        <f>Q352*H352</f>
        <v>0</v>
      </c>
      <c r="S352" s="189">
        <v>2</v>
      </c>
      <c r="T352" s="190">
        <f>S352*H352</f>
        <v>0.964</v>
      </c>
      <c r="U352" s="36"/>
      <c r="V352" s="36"/>
      <c r="W352" s="36"/>
      <c r="X352" s="36"/>
      <c r="Y352" s="36"/>
      <c r="Z352" s="36"/>
      <c r="AA352" s="36"/>
      <c r="AB352" s="36"/>
      <c r="AC352" s="36"/>
      <c r="AD352" s="36"/>
      <c r="AE352" s="36"/>
      <c r="AR352" s="191" t="s">
        <v>155</v>
      </c>
      <c r="AT352" s="191" t="s">
        <v>150</v>
      </c>
      <c r="AU352" s="191" t="s">
        <v>81</v>
      </c>
      <c r="AY352" s="19" t="s">
        <v>148</v>
      </c>
      <c r="BE352" s="192">
        <f>IF(N352="základní",J352,0)</f>
        <v>0</v>
      </c>
      <c r="BF352" s="192">
        <f>IF(N352="snížená",J352,0)</f>
        <v>0</v>
      </c>
      <c r="BG352" s="192">
        <f>IF(N352="zákl. přenesená",J352,0)</f>
        <v>0</v>
      </c>
      <c r="BH352" s="192">
        <f>IF(N352="sníž. přenesená",J352,0)</f>
        <v>0</v>
      </c>
      <c r="BI352" s="192">
        <f>IF(N352="nulová",J352,0)</f>
        <v>0</v>
      </c>
      <c r="BJ352" s="19" t="s">
        <v>79</v>
      </c>
      <c r="BK352" s="192">
        <f>ROUND(I352*H352,2)</f>
        <v>0</v>
      </c>
      <c r="BL352" s="19" t="s">
        <v>155</v>
      </c>
      <c r="BM352" s="191" t="s">
        <v>500</v>
      </c>
    </row>
    <row r="353" spans="1:47" s="2" customFormat="1" ht="12">
      <c r="A353" s="36"/>
      <c r="B353" s="37"/>
      <c r="C353" s="38"/>
      <c r="D353" s="193" t="s">
        <v>157</v>
      </c>
      <c r="E353" s="38"/>
      <c r="F353" s="194" t="s">
        <v>501</v>
      </c>
      <c r="G353" s="38"/>
      <c r="H353" s="38"/>
      <c r="I353" s="195"/>
      <c r="J353" s="38"/>
      <c r="K353" s="38"/>
      <c r="L353" s="41"/>
      <c r="M353" s="196"/>
      <c r="N353" s="197"/>
      <c r="O353" s="66"/>
      <c r="P353" s="66"/>
      <c r="Q353" s="66"/>
      <c r="R353" s="66"/>
      <c r="S353" s="66"/>
      <c r="T353" s="67"/>
      <c r="U353" s="36"/>
      <c r="V353" s="36"/>
      <c r="W353" s="36"/>
      <c r="X353" s="36"/>
      <c r="Y353" s="36"/>
      <c r="Z353" s="36"/>
      <c r="AA353" s="36"/>
      <c r="AB353" s="36"/>
      <c r="AC353" s="36"/>
      <c r="AD353" s="36"/>
      <c r="AE353" s="36"/>
      <c r="AT353" s="19" t="s">
        <v>157</v>
      </c>
      <c r="AU353" s="19" t="s">
        <v>81</v>
      </c>
    </row>
    <row r="354" spans="2:51" s="13" customFormat="1" ht="12">
      <c r="B354" s="200"/>
      <c r="C354" s="201"/>
      <c r="D354" s="193" t="s">
        <v>161</v>
      </c>
      <c r="E354" s="202" t="s">
        <v>19</v>
      </c>
      <c r="F354" s="203" t="s">
        <v>502</v>
      </c>
      <c r="G354" s="201"/>
      <c r="H354" s="204">
        <v>0.482</v>
      </c>
      <c r="I354" s="205"/>
      <c r="J354" s="201"/>
      <c r="K354" s="201"/>
      <c r="L354" s="206"/>
      <c r="M354" s="207"/>
      <c r="N354" s="208"/>
      <c r="O354" s="208"/>
      <c r="P354" s="208"/>
      <c r="Q354" s="208"/>
      <c r="R354" s="208"/>
      <c r="S354" s="208"/>
      <c r="T354" s="209"/>
      <c r="AT354" s="210" t="s">
        <v>161</v>
      </c>
      <c r="AU354" s="210" t="s">
        <v>81</v>
      </c>
      <c r="AV354" s="13" t="s">
        <v>81</v>
      </c>
      <c r="AW354" s="13" t="s">
        <v>34</v>
      </c>
      <c r="AX354" s="13" t="s">
        <v>79</v>
      </c>
      <c r="AY354" s="210" t="s">
        <v>148</v>
      </c>
    </row>
    <row r="355" spans="1:65" s="2" customFormat="1" ht="21.75" customHeight="1">
      <c r="A355" s="36"/>
      <c r="B355" s="37"/>
      <c r="C355" s="180" t="s">
        <v>503</v>
      </c>
      <c r="D355" s="180" t="s">
        <v>150</v>
      </c>
      <c r="E355" s="181" t="s">
        <v>504</v>
      </c>
      <c r="F355" s="182" t="s">
        <v>505</v>
      </c>
      <c r="G355" s="183" t="s">
        <v>245</v>
      </c>
      <c r="H355" s="184">
        <v>5.93</v>
      </c>
      <c r="I355" s="185"/>
      <c r="J355" s="186">
        <f>ROUND(I355*H355,2)</f>
        <v>0</v>
      </c>
      <c r="K355" s="182" t="s">
        <v>154</v>
      </c>
      <c r="L355" s="41"/>
      <c r="M355" s="187" t="s">
        <v>19</v>
      </c>
      <c r="N355" s="188" t="s">
        <v>43</v>
      </c>
      <c r="O355" s="66"/>
      <c r="P355" s="189">
        <f>O355*H355</f>
        <v>0</v>
      </c>
      <c r="Q355" s="189">
        <v>0</v>
      </c>
      <c r="R355" s="189">
        <f>Q355*H355</f>
        <v>0</v>
      </c>
      <c r="S355" s="189">
        <v>0.261</v>
      </c>
      <c r="T355" s="190">
        <f>S355*H355</f>
        <v>1.54773</v>
      </c>
      <c r="U355" s="36"/>
      <c r="V355" s="36"/>
      <c r="W355" s="36"/>
      <c r="X355" s="36"/>
      <c r="Y355" s="36"/>
      <c r="Z355" s="36"/>
      <c r="AA355" s="36"/>
      <c r="AB355" s="36"/>
      <c r="AC355" s="36"/>
      <c r="AD355" s="36"/>
      <c r="AE355" s="36"/>
      <c r="AR355" s="191" t="s">
        <v>155</v>
      </c>
      <c r="AT355" s="191" t="s">
        <v>150</v>
      </c>
      <c r="AU355" s="191" t="s">
        <v>81</v>
      </c>
      <c r="AY355" s="19" t="s">
        <v>148</v>
      </c>
      <c r="BE355" s="192">
        <f>IF(N355="základní",J355,0)</f>
        <v>0</v>
      </c>
      <c r="BF355" s="192">
        <f>IF(N355="snížená",J355,0)</f>
        <v>0</v>
      </c>
      <c r="BG355" s="192">
        <f>IF(N355="zákl. přenesená",J355,0)</f>
        <v>0</v>
      </c>
      <c r="BH355" s="192">
        <f>IF(N355="sníž. přenesená",J355,0)</f>
        <v>0</v>
      </c>
      <c r="BI355" s="192">
        <f>IF(N355="nulová",J355,0)</f>
        <v>0</v>
      </c>
      <c r="BJ355" s="19" t="s">
        <v>79</v>
      </c>
      <c r="BK355" s="192">
        <f>ROUND(I355*H355,2)</f>
        <v>0</v>
      </c>
      <c r="BL355" s="19" t="s">
        <v>155</v>
      </c>
      <c r="BM355" s="191" t="s">
        <v>506</v>
      </c>
    </row>
    <row r="356" spans="1:47" s="2" customFormat="1" ht="29.25">
      <c r="A356" s="36"/>
      <c r="B356" s="37"/>
      <c r="C356" s="38"/>
      <c r="D356" s="193" t="s">
        <v>157</v>
      </c>
      <c r="E356" s="38"/>
      <c r="F356" s="194" t="s">
        <v>507</v>
      </c>
      <c r="G356" s="38"/>
      <c r="H356" s="38"/>
      <c r="I356" s="195"/>
      <c r="J356" s="38"/>
      <c r="K356" s="38"/>
      <c r="L356" s="41"/>
      <c r="M356" s="196"/>
      <c r="N356" s="197"/>
      <c r="O356" s="66"/>
      <c r="P356" s="66"/>
      <c r="Q356" s="66"/>
      <c r="R356" s="66"/>
      <c r="S356" s="66"/>
      <c r="T356" s="67"/>
      <c r="U356" s="36"/>
      <c r="V356" s="36"/>
      <c r="W356" s="36"/>
      <c r="X356" s="36"/>
      <c r="Y356" s="36"/>
      <c r="Z356" s="36"/>
      <c r="AA356" s="36"/>
      <c r="AB356" s="36"/>
      <c r="AC356" s="36"/>
      <c r="AD356" s="36"/>
      <c r="AE356" s="36"/>
      <c r="AT356" s="19" t="s">
        <v>157</v>
      </c>
      <c r="AU356" s="19" t="s">
        <v>81</v>
      </c>
    </row>
    <row r="357" spans="1:47" s="2" customFormat="1" ht="12">
      <c r="A357" s="36"/>
      <c r="B357" s="37"/>
      <c r="C357" s="38"/>
      <c r="D357" s="198" t="s">
        <v>159</v>
      </c>
      <c r="E357" s="38"/>
      <c r="F357" s="199" t="s">
        <v>508</v>
      </c>
      <c r="G357" s="38"/>
      <c r="H357" s="38"/>
      <c r="I357" s="195"/>
      <c r="J357" s="38"/>
      <c r="K357" s="38"/>
      <c r="L357" s="41"/>
      <c r="M357" s="196"/>
      <c r="N357" s="197"/>
      <c r="O357" s="66"/>
      <c r="P357" s="66"/>
      <c r="Q357" s="66"/>
      <c r="R357" s="66"/>
      <c r="S357" s="66"/>
      <c r="T357" s="67"/>
      <c r="U357" s="36"/>
      <c r="V357" s="36"/>
      <c r="W357" s="36"/>
      <c r="X357" s="36"/>
      <c r="Y357" s="36"/>
      <c r="Z357" s="36"/>
      <c r="AA357" s="36"/>
      <c r="AB357" s="36"/>
      <c r="AC357" s="36"/>
      <c r="AD357" s="36"/>
      <c r="AE357" s="36"/>
      <c r="AT357" s="19" t="s">
        <v>159</v>
      </c>
      <c r="AU357" s="19" t="s">
        <v>81</v>
      </c>
    </row>
    <row r="358" spans="2:51" s="13" customFormat="1" ht="12">
      <c r="B358" s="200"/>
      <c r="C358" s="201"/>
      <c r="D358" s="193" t="s">
        <v>161</v>
      </c>
      <c r="E358" s="202" t="s">
        <v>19</v>
      </c>
      <c r="F358" s="203" t="s">
        <v>509</v>
      </c>
      <c r="G358" s="201"/>
      <c r="H358" s="204">
        <v>3.35</v>
      </c>
      <c r="I358" s="205"/>
      <c r="J358" s="201"/>
      <c r="K358" s="201"/>
      <c r="L358" s="206"/>
      <c r="M358" s="207"/>
      <c r="N358" s="208"/>
      <c r="O358" s="208"/>
      <c r="P358" s="208"/>
      <c r="Q358" s="208"/>
      <c r="R358" s="208"/>
      <c r="S358" s="208"/>
      <c r="T358" s="209"/>
      <c r="AT358" s="210" t="s">
        <v>161</v>
      </c>
      <c r="AU358" s="210" t="s">
        <v>81</v>
      </c>
      <c r="AV358" s="13" t="s">
        <v>81</v>
      </c>
      <c r="AW358" s="13" t="s">
        <v>34</v>
      </c>
      <c r="AX358" s="13" t="s">
        <v>72</v>
      </c>
      <c r="AY358" s="210" t="s">
        <v>148</v>
      </c>
    </row>
    <row r="359" spans="2:51" s="13" customFormat="1" ht="12">
      <c r="B359" s="200"/>
      <c r="C359" s="201"/>
      <c r="D359" s="193" t="s">
        <v>161</v>
      </c>
      <c r="E359" s="202" t="s">
        <v>19</v>
      </c>
      <c r="F359" s="203" t="s">
        <v>510</v>
      </c>
      <c r="G359" s="201"/>
      <c r="H359" s="204">
        <v>2.58</v>
      </c>
      <c r="I359" s="205"/>
      <c r="J359" s="201"/>
      <c r="K359" s="201"/>
      <c r="L359" s="206"/>
      <c r="M359" s="207"/>
      <c r="N359" s="208"/>
      <c r="O359" s="208"/>
      <c r="P359" s="208"/>
      <c r="Q359" s="208"/>
      <c r="R359" s="208"/>
      <c r="S359" s="208"/>
      <c r="T359" s="209"/>
      <c r="AT359" s="210" t="s">
        <v>161</v>
      </c>
      <c r="AU359" s="210" t="s">
        <v>81</v>
      </c>
      <c r="AV359" s="13" t="s">
        <v>81</v>
      </c>
      <c r="AW359" s="13" t="s">
        <v>34</v>
      </c>
      <c r="AX359" s="13" t="s">
        <v>72</v>
      </c>
      <c r="AY359" s="210" t="s">
        <v>148</v>
      </c>
    </row>
    <row r="360" spans="2:51" s="14" customFormat="1" ht="12">
      <c r="B360" s="211"/>
      <c r="C360" s="212"/>
      <c r="D360" s="193" t="s">
        <v>161</v>
      </c>
      <c r="E360" s="213" t="s">
        <v>19</v>
      </c>
      <c r="F360" s="214" t="s">
        <v>164</v>
      </c>
      <c r="G360" s="212"/>
      <c r="H360" s="215">
        <v>5.93</v>
      </c>
      <c r="I360" s="216"/>
      <c r="J360" s="212"/>
      <c r="K360" s="212"/>
      <c r="L360" s="217"/>
      <c r="M360" s="218"/>
      <c r="N360" s="219"/>
      <c r="O360" s="219"/>
      <c r="P360" s="219"/>
      <c r="Q360" s="219"/>
      <c r="R360" s="219"/>
      <c r="S360" s="219"/>
      <c r="T360" s="220"/>
      <c r="AT360" s="221" t="s">
        <v>161</v>
      </c>
      <c r="AU360" s="221" t="s">
        <v>81</v>
      </c>
      <c r="AV360" s="14" t="s">
        <v>155</v>
      </c>
      <c r="AW360" s="14" t="s">
        <v>34</v>
      </c>
      <c r="AX360" s="14" t="s">
        <v>79</v>
      </c>
      <c r="AY360" s="221" t="s">
        <v>148</v>
      </c>
    </row>
    <row r="361" spans="1:65" s="2" customFormat="1" ht="24.2" customHeight="1">
      <c r="A361" s="36"/>
      <c r="B361" s="37"/>
      <c r="C361" s="180" t="s">
        <v>511</v>
      </c>
      <c r="D361" s="180" t="s">
        <v>150</v>
      </c>
      <c r="E361" s="181" t="s">
        <v>512</v>
      </c>
      <c r="F361" s="182" t="s">
        <v>513</v>
      </c>
      <c r="G361" s="183" t="s">
        <v>153</v>
      </c>
      <c r="H361" s="184">
        <v>0.462</v>
      </c>
      <c r="I361" s="185"/>
      <c r="J361" s="186">
        <f>ROUND(I361*H361,2)</f>
        <v>0</v>
      </c>
      <c r="K361" s="182" t="s">
        <v>154</v>
      </c>
      <c r="L361" s="41"/>
      <c r="M361" s="187" t="s">
        <v>19</v>
      </c>
      <c r="N361" s="188" t="s">
        <v>43</v>
      </c>
      <c r="O361" s="66"/>
      <c r="P361" s="189">
        <f>O361*H361</f>
        <v>0</v>
      </c>
      <c r="Q361" s="189">
        <v>0</v>
      </c>
      <c r="R361" s="189">
        <f>Q361*H361</f>
        <v>0</v>
      </c>
      <c r="S361" s="189">
        <v>1.8</v>
      </c>
      <c r="T361" s="190">
        <f>S361*H361</f>
        <v>0.8316</v>
      </c>
      <c r="U361" s="36"/>
      <c r="V361" s="36"/>
      <c r="W361" s="36"/>
      <c r="X361" s="36"/>
      <c r="Y361" s="36"/>
      <c r="Z361" s="36"/>
      <c r="AA361" s="36"/>
      <c r="AB361" s="36"/>
      <c r="AC361" s="36"/>
      <c r="AD361" s="36"/>
      <c r="AE361" s="36"/>
      <c r="AR361" s="191" t="s">
        <v>155</v>
      </c>
      <c r="AT361" s="191" t="s">
        <v>150</v>
      </c>
      <c r="AU361" s="191" t="s">
        <v>81</v>
      </c>
      <c r="AY361" s="19" t="s">
        <v>148</v>
      </c>
      <c r="BE361" s="192">
        <f>IF(N361="základní",J361,0)</f>
        <v>0</v>
      </c>
      <c r="BF361" s="192">
        <f>IF(N361="snížená",J361,0)</f>
        <v>0</v>
      </c>
      <c r="BG361" s="192">
        <f>IF(N361="zákl. přenesená",J361,0)</f>
        <v>0</v>
      </c>
      <c r="BH361" s="192">
        <f>IF(N361="sníž. přenesená",J361,0)</f>
        <v>0</v>
      </c>
      <c r="BI361" s="192">
        <f>IF(N361="nulová",J361,0)</f>
        <v>0</v>
      </c>
      <c r="BJ361" s="19" t="s">
        <v>79</v>
      </c>
      <c r="BK361" s="192">
        <f>ROUND(I361*H361,2)</f>
        <v>0</v>
      </c>
      <c r="BL361" s="19" t="s">
        <v>155</v>
      </c>
      <c r="BM361" s="191" t="s">
        <v>514</v>
      </c>
    </row>
    <row r="362" spans="1:47" s="2" customFormat="1" ht="29.25">
      <c r="A362" s="36"/>
      <c r="B362" s="37"/>
      <c r="C362" s="38"/>
      <c r="D362" s="193" t="s">
        <v>157</v>
      </c>
      <c r="E362" s="38"/>
      <c r="F362" s="194" t="s">
        <v>515</v>
      </c>
      <c r="G362" s="38"/>
      <c r="H362" s="38"/>
      <c r="I362" s="195"/>
      <c r="J362" s="38"/>
      <c r="K362" s="38"/>
      <c r="L362" s="41"/>
      <c r="M362" s="196"/>
      <c r="N362" s="197"/>
      <c r="O362" s="66"/>
      <c r="P362" s="66"/>
      <c r="Q362" s="66"/>
      <c r="R362" s="66"/>
      <c r="S362" s="66"/>
      <c r="T362" s="67"/>
      <c r="U362" s="36"/>
      <c r="V362" s="36"/>
      <c r="W362" s="36"/>
      <c r="X362" s="36"/>
      <c r="Y362" s="36"/>
      <c r="Z362" s="36"/>
      <c r="AA362" s="36"/>
      <c r="AB362" s="36"/>
      <c r="AC362" s="36"/>
      <c r="AD362" s="36"/>
      <c r="AE362" s="36"/>
      <c r="AT362" s="19" t="s">
        <v>157</v>
      </c>
      <c r="AU362" s="19" t="s">
        <v>81</v>
      </c>
    </row>
    <row r="363" spans="1:47" s="2" customFormat="1" ht="12">
      <c r="A363" s="36"/>
      <c r="B363" s="37"/>
      <c r="C363" s="38"/>
      <c r="D363" s="198" t="s">
        <v>159</v>
      </c>
      <c r="E363" s="38"/>
      <c r="F363" s="199" t="s">
        <v>516</v>
      </c>
      <c r="G363" s="38"/>
      <c r="H363" s="38"/>
      <c r="I363" s="195"/>
      <c r="J363" s="38"/>
      <c r="K363" s="38"/>
      <c r="L363" s="41"/>
      <c r="M363" s="196"/>
      <c r="N363" s="197"/>
      <c r="O363" s="66"/>
      <c r="P363" s="66"/>
      <c r="Q363" s="66"/>
      <c r="R363" s="66"/>
      <c r="S363" s="66"/>
      <c r="T363" s="67"/>
      <c r="U363" s="36"/>
      <c r="V363" s="36"/>
      <c r="W363" s="36"/>
      <c r="X363" s="36"/>
      <c r="Y363" s="36"/>
      <c r="Z363" s="36"/>
      <c r="AA363" s="36"/>
      <c r="AB363" s="36"/>
      <c r="AC363" s="36"/>
      <c r="AD363" s="36"/>
      <c r="AE363" s="36"/>
      <c r="AT363" s="19" t="s">
        <v>159</v>
      </c>
      <c r="AU363" s="19" t="s">
        <v>81</v>
      </c>
    </row>
    <row r="364" spans="2:51" s="13" customFormat="1" ht="22.5">
      <c r="B364" s="200"/>
      <c r="C364" s="201"/>
      <c r="D364" s="193" t="s">
        <v>161</v>
      </c>
      <c r="E364" s="202" t="s">
        <v>19</v>
      </c>
      <c r="F364" s="203" t="s">
        <v>517</v>
      </c>
      <c r="G364" s="201"/>
      <c r="H364" s="204">
        <v>0.354</v>
      </c>
      <c r="I364" s="205"/>
      <c r="J364" s="201"/>
      <c r="K364" s="201"/>
      <c r="L364" s="206"/>
      <c r="M364" s="207"/>
      <c r="N364" s="208"/>
      <c r="O364" s="208"/>
      <c r="P364" s="208"/>
      <c r="Q364" s="208"/>
      <c r="R364" s="208"/>
      <c r="S364" s="208"/>
      <c r="T364" s="209"/>
      <c r="AT364" s="210" t="s">
        <v>161</v>
      </c>
      <c r="AU364" s="210" t="s">
        <v>81</v>
      </c>
      <c r="AV364" s="13" t="s">
        <v>81</v>
      </c>
      <c r="AW364" s="13" t="s">
        <v>34</v>
      </c>
      <c r="AX364" s="13" t="s">
        <v>72</v>
      </c>
      <c r="AY364" s="210" t="s">
        <v>148</v>
      </c>
    </row>
    <row r="365" spans="2:51" s="13" customFormat="1" ht="22.5">
      <c r="B365" s="200"/>
      <c r="C365" s="201"/>
      <c r="D365" s="193" t="s">
        <v>161</v>
      </c>
      <c r="E365" s="202" t="s">
        <v>19</v>
      </c>
      <c r="F365" s="203" t="s">
        <v>518</v>
      </c>
      <c r="G365" s="201"/>
      <c r="H365" s="204">
        <v>0.108</v>
      </c>
      <c r="I365" s="205"/>
      <c r="J365" s="201"/>
      <c r="K365" s="201"/>
      <c r="L365" s="206"/>
      <c r="M365" s="207"/>
      <c r="N365" s="208"/>
      <c r="O365" s="208"/>
      <c r="P365" s="208"/>
      <c r="Q365" s="208"/>
      <c r="R365" s="208"/>
      <c r="S365" s="208"/>
      <c r="T365" s="209"/>
      <c r="AT365" s="210" t="s">
        <v>161</v>
      </c>
      <c r="AU365" s="210" t="s">
        <v>81</v>
      </c>
      <c r="AV365" s="13" t="s">
        <v>81</v>
      </c>
      <c r="AW365" s="13" t="s">
        <v>34</v>
      </c>
      <c r="AX365" s="13" t="s">
        <v>72</v>
      </c>
      <c r="AY365" s="210" t="s">
        <v>148</v>
      </c>
    </row>
    <row r="366" spans="2:51" s="14" customFormat="1" ht="12">
      <c r="B366" s="211"/>
      <c r="C366" s="212"/>
      <c r="D366" s="193" t="s">
        <v>161</v>
      </c>
      <c r="E366" s="213" t="s">
        <v>19</v>
      </c>
      <c r="F366" s="214" t="s">
        <v>164</v>
      </c>
      <c r="G366" s="212"/>
      <c r="H366" s="215">
        <v>0.462</v>
      </c>
      <c r="I366" s="216"/>
      <c r="J366" s="212"/>
      <c r="K366" s="212"/>
      <c r="L366" s="217"/>
      <c r="M366" s="218"/>
      <c r="N366" s="219"/>
      <c r="O366" s="219"/>
      <c r="P366" s="219"/>
      <c r="Q366" s="219"/>
      <c r="R366" s="219"/>
      <c r="S366" s="219"/>
      <c r="T366" s="220"/>
      <c r="AT366" s="221" t="s">
        <v>161</v>
      </c>
      <c r="AU366" s="221" t="s">
        <v>81</v>
      </c>
      <c r="AV366" s="14" t="s">
        <v>155</v>
      </c>
      <c r="AW366" s="14" t="s">
        <v>34</v>
      </c>
      <c r="AX366" s="14" t="s">
        <v>79</v>
      </c>
      <c r="AY366" s="221" t="s">
        <v>148</v>
      </c>
    </row>
    <row r="367" spans="1:65" s="2" customFormat="1" ht="37.9" customHeight="1">
      <c r="A367" s="36"/>
      <c r="B367" s="37"/>
      <c r="C367" s="180" t="s">
        <v>519</v>
      </c>
      <c r="D367" s="180" t="s">
        <v>150</v>
      </c>
      <c r="E367" s="181" t="s">
        <v>520</v>
      </c>
      <c r="F367" s="182" t="s">
        <v>521</v>
      </c>
      <c r="G367" s="183" t="s">
        <v>200</v>
      </c>
      <c r="H367" s="184">
        <v>10</v>
      </c>
      <c r="I367" s="185"/>
      <c r="J367" s="186">
        <f>ROUND(I367*H367,2)</f>
        <v>0</v>
      </c>
      <c r="K367" s="182" t="s">
        <v>19</v>
      </c>
      <c r="L367" s="41"/>
      <c r="M367" s="187" t="s">
        <v>19</v>
      </c>
      <c r="N367" s="188" t="s">
        <v>43</v>
      </c>
      <c r="O367" s="66"/>
      <c r="P367" s="189">
        <f>O367*H367</f>
        <v>0</v>
      </c>
      <c r="Q367" s="189">
        <v>0</v>
      </c>
      <c r="R367" s="189">
        <f>Q367*H367</f>
        <v>0</v>
      </c>
      <c r="S367" s="189">
        <v>0.022</v>
      </c>
      <c r="T367" s="190">
        <f>S367*H367</f>
        <v>0.21999999999999997</v>
      </c>
      <c r="U367" s="36"/>
      <c r="V367" s="36"/>
      <c r="W367" s="36"/>
      <c r="X367" s="36"/>
      <c r="Y367" s="36"/>
      <c r="Z367" s="36"/>
      <c r="AA367" s="36"/>
      <c r="AB367" s="36"/>
      <c r="AC367" s="36"/>
      <c r="AD367" s="36"/>
      <c r="AE367" s="36"/>
      <c r="AR367" s="191" t="s">
        <v>155</v>
      </c>
      <c r="AT367" s="191" t="s">
        <v>150</v>
      </c>
      <c r="AU367" s="191" t="s">
        <v>81</v>
      </c>
      <c r="AY367" s="19" t="s">
        <v>148</v>
      </c>
      <c r="BE367" s="192">
        <f>IF(N367="základní",J367,0)</f>
        <v>0</v>
      </c>
      <c r="BF367" s="192">
        <f>IF(N367="snížená",J367,0)</f>
        <v>0</v>
      </c>
      <c r="BG367" s="192">
        <f>IF(N367="zákl. přenesená",J367,0)</f>
        <v>0</v>
      </c>
      <c r="BH367" s="192">
        <f>IF(N367="sníž. přenesená",J367,0)</f>
        <v>0</v>
      </c>
      <c r="BI367" s="192">
        <f>IF(N367="nulová",J367,0)</f>
        <v>0</v>
      </c>
      <c r="BJ367" s="19" t="s">
        <v>79</v>
      </c>
      <c r="BK367" s="192">
        <f>ROUND(I367*H367,2)</f>
        <v>0</v>
      </c>
      <c r="BL367" s="19" t="s">
        <v>155</v>
      </c>
      <c r="BM367" s="191" t="s">
        <v>522</v>
      </c>
    </row>
    <row r="368" spans="1:47" s="2" customFormat="1" ht="29.25">
      <c r="A368" s="36"/>
      <c r="B368" s="37"/>
      <c r="C368" s="38"/>
      <c r="D368" s="193" t="s">
        <v>157</v>
      </c>
      <c r="E368" s="38"/>
      <c r="F368" s="194" t="s">
        <v>523</v>
      </c>
      <c r="G368" s="38"/>
      <c r="H368" s="38"/>
      <c r="I368" s="195"/>
      <c r="J368" s="38"/>
      <c r="K368" s="38"/>
      <c r="L368" s="41"/>
      <c r="M368" s="196"/>
      <c r="N368" s="197"/>
      <c r="O368" s="66"/>
      <c r="P368" s="66"/>
      <c r="Q368" s="66"/>
      <c r="R368" s="66"/>
      <c r="S368" s="66"/>
      <c r="T368" s="67"/>
      <c r="U368" s="36"/>
      <c r="V368" s="36"/>
      <c r="W368" s="36"/>
      <c r="X368" s="36"/>
      <c r="Y368" s="36"/>
      <c r="Z368" s="36"/>
      <c r="AA368" s="36"/>
      <c r="AB368" s="36"/>
      <c r="AC368" s="36"/>
      <c r="AD368" s="36"/>
      <c r="AE368" s="36"/>
      <c r="AT368" s="19" t="s">
        <v>157</v>
      </c>
      <c r="AU368" s="19" t="s">
        <v>81</v>
      </c>
    </row>
    <row r="369" spans="2:51" s="13" customFormat="1" ht="12">
      <c r="B369" s="200"/>
      <c r="C369" s="201"/>
      <c r="D369" s="193" t="s">
        <v>161</v>
      </c>
      <c r="E369" s="202" t="s">
        <v>19</v>
      </c>
      <c r="F369" s="203" t="s">
        <v>524</v>
      </c>
      <c r="G369" s="201"/>
      <c r="H369" s="204">
        <v>10</v>
      </c>
      <c r="I369" s="205"/>
      <c r="J369" s="201"/>
      <c r="K369" s="201"/>
      <c r="L369" s="206"/>
      <c r="M369" s="207"/>
      <c r="N369" s="208"/>
      <c r="O369" s="208"/>
      <c r="P369" s="208"/>
      <c r="Q369" s="208"/>
      <c r="R369" s="208"/>
      <c r="S369" s="208"/>
      <c r="T369" s="209"/>
      <c r="AT369" s="210" t="s">
        <v>161</v>
      </c>
      <c r="AU369" s="210" t="s">
        <v>81</v>
      </c>
      <c r="AV369" s="13" t="s">
        <v>81</v>
      </c>
      <c r="AW369" s="13" t="s">
        <v>34</v>
      </c>
      <c r="AX369" s="13" t="s">
        <v>79</v>
      </c>
      <c r="AY369" s="210" t="s">
        <v>148</v>
      </c>
    </row>
    <row r="370" spans="1:65" s="2" customFormat="1" ht="37.9" customHeight="1">
      <c r="A370" s="36"/>
      <c r="B370" s="37"/>
      <c r="C370" s="180" t="s">
        <v>525</v>
      </c>
      <c r="D370" s="180" t="s">
        <v>150</v>
      </c>
      <c r="E370" s="181" t="s">
        <v>526</v>
      </c>
      <c r="F370" s="182" t="s">
        <v>521</v>
      </c>
      <c r="G370" s="183" t="s">
        <v>153</v>
      </c>
      <c r="H370" s="184">
        <v>2.484</v>
      </c>
      <c r="I370" s="185"/>
      <c r="J370" s="186">
        <f>ROUND(I370*H370,2)</f>
        <v>0</v>
      </c>
      <c r="K370" s="182" t="s">
        <v>154</v>
      </c>
      <c r="L370" s="41"/>
      <c r="M370" s="187" t="s">
        <v>19</v>
      </c>
      <c r="N370" s="188" t="s">
        <v>43</v>
      </c>
      <c r="O370" s="66"/>
      <c r="P370" s="189">
        <f>O370*H370</f>
        <v>0</v>
      </c>
      <c r="Q370" s="189">
        <v>0</v>
      </c>
      <c r="R370" s="189">
        <f>Q370*H370</f>
        <v>0</v>
      </c>
      <c r="S370" s="189">
        <v>2.2013</v>
      </c>
      <c r="T370" s="190">
        <f>S370*H370</f>
        <v>5.468029199999999</v>
      </c>
      <c r="U370" s="36"/>
      <c r="V370" s="36"/>
      <c r="W370" s="36"/>
      <c r="X370" s="36"/>
      <c r="Y370" s="36"/>
      <c r="Z370" s="36"/>
      <c r="AA370" s="36"/>
      <c r="AB370" s="36"/>
      <c r="AC370" s="36"/>
      <c r="AD370" s="36"/>
      <c r="AE370" s="36"/>
      <c r="AR370" s="191" t="s">
        <v>155</v>
      </c>
      <c r="AT370" s="191" t="s">
        <v>150</v>
      </c>
      <c r="AU370" s="191" t="s">
        <v>81</v>
      </c>
      <c r="AY370" s="19" t="s">
        <v>148</v>
      </c>
      <c r="BE370" s="192">
        <f>IF(N370="základní",J370,0)</f>
        <v>0</v>
      </c>
      <c r="BF370" s="192">
        <f>IF(N370="snížená",J370,0)</f>
        <v>0</v>
      </c>
      <c r="BG370" s="192">
        <f>IF(N370="zákl. přenesená",J370,0)</f>
        <v>0</v>
      </c>
      <c r="BH370" s="192">
        <f>IF(N370="sníž. přenesená",J370,0)</f>
        <v>0</v>
      </c>
      <c r="BI370" s="192">
        <f>IF(N370="nulová",J370,0)</f>
        <v>0</v>
      </c>
      <c r="BJ370" s="19" t="s">
        <v>79</v>
      </c>
      <c r="BK370" s="192">
        <f>ROUND(I370*H370,2)</f>
        <v>0</v>
      </c>
      <c r="BL370" s="19" t="s">
        <v>155</v>
      </c>
      <c r="BM370" s="191" t="s">
        <v>527</v>
      </c>
    </row>
    <row r="371" spans="1:47" s="2" customFormat="1" ht="19.5">
      <c r="A371" s="36"/>
      <c r="B371" s="37"/>
      <c r="C371" s="38"/>
      <c r="D371" s="193" t="s">
        <v>157</v>
      </c>
      <c r="E371" s="38"/>
      <c r="F371" s="194" t="s">
        <v>528</v>
      </c>
      <c r="G371" s="38"/>
      <c r="H371" s="38"/>
      <c r="I371" s="195"/>
      <c r="J371" s="38"/>
      <c r="K371" s="38"/>
      <c r="L371" s="41"/>
      <c r="M371" s="196"/>
      <c r="N371" s="197"/>
      <c r="O371" s="66"/>
      <c r="P371" s="66"/>
      <c r="Q371" s="66"/>
      <c r="R371" s="66"/>
      <c r="S371" s="66"/>
      <c r="T371" s="67"/>
      <c r="U371" s="36"/>
      <c r="V371" s="36"/>
      <c r="W371" s="36"/>
      <c r="X371" s="36"/>
      <c r="Y371" s="36"/>
      <c r="Z371" s="36"/>
      <c r="AA371" s="36"/>
      <c r="AB371" s="36"/>
      <c r="AC371" s="36"/>
      <c r="AD371" s="36"/>
      <c r="AE371" s="36"/>
      <c r="AT371" s="19" t="s">
        <v>157</v>
      </c>
      <c r="AU371" s="19" t="s">
        <v>81</v>
      </c>
    </row>
    <row r="372" spans="1:47" s="2" customFormat="1" ht="12">
      <c r="A372" s="36"/>
      <c r="B372" s="37"/>
      <c r="C372" s="38"/>
      <c r="D372" s="198" t="s">
        <v>159</v>
      </c>
      <c r="E372" s="38"/>
      <c r="F372" s="199" t="s">
        <v>529</v>
      </c>
      <c r="G372" s="38"/>
      <c r="H372" s="38"/>
      <c r="I372" s="195"/>
      <c r="J372" s="38"/>
      <c r="K372" s="38"/>
      <c r="L372" s="41"/>
      <c r="M372" s="196"/>
      <c r="N372" s="197"/>
      <c r="O372" s="66"/>
      <c r="P372" s="66"/>
      <c r="Q372" s="66"/>
      <c r="R372" s="66"/>
      <c r="S372" s="66"/>
      <c r="T372" s="67"/>
      <c r="U372" s="36"/>
      <c r="V372" s="36"/>
      <c r="W372" s="36"/>
      <c r="X372" s="36"/>
      <c r="Y372" s="36"/>
      <c r="Z372" s="36"/>
      <c r="AA372" s="36"/>
      <c r="AB372" s="36"/>
      <c r="AC372" s="36"/>
      <c r="AD372" s="36"/>
      <c r="AE372" s="36"/>
      <c r="AT372" s="19" t="s">
        <v>159</v>
      </c>
      <c r="AU372" s="19" t="s">
        <v>81</v>
      </c>
    </row>
    <row r="373" spans="2:51" s="13" customFormat="1" ht="12">
      <c r="B373" s="200"/>
      <c r="C373" s="201"/>
      <c r="D373" s="193" t="s">
        <v>161</v>
      </c>
      <c r="E373" s="202" t="s">
        <v>19</v>
      </c>
      <c r="F373" s="203" t="s">
        <v>530</v>
      </c>
      <c r="G373" s="201"/>
      <c r="H373" s="204">
        <v>2.484</v>
      </c>
      <c r="I373" s="205"/>
      <c r="J373" s="201"/>
      <c r="K373" s="201"/>
      <c r="L373" s="206"/>
      <c r="M373" s="207"/>
      <c r="N373" s="208"/>
      <c r="O373" s="208"/>
      <c r="P373" s="208"/>
      <c r="Q373" s="208"/>
      <c r="R373" s="208"/>
      <c r="S373" s="208"/>
      <c r="T373" s="209"/>
      <c r="AT373" s="210" t="s">
        <v>161</v>
      </c>
      <c r="AU373" s="210" t="s">
        <v>81</v>
      </c>
      <c r="AV373" s="13" t="s">
        <v>81</v>
      </c>
      <c r="AW373" s="13" t="s">
        <v>34</v>
      </c>
      <c r="AX373" s="13" t="s">
        <v>79</v>
      </c>
      <c r="AY373" s="210" t="s">
        <v>148</v>
      </c>
    </row>
    <row r="374" spans="1:65" s="2" customFormat="1" ht="37.9" customHeight="1">
      <c r="A374" s="36"/>
      <c r="B374" s="37"/>
      <c r="C374" s="180" t="s">
        <v>531</v>
      </c>
      <c r="D374" s="180" t="s">
        <v>150</v>
      </c>
      <c r="E374" s="181" t="s">
        <v>532</v>
      </c>
      <c r="F374" s="182" t="s">
        <v>533</v>
      </c>
      <c r="G374" s="183" t="s">
        <v>153</v>
      </c>
      <c r="H374" s="184">
        <v>0.384</v>
      </c>
      <c r="I374" s="185"/>
      <c r="J374" s="186">
        <f>ROUND(I374*H374,2)</f>
        <v>0</v>
      </c>
      <c r="K374" s="182" t="s">
        <v>154</v>
      </c>
      <c r="L374" s="41"/>
      <c r="M374" s="187" t="s">
        <v>19</v>
      </c>
      <c r="N374" s="188" t="s">
        <v>43</v>
      </c>
      <c r="O374" s="66"/>
      <c r="P374" s="189">
        <f>O374*H374</f>
        <v>0</v>
      </c>
      <c r="Q374" s="189">
        <v>0</v>
      </c>
      <c r="R374" s="189">
        <f>Q374*H374</f>
        <v>0</v>
      </c>
      <c r="S374" s="189">
        <v>2.2</v>
      </c>
      <c r="T374" s="190">
        <f>S374*H374</f>
        <v>0.8448000000000001</v>
      </c>
      <c r="U374" s="36"/>
      <c r="V374" s="36"/>
      <c r="W374" s="36"/>
      <c r="X374" s="36"/>
      <c r="Y374" s="36"/>
      <c r="Z374" s="36"/>
      <c r="AA374" s="36"/>
      <c r="AB374" s="36"/>
      <c r="AC374" s="36"/>
      <c r="AD374" s="36"/>
      <c r="AE374" s="36"/>
      <c r="AR374" s="191" t="s">
        <v>155</v>
      </c>
      <c r="AT374" s="191" t="s">
        <v>150</v>
      </c>
      <c r="AU374" s="191" t="s">
        <v>81</v>
      </c>
      <c r="AY374" s="19" t="s">
        <v>148</v>
      </c>
      <c r="BE374" s="192">
        <f>IF(N374="základní",J374,0)</f>
        <v>0</v>
      </c>
      <c r="BF374" s="192">
        <f>IF(N374="snížená",J374,0)</f>
        <v>0</v>
      </c>
      <c r="BG374" s="192">
        <f>IF(N374="zákl. přenesená",J374,0)</f>
        <v>0</v>
      </c>
      <c r="BH374" s="192">
        <f>IF(N374="sníž. přenesená",J374,0)</f>
        <v>0</v>
      </c>
      <c r="BI374" s="192">
        <f>IF(N374="nulová",J374,0)</f>
        <v>0</v>
      </c>
      <c r="BJ374" s="19" t="s">
        <v>79</v>
      </c>
      <c r="BK374" s="192">
        <f>ROUND(I374*H374,2)</f>
        <v>0</v>
      </c>
      <c r="BL374" s="19" t="s">
        <v>155</v>
      </c>
      <c r="BM374" s="191" t="s">
        <v>534</v>
      </c>
    </row>
    <row r="375" spans="1:47" s="2" customFormat="1" ht="19.5">
      <c r="A375" s="36"/>
      <c r="B375" s="37"/>
      <c r="C375" s="38"/>
      <c r="D375" s="193" t="s">
        <v>157</v>
      </c>
      <c r="E375" s="38"/>
      <c r="F375" s="194" t="s">
        <v>535</v>
      </c>
      <c r="G375" s="38"/>
      <c r="H375" s="38"/>
      <c r="I375" s="195"/>
      <c r="J375" s="38"/>
      <c r="K375" s="38"/>
      <c r="L375" s="41"/>
      <c r="M375" s="196"/>
      <c r="N375" s="197"/>
      <c r="O375" s="66"/>
      <c r="P375" s="66"/>
      <c r="Q375" s="66"/>
      <c r="R375" s="66"/>
      <c r="S375" s="66"/>
      <c r="T375" s="67"/>
      <c r="U375" s="36"/>
      <c r="V375" s="36"/>
      <c r="W375" s="36"/>
      <c r="X375" s="36"/>
      <c r="Y375" s="36"/>
      <c r="Z375" s="36"/>
      <c r="AA375" s="36"/>
      <c r="AB375" s="36"/>
      <c r="AC375" s="36"/>
      <c r="AD375" s="36"/>
      <c r="AE375" s="36"/>
      <c r="AT375" s="19" t="s">
        <v>157</v>
      </c>
      <c r="AU375" s="19" t="s">
        <v>81</v>
      </c>
    </row>
    <row r="376" spans="1:47" s="2" customFormat="1" ht="12">
      <c r="A376" s="36"/>
      <c r="B376" s="37"/>
      <c r="C376" s="38"/>
      <c r="D376" s="198" t="s">
        <v>159</v>
      </c>
      <c r="E376" s="38"/>
      <c r="F376" s="199" t="s">
        <v>536</v>
      </c>
      <c r="G376" s="38"/>
      <c r="H376" s="38"/>
      <c r="I376" s="195"/>
      <c r="J376" s="38"/>
      <c r="K376" s="38"/>
      <c r="L376" s="41"/>
      <c r="M376" s="196"/>
      <c r="N376" s="197"/>
      <c r="O376" s="66"/>
      <c r="P376" s="66"/>
      <c r="Q376" s="66"/>
      <c r="R376" s="66"/>
      <c r="S376" s="66"/>
      <c r="T376" s="67"/>
      <c r="U376" s="36"/>
      <c r="V376" s="36"/>
      <c r="W376" s="36"/>
      <c r="X376" s="36"/>
      <c r="Y376" s="36"/>
      <c r="Z376" s="36"/>
      <c r="AA376" s="36"/>
      <c r="AB376" s="36"/>
      <c r="AC376" s="36"/>
      <c r="AD376" s="36"/>
      <c r="AE376" s="36"/>
      <c r="AT376" s="19" t="s">
        <v>159</v>
      </c>
      <c r="AU376" s="19" t="s">
        <v>81</v>
      </c>
    </row>
    <row r="377" spans="2:51" s="13" customFormat="1" ht="12">
      <c r="B377" s="200"/>
      <c r="C377" s="201"/>
      <c r="D377" s="193" t="s">
        <v>161</v>
      </c>
      <c r="E377" s="202" t="s">
        <v>19</v>
      </c>
      <c r="F377" s="203" t="s">
        <v>537</v>
      </c>
      <c r="G377" s="201"/>
      <c r="H377" s="204">
        <v>0.384</v>
      </c>
      <c r="I377" s="205"/>
      <c r="J377" s="201"/>
      <c r="K377" s="201"/>
      <c r="L377" s="206"/>
      <c r="M377" s="207"/>
      <c r="N377" s="208"/>
      <c r="O377" s="208"/>
      <c r="P377" s="208"/>
      <c r="Q377" s="208"/>
      <c r="R377" s="208"/>
      <c r="S377" s="208"/>
      <c r="T377" s="209"/>
      <c r="AT377" s="210" t="s">
        <v>161</v>
      </c>
      <c r="AU377" s="210" t="s">
        <v>81</v>
      </c>
      <c r="AV377" s="13" t="s">
        <v>81</v>
      </c>
      <c r="AW377" s="13" t="s">
        <v>34</v>
      </c>
      <c r="AX377" s="13" t="s">
        <v>79</v>
      </c>
      <c r="AY377" s="210" t="s">
        <v>148</v>
      </c>
    </row>
    <row r="378" spans="1:65" s="2" customFormat="1" ht="37.9" customHeight="1">
      <c r="A378" s="36"/>
      <c r="B378" s="37"/>
      <c r="C378" s="180" t="s">
        <v>538</v>
      </c>
      <c r="D378" s="180" t="s">
        <v>150</v>
      </c>
      <c r="E378" s="181" t="s">
        <v>539</v>
      </c>
      <c r="F378" s="182" t="s">
        <v>540</v>
      </c>
      <c r="G378" s="183" t="s">
        <v>153</v>
      </c>
      <c r="H378" s="184">
        <v>6.318</v>
      </c>
      <c r="I378" s="185"/>
      <c r="J378" s="186">
        <f>ROUND(I378*H378,2)</f>
        <v>0</v>
      </c>
      <c r="K378" s="182" t="s">
        <v>541</v>
      </c>
      <c r="L378" s="41"/>
      <c r="M378" s="187" t="s">
        <v>19</v>
      </c>
      <c r="N378" s="188" t="s">
        <v>43</v>
      </c>
      <c r="O378" s="66"/>
      <c r="P378" s="189">
        <f>O378*H378</f>
        <v>0</v>
      </c>
      <c r="Q378" s="189">
        <v>0</v>
      </c>
      <c r="R378" s="189">
        <f>Q378*H378</f>
        <v>0</v>
      </c>
      <c r="S378" s="189">
        <v>2.2</v>
      </c>
      <c r="T378" s="190">
        <f>S378*H378</f>
        <v>13.8996</v>
      </c>
      <c r="U378" s="36"/>
      <c r="V378" s="36"/>
      <c r="W378" s="36"/>
      <c r="X378" s="36"/>
      <c r="Y378" s="36"/>
      <c r="Z378" s="36"/>
      <c r="AA378" s="36"/>
      <c r="AB378" s="36"/>
      <c r="AC378" s="36"/>
      <c r="AD378" s="36"/>
      <c r="AE378" s="36"/>
      <c r="AR378" s="191" t="s">
        <v>256</v>
      </c>
      <c r="AT378" s="191" t="s">
        <v>150</v>
      </c>
      <c r="AU378" s="191" t="s">
        <v>81</v>
      </c>
      <c r="AY378" s="19" t="s">
        <v>148</v>
      </c>
      <c r="BE378" s="192">
        <f>IF(N378="základní",J378,0)</f>
        <v>0</v>
      </c>
      <c r="BF378" s="192">
        <f>IF(N378="snížená",J378,0)</f>
        <v>0</v>
      </c>
      <c r="BG378" s="192">
        <f>IF(N378="zákl. přenesená",J378,0)</f>
        <v>0</v>
      </c>
      <c r="BH378" s="192">
        <f>IF(N378="sníž. přenesená",J378,0)</f>
        <v>0</v>
      </c>
      <c r="BI378" s="192">
        <f>IF(N378="nulová",J378,0)</f>
        <v>0</v>
      </c>
      <c r="BJ378" s="19" t="s">
        <v>79</v>
      </c>
      <c r="BK378" s="192">
        <f>ROUND(I378*H378,2)</f>
        <v>0</v>
      </c>
      <c r="BL378" s="19" t="s">
        <v>256</v>
      </c>
      <c r="BM378" s="191" t="s">
        <v>542</v>
      </c>
    </row>
    <row r="379" spans="1:47" s="2" customFormat="1" ht="19.5">
      <c r="A379" s="36"/>
      <c r="B379" s="37"/>
      <c r="C379" s="38"/>
      <c r="D379" s="193" t="s">
        <v>157</v>
      </c>
      <c r="E379" s="38"/>
      <c r="F379" s="194" t="s">
        <v>543</v>
      </c>
      <c r="G379" s="38"/>
      <c r="H379" s="38"/>
      <c r="I379" s="195"/>
      <c r="J379" s="38"/>
      <c r="K379" s="38"/>
      <c r="L379" s="41"/>
      <c r="M379" s="196"/>
      <c r="N379" s="197"/>
      <c r="O379" s="66"/>
      <c r="P379" s="66"/>
      <c r="Q379" s="66"/>
      <c r="R379" s="66"/>
      <c r="S379" s="66"/>
      <c r="T379" s="67"/>
      <c r="U379" s="36"/>
      <c r="V379" s="36"/>
      <c r="W379" s="36"/>
      <c r="X379" s="36"/>
      <c r="Y379" s="36"/>
      <c r="Z379" s="36"/>
      <c r="AA379" s="36"/>
      <c r="AB379" s="36"/>
      <c r="AC379" s="36"/>
      <c r="AD379" s="36"/>
      <c r="AE379" s="36"/>
      <c r="AT379" s="19" t="s">
        <v>157</v>
      </c>
      <c r="AU379" s="19" t="s">
        <v>81</v>
      </c>
    </row>
    <row r="380" spans="1:47" s="2" customFormat="1" ht="12">
      <c r="A380" s="36"/>
      <c r="B380" s="37"/>
      <c r="C380" s="38"/>
      <c r="D380" s="198" t="s">
        <v>159</v>
      </c>
      <c r="E380" s="38"/>
      <c r="F380" s="199" t="s">
        <v>544</v>
      </c>
      <c r="G380" s="38"/>
      <c r="H380" s="38"/>
      <c r="I380" s="195"/>
      <c r="J380" s="38"/>
      <c r="K380" s="38"/>
      <c r="L380" s="41"/>
      <c r="M380" s="196"/>
      <c r="N380" s="197"/>
      <c r="O380" s="66"/>
      <c r="P380" s="66"/>
      <c r="Q380" s="66"/>
      <c r="R380" s="66"/>
      <c r="S380" s="66"/>
      <c r="T380" s="67"/>
      <c r="U380" s="36"/>
      <c r="V380" s="36"/>
      <c r="W380" s="36"/>
      <c r="X380" s="36"/>
      <c r="Y380" s="36"/>
      <c r="Z380" s="36"/>
      <c r="AA380" s="36"/>
      <c r="AB380" s="36"/>
      <c r="AC380" s="36"/>
      <c r="AD380" s="36"/>
      <c r="AE380" s="36"/>
      <c r="AT380" s="19" t="s">
        <v>159</v>
      </c>
      <c r="AU380" s="19" t="s">
        <v>81</v>
      </c>
    </row>
    <row r="381" spans="2:51" s="13" customFormat="1" ht="12">
      <c r="B381" s="200"/>
      <c r="C381" s="201"/>
      <c r="D381" s="193" t="s">
        <v>161</v>
      </c>
      <c r="E381" s="202" t="s">
        <v>19</v>
      </c>
      <c r="F381" s="203" t="s">
        <v>545</v>
      </c>
      <c r="G381" s="201"/>
      <c r="H381" s="204">
        <v>1.036</v>
      </c>
      <c r="I381" s="205"/>
      <c r="J381" s="201"/>
      <c r="K381" s="201"/>
      <c r="L381" s="206"/>
      <c r="M381" s="207"/>
      <c r="N381" s="208"/>
      <c r="O381" s="208"/>
      <c r="P381" s="208"/>
      <c r="Q381" s="208"/>
      <c r="R381" s="208"/>
      <c r="S381" s="208"/>
      <c r="T381" s="209"/>
      <c r="AT381" s="210" t="s">
        <v>161</v>
      </c>
      <c r="AU381" s="210" t="s">
        <v>81</v>
      </c>
      <c r="AV381" s="13" t="s">
        <v>81</v>
      </c>
      <c r="AW381" s="13" t="s">
        <v>34</v>
      </c>
      <c r="AX381" s="13" t="s">
        <v>72</v>
      </c>
      <c r="AY381" s="210" t="s">
        <v>148</v>
      </c>
    </row>
    <row r="382" spans="2:51" s="13" customFormat="1" ht="12">
      <c r="B382" s="200"/>
      <c r="C382" s="201"/>
      <c r="D382" s="193" t="s">
        <v>161</v>
      </c>
      <c r="E382" s="202" t="s">
        <v>19</v>
      </c>
      <c r="F382" s="203" t="s">
        <v>546</v>
      </c>
      <c r="G382" s="201"/>
      <c r="H382" s="204">
        <v>1.633</v>
      </c>
      <c r="I382" s="205"/>
      <c r="J382" s="201"/>
      <c r="K382" s="201"/>
      <c r="L382" s="206"/>
      <c r="M382" s="207"/>
      <c r="N382" s="208"/>
      <c r="O382" s="208"/>
      <c r="P382" s="208"/>
      <c r="Q382" s="208"/>
      <c r="R382" s="208"/>
      <c r="S382" s="208"/>
      <c r="T382" s="209"/>
      <c r="AT382" s="210" t="s">
        <v>161</v>
      </c>
      <c r="AU382" s="210" t="s">
        <v>81</v>
      </c>
      <c r="AV382" s="13" t="s">
        <v>81</v>
      </c>
      <c r="AW382" s="13" t="s">
        <v>34</v>
      </c>
      <c r="AX382" s="13" t="s">
        <v>72</v>
      </c>
      <c r="AY382" s="210" t="s">
        <v>148</v>
      </c>
    </row>
    <row r="383" spans="2:51" s="13" customFormat="1" ht="22.5">
      <c r="B383" s="200"/>
      <c r="C383" s="201"/>
      <c r="D383" s="193" t="s">
        <v>161</v>
      </c>
      <c r="E383" s="202" t="s">
        <v>19</v>
      </c>
      <c r="F383" s="203" t="s">
        <v>547</v>
      </c>
      <c r="G383" s="201"/>
      <c r="H383" s="204">
        <v>0.978</v>
      </c>
      <c r="I383" s="205"/>
      <c r="J383" s="201"/>
      <c r="K383" s="201"/>
      <c r="L383" s="206"/>
      <c r="M383" s="207"/>
      <c r="N383" s="208"/>
      <c r="O383" s="208"/>
      <c r="P383" s="208"/>
      <c r="Q383" s="208"/>
      <c r="R383" s="208"/>
      <c r="S383" s="208"/>
      <c r="T383" s="209"/>
      <c r="AT383" s="210" t="s">
        <v>161</v>
      </c>
      <c r="AU383" s="210" t="s">
        <v>81</v>
      </c>
      <c r="AV383" s="13" t="s">
        <v>81</v>
      </c>
      <c r="AW383" s="13" t="s">
        <v>34</v>
      </c>
      <c r="AX383" s="13" t="s">
        <v>72</v>
      </c>
      <c r="AY383" s="210" t="s">
        <v>148</v>
      </c>
    </row>
    <row r="384" spans="2:51" s="13" customFormat="1" ht="22.5">
      <c r="B384" s="200"/>
      <c r="C384" s="201"/>
      <c r="D384" s="193" t="s">
        <v>161</v>
      </c>
      <c r="E384" s="202" t="s">
        <v>19</v>
      </c>
      <c r="F384" s="203" t="s">
        <v>548</v>
      </c>
      <c r="G384" s="201"/>
      <c r="H384" s="204">
        <v>2.671</v>
      </c>
      <c r="I384" s="205"/>
      <c r="J384" s="201"/>
      <c r="K384" s="201"/>
      <c r="L384" s="206"/>
      <c r="M384" s="207"/>
      <c r="N384" s="208"/>
      <c r="O384" s="208"/>
      <c r="P384" s="208"/>
      <c r="Q384" s="208"/>
      <c r="R384" s="208"/>
      <c r="S384" s="208"/>
      <c r="T384" s="209"/>
      <c r="AT384" s="210" t="s">
        <v>161</v>
      </c>
      <c r="AU384" s="210" t="s">
        <v>81</v>
      </c>
      <c r="AV384" s="13" t="s">
        <v>81</v>
      </c>
      <c r="AW384" s="13" t="s">
        <v>34</v>
      </c>
      <c r="AX384" s="13" t="s">
        <v>72</v>
      </c>
      <c r="AY384" s="210" t="s">
        <v>148</v>
      </c>
    </row>
    <row r="385" spans="2:51" s="14" customFormat="1" ht="12">
      <c r="B385" s="211"/>
      <c r="C385" s="212"/>
      <c r="D385" s="193" t="s">
        <v>161</v>
      </c>
      <c r="E385" s="213" t="s">
        <v>19</v>
      </c>
      <c r="F385" s="214" t="s">
        <v>164</v>
      </c>
      <c r="G385" s="212"/>
      <c r="H385" s="215">
        <v>6.318</v>
      </c>
      <c r="I385" s="216"/>
      <c r="J385" s="212"/>
      <c r="K385" s="212"/>
      <c r="L385" s="217"/>
      <c r="M385" s="218"/>
      <c r="N385" s="219"/>
      <c r="O385" s="219"/>
      <c r="P385" s="219"/>
      <c r="Q385" s="219"/>
      <c r="R385" s="219"/>
      <c r="S385" s="219"/>
      <c r="T385" s="220"/>
      <c r="AT385" s="221" t="s">
        <v>161</v>
      </c>
      <c r="AU385" s="221" t="s">
        <v>81</v>
      </c>
      <c r="AV385" s="14" t="s">
        <v>155</v>
      </c>
      <c r="AW385" s="14" t="s">
        <v>34</v>
      </c>
      <c r="AX385" s="14" t="s">
        <v>79</v>
      </c>
      <c r="AY385" s="221" t="s">
        <v>148</v>
      </c>
    </row>
    <row r="386" spans="1:65" s="2" customFormat="1" ht="33" customHeight="1">
      <c r="A386" s="36"/>
      <c r="B386" s="37"/>
      <c r="C386" s="180" t="s">
        <v>549</v>
      </c>
      <c r="D386" s="180" t="s">
        <v>150</v>
      </c>
      <c r="E386" s="181" t="s">
        <v>550</v>
      </c>
      <c r="F386" s="182" t="s">
        <v>551</v>
      </c>
      <c r="G386" s="183" t="s">
        <v>153</v>
      </c>
      <c r="H386" s="184">
        <v>9.186</v>
      </c>
      <c r="I386" s="185"/>
      <c r="J386" s="186">
        <f>ROUND(I386*H386,2)</f>
        <v>0</v>
      </c>
      <c r="K386" s="182" t="s">
        <v>154</v>
      </c>
      <c r="L386" s="41"/>
      <c r="M386" s="187" t="s">
        <v>19</v>
      </c>
      <c r="N386" s="188" t="s">
        <v>43</v>
      </c>
      <c r="O386" s="66"/>
      <c r="P386" s="189">
        <f>O386*H386</f>
        <v>0</v>
      </c>
      <c r="Q386" s="189">
        <v>0</v>
      </c>
      <c r="R386" s="189">
        <f>Q386*H386</f>
        <v>0</v>
      </c>
      <c r="S386" s="189">
        <v>0.044</v>
      </c>
      <c r="T386" s="190">
        <f>S386*H386</f>
        <v>0.404184</v>
      </c>
      <c r="U386" s="36"/>
      <c r="V386" s="36"/>
      <c r="W386" s="36"/>
      <c r="X386" s="36"/>
      <c r="Y386" s="36"/>
      <c r="Z386" s="36"/>
      <c r="AA386" s="36"/>
      <c r="AB386" s="36"/>
      <c r="AC386" s="36"/>
      <c r="AD386" s="36"/>
      <c r="AE386" s="36"/>
      <c r="AR386" s="191" t="s">
        <v>155</v>
      </c>
      <c r="AT386" s="191" t="s">
        <v>150</v>
      </c>
      <c r="AU386" s="191" t="s">
        <v>81</v>
      </c>
      <c r="AY386" s="19" t="s">
        <v>148</v>
      </c>
      <c r="BE386" s="192">
        <f>IF(N386="základní",J386,0)</f>
        <v>0</v>
      </c>
      <c r="BF386" s="192">
        <f>IF(N386="snížená",J386,0)</f>
        <v>0</v>
      </c>
      <c r="BG386" s="192">
        <f>IF(N386="zákl. přenesená",J386,0)</f>
        <v>0</v>
      </c>
      <c r="BH386" s="192">
        <f>IF(N386="sníž. přenesená",J386,0)</f>
        <v>0</v>
      </c>
      <c r="BI386" s="192">
        <f>IF(N386="nulová",J386,0)</f>
        <v>0</v>
      </c>
      <c r="BJ386" s="19" t="s">
        <v>79</v>
      </c>
      <c r="BK386" s="192">
        <f>ROUND(I386*H386,2)</f>
        <v>0</v>
      </c>
      <c r="BL386" s="19" t="s">
        <v>155</v>
      </c>
      <c r="BM386" s="191" t="s">
        <v>552</v>
      </c>
    </row>
    <row r="387" spans="1:47" s="2" customFormat="1" ht="19.5">
      <c r="A387" s="36"/>
      <c r="B387" s="37"/>
      <c r="C387" s="38"/>
      <c r="D387" s="193" t="s">
        <v>157</v>
      </c>
      <c r="E387" s="38"/>
      <c r="F387" s="194" t="s">
        <v>553</v>
      </c>
      <c r="G387" s="38"/>
      <c r="H387" s="38"/>
      <c r="I387" s="195"/>
      <c r="J387" s="38"/>
      <c r="K387" s="38"/>
      <c r="L387" s="41"/>
      <c r="M387" s="196"/>
      <c r="N387" s="197"/>
      <c r="O387" s="66"/>
      <c r="P387" s="66"/>
      <c r="Q387" s="66"/>
      <c r="R387" s="66"/>
      <c r="S387" s="66"/>
      <c r="T387" s="67"/>
      <c r="U387" s="36"/>
      <c r="V387" s="36"/>
      <c r="W387" s="36"/>
      <c r="X387" s="36"/>
      <c r="Y387" s="36"/>
      <c r="Z387" s="36"/>
      <c r="AA387" s="36"/>
      <c r="AB387" s="36"/>
      <c r="AC387" s="36"/>
      <c r="AD387" s="36"/>
      <c r="AE387" s="36"/>
      <c r="AT387" s="19" t="s">
        <v>157</v>
      </c>
      <c r="AU387" s="19" t="s">
        <v>81</v>
      </c>
    </row>
    <row r="388" spans="1:47" s="2" customFormat="1" ht="12">
      <c r="A388" s="36"/>
      <c r="B388" s="37"/>
      <c r="C388" s="38"/>
      <c r="D388" s="198" t="s">
        <v>159</v>
      </c>
      <c r="E388" s="38"/>
      <c r="F388" s="199" t="s">
        <v>554</v>
      </c>
      <c r="G388" s="38"/>
      <c r="H388" s="38"/>
      <c r="I388" s="195"/>
      <c r="J388" s="38"/>
      <c r="K388" s="38"/>
      <c r="L388" s="41"/>
      <c r="M388" s="196"/>
      <c r="N388" s="197"/>
      <c r="O388" s="66"/>
      <c r="P388" s="66"/>
      <c r="Q388" s="66"/>
      <c r="R388" s="66"/>
      <c r="S388" s="66"/>
      <c r="T388" s="67"/>
      <c r="U388" s="36"/>
      <c r="V388" s="36"/>
      <c r="W388" s="36"/>
      <c r="X388" s="36"/>
      <c r="Y388" s="36"/>
      <c r="Z388" s="36"/>
      <c r="AA388" s="36"/>
      <c r="AB388" s="36"/>
      <c r="AC388" s="36"/>
      <c r="AD388" s="36"/>
      <c r="AE388" s="36"/>
      <c r="AT388" s="19" t="s">
        <v>159</v>
      </c>
      <c r="AU388" s="19" t="s">
        <v>81</v>
      </c>
    </row>
    <row r="389" spans="2:51" s="13" customFormat="1" ht="12">
      <c r="B389" s="200"/>
      <c r="C389" s="201"/>
      <c r="D389" s="193" t="s">
        <v>161</v>
      </c>
      <c r="E389" s="202" t="s">
        <v>19</v>
      </c>
      <c r="F389" s="203" t="s">
        <v>555</v>
      </c>
      <c r="G389" s="201"/>
      <c r="H389" s="204">
        <v>6.318</v>
      </c>
      <c r="I389" s="205"/>
      <c r="J389" s="201"/>
      <c r="K389" s="201"/>
      <c r="L389" s="206"/>
      <c r="M389" s="207"/>
      <c r="N389" s="208"/>
      <c r="O389" s="208"/>
      <c r="P389" s="208"/>
      <c r="Q389" s="208"/>
      <c r="R389" s="208"/>
      <c r="S389" s="208"/>
      <c r="T389" s="209"/>
      <c r="AT389" s="210" t="s">
        <v>161</v>
      </c>
      <c r="AU389" s="210" t="s">
        <v>81</v>
      </c>
      <c r="AV389" s="13" t="s">
        <v>81</v>
      </c>
      <c r="AW389" s="13" t="s">
        <v>34</v>
      </c>
      <c r="AX389" s="13" t="s">
        <v>72</v>
      </c>
      <c r="AY389" s="210" t="s">
        <v>148</v>
      </c>
    </row>
    <row r="390" spans="2:51" s="13" customFormat="1" ht="12">
      <c r="B390" s="200"/>
      <c r="C390" s="201"/>
      <c r="D390" s="193" t="s">
        <v>161</v>
      </c>
      <c r="E390" s="202" t="s">
        <v>19</v>
      </c>
      <c r="F390" s="203" t="s">
        <v>556</v>
      </c>
      <c r="G390" s="201"/>
      <c r="H390" s="204">
        <v>0.384</v>
      </c>
      <c r="I390" s="205"/>
      <c r="J390" s="201"/>
      <c r="K390" s="201"/>
      <c r="L390" s="206"/>
      <c r="M390" s="207"/>
      <c r="N390" s="208"/>
      <c r="O390" s="208"/>
      <c r="P390" s="208"/>
      <c r="Q390" s="208"/>
      <c r="R390" s="208"/>
      <c r="S390" s="208"/>
      <c r="T390" s="209"/>
      <c r="AT390" s="210" t="s">
        <v>161</v>
      </c>
      <c r="AU390" s="210" t="s">
        <v>81</v>
      </c>
      <c r="AV390" s="13" t="s">
        <v>81</v>
      </c>
      <c r="AW390" s="13" t="s">
        <v>34</v>
      </c>
      <c r="AX390" s="13" t="s">
        <v>72</v>
      </c>
      <c r="AY390" s="210" t="s">
        <v>148</v>
      </c>
    </row>
    <row r="391" spans="2:51" s="13" customFormat="1" ht="12">
      <c r="B391" s="200"/>
      <c r="C391" s="201"/>
      <c r="D391" s="193" t="s">
        <v>161</v>
      </c>
      <c r="E391" s="202" t="s">
        <v>19</v>
      </c>
      <c r="F391" s="203" t="s">
        <v>557</v>
      </c>
      <c r="G391" s="201"/>
      <c r="H391" s="204">
        <v>2.484</v>
      </c>
      <c r="I391" s="205"/>
      <c r="J391" s="201"/>
      <c r="K391" s="201"/>
      <c r="L391" s="206"/>
      <c r="M391" s="207"/>
      <c r="N391" s="208"/>
      <c r="O391" s="208"/>
      <c r="P391" s="208"/>
      <c r="Q391" s="208"/>
      <c r="R391" s="208"/>
      <c r="S391" s="208"/>
      <c r="T391" s="209"/>
      <c r="AT391" s="210" t="s">
        <v>161</v>
      </c>
      <c r="AU391" s="210" t="s">
        <v>81</v>
      </c>
      <c r="AV391" s="13" t="s">
        <v>81</v>
      </c>
      <c r="AW391" s="13" t="s">
        <v>34</v>
      </c>
      <c r="AX391" s="13" t="s">
        <v>72</v>
      </c>
      <c r="AY391" s="210" t="s">
        <v>148</v>
      </c>
    </row>
    <row r="392" spans="2:51" s="14" customFormat="1" ht="12">
      <c r="B392" s="211"/>
      <c r="C392" s="212"/>
      <c r="D392" s="193" t="s">
        <v>161</v>
      </c>
      <c r="E392" s="213" t="s">
        <v>19</v>
      </c>
      <c r="F392" s="214" t="s">
        <v>164</v>
      </c>
      <c r="G392" s="212"/>
      <c r="H392" s="215">
        <v>9.186</v>
      </c>
      <c r="I392" s="216"/>
      <c r="J392" s="212"/>
      <c r="K392" s="212"/>
      <c r="L392" s="217"/>
      <c r="M392" s="218"/>
      <c r="N392" s="219"/>
      <c r="O392" s="219"/>
      <c r="P392" s="219"/>
      <c r="Q392" s="219"/>
      <c r="R392" s="219"/>
      <c r="S392" s="219"/>
      <c r="T392" s="220"/>
      <c r="AT392" s="221" t="s">
        <v>161</v>
      </c>
      <c r="AU392" s="221" t="s">
        <v>81</v>
      </c>
      <c r="AV392" s="14" t="s">
        <v>155</v>
      </c>
      <c r="AW392" s="14" t="s">
        <v>34</v>
      </c>
      <c r="AX392" s="14" t="s">
        <v>79</v>
      </c>
      <c r="AY392" s="221" t="s">
        <v>148</v>
      </c>
    </row>
    <row r="393" spans="1:65" s="2" customFormat="1" ht="33" customHeight="1">
      <c r="A393" s="36"/>
      <c r="B393" s="37"/>
      <c r="C393" s="180" t="s">
        <v>558</v>
      </c>
      <c r="D393" s="180" t="s">
        <v>150</v>
      </c>
      <c r="E393" s="181" t="s">
        <v>559</v>
      </c>
      <c r="F393" s="182" t="s">
        <v>560</v>
      </c>
      <c r="G393" s="183" t="s">
        <v>245</v>
      </c>
      <c r="H393" s="184">
        <v>38.371</v>
      </c>
      <c r="I393" s="185"/>
      <c r="J393" s="186">
        <f>ROUND(I393*H393,2)</f>
        <v>0</v>
      </c>
      <c r="K393" s="182" t="s">
        <v>154</v>
      </c>
      <c r="L393" s="41"/>
      <c r="M393" s="187" t="s">
        <v>19</v>
      </c>
      <c r="N393" s="188" t="s">
        <v>43</v>
      </c>
      <c r="O393" s="66"/>
      <c r="P393" s="189">
        <f>O393*H393</f>
        <v>0</v>
      </c>
      <c r="Q393" s="189">
        <v>0</v>
      </c>
      <c r="R393" s="189">
        <f>Q393*H393</f>
        <v>0</v>
      </c>
      <c r="S393" s="189">
        <v>0.09</v>
      </c>
      <c r="T393" s="190">
        <f>S393*H393</f>
        <v>3.45339</v>
      </c>
      <c r="U393" s="36"/>
      <c r="V393" s="36"/>
      <c r="W393" s="36"/>
      <c r="X393" s="36"/>
      <c r="Y393" s="36"/>
      <c r="Z393" s="36"/>
      <c r="AA393" s="36"/>
      <c r="AB393" s="36"/>
      <c r="AC393" s="36"/>
      <c r="AD393" s="36"/>
      <c r="AE393" s="36"/>
      <c r="AR393" s="191" t="s">
        <v>155</v>
      </c>
      <c r="AT393" s="191" t="s">
        <v>150</v>
      </c>
      <c r="AU393" s="191" t="s">
        <v>81</v>
      </c>
      <c r="AY393" s="19" t="s">
        <v>148</v>
      </c>
      <c r="BE393" s="192">
        <f>IF(N393="základní",J393,0)</f>
        <v>0</v>
      </c>
      <c r="BF393" s="192">
        <f>IF(N393="snížená",J393,0)</f>
        <v>0</v>
      </c>
      <c r="BG393" s="192">
        <f>IF(N393="zákl. přenesená",J393,0)</f>
        <v>0</v>
      </c>
      <c r="BH393" s="192">
        <f>IF(N393="sníž. přenesená",J393,0)</f>
        <v>0</v>
      </c>
      <c r="BI393" s="192">
        <f>IF(N393="nulová",J393,0)</f>
        <v>0</v>
      </c>
      <c r="BJ393" s="19" t="s">
        <v>79</v>
      </c>
      <c r="BK393" s="192">
        <f>ROUND(I393*H393,2)</f>
        <v>0</v>
      </c>
      <c r="BL393" s="19" t="s">
        <v>155</v>
      </c>
      <c r="BM393" s="191" t="s">
        <v>561</v>
      </c>
    </row>
    <row r="394" spans="1:47" s="2" customFormat="1" ht="29.25">
      <c r="A394" s="36"/>
      <c r="B394" s="37"/>
      <c r="C394" s="38"/>
      <c r="D394" s="193" t="s">
        <v>157</v>
      </c>
      <c r="E394" s="38"/>
      <c r="F394" s="194" t="s">
        <v>562</v>
      </c>
      <c r="G394" s="38"/>
      <c r="H394" s="38"/>
      <c r="I394" s="195"/>
      <c r="J394" s="38"/>
      <c r="K394" s="38"/>
      <c r="L394" s="41"/>
      <c r="M394" s="196"/>
      <c r="N394" s="197"/>
      <c r="O394" s="66"/>
      <c r="P394" s="66"/>
      <c r="Q394" s="66"/>
      <c r="R394" s="66"/>
      <c r="S394" s="66"/>
      <c r="T394" s="67"/>
      <c r="U394" s="36"/>
      <c r="V394" s="36"/>
      <c r="W394" s="36"/>
      <c r="X394" s="36"/>
      <c r="Y394" s="36"/>
      <c r="Z394" s="36"/>
      <c r="AA394" s="36"/>
      <c r="AB394" s="36"/>
      <c r="AC394" s="36"/>
      <c r="AD394" s="36"/>
      <c r="AE394" s="36"/>
      <c r="AT394" s="19" t="s">
        <v>157</v>
      </c>
      <c r="AU394" s="19" t="s">
        <v>81</v>
      </c>
    </row>
    <row r="395" spans="1:47" s="2" customFormat="1" ht="12">
      <c r="A395" s="36"/>
      <c r="B395" s="37"/>
      <c r="C395" s="38"/>
      <c r="D395" s="198" t="s">
        <v>159</v>
      </c>
      <c r="E395" s="38"/>
      <c r="F395" s="199" t="s">
        <v>563</v>
      </c>
      <c r="G395" s="38"/>
      <c r="H395" s="38"/>
      <c r="I395" s="195"/>
      <c r="J395" s="38"/>
      <c r="K395" s="38"/>
      <c r="L395" s="41"/>
      <c r="M395" s="196"/>
      <c r="N395" s="197"/>
      <c r="O395" s="66"/>
      <c r="P395" s="66"/>
      <c r="Q395" s="66"/>
      <c r="R395" s="66"/>
      <c r="S395" s="66"/>
      <c r="T395" s="67"/>
      <c r="U395" s="36"/>
      <c r="V395" s="36"/>
      <c r="W395" s="36"/>
      <c r="X395" s="36"/>
      <c r="Y395" s="36"/>
      <c r="Z395" s="36"/>
      <c r="AA395" s="36"/>
      <c r="AB395" s="36"/>
      <c r="AC395" s="36"/>
      <c r="AD395" s="36"/>
      <c r="AE395" s="36"/>
      <c r="AT395" s="19" t="s">
        <v>159</v>
      </c>
      <c r="AU395" s="19" t="s">
        <v>81</v>
      </c>
    </row>
    <row r="396" spans="2:51" s="13" customFormat="1" ht="22.5">
      <c r="B396" s="200"/>
      <c r="C396" s="201"/>
      <c r="D396" s="193" t="s">
        <v>161</v>
      </c>
      <c r="E396" s="202" t="s">
        <v>19</v>
      </c>
      <c r="F396" s="203" t="s">
        <v>564</v>
      </c>
      <c r="G396" s="201"/>
      <c r="H396" s="204">
        <v>24.401</v>
      </c>
      <c r="I396" s="205"/>
      <c r="J396" s="201"/>
      <c r="K396" s="201"/>
      <c r="L396" s="206"/>
      <c r="M396" s="207"/>
      <c r="N396" s="208"/>
      <c r="O396" s="208"/>
      <c r="P396" s="208"/>
      <c r="Q396" s="208"/>
      <c r="R396" s="208"/>
      <c r="S396" s="208"/>
      <c r="T396" s="209"/>
      <c r="AT396" s="210" t="s">
        <v>161</v>
      </c>
      <c r="AU396" s="210" t="s">
        <v>81</v>
      </c>
      <c r="AV396" s="13" t="s">
        <v>81</v>
      </c>
      <c r="AW396" s="13" t="s">
        <v>34</v>
      </c>
      <c r="AX396" s="13" t="s">
        <v>72</v>
      </c>
      <c r="AY396" s="210" t="s">
        <v>148</v>
      </c>
    </row>
    <row r="397" spans="2:51" s="13" customFormat="1" ht="22.5">
      <c r="B397" s="200"/>
      <c r="C397" s="201"/>
      <c r="D397" s="193" t="s">
        <v>161</v>
      </c>
      <c r="E397" s="202" t="s">
        <v>19</v>
      </c>
      <c r="F397" s="203" t="s">
        <v>565</v>
      </c>
      <c r="G397" s="201"/>
      <c r="H397" s="204">
        <v>13.97</v>
      </c>
      <c r="I397" s="205"/>
      <c r="J397" s="201"/>
      <c r="K397" s="201"/>
      <c r="L397" s="206"/>
      <c r="M397" s="207"/>
      <c r="N397" s="208"/>
      <c r="O397" s="208"/>
      <c r="P397" s="208"/>
      <c r="Q397" s="208"/>
      <c r="R397" s="208"/>
      <c r="S397" s="208"/>
      <c r="T397" s="209"/>
      <c r="AT397" s="210" t="s">
        <v>161</v>
      </c>
      <c r="AU397" s="210" t="s">
        <v>81</v>
      </c>
      <c r="AV397" s="13" t="s">
        <v>81</v>
      </c>
      <c r="AW397" s="13" t="s">
        <v>34</v>
      </c>
      <c r="AX397" s="13" t="s">
        <v>72</v>
      </c>
      <c r="AY397" s="210" t="s">
        <v>148</v>
      </c>
    </row>
    <row r="398" spans="2:51" s="14" customFormat="1" ht="12">
      <c r="B398" s="211"/>
      <c r="C398" s="212"/>
      <c r="D398" s="193" t="s">
        <v>161</v>
      </c>
      <c r="E398" s="213" t="s">
        <v>19</v>
      </c>
      <c r="F398" s="214" t="s">
        <v>164</v>
      </c>
      <c r="G398" s="212"/>
      <c r="H398" s="215">
        <v>38.371</v>
      </c>
      <c r="I398" s="216"/>
      <c r="J398" s="212"/>
      <c r="K398" s="212"/>
      <c r="L398" s="217"/>
      <c r="M398" s="218"/>
      <c r="N398" s="219"/>
      <c r="O398" s="219"/>
      <c r="P398" s="219"/>
      <c r="Q398" s="219"/>
      <c r="R398" s="219"/>
      <c r="S398" s="219"/>
      <c r="T398" s="220"/>
      <c r="AT398" s="221" t="s">
        <v>161</v>
      </c>
      <c r="AU398" s="221" t="s">
        <v>81</v>
      </c>
      <c r="AV398" s="14" t="s">
        <v>155</v>
      </c>
      <c r="AW398" s="14" t="s">
        <v>34</v>
      </c>
      <c r="AX398" s="14" t="s">
        <v>79</v>
      </c>
      <c r="AY398" s="221" t="s">
        <v>148</v>
      </c>
    </row>
    <row r="399" spans="1:65" s="2" customFormat="1" ht="24.2" customHeight="1">
      <c r="A399" s="36"/>
      <c r="B399" s="37"/>
      <c r="C399" s="180" t="s">
        <v>566</v>
      </c>
      <c r="D399" s="180" t="s">
        <v>150</v>
      </c>
      <c r="E399" s="181" t="s">
        <v>567</v>
      </c>
      <c r="F399" s="182" t="s">
        <v>568</v>
      </c>
      <c r="G399" s="183" t="s">
        <v>200</v>
      </c>
      <c r="H399" s="184">
        <v>1</v>
      </c>
      <c r="I399" s="185"/>
      <c r="J399" s="186">
        <f>ROUND(I399*H399,2)</f>
        <v>0</v>
      </c>
      <c r="K399" s="182" t="s">
        <v>19</v>
      </c>
      <c r="L399" s="41"/>
      <c r="M399" s="187" t="s">
        <v>19</v>
      </c>
      <c r="N399" s="188" t="s">
        <v>43</v>
      </c>
      <c r="O399" s="66"/>
      <c r="P399" s="189">
        <f>O399*H399</f>
        <v>0</v>
      </c>
      <c r="Q399" s="189">
        <v>0</v>
      </c>
      <c r="R399" s="189">
        <f>Q399*H399</f>
        <v>0</v>
      </c>
      <c r="S399" s="189">
        <v>0.065</v>
      </c>
      <c r="T399" s="190">
        <f>S399*H399</f>
        <v>0.065</v>
      </c>
      <c r="U399" s="36"/>
      <c r="V399" s="36"/>
      <c r="W399" s="36"/>
      <c r="X399" s="36"/>
      <c r="Y399" s="36"/>
      <c r="Z399" s="36"/>
      <c r="AA399" s="36"/>
      <c r="AB399" s="36"/>
      <c r="AC399" s="36"/>
      <c r="AD399" s="36"/>
      <c r="AE399" s="36"/>
      <c r="AR399" s="191" t="s">
        <v>155</v>
      </c>
      <c r="AT399" s="191" t="s">
        <v>150</v>
      </c>
      <c r="AU399" s="191" t="s">
        <v>81</v>
      </c>
      <c r="AY399" s="19" t="s">
        <v>148</v>
      </c>
      <c r="BE399" s="192">
        <f>IF(N399="základní",J399,0)</f>
        <v>0</v>
      </c>
      <c r="BF399" s="192">
        <f>IF(N399="snížená",J399,0)</f>
        <v>0</v>
      </c>
      <c r="BG399" s="192">
        <f>IF(N399="zákl. přenesená",J399,0)</f>
        <v>0</v>
      </c>
      <c r="BH399" s="192">
        <f>IF(N399="sníž. přenesená",J399,0)</f>
        <v>0</v>
      </c>
      <c r="BI399" s="192">
        <f>IF(N399="nulová",J399,0)</f>
        <v>0</v>
      </c>
      <c r="BJ399" s="19" t="s">
        <v>79</v>
      </c>
      <c r="BK399" s="192">
        <f>ROUND(I399*H399,2)</f>
        <v>0</v>
      </c>
      <c r="BL399" s="19" t="s">
        <v>155</v>
      </c>
      <c r="BM399" s="191" t="s">
        <v>569</v>
      </c>
    </row>
    <row r="400" spans="1:47" s="2" customFormat="1" ht="19.5">
      <c r="A400" s="36"/>
      <c r="B400" s="37"/>
      <c r="C400" s="38"/>
      <c r="D400" s="193" t="s">
        <v>157</v>
      </c>
      <c r="E400" s="38"/>
      <c r="F400" s="194" t="s">
        <v>570</v>
      </c>
      <c r="G400" s="38"/>
      <c r="H400" s="38"/>
      <c r="I400" s="195"/>
      <c r="J400" s="38"/>
      <c r="K400" s="38"/>
      <c r="L400" s="41"/>
      <c r="M400" s="196"/>
      <c r="N400" s="197"/>
      <c r="O400" s="66"/>
      <c r="P400" s="66"/>
      <c r="Q400" s="66"/>
      <c r="R400" s="66"/>
      <c r="S400" s="66"/>
      <c r="T400" s="67"/>
      <c r="U400" s="36"/>
      <c r="V400" s="36"/>
      <c r="W400" s="36"/>
      <c r="X400" s="36"/>
      <c r="Y400" s="36"/>
      <c r="Z400" s="36"/>
      <c r="AA400" s="36"/>
      <c r="AB400" s="36"/>
      <c r="AC400" s="36"/>
      <c r="AD400" s="36"/>
      <c r="AE400" s="36"/>
      <c r="AT400" s="19" t="s">
        <v>157</v>
      </c>
      <c r="AU400" s="19" t="s">
        <v>81</v>
      </c>
    </row>
    <row r="401" spans="1:65" s="2" customFormat="1" ht="21.75" customHeight="1">
      <c r="A401" s="36"/>
      <c r="B401" s="37"/>
      <c r="C401" s="180" t="s">
        <v>571</v>
      </c>
      <c r="D401" s="180" t="s">
        <v>150</v>
      </c>
      <c r="E401" s="181" t="s">
        <v>572</v>
      </c>
      <c r="F401" s="182" t="s">
        <v>573</v>
      </c>
      <c r="G401" s="183" t="s">
        <v>245</v>
      </c>
      <c r="H401" s="184">
        <v>4.8</v>
      </c>
      <c r="I401" s="185"/>
      <c r="J401" s="186">
        <f>ROUND(I401*H401,2)</f>
        <v>0</v>
      </c>
      <c r="K401" s="182" t="s">
        <v>154</v>
      </c>
      <c r="L401" s="41"/>
      <c r="M401" s="187" t="s">
        <v>19</v>
      </c>
      <c r="N401" s="188" t="s">
        <v>43</v>
      </c>
      <c r="O401" s="66"/>
      <c r="P401" s="189">
        <f>O401*H401</f>
        <v>0</v>
      </c>
      <c r="Q401" s="189">
        <v>0</v>
      </c>
      <c r="R401" s="189">
        <f>Q401*H401</f>
        <v>0</v>
      </c>
      <c r="S401" s="189">
        <v>0.076</v>
      </c>
      <c r="T401" s="190">
        <f>S401*H401</f>
        <v>0.36479999999999996</v>
      </c>
      <c r="U401" s="36"/>
      <c r="V401" s="36"/>
      <c r="W401" s="36"/>
      <c r="X401" s="36"/>
      <c r="Y401" s="36"/>
      <c r="Z401" s="36"/>
      <c r="AA401" s="36"/>
      <c r="AB401" s="36"/>
      <c r="AC401" s="36"/>
      <c r="AD401" s="36"/>
      <c r="AE401" s="36"/>
      <c r="AR401" s="191" t="s">
        <v>155</v>
      </c>
      <c r="AT401" s="191" t="s">
        <v>150</v>
      </c>
      <c r="AU401" s="191" t="s">
        <v>81</v>
      </c>
      <c r="AY401" s="19" t="s">
        <v>148</v>
      </c>
      <c r="BE401" s="192">
        <f>IF(N401="základní",J401,0)</f>
        <v>0</v>
      </c>
      <c r="BF401" s="192">
        <f>IF(N401="snížená",J401,0)</f>
        <v>0</v>
      </c>
      <c r="BG401" s="192">
        <f>IF(N401="zákl. přenesená",J401,0)</f>
        <v>0</v>
      </c>
      <c r="BH401" s="192">
        <f>IF(N401="sníž. přenesená",J401,0)</f>
        <v>0</v>
      </c>
      <c r="BI401" s="192">
        <f>IF(N401="nulová",J401,0)</f>
        <v>0</v>
      </c>
      <c r="BJ401" s="19" t="s">
        <v>79</v>
      </c>
      <c r="BK401" s="192">
        <f>ROUND(I401*H401,2)</f>
        <v>0</v>
      </c>
      <c r="BL401" s="19" t="s">
        <v>155</v>
      </c>
      <c r="BM401" s="191" t="s">
        <v>574</v>
      </c>
    </row>
    <row r="402" spans="1:47" s="2" customFormat="1" ht="19.5">
      <c r="A402" s="36"/>
      <c r="B402" s="37"/>
      <c r="C402" s="38"/>
      <c r="D402" s="193" t="s">
        <v>157</v>
      </c>
      <c r="E402" s="38"/>
      <c r="F402" s="194" t="s">
        <v>575</v>
      </c>
      <c r="G402" s="38"/>
      <c r="H402" s="38"/>
      <c r="I402" s="195"/>
      <c r="J402" s="38"/>
      <c r="K402" s="38"/>
      <c r="L402" s="41"/>
      <c r="M402" s="196"/>
      <c r="N402" s="197"/>
      <c r="O402" s="66"/>
      <c r="P402" s="66"/>
      <c r="Q402" s="66"/>
      <c r="R402" s="66"/>
      <c r="S402" s="66"/>
      <c r="T402" s="67"/>
      <c r="U402" s="36"/>
      <c r="V402" s="36"/>
      <c r="W402" s="36"/>
      <c r="X402" s="36"/>
      <c r="Y402" s="36"/>
      <c r="Z402" s="36"/>
      <c r="AA402" s="36"/>
      <c r="AB402" s="36"/>
      <c r="AC402" s="36"/>
      <c r="AD402" s="36"/>
      <c r="AE402" s="36"/>
      <c r="AT402" s="19" t="s">
        <v>157</v>
      </c>
      <c r="AU402" s="19" t="s">
        <v>81</v>
      </c>
    </row>
    <row r="403" spans="1:47" s="2" customFormat="1" ht="12">
      <c r="A403" s="36"/>
      <c r="B403" s="37"/>
      <c r="C403" s="38"/>
      <c r="D403" s="198" t="s">
        <v>159</v>
      </c>
      <c r="E403" s="38"/>
      <c r="F403" s="199" t="s">
        <v>576</v>
      </c>
      <c r="G403" s="38"/>
      <c r="H403" s="38"/>
      <c r="I403" s="195"/>
      <c r="J403" s="38"/>
      <c r="K403" s="38"/>
      <c r="L403" s="41"/>
      <c r="M403" s="196"/>
      <c r="N403" s="197"/>
      <c r="O403" s="66"/>
      <c r="P403" s="66"/>
      <c r="Q403" s="66"/>
      <c r="R403" s="66"/>
      <c r="S403" s="66"/>
      <c r="T403" s="67"/>
      <c r="U403" s="36"/>
      <c r="V403" s="36"/>
      <c r="W403" s="36"/>
      <c r="X403" s="36"/>
      <c r="Y403" s="36"/>
      <c r="Z403" s="36"/>
      <c r="AA403" s="36"/>
      <c r="AB403" s="36"/>
      <c r="AC403" s="36"/>
      <c r="AD403" s="36"/>
      <c r="AE403" s="36"/>
      <c r="AT403" s="19" t="s">
        <v>159</v>
      </c>
      <c r="AU403" s="19" t="s">
        <v>81</v>
      </c>
    </row>
    <row r="404" spans="2:51" s="13" customFormat="1" ht="12">
      <c r="B404" s="200"/>
      <c r="C404" s="201"/>
      <c r="D404" s="193" t="s">
        <v>161</v>
      </c>
      <c r="E404" s="202" t="s">
        <v>19</v>
      </c>
      <c r="F404" s="203" t="s">
        <v>577</v>
      </c>
      <c r="G404" s="201"/>
      <c r="H404" s="204">
        <v>1.6</v>
      </c>
      <c r="I404" s="205"/>
      <c r="J404" s="201"/>
      <c r="K404" s="201"/>
      <c r="L404" s="206"/>
      <c r="M404" s="207"/>
      <c r="N404" s="208"/>
      <c r="O404" s="208"/>
      <c r="P404" s="208"/>
      <c r="Q404" s="208"/>
      <c r="R404" s="208"/>
      <c r="S404" s="208"/>
      <c r="T404" s="209"/>
      <c r="AT404" s="210" t="s">
        <v>161</v>
      </c>
      <c r="AU404" s="210" t="s">
        <v>81</v>
      </c>
      <c r="AV404" s="13" t="s">
        <v>81</v>
      </c>
      <c r="AW404" s="13" t="s">
        <v>34</v>
      </c>
      <c r="AX404" s="13" t="s">
        <v>72</v>
      </c>
      <c r="AY404" s="210" t="s">
        <v>148</v>
      </c>
    </row>
    <row r="405" spans="2:51" s="13" customFormat="1" ht="22.5">
      <c r="B405" s="200"/>
      <c r="C405" s="201"/>
      <c r="D405" s="193" t="s">
        <v>161</v>
      </c>
      <c r="E405" s="202" t="s">
        <v>19</v>
      </c>
      <c r="F405" s="203" t="s">
        <v>578</v>
      </c>
      <c r="G405" s="201"/>
      <c r="H405" s="204">
        <v>1.6</v>
      </c>
      <c r="I405" s="205"/>
      <c r="J405" s="201"/>
      <c r="K405" s="201"/>
      <c r="L405" s="206"/>
      <c r="M405" s="207"/>
      <c r="N405" s="208"/>
      <c r="O405" s="208"/>
      <c r="P405" s="208"/>
      <c r="Q405" s="208"/>
      <c r="R405" s="208"/>
      <c r="S405" s="208"/>
      <c r="T405" s="209"/>
      <c r="AT405" s="210" t="s">
        <v>161</v>
      </c>
      <c r="AU405" s="210" t="s">
        <v>81</v>
      </c>
      <c r="AV405" s="13" t="s">
        <v>81</v>
      </c>
      <c r="AW405" s="13" t="s">
        <v>34</v>
      </c>
      <c r="AX405" s="13" t="s">
        <v>72</v>
      </c>
      <c r="AY405" s="210" t="s">
        <v>148</v>
      </c>
    </row>
    <row r="406" spans="2:51" s="13" customFormat="1" ht="22.5">
      <c r="B406" s="200"/>
      <c r="C406" s="201"/>
      <c r="D406" s="193" t="s">
        <v>161</v>
      </c>
      <c r="E406" s="202" t="s">
        <v>19</v>
      </c>
      <c r="F406" s="203" t="s">
        <v>579</v>
      </c>
      <c r="G406" s="201"/>
      <c r="H406" s="204">
        <v>1.6</v>
      </c>
      <c r="I406" s="205"/>
      <c r="J406" s="201"/>
      <c r="K406" s="201"/>
      <c r="L406" s="206"/>
      <c r="M406" s="207"/>
      <c r="N406" s="208"/>
      <c r="O406" s="208"/>
      <c r="P406" s="208"/>
      <c r="Q406" s="208"/>
      <c r="R406" s="208"/>
      <c r="S406" s="208"/>
      <c r="T406" s="209"/>
      <c r="AT406" s="210" t="s">
        <v>161</v>
      </c>
      <c r="AU406" s="210" t="s">
        <v>81</v>
      </c>
      <c r="AV406" s="13" t="s">
        <v>81</v>
      </c>
      <c r="AW406" s="13" t="s">
        <v>34</v>
      </c>
      <c r="AX406" s="13" t="s">
        <v>72</v>
      </c>
      <c r="AY406" s="210" t="s">
        <v>148</v>
      </c>
    </row>
    <row r="407" spans="2:51" s="14" customFormat="1" ht="12">
      <c r="B407" s="211"/>
      <c r="C407" s="212"/>
      <c r="D407" s="193" t="s">
        <v>161</v>
      </c>
      <c r="E407" s="213" t="s">
        <v>19</v>
      </c>
      <c r="F407" s="214" t="s">
        <v>164</v>
      </c>
      <c r="G407" s="212"/>
      <c r="H407" s="215">
        <v>4.8</v>
      </c>
      <c r="I407" s="216"/>
      <c r="J407" s="212"/>
      <c r="K407" s="212"/>
      <c r="L407" s="217"/>
      <c r="M407" s="218"/>
      <c r="N407" s="219"/>
      <c r="O407" s="219"/>
      <c r="P407" s="219"/>
      <c r="Q407" s="219"/>
      <c r="R407" s="219"/>
      <c r="S407" s="219"/>
      <c r="T407" s="220"/>
      <c r="AT407" s="221" t="s">
        <v>161</v>
      </c>
      <c r="AU407" s="221" t="s">
        <v>81</v>
      </c>
      <c r="AV407" s="14" t="s">
        <v>155</v>
      </c>
      <c r="AW407" s="14" t="s">
        <v>34</v>
      </c>
      <c r="AX407" s="14" t="s">
        <v>79</v>
      </c>
      <c r="AY407" s="221" t="s">
        <v>148</v>
      </c>
    </row>
    <row r="408" spans="1:65" s="2" customFormat="1" ht="24.2" customHeight="1">
      <c r="A408" s="36"/>
      <c r="B408" s="37"/>
      <c r="C408" s="180" t="s">
        <v>580</v>
      </c>
      <c r="D408" s="180" t="s">
        <v>150</v>
      </c>
      <c r="E408" s="181" t="s">
        <v>581</v>
      </c>
      <c r="F408" s="182" t="s">
        <v>582</v>
      </c>
      <c r="G408" s="183" t="s">
        <v>200</v>
      </c>
      <c r="H408" s="184">
        <v>1</v>
      </c>
      <c r="I408" s="185"/>
      <c r="J408" s="186">
        <f>ROUND(I408*H408,2)</f>
        <v>0</v>
      </c>
      <c r="K408" s="182" t="s">
        <v>19</v>
      </c>
      <c r="L408" s="41"/>
      <c r="M408" s="187" t="s">
        <v>19</v>
      </c>
      <c r="N408" s="188" t="s">
        <v>43</v>
      </c>
      <c r="O408" s="66"/>
      <c r="P408" s="189">
        <f>O408*H408</f>
        <v>0</v>
      </c>
      <c r="Q408" s="189">
        <v>0</v>
      </c>
      <c r="R408" s="189">
        <f>Q408*H408</f>
        <v>0</v>
      </c>
      <c r="S408" s="189">
        <v>0.059</v>
      </c>
      <c r="T408" s="190">
        <f>S408*H408</f>
        <v>0.059</v>
      </c>
      <c r="U408" s="36"/>
      <c r="V408" s="36"/>
      <c r="W408" s="36"/>
      <c r="X408" s="36"/>
      <c r="Y408" s="36"/>
      <c r="Z408" s="36"/>
      <c r="AA408" s="36"/>
      <c r="AB408" s="36"/>
      <c r="AC408" s="36"/>
      <c r="AD408" s="36"/>
      <c r="AE408" s="36"/>
      <c r="AR408" s="191" t="s">
        <v>155</v>
      </c>
      <c r="AT408" s="191" t="s">
        <v>150</v>
      </c>
      <c r="AU408" s="191" t="s">
        <v>81</v>
      </c>
      <c r="AY408" s="19" t="s">
        <v>148</v>
      </c>
      <c r="BE408" s="192">
        <f>IF(N408="základní",J408,0)</f>
        <v>0</v>
      </c>
      <c r="BF408" s="192">
        <f>IF(N408="snížená",J408,0)</f>
        <v>0</v>
      </c>
      <c r="BG408" s="192">
        <f>IF(N408="zákl. přenesená",J408,0)</f>
        <v>0</v>
      </c>
      <c r="BH408" s="192">
        <f>IF(N408="sníž. přenesená",J408,0)</f>
        <v>0</v>
      </c>
      <c r="BI408" s="192">
        <f>IF(N408="nulová",J408,0)</f>
        <v>0</v>
      </c>
      <c r="BJ408" s="19" t="s">
        <v>79</v>
      </c>
      <c r="BK408" s="192">
        <f>ROUND(I408*H408,2)</f>
        <v>0</v>
      </c>
      <c r="BL408" s="19" t="s">
        <v>155</v>
      </c>
      <c r="BM408" s="191" t="s">
        <v>583</v>
      </c>
    </row>
    <row r="409" spans="1:47" s="2" customFormat="1" ht="12">
      <c r="A409" s="36"/>
      <c r="B409" s="37"/>
      <c r="C409" s="38"/>
      <c r="D409" s="193" t="s">
        <v>157</v>
      </c>
      <c r="E409" s="38"/>
      <c r="F409" s="194" t="s">
        <v>584</v>
      </c>
      <c r="G409" s="38"/>
      <c r="H409" s="38"/>
      <c r="I409" s="195"/>
      <c r="J409" s="38"/>
      <c r="K409" s="38"/>
      <c r="L409" s="41"/>
      <c r="M409" s="196"/>
      <c r="N409" s="197"/>
      <c r="O409" s="66"/>
      <c r="P409" s="66"/>
      <c r="Q409" s="66"/>
      <c r="R409" s="66"/>
      <c r="S409" s="66"/>
      <c r="T409" s="67"/>
      <c r="U409" s="36"/>
      <c r="V409" s="36"/>
      <c r="W409" s="36"/>
      <c r="X409" s="36"/>
      <c r="Y409" s="36"/>
      <c r="Z409" s="36"/>
      <c r="AA409" s="36"/>
      <c r="AB409" s="36"/>
      <c r="AC409" s="36"/>
      <c r="AD409" s="36"/>
      <c r="AE409" s="36"/>
      <c r="AT409" s="19" t="s">
        <v>157</v>
      </c>
      <c r="AU409" s="19" t="s">
        <v>81</v>
      </c>
    </row>
    <row r="410" spans="2:51" s="13" customFormat="1" ht="12">
      <c r="B410" s="200"/>
      <c r="C410" s="201"/>
      <c r="D410" s="193" t="s">
        <v>161</v>
      </c>
      <c r="E410" s="202" t="s">
        <v>19</v>
      </c>
      <c r="F410" s="203" t="s">
        <v>585</v>
      </c>
      <c r="G410" s="201"/>
      <c r="H410" s="204">
        <v>1</v>
      </c>
      <c r="I410" s="205"/>
      <c r="J410" s="201"/>
      <c r="K410" s="201"/>
      <c r="L410" s="206"/>
      <c r="M410" s="207"/>
      <c r="N410" s="208"/>
      <c r="O410" s="208"/>
      <c r="P410" s="208"/>
      <c r="Q410" s="208"/>
      <c r="R410" s="208"/>
      <c r="S410" s="208"/>
      <c r="T410" s="209"/>
      <c r="AT410" s="210" t="s">
        <v>161</v>
      </c>
      <c r="AU410" s="210" t="s">
        <v>81</v>
      </c>
      <c r="AV410" s="13" t="s">
        <v>81</v>
      </c>
      <c r="AW410" s="13" t="s">
        <v>34</v>
      </c>
      <c r="AX410" s="13" t="s">
        <v>79</v>
      </c>
      <c r="AY410" s="210" t="s">
        <v>148</v>
      </c>
    </row>
    <row r="411" spans="1:65" s="2" customFormat="1" ht="24.2" customHeight="1">
      <c r="A411" s="36"/>
      <c r="B411" s="37"/>
      <c r="C411" s="180" t="s">
        <v>586</v>
      </c>
      <c r="D411" s="180" t="s">
        <v>150</v>
      </c>
      <c r="E411" s="181" t="s">
        <v>587</v>
      </c>
      <c r="F411" s="182" t="s">
        <v>588</v>
      </c>
      <c r="G411" s="183" t="s">
        <v>200</v>
      </c>
      <c r="H411" s="184">
        <v>1</v>
      </c>
      <c r="I411" s="185"/>
      <c r="J411" s="186">
        <f>ROUND(I411*H411,2)</f>
        <v>0</v>
      </c>
      <c r="K411" s="182" t="s">
        <v>19</v>
      </c>
      <c r="L411" s="41"/>
      <c r="M411" s="187" t="s">
        <v>19</v>
      </c>
      <c r="N411" s="188" t="s">
        <v>43</v>
      </c>
      <c r="O411" s="66"/>
      <c r="P411" s="189">
        <f>O411*H411</f>
        <v>0</v>
      </c>
      <c r="Q411" s="189">
        <v>0</v>
      </c>
      <c r="R411" s="189">
        <f>Q411*H411</f>
        <v>0</v>
      </c>
      <c r="S411" s="189">
        <v>0.075</v>
      </c>
      <c r="T411" s="190">
        <f>S411*H411</f>
        <v>0.075</v>
      </c>
      <c r="U411" s="36"/>
      <c r="V411" s="36"/>
      <c r="W411" s="36"/>
      <c r="X411" s="36"/>
      <c r="Y411" s="36"/>
      <c r="Z411" s="36"/>
      <c r="AA411" s="36"/>
      <c r="AB411" s="36"/>
      <c r="AC411" s="36"/>
      <c r="AD411" s="36"/>
      <c r="AE411" s="36"/>
      <c r="AR411" s="191" t="s">
        <v>155</v>
      </c>
      <c r="AT411" s="191" t="s">
        <v>150</v>
      </c>
      <c r="AU411" s="191" t="s">
        <v>81</v>
      </c>
      <c r="AY411" s="19" t="s">
        <v>148</v>
      </c>
      <c r="BE411" s="192">
        <f>IF(N411="základní",J411,0)</f>
        <v>0</v>
      </c>
      <c r="BF411" s="192">
        <f>IF(N411="snížená",J411,0)</f>
        <v>0</v>
      </c>
      <c r="BG411" s="192">
        <f>IF(N411="zákl. přenesená",J411,0)</f>
        <v>0</v>
      </c>
      <c r="BH411" s="192">
        <f>IF(N411="sníž. přenesená",J411,0)</f>
        <v>0</v>
      </c>
      <c r="BI411" s="192">
        <f>IF(N411="nulová",J411,0)</f>
        <v>0</v>
      </c>
      <c r="BJ411" s="19" t="s">
        <v>79</v>
      </c>
      <c r="BK411" s="192">
        <f>ROUND(I411*H411,2)</f>
        <v>0</v>
      </c>
      <c r="BL411" s="19" t="s">
        <v>155</v>
      </c>
      <c r="BM411" s="191" t="s">
        <v>589</v>
      </c>
    </row>
    <row r="412" spans="1:47" s="2" customFormat="1" ht="12">
      <c r="A412" s="36"/>
      <c r="B412" s="37"/>
      <c r="C412" s="38"/>
      <c r="D412" s="193" t="s">
        <v>157</v>
      </c>
      <c r="E412" s="38"/>
      <c r="F412" s="194" t="s">
        <v>588</v>
      </c>
      <c r="G412" s="38"/>
      <c r="H412" s="38"/>
      <c r="I412" s="195"/>
      <c r="J412" s="38"/>
      <c r="K412" s="38"/>
      <c r="L412" s="41"/>
      <c r="M412" s="196"/>
      <c r="N412" s="197"/>
      <c r="O412" s="66"/>
      <c r="P412" s="66"/>
      <c r="Q412" s="66"/>
      <c r="R412" s="66"/>
      <c r="S412" s="66"/>
      <c r="T412" s="67"/>
      <c r="U412" s="36"/>
      <c r="V412" s="36"/>
      <c r="W412" s="36"/>
      <c r="X412" s="36"/>
      <c r="Y412" s="36"/>
      <c r="Z412" s="36"/>
      <c r="AA412" s="36"/>
      <c r="AB412" s="36"/>
      <c r="AC412" s="36"/>
      <c r="AD412" s="36"/>
      <c r="AE412" s="36"/>
      <c r="AT412" s="19" t="s">
        <v>157</v>
      </c>
      <c r="AU412" s="19" t="s">
        <v>81</v>
      </c>
    </row>
    <row r="413" spans="2:51" s="13" customFormat="1" ht="12">
      <c r="B413" s="200"/>
      <c r="C413" s="201"/>
      <c r="D413" s="193" t="s">
        <v>161</v>
      </c>
      <c r="E413" s="202" t="s">
        <v>19</v>
      </c>
      <c r="F413" s="203" t="s">
        <v>590</v>
      </c>
      <c r="G413" s="201"/>
      <c r="H413" s="204">
        <v>1</v>
      </c>
      <c r="I413" s="205"/>
      <c r="J413" s="201"/>
      <c r="K413" s="201"/>
      <c r="L413" s="206"/>
      <c r="M413" s="207"/>
      <c r="N413" s="208"/>
      <c r="O413" s="208"/>
      <c r="P413" s="208"/>
      <c r="Q413" s="208"/>
      <c r="R413" s="208"/>
      <c r="S413" s="208"/>
      <c r="T413" s="209"/>
      <c r="AT413" s="210" t="s">
        <v>161</v>
      </c>
      <c r="AU413" s="210" t="s">
        <v>81</v>
      </c>
      <c r="AV413" s="13" t="s">
        <v>81</v>
      </c>
      <c r="AW413" s="13" t="s">
        <v>34</v>
      </c>
      <c r="AX413" s="13" t="s">
        <v>79</v>
      </c>
      <c r="AY413" s="210" t="s">
        <v>148</v>
      </c>
    </row>
    <row r="414" spans="1:65" s="2" customFormat="1" ht="24.2" customHeight="1">
      <c r="A414" s="36"/>
      <c r="B414" s="37"/>
      <c r="C414" s="180" t="s">
        <v>591</v>
      </c>
      <c r="D414" s="180" t="s">
        <v>150</v>
      </c>
      <c r="E414" s="181" t="s">
        <v>592</v>
      </c>
      <c r="F414" s="182" t="s">
        <v>593</v>
      </c>
      <c r="G414" s="183" t="s">
        <v>245</v>
      </c>
      <c r="H414" s="184">
        <v>2.605</v>
      </c>
      <c r="I414" s="185"/>
      <c r="J414" s="186">
        <f>ROUND(I414*H414,2)</f>
        <v>0</v>
      </c>
      <c r="K414" s="182" t="s">
        <v>154</v>
      </c>
      <c r="L414" s="41"/>
      <c r="M414" s="187" t="s">
        <v>19</v>
      </c>
      <c r="N414" s="188" t="s">
        <v>43</v>
      </c>
      <c r="O414" s="66"/>
      <c r="P414" s="189">
        <f>O414*H414</f>
        <v>0</v>
      </c>
      <c r="Q414" s="189">
        <v>0</v>
      </c>
      <c r="R414" s="189">
        <f>Q414*H414</f>
        <v>0</v>
      </c>
      <c r="S414" s="189">
        <v>0.059</v>
      </c>
      <c r="T414" s="190">
        <f>S414*H414</f>
        <v>0.153695</v>
      </c>
      <c r="U414" s="36"/>
      <c r="V414" s="36"/>
      <c r="W414" s="36"/>
      <c r="X414" s="36"/>
      <c r="Y414" s="36"/>
      <c r="Z414" s="36"/>
      <c r="AA414" s="36"/>
      <c r="AB414" s="36"/>
      <c r="AC414" s="36"/>
      <c r="AD414" s="36"/>
      <c r="AE414" s="36"/>
      <c r="AR414" s="191" t="s">
        <v>155</v>
      </c>
      <c r="AT414" s="191" t="s">
        <v>150</v>
      </c>
      <c r="AU414" s="191" t="s">
        <v>81</v>
      </c>
      <c r="AY414" s="19" t="s">
        <v>148</v>
      </c>
      <c r="BE414" s="192">
        <f>IF(N414="základní",J414,0)</f>
        <v>0</v>
      </c>
      <c r="BF414" s="192">
        <f>IF(N414="snížená",J414,0)</f>
        <v>0</v>
      </c>
      <c r="BG414" s="192">
        <f>IF(N414="zákl. přenesená",J414,0)</f>
        <v>0</v>
      </c>
      <c r="BH414" s="192">
        <f>IF(N414="sníž. přenesená",J414,0)</f>
        <v>0</v>
      </c>
      <c r="BI414" s="192">
        <f>IF(N414="nulová",J414,0)</f>
        <v>0</v>
      </c>
      <c r="BJ414" s="19" t="s">
        <v>79</v>
      </c>
      <c r="BK414" s="192">
        <f>ROUND(I414*H414,2)</f>
        <v>0</v>
      </c>
      <c r="BL414" s="19" t="s">
        <v>155</v>
      </c>
      <c r="BM414" s="191" t="s">
        <v>594</v>
      </c>
    </row>
    <row r="415" spans="1:47" s="2" customFormat="1" ht="19.5">
      <c r="A415" s="36"/>
      <c r="B415" s="37"/>
      <c r="C415" s="38"/>
      <c r="D415" s="193" t="s">
        <v>157</v>
      </c>
      <c r="E415" s="38"/>
      <c r="F415" s="194" t="s">
        <v>595</v>
      </c>
      <c r="G415" s="38"/>
      <c r="H415" s="38"/>
      <c r="I415" s="195"/>
      <c r="J415" s="38"/>
      <c r="K415" s="38"/>
      <c r="L415" s="41"/>
      <c r="M415" s="196"/>
      <c r="N415" s="197"/>
      <c r="O415" s="66"/>
      <c r="P415" s="66"/>
      <c r="Q415" s="66"/>
      <c r="R415" s="66"/>
      <c r="S415" s="66"/>
      <c r="T415" s="67"/>
      <c r="U415" s="36"/>
      <c r="V415" s="36"/>
      <c r="W415" s="36"/>
      <c r="X415" s="36"/>
      <c r="Y415" s="36"/>
      <c r="Z415" s="36"/>
      <c r="AA415" s="36"/>
      <c r="AB415" s="36"/>
      <c r="AC415" s="36"/>
      <c r="AD415" s="36"/>
      <c r="AE415" s="36"/>
      <c r="AT415" s="19" t="s">
        <v>157</v>
      </c>
      <c r="AU415" s="19" t="s">
        <v>81</v>
      </c>
    </row>
    <row r="416" spans="1:47" s="2" customFormat="1" ht="12">
      <c r="A416" s="36"/>
      <c r="B416" s="37"/>
      <c r="C416" s="38"/>
      <c r="D416" s="198" t="s">
        <v>159</v>
      </c>
      <c r="E416" s="38"/>
      <c r="F416" s="199" t="s">
        <v>596</v>
      </c>
      <c r="G416" s="38"/>
      <c r="H416" s="38"/>
      <c r="I416" s="195"/>
      <c r="J416" s="38"/>
      <c r="K416" s="38"/>
      <c r="L416" s="41"/>
      <c r="M416" s="196"/>
      <c r="N416" s="197"/>
      <c r="O416" s="66"/>
      <c r="P416" s="66"/>
      <c r="Q416" s="66"/>
      <c r="R416" s="66"/>
      <c r="S416" s="66"/>
      <c r="T416" s="67"/>
      <c r="U416" s="36"/>
      <c r="V416" s="36"/>
      <c r="W416" s="36"/>
      <c r="X416" s="36"/>
      <c r="Y416" s="36"/>
      <c r="Z416" s="36"/>
      <c r="AA416" s="36"/>
      <c r="AB416" s="36"/>
      <c r="AC416" s="36"/>
      <c r="AD416" s="36"/>
      <c r="AE416" s="36"/>
      <c r="AT416" s="19" t="s">
        <v>159</v>
      </c>
      <c r="AU416" s="19" t="s">
        <v>81</v>
      </c>
    </row>
    <row r="417" spans="2:51" s="13" customFormat="1" ht="12">
      <c r="B417" s="200"/>
      <c r="C417" s="201"/>
      <c r="D417" s="193" t="s">
        <v>161</v>
      </c>
      <c r="E417" s="202" t="s">
        <v>19</v>
      </c>
      <c r="F417" s="203" t="s">
        <v>597</v>
      </c>
      <c r="G417" s="201"/>
      <c r="H417" s="204">
        <v>2.605</v>
      </c>
      <c r="I417" s="205"/>
      <c r="J417" s="201"/>
      <c r="K417" s="201"/>
      <c r="L417" s="206"/>
      <c r="M417" s="207"/>
      <c r="N417" s="208"/>
      <c r="O417" s="208"/>
      <c r="P417" s="208"/>
      <c r="Q417" s="208"/>
      <c r="R417" s="208"/>
      <c r="S417" s="208"/>
      <c r="T417" s="209"/>
      <c r="AT417" s="210" t="s">
        <v>161</v>
      </c>
      <c r="AU417" s="210" t="s">
        <v>81</v>
      </c>
      <c r="AV417" s="13" t="s">
        <v>81</v>
      </c>
      <c r="AW417" s="13" t="s">
        <v>34</v>
      </c>
      <c r="AX417" s="13" t="s">
        <v>79</v>
      </c>
      <c r="AY417" s="210" t="s">
        <v>148</v>
      </c>
    </row>
    <row r="418" spans="1:65" s="2" customFormat="1" ht="24.2" customHeight="1">
      <c r="A418" s="36"/>
      <c r="B418" s="37"/>
      <c r="C418" s="180" t="s">
        <v>598</v>
      </c>
      <c r="D418" s="180" t="s">
        <v>150</v>
      </c>
      <c r="E418" s="181" t="s">
        <v>599</v>
      </c>
      <c r="F418" s="182" t="s">
        <v>600</v>
      </c>
      <c r="G418" s="183" t="s">
        <v>200</v>
      </c>
      <c r="H418" s="184">
        <v>1</v>
      </c>
      <c r="I418" s="185"/>
      <c r="J418" s="186">
        <f>ROUND(I418*H418,2)</f>
        <v>0</v>
      </c>
      <c r="K418" s="182" t="s">
        <v>154</v>
      </c>
      <c r="L418" s="41"/>
      <c r="M418" s="187" t="s">
        <v>19</v>
      </c>
      <c r="N418" s="188" t="s">
        <v>43</v>
      </c>
      <c r="O418" s="66"/>
      <c r="P418" s="189">
        <f>O418*H418</f>
        <v>0</v>
      </c>
      <c r="Q418" s="189">
        <v>0</v>
      </c>
      <c r="R418" s="189">
        <f>Q418*H418</f>
        <v>0</v>
      </c>
      <c r="S418" s="189">
        <v>0.008</v>
      </c>
      <c r="T418" s="190">
        <f>S418*H418</f>
        <v>0.008</v>
      </c>
      <c r="U418" s="36"/>
      <c r="V418" s="36"/>
      <c r="W418" s="36"/>
      <c r="X418" s="36"/>
      <c r="Y418" s="36"/>
      <c r="Z418" s="36"/>
      <c r="AA418" s="36"/>
      <c r="AB418" s="36"/>
      <c r="AC418" s="36"/>
      <c r="AD418" s="36"/>
      <c r="AE418" s="36"/>
      <c r="AR418" s="191" t="s">
        <v>155</v>
      </c>
      <c r="AT418" s="191" t="s">
        <v>150</v>
      </c>
      <c r="AU418" s="191" t="s">
        <v>81</v>
      </c>
      <c r="AY418" s="19" t="s">
        <v>148</v>
      </c>
      <c r="BE418" s="192">
        <f>IF(N418="základní",J418,0)</f>
        <v>0</v>
      </c>
      <c r="BF418" s="192">
        <f>IF(N418="snížená",J418,0)</f>
        <v>0</v>
      </c>
      <c r="BG418" s="192">
        <f>IF(N418="zákl. přenesená",J418,0)</f>
        <v>0</v>
      </c>
      <c r="BH418" s="192">
        <f>IF(N418="sníž. přenesená",J418,0)</f>
        <v>0</v>
      </c>
      <c r="BI418" s="192">
        <f>IF(N418="nulová",J418,0)</f>
        <v>0</v>
      </c>
      <c r="BJ418" s="19" t="s">
        <v>79</v>
      </c>
      <c r="BK418" s="192">
        <f>ROUND(I418*H418,2)</f>
        <v>0</v>
      </c>
      <c r="BL418" s="19" t="s">
        <v>155</v>
      </c>
      <c r="BM418" s="191" t="s">
        <v>601</v>
      </c>
    </row>
    <row r="419" spans="1:47" s="2" customFormat="1" ht="29.25">
      <c r="A419" s="36"/>
      <c r="B419" s="37"/>
      <c r="C419" s="38"/>
      <c r="D419" s="193" t="s">
        <v>157</v>
      </c>
      <c r="E419" s="38"/>
      <c r="F419" s="194" t="s">
        <v>602</v>
      </c>
      <c r="G419" s="38"/>
      <c r="H419" s="38"/>
      <c r="I419" s="195"/>
      <c r="J419" s="38"/>
      <c r="K419" s="38"/>
      <c r="L419" s="41"/>
      <c r="M419" s="196"/>
      <c r="N419" s="197"/>
      <c r="O419" s="66"/>
      <c r="P419" s="66"/>
      <c r="Q419" s="66"/>
      <c r="R419" s="66"/>
      <c r="S419" s="66"/>
      <c r="T419" s="67"/>
      <c r="U419" s="36"/>
      <c r="V419" s="36"/>
      <c r="W419" s="36"/>
      <c r="X419" s="36"/>
      <c r="Y419" s="36"/>
      <c r="Z419" s="36"/>
      <c r="AA419" s="36"/>
      <c r="AB419" s="36"/>
      <c r="AC419" s="36"/>
      <c r="AD419" s="36"/>
      <c r="AE419" s="36"/>
      <c r="AT419" s="19" t="s">
        <v>157</v>
      </c>
      <c r="AU419" s="19" t="s">
        <v>81</v>
      </c>
    </row>
    <row r="420" spans="1:47" s="2" customFormat="1" ht="12">
      <c r="A420" s="36"/>
      <c r="B420" s="37"/>
      <c r="C420" s="38"/>
      <c r="D420" s="198" t="s">
        <v>159</v>
      </c>
      <c r="E420" s="38"/>
      <c r="F420" s="199" t="s">
        <v>603</v>
      </c>
      <c r="G420" s="38"/>
      <c r="H420" s="38"/>
      <c r="I420" s="195"/>
      <c r="J420" s="38"/>
      <c r="K420" s="38"/>
      <c r="L420" s="41"/>
      <c r="M420" s="196"/>
      <c r="N420" s="197"/>
      <c r="O420" s="66"/>
      <c r="P420" s="66"/>
      <c r="Q420" s="66"/>
      <c r="R420" s="66"/>
      <c r="S420" s="66"/>
      <c r="T420" s="67"/>
      <c r="U420" s="36"/>
      <c r="V420" s="36"/>
      <c r="W420" s="36"/>
      <c r="X420" s="36"/>
      <c r="Y420" s="36"/>
      <c r="Z420" s="36"/>
      <c r="AA420" s="36"/>
      <c r="AB420" s="36"/>
      <c r="AC420" s="36"/>
      <c r="AD420" s="36"/>
      <c r="AE420" s="36"/>
      <c r="AT420" s="19" t="s">
        <v>159</v>
      </c>
      <c r="AU420" s="19" t="s">
        <v>81</v>
      </c>
    </row>
    <row r="421" spans="2:51" s="13" customFormat="1" ht="22.5">
      <c r="B421" s="200"/>
      <c r="C421" s="201"/>
      <c r="D421" s="193" t="s">
        <v>161</v>
      </c>
      <c r="E421" s="202" t="s">
        <v>19</v>
      </c>
      <c r="F421" s="203" t="s">
        <v>604</v>
      </c>
      <c r="G421" s="201"/>
      <c r="H421" s="204">
        <v>1</v>
      </c>
      <c r="I421" s="205"/>
      <c r="J421" s="201"/>
      <c r="K421" s="201"/>
      <c r="L421" s="206"/>
      <c r="M421" s="207"/>
      <c r="N421" s="208"/>
      <c r="O421" s="208"/>
      <c r="P421" s="208"/>
      <c r="Q421" s="208"/>
      <c r="R421" s="208"/>
      <c r="S421" s="208"/>
      <c r="T421" s="209"/>
      <c r="AT421" s="210" t="s">
        <v>161</v>
      </c>
      <c r="AU421" s="210" t="s">
        <v>81</v>
      </c>
      <c r="AV421" s="13" t="s">
        <v>81</v>
      </c>
      <c r="AW421" s="13" t="s">
        <v>34</v>
      </c>
      <c r="AX421" s="13" t="s">
        <v>79</v>
      </c>
      <c r="AY421" s="210" t="s">
        <v>148</v>
      </c>
    </row>
    <row r="422" spans="1:65" s="2" customFormat="1" ht="24.2" customHeight="1">
      <c r="A422" s="36"/>
      <c r="B422" s="37"/>
      <c r="C422" s="180" t="s">
        <v>605</v>
      </c>
      <c r="D422" s="180" t="s">
        <v>150</v>
      </c>
      <c r="E422" s="181" t="s">
        <v>606</v>
      </c>
      <c r="F422" s="182" t="s">
        <v>607</v>
      </c>
      <c r="G422" s="183" t="s">
        <v>200</v>
      </c>
      <c r="H422" s="184">
        <v>1</v>
      </c>
      <c r="I422" s="185"/>
      <c r="J422" s="186">
        <f>ROUND(I422*H422,2)</f>
        <v>0</v>
      </c>
      <c r="K422" s="182" t="s">
        <v>154</v>
      </c>
      <c r="L422" s="41"/>
      <c r="M422" s="187" t="s">
        <v>19</v>
      </c>
      <c r="N422" s="188" t="s">
        <v>43</v>
      </c>
      <c r="O422" s="66"/>
      <c r="P422" s="189">
        <f>O422*H422</f>
        <v>0</v>
      </c>
      <c r="Q422" s="189">
        <v>0</v>
      </c>
      <c r="R422" s="189">
        <f>Q422*H422</f>
        <v>0</v>
      </c>
      <c r="S422" s="189">
        <v>0.054</v>
      </c>
      <c r="T422" s="190">
        <f>S422*H422</f>
        <v>0.054</v>
      </c>
      <c r="U422" s="36"/>
      <c r="V422" s="36"/>
      <c r="W422" s="36"/>
      <c r="X422" s="36"/>
      <c r="Y422" s="36"/>
      <c r="Z422" s="36"/>
      <c r="AA422" s="36"/>
      <c r="AB422" s="36"/>
      <c r="AC422" s="36"/>
      <c r="AD422" s="36"/>
      <c r="AE422" s="36"/>
      <c r="AR422" s="191" t="s">
        <v>155</v>
      </c>
      <c r="AT422" s="191" t="s">
        <v>150</v>
      </c>
      <c r="AU422" s="191" t="s">
        <v>81</v>
      </c>
      <c r="AY422" s="19" t="s">
        <v>148</v>
      </c>
      <c r="BE422" s="192">
        <f>IF(N422="základní",J422,0)</f>
        <v>0</v>
      </c>
      <c r="BF422" s="192">
        <f>IF(N422="snížená",J422,0)</f>
        <v>0</v>
      </c>
      <c r="BG422" s="192">
        <f>IF(N422="zákl. přenesená",J422,0)</f>
        <v>0</v>
      </c>
      <c r="BH422" s="192">
        <f>IF(N422="sníž. přenesená",J422,0)</f>
        <v>0</v>
      </c>
      <c r="BI422" s="192">
        <f>IF(N422="nulová",J422,0)</f>
        <v>0</v>
      </c>
      <c r="BJ422" s="19" t="s">
        <v>79</v>
      </c>
      <c r="BK422" s="192">
        <f>ROUND(I422*H422,2)</f>
        <v>0</v>
      </c>
      <c r="BL422" s="19" t="s">
        <v>155</v>
      </c>
      <c r="BM422" s="191" t="s">
        <v>608</v>
      </c>
    </row>
    <row r="423" spans="1:47" s="2" customFormat="1" ht="29.25">
      <c r="A423" s="36"/>
      <c r="B423" s="37"/>
      <c r="C423" s="38"/>
      <c r="D423" s="193" t="s">
        <v>157</v>
      </c>
      <c r="E423" s="38"/>
      <c r="F423" s="194" t="s">
        <v>609</v>
      </c>
      <c r="G423" s="38"/>
      <c r="H423" s="38"/>
      <c r="I423" s="195"/>
      <c r="J423" s="38"/>
      <c r="K423" s="38"/>
      <c r="L423" s="41"/>
      <c r="M423" s="196"/>
      <c r="N423" s="197"/>
      <c r="O423" s="66"/>
      <c r="P423" s="66"/>
      <c r="Q423" s="66"/>
      <c r="R423" s="66"/>
      <c r="S423" s="66"/>
      <c r="T423" s="67"/>
      <c r="U423" s="36"/>
      <c r="V423" s="36"/>
      <c r="W423" s="36"/>
      <c r="X423" s="36"/>
      <c r="Y423" s="36"/>
      <c r="Z423" s="36"/>
      <c r="AA423" s="36"/>
      <c r="AB423" s="36"/>
      <c r="AC423" s="36"/>
      <c r="AD423" s="36"/>
      <c r="AE423" s="36"/>
      <c r="AT423" s="19" t="s">
        <v>157</v>
      </c>
      <c r="AU423" s="19" t="s">
        <v>81</v>
      </c>
    </row>
    <row r="424" spans="1:47" s="2" customFormat="1" ht="12">
      <c r="A424" s="36"/>
      <c r="B424" s="37"/>
      <c r="C424" s="38"/>
      <c r="D424" s="198" t="s">
        <v>159</v>
      </c>
      <c r="E424" s="38"/>
      <c r="F424" s="199" t="s">
        <v>610</v>
      </c>
      <c r="G424" s="38"/>
      <c r="H424" s="38"/>
      <c r="I424" s="195"/>
      <c r="J424" s="38"/>
      <c r="K424" s="38"/>
      <c r="L424" s="41"/>
      <c r="M424" s="196"/>
      <c r="N424" s="197"/>
      <c r="O424" s="66"/>
      <c r="P424" s="66"/>
      <c r="Q424" s="66"/>
      <c r="R424" s="66"/>
      <c r="S424" s="66"/>
      <c r="T424" s="67"/>
      <c r="U424" s="36"/>
      <c r="V424" s="36"/>
      <c r="W424" s="36"/>
      <c r="X424" s="36"/>
      <c r="Y424" s="36"/>
      <c r="Z424" s="36"/>
      <c r="AA424" s="36"/>
      <c r="AB424" s="36"/>
      <c r="AC424" s="36"/>
      <c r="AD424" s="36"/>
      <c r="AE424" s="36"/>
      <c r="AT424" s="19" t="s">
        <v>159</v>
      </c>
      <c r="AU424" s="19" t="s">
        <v>81</v>
      </c>
    </row>
    <row r="425" spans="2:51" s="13" customFormat="1" ht="22.5">
      <c r="B425" s="200"/>
      <c r="C425" s="201"/>
      <c r="D425" s="193" t="s">
        <v>161</v>
      </c>
      <c r="E425" s="202" t="s">
        <v>19</v>
      </c>
      <c r="F425" s="203" t="s">
        <v>611</v>
      </c>
      <c r="G425" s="201"/>
      <c r="H425" s="204">
        <v>1</v>
      </c>
      <c r="I425" s="205"/>
      <c r="J425" s="201"/>
      <c r="K425" s="201"/>
      <c r="L425" s="206"/>
      <c r="M425" s="207"/>
      <c r="N425" s="208"/>
      <c r="O425" s="208"/>
      <c r="P425" s="208"/>
      <c r="Q425" s="208"/>
      <c r="R425" s="208"/>
      <c r="S425" s="208"/>
      <c r="T425" s="209"/>
      <c r="AT425" s="210" t="s">
        <v>161</v>
      </c>
      <c r="AU425" s="210" t="s">
        <v>81</v>
      </c>
      <c r="AV425" s="13" t="s">
        <v>81</v>
      </c>
      <c r="AW425" s="13" t="s">
        <v>34</v>
      </c>
      <c r="AX425" s="13" t="s">
        <v>72</v>
      </c>
      <c r="AY425" s="210" t="s">
        <v>148</v>
      </c>
    </row>
    <row r="426" spans="2:51" s="13" customFormat="1" ht="12">
      <c r="B426" s="200"/>
      <c r="C426" s="201"/>
      <c r="D426" s="193" t="s">
        <v>161</v>
      </c>
      <c r="E426" s="202" t="s">
        <v>19</v>
      </c>
      <c r="F426" s="203" t="s">
        <v>612</v>
      </c>
      <c r="G426" s="201"/>
      <c r="H426" s="204">
        <v>1</v>
      </c>
      <c r="I426" s="205"/>
      <c r="J426" s="201"/>
      <c r="K426" s="201"/>
      <c r="L426" s="206"/>
      <c r="M426" s="207"/>
      <c r="N426" s="208"/>
      <c r="O426" s="208"/>
      <c r="P426" s="208"/>
      <c r="Q426" s="208"/>
      <c r="R426" s="208"/>
      <c r="S426" s="208"/>
      <c r="T426" s="209"/>
      <c r="AT426" s="210" t="s">
        <v>161</v>
      </c>
      <c r="AU426" s="210" t="s">
        <v>81</v>
      </c>
      <c r="AV426" s="13" t="s">
        <v>81</v>
      </c>
      <c r="AW426" s="13" t="s">
        <v>34</v>
      </c>
      <c r="AX426" s="13" t="s">
        <v>79</v>
      </c>
      <c r="AY426" s="210" t="s">
        <v>148</v>
      </c>
    </row>
    <row r="427" spans="1:65" s="2" customFormat="1" ht="24.2" customHeight="1">
      <c r="A427" s="36"/>
      <c r="B427" s="37"/>
      <c r="C427" s="180" t="s">
        <v>613</v>
      </c>
      <c r="D427" s="180" t="s">
        <v>150</v>
      </c>
      <c r="E427" s="181" t="s">
        <v>614</v>
      </c>
      <c r="F427" s="182" t="s">
        <v>615</v>
      </c>
      <c r="G427" s="183" t="s">
        <v>200</v>
      </c>
      <c r="H427" s="184">
        <v>12</v>
      </c>
      <c r="I427" s="185"/>
      <c r="J427" s="186">
        <f>ROUND(I427*H427,2)</f>
        <v>0</v>
      </c>
      <c r="K427" s="182" t="s">
        <v>154</v>
      </c>
      <c r="L427" s="41"/>
      <c r="M427" s="187" t="s">
        <v>19</v>
      </c>
      <c r="N427" s="188" t="s">
        <v>43</v>
      </c>
      <c r="O427" s="66"/>
      <c r="P427" s="189">
        <f>O427*H427</f>
        <v>0</v>
      </c>
      <c r="Q427" s="189">
        <v>0</v>
      </c>
      <c r="R427" s="189">
        <f>Q427*H427</f>
        <v>0</v>
      </c>
      <c r="S427" s="189">
        <v>0.016</v>
      </c>
      <c r="T427" s="190">
        <f>S427*H427</f>
        <v>0.192</v>
      </c>
      <c r="U427" s="36"/>
      <c r="V427" s="36"/>
      <c r="W427" s="36"/>
      <c r="X427" s="36"/>
      <c r="Y427" s="36"/>
      <c r="Z427" s="36"/>
      <c r="AA427" s="36"/>
      <c r="AB427" s="36"/>
      <c r="AC427" s="36"/>
      <c r="AD427" s="36"/>
      <c r="AE427" s="36"/>
      <c r="AR427" s="191" t="s">
        <v>155</v>
      </c>
      <c r="AT427" s="191" t="s">
        <v>150</v>
      </c>
      <c r="AU427" s="191" t="s">
        <v>81</v>
      </c>
      <c r="AY427" s="19" t="s">
        <v>148</v>
      </c>
      <c r="BE427" s="192">
        <f>IF(N427="základní",J427,0)</f>
        <v>0</v>
      </c>
      <c r="BF427" s="192">
        <f>IF(N427="snížená",J427,0)</f>
        <v>0</v>
      </c>
      <c r="BG427" s="192">
        <f>IF(N427="zákl. přenesená",J427,0)</f>
        <v>0</v>
      </c>
      <c r="BH427" s="192">
        <f>IF(N427="sníž. přenesená",J427,0)</f>
        <v>0</v>
      </c>
      <c r="BI427" s="192">
        <f>IF(N427="nulová",J427,0)</f>
        <v>0</v>
      </c>
      <c r="BJ427" s="19" t="s">
        <v>79</v>
      </c>
      <c r="BK427" s="192">
        <f>ROUND(I427*H427,2)</f>
        <v>0</v>
      </c>
      <c r="BL427" s="19" t="s">
        <v>155</v>
      </c>
      <c r="BM427" s="191" t="s">
        <v>616</v>
      </c>
    </row>
    <row r="428" spans="1:47" s="2" customFormat="1" ht="29.25">
      <c r="A428" s="36"/>
      <c r="B428" s="37"/>
      <c r="C428" s="38"/>
      <c r="D428" s="193" t="s">
        <v>157</v>
      </c>
      <c r="E428" s="38"/>
      <c r="F428" s="194" t="s">
        <v>617</v>
      </c>
      <c r="G428" s="38"/>
      <c r="H428" s="38"/>
      <c r="I428" s="195"/>
      <c r="J428" s="38"/>
      <c r="K428" s="38"/>
      <c r="L428" s="41"/>
      <c r="M428" s="196"/>
      <c r="N428" s="197"/>
      <c r="O428" s="66"/>
      <c r="P428" s="66"/>
      <c r="Q428" s="66"/>
      <c r="R428" s="66"/>
      <c r="S428" s="66"/>
      <c r="T428" s="67"/>
      <c r="U428" s="36"/>
      <c r="V428" s="36"/>
      <c r="W428" s="36"/>
      <c r="X428" s="36"/>
      <c r="Y428" s="36"/>
      <c r="Z428" s="36"/>
      <c r="AA428" s="36"/>
      <c r="AB428" s="36"/>
      <c r="AC428" s="36"/>
      <c r="AD428" s="36"/>
      <c r="AE428" s="36"/>
      <c r="AT428" s="19" t="s">
        <v>157</v>
      </c>
      <c r="AU428" s="19" t="s">
        <v>81</v>
      </c>
    </row>
    <row r="429" spans="1:47" s="2" customFormat="1" ht="12">
      <c r="A429" s="36"/>
      <c r="B429" s="37"/>
      <c r="C429" s="38"/>
      <c r="D429" s="198" t="s">
        <v>159</v>
      </c>
      <c r="E429" s="38"/>
      <c r="F429" s="199" t="s">
        <v>618</v>
      </c>
      <c r="G429" s="38"/>
      <c r="H429" s="38"/>
      <c r="I429" s="195"/>
      <c r="J429" s="38"/>
      <c r="K429" s="38"/>
      <c r="L429" s="41"/>
      <c r="M429" s="196"/>
      <c r="N429" s="197"/>
      <c r="O429" s="66"/>
      <c r="P429" s="66"/>
      <c r="Q429" s="66"/>
      <c r="R429" s="66"/>
      <c r="S429" s="66"/>
      <c r="T429" s="67"/>
      <c r="U429" s="36"/>
      <c r="V429" s="36"/>
      <c r="W429" s="36"/>
      <c r="X429" s="36"/>
      <c r="Y429" s="36"/>
      <c r="Z429" s="36"/>
      <c r="AA429" s="36"/>
      <c r="AB429" s="36"/>
      <c r="AC429" s="36"/>
      <c r="AD429" s="36"/>
      <c r="AE429" s="36"/>
      <c r="AT429" s="19" t="s">
        <v>159</v>
      </c>
      <c r="AU429" s="19" t="s">
        <v>81</v>
      </c>
    </row>
    <row r="430" spans="2:51" s="13" customFormat="1" ht="12">
      <c r="B430" s="200"/>
      <c r="C430" s="201"/>
      <c r="D430" s="193" t="s">
        <v>161</v>
      </c>
      <c r="E430" s="202" t="s">
        <v>19</v>
      </c>
      <c r="F430" s="203" t="s">
        <v>619</v>
      </c>
      <c r="G430" s="201"/>
      <c r="H430" s="204">
        <v>1</v>
      </c>
      <c r="I430" s="205"/>
      <c r="J430" s="201"/>
      <c r="K430" s="201"/>
      <c r="L430" s="206"/>
      <c r="M430" s="207"/>
      <c r="N430" s="208"/>
      <c r="O430" s="208"/>
      <c r="P430" s="208"/>
      <c r="Q430" s="208"/>
      <c r="R430" s="208"/>
      <c r="S430" s="208"/>
      <c r="T430" s="209"/>
      <c r="AT430" s="210" t="s">
        <v>161</v>
      </c>
      <c r="AU430" s="210" t="s">
        <v>81</v>
      </c>
      <c r="AV430" s="13" t="s">
        <v>81</v>
      </c>
      <c r="AW430" s="13" t="s">
        <v>34</v>
      </c>
      <c r="AX430" s="13" t="s">
        <v>72</v>
      </c>
      <c r="AY430" s="210" t="s">
        <v>148</v>
      </c>
    </row>
    <row r="431" spans="2:51" s="13" customFormat="1" ht="12">
      <c r="B431" s="200"/>
      <c r="C431" s="201"/>
      <c r="D431" s="193" t="s">
        <v>161</v>
      </c>
      <c r="E431" s="202" t="s">
        <v>19</v>
      </c>
      <c r="F431" s="203" t="s">
        <v>620</v>
      </c>
      <c r="G431" s="201"/>
      <c r="H431" s="204">
        <v>2</v>
      </c>
      <c r="I431" s="205"/>
      <c r="J431" s="201"/>
      <c r="K431" s="201"/>
      <c r="L431" s="206"/>
      <c r="M431" s="207"/>
      <c r="N431" s="208"/>
      <c r="O431" s="208"/>
      <c r="P431" s="208"/>
      <c r="Q431" s="208"/>
      <c r="R431" s="208"/>
      <c r="S431" s="208"/>
      <c r="T431" s="209"/>
      <c r="AT431" s="210" t="s">
        <v>161</v>
      </c>
      <c r="AU431" s="210" t="s">
        <v>81</v>
      </c>
      <c r="AV431" s="13" t="s">
        <v>81</v>
      </c>
      <c r="AW431" s="13" t="s">
        <v>34</v>
      </c>
      <c r="AX431" s="13" t="s">
        <v>72</v>
      </c>
      <c r="AY431" s="210" t="s">
        <v>148</v>
      </c>
    </row>
    <row r="432" spans="2:51" s="13" customFormat="1" ht="12">
      <c r="B432" s="200"/>
      <c r="C432" s="201"/>
      <c r="D432" s="193" t="s">
        <v>161</v>
      </c>
      <c r="E432" s="202" t="s">
        <v>19</v>
      </c>
      <c r="F432" s="203" t="s">
        <v>621</v>
      </c>
      <c r="G432" s="201"/>
      <c r="H432" s="204">
        <v>9</v>
      </c>
      <c r="I432" s="205"/>
      <c r="J432" s="201"/>
      <c r="K432" s="201"/>
      <c r="L432" s="206"/>
      <c r="M432" s="207"/>
      <c r="N432" s="208"/>
      <c r="O432" s="208"/>
      <c r="P432" s="208"/>
      <c r="Q432" s="208"/>
      <c r="R432" s="208"/>
      <c r="S432" s="208"/>
      <c r="T432" s="209"/>
      <c r="AT432" s="210" t="s">
        <v>161</v>
      </c>
      <c r="AU432" s="210" t="s">
        <v>81</v>
      </c>
      <c r="AV432" s="13" t="s">
        <v>81</v>
      </c>
      <c r="AW432" s="13" t="s">
        <v>34</v>
      </c>
      <c r="AX432" s="13" t="s">
        <v>72</v>
      </c>
      <c r="AY432" s="210" t="s">
        <v>148</v>
      </c>
    </row>
    <row r="433" spans="2:51" s="14" customFormat="1" ht="12">
      <c r="B433" s="211"/>
      <c r="C433" s="212"/>
      <c r="D433" s="193" t="s">
        <v>161</v>
      </c>
      <c r="E433" s="213" t="s">
        <v>19</v>
      </c>
      <c r="F433" s="214" t="s">
        <v>164</v>
      </c>
      <c r="G433" s="212"/>
      <c r="H433" s="215">
        <v>12</v>
      </c>
      <c r="I433" s="216"/>
      <c r="J433" s="212"/>
      <c r="K433" s="212"/>
      <c r="L433" s="217"/>
      <c r="M433" s="218"/>
      <c r="N433" s="219"/>
      <c r="O433" s="219"/>
      <c r="P433" s="219"/>
      <c r="Q433" s="219"/>
      <c r="R433" s="219"/>
      <c r="S433" s="219"/>
      <c r="T433" s="220"/>
      <c r="AT433" s="221" t="s">
        <v>161</v>
      </c>
      <c r="AU433" s="221" t="s">
        <v>81</v>
      </c>
      <c r="AV433" s="14" t="s">
        <v>155</v>
      </c>
      <c r="AW433" s="14" t="s">
        <v>34</v>
      </c>
      <c r="AX433" s="14" t="s">
        <v>79</v>
      </c>
      <c r="AY433" s="221" t="s">
        <v>148</v>
      </c>
    </row>
    <row r="434" spans="1:65" s="2" customFormat="1" ht="24.2" customHeight="1">
      <c r="A434" s="36"/>
      <c r="B434" s="37"/>
      <c r="C434" s="180" t="s">
        <v>622</v>
      </c>
      <c r="D434" s="180" t="s">
        <v>150</v>
      </c>
      <c r="E434" s="181" t="s">
        <v>623</v>
      </c>
      <c r="F434" s="182" t="s">
        <v>624</v>
      </c>
      <c r="G434" s="183" t="s">
        <v>200</v>
      </c>
      <c r="H434" s="184">
        <v>2</v>
      </c>
      <c r="I434" s="185"/>
      <c r="J434" s="186">
        <f>ROUND(I434*H434,2)</f>
        <v>0</v>
      </c>
      <c r="K434" s="182" t="s">
        <v>154</v>
      </c>
      <c r="L434" s="41"/>
      <c r="M434" s="187" t="s">
        <v>19</v>
      </c>
      <c r="N434" s="188" t="s">
        <v>43</v>
      </c>
      <c r="O434" s="66"/>
      <c r="P434" s="189">
        <f>O434*H434</f>
        <v>0</v>
      </c>
      <c r="Q434" s="189">
        <v>0</v>
      </c>
      <c r="R434" s="189">
        <f>Q434*H434</f>
        <v>0</v>
      </c>
      <c r="S434" s="189">
        <v>0.099</v>
      </c>
      <c r="T434" s="190">
        <f>S434*H434</f>
        <v>0.198</v>
      </c>
      <c r="U434" s="36"/>
      <c r="V434" s="36"/>
      <c r="W434" s="36"/>
      <c r="X434" s="36"/>
      <c r="Y434" s="36"/>
      <c r="Z434" s="36"/>
      <c r="AA434" s="36"/>
      <c r="AB434" s="36"/>
      <c r="AC434" s="36"/>
      <c r="AD434" s="36"/>
      <c r="AE434" s="36"/>
      <c r="AR434" s="191" t="s">
        <v>155</v>
      </c>
      <c r="AT434" s="191" t="s">
        <v>150</v>
      </c>
      <c r="AU434" s="191" t="s">
        <v>81</v>
      </c>
      <c r="AY434" s="19" t="s">
        <v>148</v>
      </c>
      <c r="BE434" s="192">
        <f>IF(N434="základní",J434,0)</f>
        <v>0</v>
      </c>
      <c r="BF434" s="192">
        <f>IF(N434="snížená",J434,0)</f>
        <v>0</v>
      </c>
      <c r="BG434" s="192">
        <f>IF(N434="zákl. přenesená",J434,0)</f>
        <v>0</v>
      </c>
      <c r="BH434" s="192">
        <f>IF(N434="sníž. přenesená",J434,0)</f>
        <v>0</v>
      </c>
      <c r="BI434" s="192">
        <f>IF(N434="nulová",J434,0)</f>
        <v>0</v>
      </c>
      <c r="BJ434" s="19" t="s">
        <v>79</v>
      </c>
      <c r="BK434" s="192">
        <f>ROUND(I434*H434,2)</f>
        <v>0</v>
      </c>
      <c r="BL434" s="19" t="s">
        <v>155</v>
      </c>
      <c r="BM434" s="191" t="s">
        <v>625</v>
      </c>
    </row>
    <row r="435" spans="1:47" s="2" customFormat="1" ht="29.25">
      <c r="A435" s="36"/>
      <c r="B435" s="37"/>
      <c r="C435" s="38"/>
      <c r="D435" s="193" t="s">
        <v>157</v>
      </c>
      <c r="E435" s="38"/>
      <c r="F435" s="194" t="s">
        <v>626</v>
      </c>
      <c r="G435" s="38"/>
      <c r="H435" s="38"/>
      <c r="I435" s="195"/>
      <c r="J435" s="38"/>
      <c r="K435" s="38"/>
      <c r="L435" s="41"/>
      <c r="M435" s="196"/>
      <c r="N435" s="197"/>
      <c r="O435" s="66"/>
      <c r="P435" s="66"/>
      <c r="Q435" s="66"/>
      <c r="R435" s="66"/>
      <c r="S435" s="66"/>
      <c r="T435" s="67"/>
      <c r="U435" s="36"/>
      <c r="V435" s="36"/>
      <c r="W435" s="36"/>
      <c r="X435" s="36"/>
      <c r="Y435" s="36"/>
      <c r="Z435" s="36"/>
      <c r="AA435" s="36"/>
      <c r="AB435" s="36"/>
      <c r="AC435" s="36"/>
      <c r="AD435" s="36"/>
      <c r="AE435" s="36"/>
      <c r="AT435" s="19" t="s">
        <v>157</v>
      </c>
      <c r="AU435" s="19" t="s">
        <v>81</v>
      </c>
    </row>
    <row r="436" spans="1:47" s="2" customFormat="1" ht="12">
      <c r="A436" s="36"/>
      <c r="B436" s="37"/>
      <c r="C436" s="38"/>
      <c r="D436" s="198" t="s">
        <v>159</v>
      </c>
      <c r="E436" s="38"/>
      <c r="F436" s="199" t="s">
        <v>627</v>
      </c>
      <c r="G436" s="38"/>
      <c r="H436" s="38"/>
      <c r="I436" s="195"/>
      <c r="J436" s="38"/>
      <c r="K436" s="38"/>
      <c r="L436" s="41"/>
      <c r="M436" s="196"/>
      <c r="N436" s="197"/>
      <c r="O436" s="66"/>
      <c r="P436" s="66"/>
      <c r="Q436" s="66"/>
      <c r="R436" s="66"/>
      <c r="S436" s="66"/>
      <c r="T436" s="67"/>
      <c r="U436" s="36"/>
      <c r="V436" s="36"/>
      <c r="W436" s="36"/>
      <c r="X436" s="36"/>
      <c r="Y436" s="36"/>
      <c r="Z436" s="36"/>
      <c r="AA436" s="36"/>
      <c r="AB436" s="36"/>
      <c r="AC436" s="36"/>
      <c r="AD436" s="36"/>
      <c r="AE436" s="36"/>
      <c r="AT436" s="19" t="s">
        <v>159</v>
      </c>
      <c r="AU436" s="19" t="s">
        <v>81</v>
      </c>
    </row>
    <row r="437" spans="2:51" s="13" customFormat="1" ht="22.5">
      <c r="B437" s="200"/>
      <c r="C437" s="201"/>
      <c r="D437" s="193" t="s">
        <v>161</v>
      </c>
      <c r="E437" s="202" t="s">
        <v>19</v>
      </c>
      <c r="F437" s="203" t="s">
        <v>628</v>
      </c>
      <c r="G437" s="201"/>
      <c r="H437" s="204">
        <v>1</v>
      </c>
      <c r="I437" s="205"/>
      <c r="J437" s="201"/>
      <c r="K437" s="201"/>
      <c r="L437" s="206"/>
      <c r="M437" s="207"/>
      <c r="N437" s="208"/>
      <c r="O437" s="208"/>
      <c r="P437" s="208"/>
      <c r="Q437" s="208"/>
      <c r="R437" s="208"/>
      <c r="S437" s="208"/>
      <c r="T437" s="209"/>
      <c r="AT437" s="210" t="s">
        <v>161</v>
      </c>
      <c r="AU437" s="210" t="s">
        <v>81</v>
      </c>
      <c r="AV437" s="13" t="s">
        <v>81</v>
      </c>
      <c r="AW437" s="13" t="s">
        <v>34</v>
      </c>
      <c r="AX437" s="13" t="s">
        <v>72</v>
      </c>
      <c r="AY437" s="210" t="s">
        <v>148</v>
      </c>
    </row>
    <row r="438" spans="2:51" s="13" customFormat="1" ht="22.5">
      <c r="B438" s="200"/>
      <c r="C438" s="201"/>
      <c r="D438" s="193" t="s">
        <v>161</v>
      </c>
      <c r="E438" s="202" t="s">
        <v>19</v>
      </c>
      <c r="F438" s="203" t="s">
        <v>629</v>
      </c>
      <c r="G438" s="201"/>
      <c r="H438" s="204">
        <v>1</v>
      </c>
      <c r="I438" s="205"/>
      <c r="J438" s="201"/>
      <c r="K438" s="201"/>
      <c r="L438" s="206"/>
      <c r="M438" s="207"/>
      <c r="N438" s="208"/>
      <c r="O438" s="208"/>
      <c r="P438" s="208"/>
      <c r="Q438" s="208"/>
      <c r="R438" s="208"/>
      <c r="S438" s="208"/>
      <c r="T438" s="209"/>
      <c r="AT438" s="210" t="s">
        <v>161</v>
      </c>
      <c r="AU438" s="210" t="s">
        <v>81</v>
      </c>
      <c r="AV438" s="13" t="s">
        <v>81</v>
      </c>
      <c r="AW438" s="13" t="s">
        <v>34</v>
      </c>
      <c r="AX438" s="13" t="s">
        <v>72</v>
      </c>
      <c r="AY438" s="210" t="s">
        <v>148</v>
      </c>
    </row>
    <row r="439" spans="2:51" s="14" customFormat="1" ht="12">
      <c r="B439" s="211"/>
      <c r="C439" s="212"/>
      <c r="D439" s="193" t="s">
        <v>161</v>
      </c>
      <c r="E439" s="213" t="s">
        <v>19</v>
      </c>
      <c r="F439" s="214" t="s">
        <v>164</v>
      </c>
      <c r="G439" s="212"/>
      <c r="H439" s="215">
        <v>2</v>
      </c>
      <c r="I439" s="216"/>
      <c r="J439" s="212"/>
      <c r="K439" s="212"/>
      <c r="L439" s="217"/>
      <c r="M439" s="218"/>
      <c r="N439" s="219"/>
      <c r="O439" s="219"/>
      <c r="P439" s="219"/>
      <c r="Q439" s="219"/>
      <c r="R439" s="219"/>
      <c r="S439" s="219"/>
      <c r="T439" s="220"/>
      <c r="AT439" s="221" t="s">
        <v>161</v>
      </c>
      <c r="AU439" s="221" t="s">
        <v>81</v>
      </c>
      <c r="AV439" s="14" t="s">
        <v>155</v>
      </c>
      <c r="AW439" s="14" t="s">
        <v>34</v>
      </c>
      <c r="AX439" s="14" t="s">
        <v>79</v>
      </c>
      <c r="AY439" s="221" t="s">
        <v>148</v>
      </c>
    </row>
    <row r="440" spans="1:65" s="2" customFormat="1" ht="24.2" customHeight="1">
      <c r="A440" s="36"/>
      <c r="B440" s="37"/>
      <c r="C440" s="180" t="s">
        <v>630</v>
      </c>
      <c r="D440" s="180" t="s">
        <v>150</v>
      </c>
      <c r="E440" s="181" t="s">
        <v>631</v>
      </c>
      <c r="F440" s="182" t="s">
        <v>632</v>
      </c>
      <c r="G440" s="183" t="s">
        <v>200</v>
      </c>
      <c r="H440" s="184">
        <v>1</v>
      </c>
      <c r="I440" s="185"/>
      <c r="J440" s="186">
        <f>ROUND(I440*H440,2)</f>
        <v>0</v>
      </c>
      <c r="K440" s="182" t="s">
        <v>154</v>
      </c>
      <c r="L440" s="41"/>
      <c r="M440" s="187" t="s">
        <v>19</v>
      </c>
      <c r="N440" s="188" t="s">
        <v>43</v>
      </c>
      <c r="O440" s="66"/>
      <c r="P440" s="189">
        <f>O440*H440</f>
        <v>0</v>
      </c>
      <c r="Q440" s="189">
        <v>0</v>
      </c>
      <c r="R440" s="189">
        <f>Q440*H440</f>
        <v>0</v>
      </c>
      <c r="S440" s="189">
        <v>0.069</v>
      </c>
      <c r="T440" s="190">
        <f>S440*H440</f>
        <v>0.069</v>
      </c>
      <c r="U440" s="36"/>
      <c r="V440" s="36"/>
      <c r="W440" s="36"/>
      <c r="X440" s="36"/>
      <c r="Y440" s="36"/>
      <c r="Z440" s="36"/>
      <c r="AA440" s="36"/>
      <c r="AB440" s="36"/>
      <c r="AC440" s="36"/>
      <c r="AD440" s="36"/>
      <c r="AE440" s="36"/>
      <c r="AR440" s="191" t="s">
        <v>155</v>
      </c>
      <c r="AT440" s="191" t="s">
        <v>150</v>
      </c>
      <c r="AU440" s="191" t="s">
        <v>81</v>
      </c>
      <c r="AY440" s="19" t="s">
        <v>148</v>
      </c>
      <c r="BE440" s="192">
        <f>IF(N440="základní",J440,0)</f>
        <v>0</v>
      </c>
      <c r="BF440" s="192">
        <f>IF(N440="snížená",J440,0)</f>
        <v>0</v>
      </c>
      <c r="BG440" s="192">
        <f>IF(N440="zákl. přenesená",J440,0)</f>
        <v>0</v>
      </c>
      <c r="BH440" s="192">
        <f>IF(N440="sníž. přenesená",J440,0)</f>
        <v>0</v>
      </c>
      <c r="BI440" s="192">
        <f>IF(N440="nulová",J440,0)</f>
        <v>0</v>
      </c>
      <c r="BJ440" s="19" t="s">
        <v>79</v>
      </c>
      <c r="BK440" s="192">
        <f>ROUND(I440*H440,2)</f>
        <v>0</v>
      </c>
      <c r="BL440" s="19" t="s">
        <v>155</v>
      </c>
      <c r="BM440" s="191" t="s">
        <v>633</v>
      </c>
    </row>
    <row r="441" spans="1:47" s="2" customFormat="1" ht="29.25">
      <c r="A441" s="36"/>
      <c r="B441" s="37"/>
      <c r="C441" s="38"/>
      <c r="D441" s="193" t="s">
        <v>157</v>
      </c>
      <c r="E441" s="38"/>
      <c r="F441" s="194" t="s">
        <v>634</v>
      </c>
      <c r="G441" s="38"/>
      <c r="H441" s="38"/>
      <c r="I441" s="195"/>
      <c r="J441" s="38"/>
      <c r="K441" s="38"/>
      <c r="L441" s="41"/>
      <c r="M441" s="196"/>
      <c r="N441" s="197"/>
      <c r="O441" s="66"/>
      <c r="P441" s="66"/>
      <c r="Q441" s="66"/>
      <c r="R441" s="66"/>
      <c r="S441" s="66"/>
      <c r="T441" s="67"/>
      <c r="U441" s="36"/>
      <c r="V441" s="36"/>
      <c r="W441" s="36"/>
      <c r="X441" s="36"/>
      <c r="Y441" s="36"/>
      <c r="Z441" s="36"/>
      <c r="AA441" s="36"/>
      <c r="AB441" s="36"/>
      <c r="AC441" s="36"/>
      <c r="AD441" s="36"/>
      <c r="AE441" s="36"/>
      <c r="AT441" s="19" t="s">
        <v>157</v>
      </c>
      <c r="AU441" s="19" t="s">
        <v>81</v>
      </c>
    </row>
    <row r="442" spans="1:47" s="2" customFormat="1" ht="12">
      <c r="A442" s="36"/>
      <c r="B442" s="37"/>
      <c r="C442" s="38"/>
      <c r="D442" s="198" t="s">
        <v>159</v>
      </c>
      <c r="E442" s="38"/>
      <c r="F442" s="199" t="s">
        <v>635</v>
      </c>
      <c r="G442" s="38"/>
      <c r="H442" s="38"/>
      <c r="I442" s="195"/>
      <c r="J442" s="38"/>
      <c r="K442" s="38"/>
      <c r="L442" s="41"/>
      <c r="M442" s="196"/>
      <c r="N442" s="197"/>
      <c r="O442" s="66"/>
      <c r="P442" s="66"/>
      <c r="Q442" s="66"/>
      <c r="R442" s="66"/>
      <c r="S442" s="66"/>
      <c r="T442" s="67"/>
      <c r="U442" s="36"/>
      <c r="V442" s="36"/>
      <c r="W442" s="36"/>
      <c r="X442" s="36"/>
      <c r="Y442" s="36"/>
      <c r="Z442" s="36"/>
      <c r="AA442" s="36"/>
      <c r="AB442" s="36"/>
      <c r="AC442" s="36"/>
      <c r="AD442" s="36"/>
      <c r="AE442" s="36"/>
      <c r="AT442" s="19" t="s">
        <v>159</v>
      </c>
      <c r="AU442" s="19" t="s">
        <v>81</v>
      </c>
    </row>
    <row r="443" spans="2:51" s="13" customFormat="1" ht="22.5">
      <c r="B443" s="200"/>
      <c r="C443" s="201"/>
      <c r="D443" s="193" t="s">
        <v>161</v>
      </c>
      <c r="E443" s="202" t="s">
        <v>19</v>
      </c>
      <c r="F443" s="203" t="s">
        <v>636</v>
      </c>
      <c r="G443" s="201"/>
      <c r="H443" s="204">
        <v>1</v>
      </c>
      <c r="I443" s="205"/>
      <c r="J443" s="201"/>
      <c r="K443" s="201"/>
      <c r="L443" s="206"/>
      <c r="M443" s="207"/>
      <c r="N443" s="208"/>
      <c r="O443" s="208"/>
      <c r="P443" s="208"/>
      <c r="Q443" s="208"/>
      <c r="R443" s="208"/>
      <c r="S443" s="208"/>
      <c r="T443" s="209"/>
      <c r="AT443" s="210" t="s">
        <v>161</v>
      </c>
      <c r="AU443" s="210" t="s">
        <v>81</v>
      </c>
      <c r="AV443" s="13" t="s">
        <v>81</v>
      </c>
      <c r="AW443" s="13" t="s">
        <v>34</v>
      </c>
      <c r="AX443" s="13" t="s">
        <v>79</v>
      </c>
      <c r="AY443" s="210" t="s">
        <v>148</v>
      </c>
    </row>
    <row r="444" spans="1:65" s="2" customFormat="1" ht="24.2" customHeight="1">
      <c r="A444" s="36"/>
      <c r="B444" s="37"/>
      <c r="C444" s="180" t="s">
        <v>637</v>
      </c>
      <c r="D444" s="180" t="s">
        <v>150</v>
      </c>
      <c r="E444" s="181" t="s">
        <v>638</v>
      </c>
      <c r="F444" s="182" t="s">
        <v>639</v>
      </c>
      <c r="G444" s="183" t="s">
        <v>200</v>
      </c>
      <c r="H444" s="184">
        <v>1</v>
      </c>
      <c r="I444" s="185"/>
      <c r="J444" s="186">
        <f>ROUND(I444*H444,2)</f>
        <v>0</v>
      </c>
      <c r="K444" s="182" t="s">
        <v>154</v>
      </c>
      <c r="L444" s="41"/>
      <c r="M444" s="187" t="s">
        <v>19</v>
      </c>
      <c r="N444" s="188" t="s">
        <v>43</v>
      </c>
      <c r="O444" s="66"/>
      <c r="P444" s="189">
        <f>O444*H444</f>
        <v>0</v>
      </c>
      <c r="Q444" s="189">
        <v>0</v>
      </c>
      <c r="R444" s="189">
        <f>Q444*H444</f>
        <v>0</v>
      </c>
      <c r="S444" s="189">
        <v>0.276</v>
      </c>
      <c r="T444" s="190">
        <f>S444*H444</f>
        <v>0.276</v>
      </c>
      <c r="U444" s="36"/>
      <c r="V444" s="36"/>
      <c r="W444" s="36"/>
      <c r="X444" s="36"/>
      <c r="Y444" s="36"/>
      <c r="Z444" s="36"/>
      <c r="AA444" s="36"/>
      <c r="AB444" s="36"/>
      <c r="AC444" s="36"/>
      <c r="AD444" s="36"/>
      <c r="AE444" s="36"/>
      <c r="AR444" s="191" t="s">
        <v>155</v>
      </c>
      <c r="AT444" s="191" t="s">
        <v>150</v>
      </c>
      <c r="AU444" s="191" t="s">
        <v>81</v>
      </c>
      <c r="AY444" s="19" t="s">
        <v>148</v>
      </c>
      <c r="BE444" s="192">
        <f>IF(N444="základní",J444,0)</f>
        <v>0</v>
      </c>
      <c r="BF444" s="192">
        <f>IF(N444="snížená",J444,0)</f>
        <v>0</v>
      </c>
      <c r="BG444" s="192">
        <f>IF(N444="zákl. přenesená",J444,0)</f>
        <v>0</v>
      </c>
      <c r="BH444" s="192">
        <f>IF(N444="sníž. přenesená",J444,0)</f>
        <v>0</v>
      </c>
      <c r="BI444" s="192">
        <f>IF(N444="nulová",J444,0)</f>
        <v>0</v>
      </c>
      <c r="BJ444" s="19" t="s">
        <v>79</v>
      </c>
      <c r="BK444" s="192">
        <f>ROUND(I444*H444,2)</f>
        <v>0</v>
      </c>
      <c r="BL444" s="19" t="s">
        <v>155</v>
      </c>
      <c r="BM444" s="191" t="s">
        <v>640</v>
      </c>
    </row>
    <row r="445" spans="1:47" s="2" customFormat="1" ht="29.25">
      <c r="A445" s="36"/>
      <c r="B445" s="37"/>
      <c r="C445" s="38"/>
      <c r="D445" s="193" t="s">
        <v>157</v>
      </c>
      <c r="E445" s="38"/>
      <c r="F445" s="194" t="s">
        <v>641</v>
      </c>
      <c r="G445" s="38"/>
      <c r="H445" s="38"/>
      <c r="I445" s="195"/>
      <c r="J445" s="38"/>
      <c r="K445" s="38"/>
      <c r="L445" s="41"/>
      <c r="M445" s="196"/>
      <c r="N445" s="197"/>
      <c r="O445" s="66"/>
      <c r="P445" s="66"/>
      <c r="Q445" s="66"/>
      <c r="R445" s="66"/>
      <c r="S445" s="66"/>
      <c r="T445" s="67"/>
      <c r="U445" s="36"/>
      <c r="V445" s="36"/>
      <c r="W445" s="36"/>
      <c r="X445" s="36"/>
      <c r="Y445" s="36"/>
      <c r="Z445" s="36"/>
      <c r="AA445" s="36"/>
      <c r="AB445" s="36"/>
      <c r="AC445" s="36"/>
      <c r="AD445" s="36"/>
      <c r="AE445" s="36"/>
      <c r="AT445" s="19" t="s">
        <v>157</v>
      </c>
      <c r="AU445" s="19" t="s">
        <v>81</v>
      </c>
    </row>
    <row r="446" spans="1:47" s="2" customFormat="1" ht="12">
      <c r="A446" s="36"/>
      <c r="B446" s="37"/>
      <c r="C446" s="38"/>
      <c r="D446" s="198" t="s">
        <v>159</v>
      </c>
      <c r="E446" s="38"/>
      <c r="F446" s="199" t="s">
        <v>642</v>
      </c>
      <c r="G446" s="38"/>
      <c r="H446" s="38"/>
      <c r="I446" s="195"/>
      <c r="J446" s="38"/>
      <c r="K446" s="38"/>
      <c r="L446" s="41"/>
      <c r="M446" s="196"/>
      <c r="N446" s="197"/>
      <c r="O446" s="66"/>
      <c r="P446" s="66"/>
      <c r="Q446" s="66"/>
      <c r="R446" s="66"/>
      <c r="S446" s="66"/>
      <c r="T446" s="67"/>
      <c r="U446" s="36"/>
      <c r="V446" s="36"/>
      <c r="W446" s="36"/>
      <c r="X446" s="36"/>
      <c r="Y446" s="36"/>
      <c r="Z446" s="36"/>
      <c r="AA446" s="36"/>
      <c r="AB446" s="36"/>
      <c r="AC446" s="36"/>
      <c r="AD446" s="36"/>
      <c r="AE446" s="36"/>
      <c r="AT446" s="19" t="s">
        <v>159</v>
      </c>
      <c r="AU446" s="19" t="s">
        <v>81</v>
      </c>
    </row>
    <row r="447" spans="2:51" s="13" customFormat="1" ht="22.5">
      <c r="B447" s="200"/>
      <c r="C447" s="201"/>
      <c r="D447" s="193" t="s">
        <v>161</v>
      </c>
      <c r="E447" s="202" t="s">
        <v>19</v>
      </c>
      <c r="F447" s="203" t="s">
        <v>643</v>
      </c>
      <c r="G447" s="201"/>
      <c r="H447" s="204">
        <v>1</v>
      </c>
      <c r="I447" s="205"/>
      <c r="J447" s="201"/>
      <c r="K447" s="201"/>
      <c r="L447" s="206"/>
      <c r="M447" s="207"/>
      <c r="N447" s="208"/>
      <c r="O447" s="208"/>
      <c r="P447" s="208"/>
      <c r="Q447" s="208"/>
      <c r="R447" s="208"/>
      <c r="S447" s="208"/>
      <c r="T447" s="209"/>
      <c r="AT447" s="210" t="s">
        <v>161</v>
      </c>
      <c r="AU447" s="210" t="s">
        <v>81</v>
      </c>
      <c r="AV447" s="13" t="s">
        <v>81</v>
      </c>
      <c r="AW447" s="13" t="s">
        <v>34</v>
      </c>
      <c r="AX447" s="13" t="s">
        <v>79</v>
      </c>
      <c r="AY447" s="210" t="s">
        <v>148</v>
      </c>
    </row>
    <row r="448" spans="1:65" s="2" customFormat="1" ht="24.2" customHeight="1">
      <c r="A448" s="36"/>
      <c r="B448" s="37"/>
      <c r="C448" s="180" t="s">
        <v>644</v>
      </c>
      <c r="D448" s="180" t="s">
        <v>150</v>
      </c>
      <c r="E448" s="181" t="s">
        <v>645</v>
      </c>
      <c r="F448" s="182" t="s">
        <v>646</v>
      </c>
      <c r="G448" s="183" t="s">
        <v>153</v>
      </c>
      <c r="H448" s="184">
        <v>3</v>
      </c>
      <c r="I448" s="185"/>
      <c r="J448" s="186">
        <f>ROUND(I448*H448,2)</f>
        <v>0</v>
      </c>
      <c r="K448" s="182" t="s">
        <v>154</v>
      </c>
      <c r="L448" s="41"/>
      <c r="M448" s="187" t="s">
        <v>19</v>
      </c>
      <c r="N448" s="188" t="s">
        <v>43</v>
      </c>
      <c r="O448" s="66"/>
      <c r="P448" s="189">
        <f>O448*H448</f>
        <v>0</v>
      </c>
      <c r="Q448" s="189">
        <v>0</v>
      </c>
      <c r="R448" s="189">
        <f>Q448*H448</f>
        <v>0</v>
      </c>
      <c r="S448" s="189">
        <v>1.8</v>
      </c>
      <c r="T448" s="190">
        <f>S448*H448</f>
        <v>5.4</v>
      </c>
      <c r="U448" s="36"/>
      <c r="V448" s="36"/>
      <c r="W448" s="36"/>
      <c r="X448" s="36"/>
      <c r="Y448" s="36"/>
      <c r="Z448" s="36"/>
      <c r="AA448" s="36"/>
      <c r="AB448" s="36"/>
      <c r="AC448" s="36"/>
      <c r="AD448" s="36"/>
      <c r="AE448" s="36"/>
      <c r="AR448" s="191" t="s">
        <v>155</v>
      </c>
      <c r="AT448" s="191" t="s">
        <v>150</v>
      </c>
      <c r="AU448" s="191" t="s">
        <v>81</v>
      </c>
      <c r="AY448" s="19" t="s">
        <v>148</v>
      </c>
      <c r="BE448" s="192">
        <f>IF(N448="základní",J448,0)</f>
        <v>0</v>
      </c>
      <c r="BF448" s="192">
        <f>IF(N448="snížená",J448,0)</f>
        <v>0</v>
      </c>
      <c r="BG448" s="192">
        <f>IF(N448="zákl. přenesená",J448,0)</f>
        <v>0</v>
      </c>
      <c r="BH448" s="192">
        <f>IF(N448="sníž. přenesená",J448,0)</f>
        <v>0</v>
      </c>
      <c r="BI448" s="192">
        <f>IF(N448="nulová",J448,0)</f>
        <v>0</v>
      </c>
      <c r="BJ448" s="19" t="s">
        <v>79</v>
      </c>
      <c r="BK448" s="192">
        <f>ROUND(I448*H448,2)</f>
        <v>0</v>
      </c>
      <c r="BL448" s="19" t="s">
        <v>155</v>
      </c>
      <c r="BM448" s="191" t="s">
        <v>647</v>
      </c>
    </row>
    <row r="449" spans="1:47" s="2" customFormat="1" ht="29.25">
      <c r="A449" s="36"/>
      <c r="B449" s="37"/>
      <c r="C449" s="38"/>
      <c r="D449" s="193" t="s">
        <v>157</v>
      </c>
      <c r="E449" s="38"/>
      <c r="F449" s="194" t="s">
        <v>648</v>
      </c>
      <c r="G449" s="38"/>
      <c r="H449" s="38"/>
      <c r="I449" s="195"/>
      <c r="J449" s="38"/>
      <c r="K449" s="38"/>
      <c r="L449" s="41"/>
      <c r="M449" s="196"/>
      <c r="N449" s="197"/>
      <c r="O449" s="66"/>
      <c r="P449" s="66"/>
      <c r="Q449" s="66"/>
      <c r="R449" s="66"/>
      <c r="S449" s="66"/>
      <c r="T449" s="67"/>
      <c r="U449" s="36"/>
      <c r="V449" s="36"/>
      <c r="W449" s="36"/>
      <c r="X449" s="36"/>
      <c r="Y449" s="36"/>
      <c r="Z449" s="36"/>
      <c r="AA449" s="36"/>
      <c r="AB449" s="36"/>
      <c r="AC449" s="36"/>
      <c r="AD449" s="36"/>
      <c r="AE449" s="36"/>
      <c r="AT449" s="19" t="s">
        <v>157</v>
      </c>
      <c r="AU449" s="19" t="s">
        <v>81</v>
      </c>
    </row>
    <row r="450" spans="1:47" s="2" customFormat="1" ht="12">
      <c r="A450" s="36"/>
      <c r="B450" s="37"/>
      <c r="C450" s="38"/>
      <c r="D450" s="198" t="s">
        <v>159</v>
      </c>
      <c r="E450" s="38"/>
      <c r="F450" s="199" t="s">
        <v>649</v>
      </c>
      <c r="G450" s="38"/>
      <c r="H450" s="38"/>
      <c r="I450" s="195"/>
      <c r="J450" s="38"/>
      <c r="K450" s="38"/>
      <c r="L450" s="41"/>
      <c r="M450" s="196"/>
      <c r="N450" s="197"/>
      <c r="O450" s="66"/>
      <c r="P450" s="66"/>
      <c r="Q450" s="66"/>
      <c r="R450" s="66"/>
      <c r="S450" s="66"/>
      <c r="T450" s="67"/>
      <c r="U450" s="36"/>
      <c r="V450" s="36"/>
      <c r="W450" s="36"/>
      <c r="X450" s="36"/>
      <c r="Y450" s="36"/>
      <c r="Z450" s="36"/>
      <c r="AA450" s="36"/>
      <c r="AB450" s="36"/>
      <c r="AC450" s="36"/>
      <c r="AD450" s="36"/>
      <c r="AE450" s="36"/>
      <c r="AT450" s="19" t="s">
        <v>159</v>
      </c>
      <c r="AU450" s="19" t="s">
        <v>81</v>
      </c>
    </row>
    <row r="451" spans="2:51" s="13" customFormat="1" ht="22.5">
      <c r="B451" s="200"/>
      <c r="C451" s="201"/>
      <c r="D451" s="193" t="s">
        <v>161</v>
      </c>
      <c r="E451" s="202" t="s">
        <v>19</v>
      </c>
      <c r="F451" s="203" t="s">
        <v>650</v>
      </c>
      <c r="G451" s="201"/>
      <c r="H451" s="204">
        <v>1</v>
      </c>
      <c r="I451" s="205"/>
      <c r="J451" s="201"/>
      <c r="K451" s="201"/>
      <c r="L451" s="206"/>
      <c r="M451" s="207"/>
      <c r="N451" s="208"/>
      <c r="O451" s="208"/>
      <c r="P451" s="208"/>
      <c r="Q451" s="208"/>
      <c r="R451" s="208"/>
      <c r="S451" s="208"/>
      <c r="T451" s="209"/>
      <c r="AT451" s="210" t="s">
        <v>161</v>
      </c>
      <c r="AU451" s="210" t="s">
        <v>81</v>
      </c>
      <c r="AV451" s="13" t="s">
        <v>81</v>
      </c>
      <c r="AW451" s="13" t="s">
        <v>34</v>
      </c>
      <c r="AX451" s="13" t="s">
        <v>72</v>
      </c>
      <c r="AY451" s="210" t="s">
        <v>148</v>
      </c>
    </row>
    <row r="452" spans="2:51" s="13" customFormat="1" ht="22.5">
      <c r="B452" s="200"/>
      <c r="C452" s="201"/>
      <c r="D452" s="193" t="s">
        <v>161</v>
      </c>
      <c r="E452" s="202" t="s">
        <v>19</v>
      </c>
      <c r="F452" s="203" t="s">
        <v>651</v>
      </c>
      <c r="G452" s="201"/>
      <c r="H452" s="204">
        <v>1</v>
      </c>
      <c r="I452" s="205"/>
      <c r="J452" s="201"/>
      <c r="K452" s="201"/>
      <c r="L452" s="206"/>
      <c r="M452" s="207"/>
      <c r="N452" s="208"/>
      <c r="O452" s="208"/>
      <c r="P452" s="208"/>
      <c r="Q452" s="208"/>
      <c r="R452" s="208"/>
      <c r="S452" s="208"/>
      <c r="T452" s="209"/>
      <c r="AT452" s="210" t="s">
        <v>161</v>
      </c>
      <c r="AU452" s="210" t="s">
        <v>81</v>
      </c>
      <c r="AV452" s="13" t="s">
        <v>81</v>
      </c>
      <c r="AW452" s="13" t="s">
        <v>34</v>
      </c>
      <c r="AX452" s="13" t="s">
        <v>72</v>
      </c>
      <c r="AY452" s="210" t="s">
        <v>148</v>
      </c>
    </row>
    <row r="453" spans="2:51" s="13" customFormat="1" ht="22.5">
      <c r="B453" s="200"/>
      <c r="C453" s="201"/>
      <c r="D453" s="193" t="s">
        <v>161</v>
      </c>
      <c r="E453" s="202" t="s">
        <v>19</v>
      </c>
      <c r="F453" s="203" t="s">
        <v>652</v>
      </c>
      <c r="G453" s="201"/>
      <c r="H453" s="204">
        <v>1</v>
      </c>
      <c r="I453" s="205"/>
      <c r="J453" s="201"/>
      <c r="K453" s="201"/>
      <c r="L453" s="206"/>
      <c r="M453" s="207"/>
      <c r="N453" s="208"/>
      <c r="O453" s="208"/>
      <c r="P453" s="208"/>
      <c r="Q453" s="208"/>
      <c r="R453" s="208"/>
      <c r="S453" s="208"/>
      <c r="T453" s="209"/>
      <c r="AT453" s="210" t="s">
        <v>161</v>
      </c>
      <c r="AU453" s="210" t="s">
        <v>81</v>
      </c>
      <c r="AV453" s="13" t="s">
        <v>81</v>
      </c>
      <c r="AW453" s="13" t="s">
        <v>34</v>
      </c>
      <c r="AX453" s="13" t="s">
        <v>72</v>
      </c>
      <c r="AY453" s="210" t="s">
        <v>148</v>
      </c>
    </row>
    <row r="454" spans="2:51" s="14" customFormat="1" ht="12">
      <c r="B454" s="211"/>
      <c r="C454" s="212"/>
      <c r="D454" s="193" t="s">
        <v>161</v>
      </c>
      <c r="E454" s="213" t="s">
        <v>19</v>
      </c>
      <c r="F454" s="214" t="s">
        <v>164</v>
      </c>
      <c r="G454" s="212"/>
      <c r="H454" s="215">
        <v>3</v>
      </c>
      <c r="I454" s="216"/>
      <c r="J454" s="212"/>
      <c r="K454" s="212"/>
      <c r="L454" s="217"/>
      <c r="M454" s="218"/>
      <c r="N454" s="219"/>
      <c r="O454" s="219"/>
      <c r="P454" s="219"/>
      <c r="Q454" s="219"/>
      <c r="R454" s="219"/>
      <c r="S454" s="219"/>
      <c r="T454" s="220"/>
      <c r="AT454" s="221" t="s">
        <v>161</v>
      </c>
      <c r="AU454" s="221" t="s">
        <v>81</v>
      </c>
      <c r="AV454" s="14" t="s">
        <v>155</v>
      </c>
      <c r="AW454" s="14" t="s">
        <v>34</v>
      </c>
      <c r="AX454" s="14" t="s">
        <v>79</v>
      </c>
      <c r="AY454" s="221" t="s">
        <v>148</v>
      </c>
    </row>
    <row r="455" spans="1:65" s="2" customFormat="1" ht="24.2" customHeight="1">
      <c r="A455" s="36"/>
      <c r="B455" s="37"/>
      <c r="C455" s="180" t="s">
        <v>653</v>
      </c>
      <c r="D455" s="180" t="s">
        <v>150</v>
      </c>
      <c r="E455" s="181" t="s">
        <v>654</v>
      </c>
      <c r="F455" s="182" t="s">
        <v>655</v>
      </c>
      <c r="G455" s="183" t="s">
        <v>245</v>
      </c>
      <c r="H455" s="184">
        <v>1.6</v>
      </c>
      <c r="I455" s="185"/>
      <c r="J455" s="186">
        <f>ROUND(I455*H455,2)</f>
        <v>0</v>
      </c>
      <c r="K455" s="182" t="s">
        <v>154</v>
      </c>
      <c r="L455" s="41"/>
      <c r="M455" s="187" t="s">
        <v>19</v>
      </c>
      <c r="N455" s="188" t="s">
        <v>43</v>
      </c>
      <c r="O455" s="66"/>
      <c r="P455" s="189">
        <f>O455*H455</f>
        <v>0</v>
      </c>
      <c r="Q455" s="189">
        <v>0</v>
      </c>
      <c r="R455" s="189">
        <f>Q455*H455</f>
        <v>0</v>
      </c>
      <c r="S455" s="189">
        <v>0.27</v>
      </c>
      <c r="T455" s="190">
        <f>S455*H455</f>
        <v>0.43200000000000005</v>
      </c>
      <c r="U455" s="36"/>
      <c r="V455" s="36"/>
      <c r="W455" s="36"/>
      <c r="X455" s="36"/>
      <c r="Y455" s="36"/>
      <c r="Z455" s="36"/>
      <c r="AA455" s="36"/>
      <c r="AB455" s="36"/>
      <c r="AC455" s="36"/>
      <c r="AD455" s="36"/>
      <c r="AE455" s="36"/>
      <c r="AR455" s="191" t="s">
        <v>155</v>
      </c>
      <c r="AT455" s="191" t="s">
        <v>150</v>
      </c>
      <c r="AU455" s="191" t="s">
        <v>81</v>
      </c>
      <c r="AY455" s="19" t="s">
        <v>148</v>
      </c>
      <c r="BE455" s="192">
        <f>IF(N455="základní",J455,0)</f>
        <v>0</v>
      </c>
      <c r="BF455" s="192">
        <f>IF(N455="snížená",J455,0)</f>
        <v>0</v>
      </c>
      <c r="BG455" s="192">
        <f>IF(N455="zákl. přenesená",J455,0)</f>
        <v>0</v>
      </c>
      <c r="BH455" s="192">
        <f>IF(N455="sníž. přenesená",J455,0)</f>
        <v>0</v>
      </c>
      <c r="BI455" s="192">
        <f>IF(N455="nulová",J455,0)</f>
        <v>0</v>
      </c>
      <c r="BJ455" s="19" t="s">
        <v>79</v>
      </c>
      <c r="BK455" s="192">
        <f>ROUND(I455*H455,2)</f>
        <v>0</v>
      </c>
      <c r="BL455" s="19" t="s">
        <v>155</v>
      </c>
      <c r="BM455" s="191" t="s">
        <v>656</v>
      </c>
    </row>
    <row r="456" spans="1:47" s="2" customFormat="1" ht="29.25">
      <c r="A456" s="36"/>
      <c r="B456" s="37"/>
      <c r="C456" s="38"/>
      <c r="D456" s="193" t="s">
        <v>157</v>
      </c>
      <c r="E456" s="38"/>
      <c r="F456" s="194" t="s">
        <v>657</v>
      </c>
      <c r="G456" s="38"/>
      <c r="H456" s="38"/>
      <c r="I456" s="195"/>
      <c r="J456" s="38"/>
      <c r="K456" s="38"/>
      <c r="L456" s="41"/>
      <c r="M456" s="196"/>
      <c r="N456" s="197"/>
      <c r="O456" s="66"/>
      <c r="P456" s="66"/>
      <c r="Q456" s="66"/>
      <c r="R456" s="66"/>
      <c r="S456" s="66"/>
      <c r="T456" s="67"/>
      <c r="U456" s="36"/>
      <c r="V456" s="36"/>
      <c r="W456" s="36"/>
      <c r="X456" s="36"/>
      <c r="Y456" s="36"/>
      <c r="Z456" s="36"/>
      <c r="AA456" s="36"/>
      <c r="AB456" s="36"/>
      <c r="AC456" s="36"/>
      <c r="AD456" s="36"/>
      <c r="AE456" s="36"/>
      <c r="AT456" s="19" t="s">
        <v>157</v>
      </c>
      <c r="AU456" s="19" t="s">
        <v>81</v>
      </c>
    </row>
    <row r="457" spans="1:47" s="2" customFormat="1" ht="12">
      <c r="A457" s="36"/>
      <c r="B457" s="37"/>
      <c r="C457" s="38"/>
      <c r="D457" s="198" t="s">
        <v>159</v>
      </c>
      <c r="E457" s="38"/>
      <c r="F457" s="199" t="s">
        <v>658</v>
      </c>
      <c r="G457" s="38"/>
      <c r="H457" s="38"/>
      <c r="I457" s="195"/>
      <c r="J457" s="38"/>
      <c r="K457" s="38"/>
      <c r="L457" s="41"/>
      <c r="M457" s="196"/>
      <c r="N457" s="197"/>
      <c r="O457" s="66"/>
      <c r="P457" s="66"/>
      <c r="Q457" s="66"/>
      <c r="R457" s="66"/>
      <c r="S457" s="66"/>
      <c r="T457" s="67"/>
      <c r="U457" s="36"/>
      <c r="V457" s="36"/>
      <c r="W457" s="36"/>
      <c r="X457" s="36"/>
      <c r="Y457" s="36"/>
      <c r="Z457" s="36"/>
      <c r="AA457" s="36"/>
      <c r="AB457" s="36"/>
      <c r="AC457" s="36"/>
      <c r="AD457" s="36"/>
      <c r="AE457" s="36"/>
      <c r="AT457" s="19" t="s">
        <v>159</v>
      </c>
      <c r="AU457" s="19" t="s">
        <v>81</v>
      </c>
    </row>
    <row r="458" spans="2:51" s="13" customFormat="1" ht="12">
      <c r="B458" s="200"/>
      <c r="C458" s="201"/>
      <c r="D458" s="193" t="s">
        <v>161</v>
      </c>
      <c r="E458" s="202" t="s">
        <v>19</v>
      </c>
      <c r="F458" s="203" t="s">
        <v>659</v>
      </c>
      <c r="G458" s="201"/>
      <c r="H458" s="204">
        <v>1.6</v>
      </c>
      <c r="I458" s="205"/>
      <c r="J458" s="201"/>
      <c r="K458" s="201"/>
      <c r="L458" s="206"/>
      <c r="M458" s="207"/>
      <c r="N458" s="208"/>
      <c r="O458" s="208"/>
      <c r="P458" s="208"/>
      <c r="Q458" s="208"/>
      <c r="R458" s="208"/>
      <c r="S458" s="208"/>
      <c r="T458" s="209"/>
      <c r="AT458" s="210" t="s">
        <v>161</v>
      </c>
      <c r="AU458" s="210" t="s">
        <v>81</v>
      </c>
      <c r="AV458" s="13" t="s">
        <v>81</v>
      </c>
      <c r="AW458" s="13" t="s">
        <v>34</v>
      </c>
      <c r="AX458" s="13" t="s">
        <v>79</v>
      </c>
      <c r="AY458" s="210" t="s">
        <v>148</v>
      </c>
    </row>
    <row r="459" spans="1:65" s="2" customFormat="1" ht="24.2" customHeight="1">
      <c r="A459" s="36"/>
      <c r="B459" s="37"/>
      <c r="C459" s="180" t="s">
        <v>660</v>
      </c>
      <c r="D459" s="180" t="s">
        <v>150</v>
      </c>
      <c r="E459" s="181" t="s">
        <v>661</v>
      </c>
      <c r="F459" s="182" t="s">
        <v>662</v>
      </c>
      <c r="G459" s="183" t="s">
        <v>200</v>
      </c>
      <c r="H459" s="184">
        <v>1</v>
      </c>
      <c r="I459" s="185"/>
      <c r="J459" s="186">
        <f>ROUND(I459*H459,2)</f>
        <v>0</v>
      </c>
      <c r="K459" s="182" t="s">
        <v>154</v>
      </c>
      <c r="L459" s="41"/>
      <c r="M459" s="187" t="s">
        <v>19</v>
      </c>
      <c r="N459" s="188" t="s">
        <v>43</v>
      </c>
      <c r="O459" s="66"/>
      <c r="P459" s="189">
        <f>O459*H459</f>
        <v>0</v>
      </c>
      <c r="Q459" s="189">
        <v>0</v>
      </c>
      <c r="R459" s="189">
        <f>Q459*H459</f>
        <v>0</v>
      </c>
      <c r="S459" s="189">
        <v>0.03</v>
      </c>
      <c r="T459" s="190">
        <f>S459*H459</f>
        <v>0.03</v>
      </c>
      <c r="U459" s="36"/>
      <c r="V459" s="36"/>
      <c r="W459" s="36"/>
      <c r="X459" s="36"/>
      <c r="Y459" s="36"/>
      <c r="Z459" s="36"/>
      <c r="AA459" s="36"/>
      <c r="AB459" s="36"/>
      <c r="AC459" s="36"/>
      <c r="AD459" s="36"/>
      <c r="AE459" s="36"/>
      <c r="AR459" s="191" t="s">
        <v>155</v>
      </c>
      <c r="AT459" s="191" t="s">
        <v>150</v>
      </c>
      <c r="AU459" s="191" t="s">
        <v>81</v>
      </c>
      <c r="AY459" s="19" t="s">
        <v>148</v>
      </c>
      <c r="BE459" s="192">
        <f>IF(N459="základní",J459,0)</f>
        <v>0</v>
      </c>
      <c r="BF459" s="192">
        <f>IF(N459="snížená",J459,0)</f>
        <v>0</v>
      </c>
      <c r="BG459" s="192">
        <f>IF(N459="zákl. přenesená",J459,0)</f>
        <v>0</v>
      </c>
      <c r="BH459" s="192">
        <f>IF(N459="sníž. přenesená",J459,0)</f>
        <v>0</v>
      </c>
      <c r="BI459" s="192">
        <f>IF(N459="nulová",J459,0)</f>
        <v>0</v>
      </c>
      <c r="BJ459" s="19" t="s">
        <v>79</v>
      </c>
      <c r="BK459" s="192">
        <f>ROUND(I459*H459,2)</f>
        <v>0</v>
      </c>
      <c r="BL459" s="19" t="s">
        <v>155</v>
      </c>
      <c r="BM459" s="191" t="s">
        <v>663</v>
      </c>
    </row>
    <row r="460" spans="1:47" s="2" customFormat="1" ht="19.5">
      <c r="A460" s="36"/>
      <c r="B460" s="37"/>
      <c r="C460" s="38"/>
      <c r="D460" s="193" t="s">
        <v>157</v>
      </c>
      <c r="E460" s="38"/>
      <c r="F460" s="194" t="s">
        <v>664</v>
      </c>
      <c r="G460" s="38"/>
      <c r="H460" s="38"/>
      <c r="I460" s="195"/>
      <c r="J460" s="38"/>
      <c r="K460" s="38"/>
      <c r="L460" s="41"/>
      <c r="M460" s="196"/>
      <c r="N460" s="197"/>
      <c r="O460" s="66"/>
      <c r="P460" s="66"/>
      <c r="Q460" s="66"/>
      <c r="R460" s="66"/>
      <c r="S460" s="66"/>
      <c r="T460" s="67"/>
      <c r="U460" s="36"/>
      <c r="V460" s="36"/>
      <c r="W460" s="36"/>
      <c r="X460" s="36"/>
      <c r="Y460" s="36"/>
      <c r="Z460" s="36"/>
      <c r="AA460" s="36"/>
      <c r="AB460" s="36"/>
      <c r="AC460" s="36"/>
      <c r="AD460" s="36"/>
      <c r="AE460" s="36"/>
      <c r="AT460" s="19" t="s">
        <v>157</v>
      </c>
      <c r="AU460" s="19" t="s">
        <v>81</v>
      </c>
    </row>
    <row r="461" spans="1:47" s="2" customFormat="1" ht="12">
      <c r="A461" s="36"/>
      <c r="B461" s="37"/>
      <c r="C461" s="38"/>
      <c r="D461" s="198" t="s">
        <v>159</v>
      </c>
      <c r="E461" s="38"/>
      <c r="F461" s="199" t="s">
        <v>665</v>
      </c>
      <c r="G461" s="38"/>
      <c r="H461" s="38"/>
      <c r="I461" s="195"/>
      <c r="J461" s="38"/>
      <c r="K461" s="38"/>
      <c r="L461" s="41"/>
      <c r="M461" s="196"/>
      <c r="N461" s="197"/>
      <c r="O461" s="66"/>
      <c r="P461" s="66"/>
      <c r="Q461" s="66"/>
      <c r="R461" s="66"/>
      <c r="S461" s="66"/>
      <c r="T461" s="67"/>
      <c r="U461" s="36"/>
      <c r="V461" s="36"/>
      <c r="W461" s="36"/>
      <c r="X461" s="36"/>
      <c r="Y461" s="36"/>
      <c r="Z461" s="36"/>
      <c r="AA461" s="36"/>
      <c r="AB461" s="36"/>
      <c r="AC461" s="36"/>
      <c r="AD461" s="36"/>
      <c r="AE461" s="36"/>
      <c r="AT461" s="19" t="s">
        <v>159</v>
      </c>
      <c r="AU461" s="19" t="s">
        <v>81</v>
      </c>
    </row>
    <row r="462" spans="2:51" s="13" customFormat="1" ht="22.5">
      <c r="B462" s="200"/>
      <c r="C462" s="201"/>
      <c r="D462" s="193" t="s">
        <v>161</v>
      </c>
      <c r="E462" s="202" t="s">
        <v>19</v>
      </c>
      <c r="F462" s="203" t="s">
        <v>666</v>
      </c>
      <c r="G462" s="201"/>
      <c r="H462" s="204">
        <v>1</v>
      </c>
      <c r="I462" s="205"/>
      <c r="J462" s="201"/>
      <c r="K462" s="201"/>
      <c r="L462" s="206"/>
      <c r="M462" s="207"/>
      <c r="N462" s="208"/>
      <c r="O462" s="208"/>
      <c r="P462" s="208"/>
      <c r="Q462" s="208"/>
      <c r="R462" s="208"/>
      <c r="S462" s="208"/>
      <c r="T462" s="209"/>
      <c r="AT462" s="210" t="s">
        <v>161</v>
      </c>
      <c r="AU462" s="210" t="s">
        <v>81</v>
      </c>
      <c r="AV462" s="13" t="s">
        <v>81</v>
      </c>
      <c r="AW462" s="13" t="s">
        <v>34</v>
      </c>
      <c r="AX462" s="13" t="s">
        <v>79</v>
      </c>
      <c r="AY462" s="210" t="s">
        <v>148</v>
      </c>
    </row>
    <row r="463" spans="1:65" s="2" customFormat="1" ht="24.2" customHeight="1">
      <c r="A463" s="36"/>
      <c r="B463" s="37"/>
      <c r="C463" s="180" t="s">
        <v>667</v>
      </c>
      <c r="D463" s="180" t="s">
        <v>150</v>
      </c>
      <c r="E463" s="181" t="s">
        <v>668</v>
      </c>
      <c r="F463" s="182" t="s">
        <v>669</v>
      </c>
      <c r="G463" s="183" t="s">
        <v>395</v>
      </c>
      <c r="H463" s="184">
        <v>27.1</v>
      </c>
      <c r="I463" s="185"/>
      <c r="J463" s="186">
        <f>ROUND(I463*H463,2)</f>
        <v>0</v>
      </c>
      <c r="K463" s="182" t="s">
        <v>154</v>
      </c>
      <c r="L463" s="41"/>
      <c r="M463" s="187" t="s">
        <v>19</v>
      </c>
      <c r="N463" s="188" t="s">
        <v>43</v>
      </c>
      <c r="O463" s="66"/>
      <c r="P463" s="189">
        <f>O463*H463</f>
        <v>0</v>
      </c>
      <c r="Q463" s="189">
        <v>0</v>
      </c>
      <c r="R463" s="189">
        <f>Q463*H463</f>
        <v>0</v>
      </c>
      <c r="S463" s="189">
        <v>0.007</v>
      </c>
      <c r="T463" s="190">
        <f>S463*H463</f>
        <v>0.1897</v>
      </c>
      <c r="U463" s="36"/>
      <c r="V463" s="36"/>
      <c r="W463" s="36"/>
      <c r="X463" s="36"/>
      <c r="Y463" s="36"/>
      <c r="Z463" s="36"/>
      <c r="AA463" s="36"/>
      <c r="AB463" s="36"/>
      <c r="AC463" s="36"/>
      <c r="AD463" s="36"/>
      <c r="AE463" s="36"/>
      <c r="AR463" s="191" t="s">
        <v>155</v>
      </c>
      <c r="AT463" s="191" t="s">
        <v>150</v>
      </c>
      <c r="AU463" s="191" t="s">
        <v>81</v>
      </c>
      <c r="AY463" s="19" t="s">
        <v>148</v>
      </c>
      <c r="BE463" s="192">
        <f>IF(N463="základní",J463,0)</f>
        <v>0</v>
      </c>
      <c r="BF463" s="192">
        <f>IF(N463="snížená",J463,0)</f>
        <v>0</v>
      </c>
      <c r="BG463" s="192">
        <f>IF(N463="zákl. přenesená",J463,0)</f>
        <v>0</v>
      </c>
      <c r="BH463" s="192">
        <f>IF(N463="sníž. přenesená",J463,0)</f>
        <v>0</v>
      </c>
      <c r="BI463" s="192">
        <f>IF(N463="nulová",J463,0)</f>
        <v>0</v>
      </c>
      <c r="BJ463" s="19" t="s">
        <v>79</v>
      </c>
      <c r="BK463" s="192">
        <f>ROUND(I463*H463,2)</f>
        <v>0</v>
      </c>
      <c r="BL463" s="19" t="s">
        <v>155</v>
      </c>
      <c r="BM463" s="191" t="s">
        <v>670</v>
      </c>
    </row>
    <row r="464" spans="1:47" s="2" customFormat="1" ht="29.25">
      <c r="A464" s="36"/>
      <c r="B464" s="37"/>
      <c r="C464" s="38"/>
      <c r="D464" s="193" t="s">
        <v>157</v>
      </c>
      <c r="E464" s="38"/>
      <c r="F464" s="194" t="s">
        <v>671</v>
      </c>
      <c r="G464" s="38"/>
      <c r="H464" s="38"/>
      <c r="I464" s="195"/>
      <c r="J464" s="38"/>
      <c r="K464" s="38"/>
      <c r="L464" s="41"/>
      <c r="M464" s="196"/>
      <c r="N464" s="197"/>
      <c r="O464" s="66"/>
      <c r="P464" s="66"/>
      <c r="Q464" s="66"/>
      <c r="R464" s="66"/>
      <c r="S464" s="66"/>
      <c r="T464" s="67"/>
      <c r="U464" s="36"/>
      <c r="V464" s="36"/>
      <c r="W464" s="36"/>
      <c r="X464" s="36"/>
      <c r="Y464" s="36"/>
      <c r="Z464" s="36"/>
      <c r="AA464" s="36"/>
      <c r="AB464" s="36"/>
      <c r="AC464" s="36"/>
      <c r="AD464" s="36"/>
      <c r="AE464" s="36"/>
      <c r="AT464" s="19" t="s">
        <v>157</v>
      </c>
      <c r="AU464" s="19" t="s">
        <v>81</v>
      </c>
    </row>
    <row r="465" spans="1:47" s="2" customFormat="1" ht="12">
      <c r="A465" s="36"/>
      <c r="B465" s="37"/>
      <c r="C465" s="38"/>
      <c r="D465" s="198" t="s">
        <v>159</v>
      </c>
      <c r="E465" s="38"/>
      <c r="F465" s="199" t="s">
        <v>672</v>
      </c>
      <c r="G465" s="38"/>
      <c r="H465" s="38"/>
      <c r="I465" s="195"/>
      <c r="J465" s="38"/>
      <c r="K465" s="38"/>
      <c r="L465" s="41"/>
      <c r="M465" s="196"/>
      <c r="N465" s="197"/>
      <c r="O465" s="66"/>
      <c r="P465" s="66"/>
      <c r="Q465" s="66"/>
      <c r="R465" s="66"/>
      <c r="S465" s="66"/>
      <c r="T465" s="67"/>
      <c r="U465" s="36"/>
      <c r="V465" s="36"/>
      <c r="W465" s="36"/>
      <c r="X465" s="36"/>
      <c r="Y465" s="36"/>
      <c r="Z465" s="36"/>
      <c r="AA465" s="36"/>
      <c r="AB465" s="36"/>
      <c r="AC465" s="36"/>
      <c r="AD465" s="36"/>
      <c r="AE465" s="36"/>
      <c r="AT465" s="19" t="s">
        <v>159</v>
      </c>
      <c r="AU465" s="19" t="s">
        <v>81</v>
      </c>
    </row>
    <row r="466" spans="2:51" s="13" customFormat="1" ht="12">
      <c r="B466" s="200"/>
      <c r="C466" s="201"/>
      <c r="D466" s="193" t="s">
        <v>161</v>
      </c>
      <c r="E466" s="202" t="s">
        <v>19</v>
      </c>
      <c r="F466" s="203" t="s">
        <v>673</v>
      </c>
      <c r="G466" s="201"/>
      <c r="H466" s="204">
        <v>3.9</v>
      </c>
      <c r="I466" s="205"/>
      <c r="J466" s="201"/>
      <c r="K466" s="201"/>
      <c r="L466" s="206"/>
      <c r="M466" s="207"/>
      <c r="N466" s="208"/>
      <c r="O466" s="208"/>
      <c r="P466" s="208"/>
      <c r="Q466" s="208"/>
      <c r="R466" s="208"/>
      <c r="S466" s="208"/>
      <c r="T466" s="209"/>
      <c r="AT466" s="210" t="s">
        <v>161</v>
      </c>
      <c r="AU466" s="210" t="s">
        <v>81</v>
      </c>
      <c r="AV466" s="13" t="s">
        <v>81</v>
      </c>
      <c r="AW466" s="13" t="s">
        <v>34</v>
      </c>
      <c r="AX466" s="13" t="s">
        <v>72</v>
      </c>
      <c r="AY466" s="210" t="s">
        <v>148</v>
      </c>
    </row>
    <row r="467" spans="2:51" s="13" customFormat="1" ht="12">
      <c r="B467" s="200"/>
      <c r="C467" s="201"/>
      <c r="D467" s="193" t="s">
        <v>161</v>
      </c>
      <c r="E467" s="202" t="s">
        <v>19</v>
      </c>
      <c r="F467" s="203" t="s">
        <v>674</v>
      </c>
      <c r="G467" s="201"/>
      <c r="H467" s="204">
        <v>23.2</v>
      </c>
      <c r="I467" s="205"/>
      <c r="J467" s="201"/>
      <c r="K467" s="201"/>
      <c r="L467" s="206"/>
      <c r="M467" s="207"/>
      <c r="N467" s="208"/>
      <c r="O467" s="208"/>
      <c r="P467" s="208"/>
      <c r="Q467" s="208"/>
      <c r="R467" s="208"/>
      <c r="S467" s="208"/>
      <c r="T467" s="209"/>
      <c r="AT467" s="210" t="s">
        <v>161</v>
      </c>
      <c r="AU467" s="210" t="s">
        <v>81</v>
      </c>
      <c r="AV467" s="13" t="s">
        <v>81</v>
      </c>
      <c r="AW467" s="13" t="s">
        <v>34</v>
      </c>
      <c r="AX467" s="13" t="s">
        <v>72</v>
      </c>
      <c r="AY467" s="210" t="s">
        <v>148</v>
      </c>
    </row>
    <row r="468" spans="2:51" s="14" customFormat="1" ht="12">
      <c r="B468" s="211"/>
      <c r="C468" s="212"/>
      <c r="D468" s="193" t="s">
        <v>161</v>
      </c>
      <c r="E468" s="213" t="s">
        <v>19</v>
      </c>
      <c r="F468" s="214" t="s">
        <v>164</v>
      </c>
      <c r="G468" s="212"/>
      <c r="H468" s="215">
        <v>27.1</v>
      </c>
      <c r="I468" s="216"/>
      <c r="J468" s="212"/>
      <c r="K468" s="212"/>
      <c r="L468" s="217"/>
      <c r="M468" s="218"/>
      <c r="N468" s="219"/>
      <c r="O468" s="219"/>
      <c r="P468" s="219"/>
      <c r="Q468" s="219"/>
      <c r="R468" s="219"/>
      <c r="S468" s="219"/>
      <c r="T468" s="220"/>
      <c r="AT468" s="221" t="s">
        <v>161</v>
      </c>
      <c r="AU468" s="221" t="s">
        <v>81</v>
      </c>
      <c r="AV468" s="14" t="s">
        <v>155</v>
      </c>
      <c r="AW468" s="14" t="s">
        <v>34</v>
      </c>
      <c r="AX468" s="14" t="s">
        <v>79</v>
      </c>
      <c r="AY468" s="221" t="s">
        <v>148</v>
      </c>
    </row>
    <row r="469" spans="1:65" s="2" customFormat="1" ht="24.2" customHeight="1">
      <c r="A469" s="36"/>
      <c r="B469" s="37"/>
      <c r="C469" s="180" t="s">
        <v>675</v>
      </c>
      <c r="D469" s="180" t="s">
        <v>150</v>
      </c>
      <c r="E469" s="181" t="s">
        <v>676</v>
      </c>
      <c r="F469" s="182" t="s">
        <v>677</v>
      </c>
      <c r="G469" s="183" t="s">
        <v>395</v>
      </c>
      <c r="H469" s="184">
        <v>4</v>
      </c>
      <c r="I469" s="185"/>
      <c r="J469" s="186">
        <f>ROUND(I469*H469,2)</f>
        <v>0</v>
      </c>
      <c r="K469" s="182" t="s">
        <v>154</v>
      </c>
      <c r="L469" s="41"/>
      <c r="M469" s="187" t="s">
        <v>19</v>
      </c>
      <c r="N469" s="188" t="s">
        <v>43</v>
      </c>
      <c r="O469" s="66"/>
      <c r="P469" s="189">
        <f>O469*H469</f>
        <v>0</v>
      </c>
      <c r="Q469" s="189">
        <v>0</v>
      </c>
      <c r="R469" s="189">
        <f>Q469*H469</f>
        <v>0</v>
      </c>
      <c r="S469" s="189">
        <v>0.009</v>
      </c>
      <c r="T469" s="190">
        <f>S469*H469</f>
        <v>0.036</v>
      </c>
      <c r="U469" s="36"/>
      <c r="V469" s="36"/>
      <c r="W469" s="36"/>
      <c r="X469" s="36"/>
      <c r="Y469" s="36"/>
      <c r="Z469" s="36"/>
      <c r="AA469" s="36"/>
      <c r="AB469" s="36"/>
      <c r="AC469" s="36"/>
      <c r="AD469" s="36"/>
      <c r="AE469" s="36"/>
      <c r="AR469" s="191" t="s">
        <v>155</v>
      </c>
      <c r="AT469" s="191" t="s">
        <v>150</v>
      </c>
      <c r="AU469" s="191" t="s">
        <v>81</v>
      </c>
      <c r="AY469" s="19" t="s">
        <v>148</v>
      </c>
      <c r="BE469" s="192">
        <f>IF(N469="základní",J469,0)</f>
        <v>0</v>
      </c>
      <c r="BF469" s="192">
        <f>IF(N469="snížená",J469,0)</f>
        <v>0</v>
      </c>
      <c r="BG469" s="192">
        <f>IF(N469="zákl. přenesená",J469,0)</f>
        <v>0</v>
      </c>
      <c r="BH469" s="192">
        <f>IF(N469="sníž. přenesená",J469,0)</f>
        <v>0</v>
      </c>
      <c r="BI469" s="192">
        <f>IF(N469="nulová",J469,0)</f>
        <v>0</v>
      </c>
      <c r="BJ469" s="19" t="s">
        <v>79</v>
      </c>
      <c r="BK469" s="192">
        <f>ROUND(I469*H469,2)</f>
        <v>0</v>
      </c>
      <c r="BL469" s="19" t="s">
        <v>155</v>
      </c>
      <c r="BM469" s="191" t="s">
        <v>678</v>
      </c>
    </row>
    <row r="470" spans="1:47" s="2" customFormat="1" ht="29.25">
      <c r="A470" s="36"/>
      <c r="B470" s="37"/>
      <c r="C470" s="38"/>
      <c r="D470" s="193" t="s">
        <v>157</v>
      </c>
      <c r="E470" s="38"/>
      <c r="F470" s="194" t="s">
        <v>679</v>
      </c>
      <c r="G470" s="38"/>
      <c r="H470" s="38"/>
      <c r="I470" s="195"/>
      <c r="J470" s="38"/>
      <c r="K470" s="38"/>
      <c r="L470" s="41"/>
      <c r="M470" s="196"/>
      <c r="N470" s="197"/>
      <c r="O470" s="66"/>
      <c r="P470" s="66"/>
      <c r="Q470" s="66"/>
      <c r="R470" s="66"/>
      <c r="S470" s="66"/>
      <c r="T470" s="67"/>
      <c r="U470" s="36"/>
      <c r="V470" s="36"/>
      <c r="W470" s="36"/>
      <c r="X470" s="36"/>
      <c r="Y470" s="36"/>
      <c r="Z470" s="36"/>
      <c r="AA470" s="36"/>
      <c r="AB470" s="36"/>
      <c r="AC470" s="36"/>
      <c r="AD470" s="36"/>
      <c r="AE470" s="36"/>
      <c r="AT470" s="19" t="s">
        <v>157</v>
      </c>
      <c r="AU470" s="19" t="s">
        <v>81</v>
      </c>
    </row>
    <row r="471" spans="1:47" s="2" customFormat="1" ht="12">
      <c r="A471" s="36"/>
      <c r="B471" s="37"/>
      <c r="C471" s="38"/>
      <c r="D471" s="198" t="s">
        <v>159</v>
      </c>
      <c r="E471" s="38"/>
      <c r="F471" s="199" t="s">
        <v>680</v>
      </c>
      <c r="G471" s="38"/>
      <c r="H471" s="38"/>
      <c r="I471" s="195"/>
      <c r="J471" s="38"/>
      <c r="K471" s="38"/>
      <c r="L471" s="41"/>
      <c r="M471" s="196"/>
      <c r="N471" s="197"/>
      <c r="O471" s="66"/>
      <c r="P471" s="66"/>
      <c r="Q471" s="66"/>
      <c r="R471" s="66"/>
      <c r="S471" s="66"/>
      <c r="T471" s="67"/>
      <c r="U471" s="36"/>
      <c r="V471" s="36"/>
      <c r="W471" s="36"/>
      <c r="X471" s="36"/>
      <c r="Y471" s="36"/>
      <c r="Z471" s="36"/>
      <c r="AA471" s="36"/>
      <c r="AB471" s="36"/>
      <c r="AC471" s="36"/>
      <c r="AD471" s="36"/>
      <c r="AE471" s="36"/>
      <c r="AT471" s="19" t="s">
        <v>159</v>
      </c>
      <c r="AU471" s="19" t="s">
        <v>81</v>
      </c>
    </row>
    <row r="472" spans="2:51" s="13" customFormat="1" ht="12">
      <c r="B472" s="200"/>
      <c r="C472" s="201"/>
      <c r="D472" s="193" t="s">
        <v>161</v>
      </c>
      <c r="E472" s="202" t="s">
        <v>19</v>
      </c>
      <c r="F472" s="203" t="s">
        <v>681</v>
      </c>
      <c r="G472" s="201"/>
      <c r="H472" s="204">
        <v>4</v>
      </c>
      <c r="I472" s="205"/>
      <c r="J472" s="201"/>
      <c r="K472" s="201"/>
      <c r="L472" s="206"/>
      <c r="M472" s="207"/>
      <c r="N472" s="208"/>
      <c r="O472" s="208"/>
      <c r="P472" s="208"/>
      <c r="Q472" s="208"/>
      <c r="R472" s="208"/>
      <c r="S472" s="208"/>
      <c r="T472" s="209"/>
      <c r="AT472" s="210" t="s">
        <v>161</v>
      </c>
      <c r="AU472" s="210" t="s">
        <v>81</v>
      </c>
      <c r="AV472" s="13" t="s">
        <v>81</v>
      </c>
      <c r="AW472" s="13" t="s">
        <v>34</v>
      </c>
      <c r="AX472" s="13" t="s">
        <v>79</v>
      </c>
      <c r="AY472" s="210" t="s">
        <v>148</v>
      </c>
    </row>
    <row r="473" spans="1:65" s="2" customFormat="1" ht="24.2" customHeight="1">
      <c r="A473" s="36"/>
      <c r="B473" s="37"/>
      <c r="C473" s="180" t="s">
        <v>682</v>
      </c>
      <c r="D473" s="180" t="s">
        <v>150</v>
      </c>
      <c r="E473" s="181" t="s">
        <v>683</v>
      </c>
      <c r="F473" s="182" t="s">
        <v>684</v>
      </c>
      <c r="G473" s="183" t="s">
        <v>395</v>
      </c>
      <c r="H473" s="184">
        <v>40</v>
      </c>
      <c r="I473" s="185"/>
      <c r="J473" s="186">
        <f>ROUND(I473*H473,2)</f>
        <v>0</v>
      </c>
      <c r="K473" s="182" t="s">
        <v>154</v>
      </c>
      <c r="L473" s="41"/>
      <c r="M473" s="187" t="s">
        <v>19</v>
      </c>
      <c r="N473" s="188" t="s">
        <v>43</v>
      </c>
      <c r="O473" s="66"/>
      <c r="P473" s="189">
        <f>O473*H473</f>
        <v>0</v>
      </c>
      <c r="Q473" s="189">
        <v>0</v>
      </c>
      <c r="R473" s="189">
        <f>Q473*H473</f>
        <v>0</v>
      </c>
      <c r="S473" s="189">
        <v>0.006</v>
      </c>
      <c r="T473" s="190">
        <f>S473*H473</f>
        <v>0.24</v>
      </c>
      <c r="U473" s="36"/>
      <c r="V473" s="36"/>
      <c r="W473" s="36"/>
      <c r="X473" s="36"/>
      <c r="Y473" s="36"/>
      <c r="Z473" s="36"/>
      <c r="AA473" s="36"/>
      <c r="AB473" s="36"/>
      <c r="AC473" s="36"/>
      <c r="AD473" s="36"/>
      <c r="AE473" s="36"/>
      <c r="AR473" s="191" t="s">
        <v>155</v>
      </c>
      <c r="AT473" s="191" t="s">
        <v>150</v>
      </c>
      <c r="AU473" s="191" t="s">
        <v>81</v>
      </c>
      <c r="AY473" s="19" t="s">
        <v>148</v>
      </c>
      <c r="BE473" s="192">
        <f>IF(N473="základní",J473,0)</f>
        <v>0</v>
      </c>
      <c r="BF473" s="192">
        <f>IF(N473="snížená",J473,0)</f>
        <v>0</v>
      </c>
      <c r="BG473" s="192">
        <f>IF(N473="zákl. přenesená",J473,0)</f>
        <v>0</v>
      </c>
      <c r="BH473" s="192">
        <f>IF(N473="sníž. přenesená",J473,0)</f>
        <v>0</v>
      </c>
      <c r="BI473" s="192">
        <f>IF(N473="nulová",J473,0)</f>
        <v>0</v>
      </c>
      <c r="BJ473" s="19" t="s">
        <v>79</v>
      </c>
      <c r="BK473" s="192">
        <f>ROUND(I473*H473,2)</f>
        <v>0</v>
      </c>
      <c r="BL473" s="19" t="s">
        <v>155</v>
      </c>
      <c r="BM473" s="191" t="s">
        <v>685</v>
      </c>
    </row>
    <row r="474" spans="1:47" s="2" customFormat="1" ht="19.5">
      <c r="A474" s="36"/>
      <c r="B474" s="37"/>
      <c r="C474" s="38"/>
      <c r="D474" s="193" t="s">
        <v>157</v>
      </c>
      <c r="E474" s="38"/>
      <c r="F474" s="194" t="s">
        <v>686</v>
      </c>
      <c r="G474" s="38"/>
      <c r="H474" s="38"/>
      <c r="I474" s="195"/>
      <c r="J474" s="38"/>
      <c r="K474" s="38"/>
      <c r="L474" s="41"/>
      <c r="M474" s="196"/>
      <c r="N474" s="197"/>
      <c r="O474" s="66"/>
      <c r="P474" s="66"/>
      <c r="Q474" s="66"/>
      <c r="R474" s="66"/>
      <c r="S474" s="66"/>
      <c r="T474" s="67"/>
      <c r="U474" s="36"/>
      <c r="V474" s="36"/>
      <c r="W474" s="36"/>
      <c r="X474" s="36"/>
      <c r="Y474" s="36"/>
      <c r="Z474" s="36"/>
      <c r="AA474" s="36"/>
      <c r="AB474" s="36"/>
      <c r="AC474" s="36"/>
      <c r="AD474" s="36"/>
      <c r="AE474" s="36"/>
      <c r="AT474" s="19" t="s">
        <v>157</v>
      </c>
      <c r="AU474" s="19" t="s">
        <v>81</v>
      </c>
    </row>
    <row r="475" spans="1:47" s="2" customFormat="1" ht="12">
      <c r="A475" s="36"/>
      <c r="B475" s="37"/>
      <c r="C475" s="38"/>
      <c r="D475" s="198" t="s">
        <v>159</v>
      </c>
      <c r="E475" s="38"/>
      <c r="F475" s="199" t="s">
        <v>687</v>
      </c>
      <c r="G475" s="38"/>
      <c r="H475" s="38"/>
      <c r="I475" s="195"/>
      <c r="J475" s="38"/>
      <c r="K475" s="38"/>
      <c r="L475" s="41"/>
      <c r="M475" s="196"/>
      <c r="N475" s="197"/>
      <c r="O475" s="66"/>
      <c r="P475" s="66"/>
      <c r="Q475" s="66"/>
      <c r="R475" s="66"/>
      <c r="S475" s="66"/>
      <c r="T475" s="67"/>
      <c r="U475" s="36"/>
      <c r="V475" s="36"/>
      <c r="W475" s="36"/>
      <c r="X475" s="36"/>
      <c r="Y475" s="36"/>
      <c r="Z475" s="36"/>
      <c r="AA475" s="36"/>
      <c r="AB475" s="36"/>
      <c r="AC475" s="36"/>
      <c r="AD475" s="36"/>
      <c r="AE475" s="36"/>
      <c r="AT475" s="19" t="s">
        <v>159</v>
      </c>
      <c r="AU475" s="19" t="s">
        <v>81</v>
      </c>
    </row>
    <row r="476" spans="2:51" s="13" customFormat="1" ht="12">
      <c r="B476" s="200"/>
      <c r="C476" s="201"/>
      <c r="D476" s="193" t="s">
        <v>161</v>
      </c>
      <c r="E476" s="202" t="s">
        <v>19</v>
      </c>
      <c r="F476" s="203" t="s">
        <v>688</v>
      </c>
      <c r="G476" s="201"/>
      <c r="H476" s="204">
        <v>40</v>
      </c>
      <c r="I476" s="205"/>
      <c r="J476" s="201"/>
      <c r="K476" s="201"/>
      <c r="L476" s="206"/>
      <c r="M476" s="207"/>
      <c r="N476" s="208"/>
      <c r="O476" s="208"/>
      <c r="P476" s="208"/>
      <c r="Q476" s="208"/>
      <c r="R476" s="208"/>
      <c r="S476" s="208"/>
      <c r="T476" s="209"/>
      <c r="AT476" s="210" t="s">
        <v>161</v>
      </c>
      <c r="AU476" s="210" t="s">
        <v>81</v>
      </c>
      <c r="AV476" s="13" t="s">
        <v>81</v>
      </c>
      <c r="AW476" s="13" t="s">
        <v>34</v>
      </c>
      <c r="AX476" s="13" t="s">
        <v>79</v>
      </c>
      <c r="AY476" s="210" t="s">
        <v>148</v>
      </c>
    </row>
    <row r="477" spans="1:65" s="2" customFormat="1" ht="24.2" customHeight="1">
      <c r="A477" s="36"/>
      <c r="B477" s="37"/>
      <c r="C477" s="180" t="s">
        <v>689</v>
      </c>
      <c r="D477" s="180" t="s">
        <v>150</v>
      </c>
      <c r="E477" s="181" t="s">
        <v>690</v>
      </c>
      <c r="F477" s="182" t="s">
        <v>691</v>
      </c>
      <c r="G477" s="183" t="s">
        <v>395</v>
      </c>
      <c r="H477" s="184">
        <v>20</v>
      </c>
      <c r="I477" s="185"/>
      <c r="J477" s="186">
        <f>ROUND(I477*H477,2)</f>
        <v>0</v>
      </c>
      <c r="K477" s="182" t="s">
        <v>154</v>
      </c>
      <c r="L477" s="41"/>
      <c r="M477" s="187" t="s">
        <v>19</v>
      </c>
      <c r="N477" s="188" t="s">
        <v>43</v>
      </c>
      <c r="O477" s="66"/>
      <c r="P477" s="189">
        <f>O477*H477</f>
        <v>0</v>
      </c>
      <c r="Q477" s="189">
        <v>0</v>
      </c>
      <c r="R477" s="189">
        <f>Q477*H477</f>
        <v>0</v>
      </c>
      <c r="S477" s="189">
        <v>0.013</v>
      </c>
      <c r="T477" s="190">
        <f>S477*H477</f>
        <v>0.26</v>
      </c>
      <c r="U477" s="36"/>
      <c r="V477" s="36"/>
      <c r="W477" s="36"/>
      <c r="X477" s="36"/>
      <c r="Y477" s="36"/>
      <c r="Z477" s="36"/>
      <c r="AA477" s="36"/>
      <c r="AB477" s="36"/>
      <c r="AC477" s="36"/>
      <c r="AD477" s="36"/>
      <c r="AE477" s="36"/>
      <c r="AR477" s="191" t="s">
        <v>155</v>
      </c>
      <c r="AT477" s="191" t="s">
        <v>150</v>
      </c>
      <c r="AU477" s="191" t="s">
        <v>81</v>
      </c>
      <c r="AY477" s="19" t="s">
        <v>148</v>
      </c>
      <c r="BE477" s="192">
        <f>IF(N477="základní",J477,0)</f>
        <v>0</v>
      </c>
      <c r="BF477" s="192">
        <f>IF(N477="snížená",J477,0)</f>
        <v>0</v>
      </c>
      <c r="BG477" s="192">
        <f>IF(N477="zákl. přenesená",J477,0)</f>
        <v>0</v>
      </c>
      <c r="BH477" s="192">
        <f>IF(N477="sníž. přenesená",J477,0)</f>
        <v>0</v>
      </c>
      <c r="BI477" s="192">
        <f>IF(N477="nulová",J477,0)</f>
        <v>0</v>
      </c>
      <c r="BJ477" s="19" t="s">
        <v>79</v>
      </c>
      <c r="BK477" s="192">
        <f>ROUND(I477*H477,2)</f>
        <v>0</v>
      </c>
      <c r="BL477" s="19" t="s">
        <v>155</v>
      </c>
      <c r="BM477" s="191" t="s">
        <v>692</v>
      </c>
    </row>
    <row r="478" spans="1:47" s="2" customFormat="1" ht="19.5">
      <c r="A478" s="36"/>
      <c r="B478" s="37"/>
      <c r="C478" s="38"/>
      <c r="D478" s="193" t="s">
        <v>157</v>
      </c>
      <c r="E478" s="38"/>
      <c r="F478" s="194" t="s">
        <v>693</v>
      </c>
      <c r="G478" s="38"/>
      <c r="H478" s="38"/>
      <c r="I478" s="195"/>
      <c r="J478" s="38"/>
      <c r="K478" s="38"/>
      <c r="L478" s="41"/>
      <c r="M478" s="196"/>
      <c r="N478" s="197"/>
      <c r="O478" s="66"/>
      <c r="P478" s="66"/>
      <c r="Q478" s="66"/>
      <c r="R478" s="66"/>
      <c r="S478" s="66"/>
      <c r="T478" s="67"/>
      <c r="U478" s="36"/>
      <c r="V478" s="36"/>
      <c r="W478" s="36"/>
      <c r="X478" s="36"/>
      <c r="Y478" s="36"/>
      <c r="Z478" s="36"/>
      <c r="AA478" s="36"/>
      <c r="AB478" s="36"/>
      <c r="AC478" s="36"/>
      <c r="AD478" s="36"/>
      <c r="AE478" s="36"/>
      <c r="AT478" s="19" t="s">
        <v>157</v>
      </c>
      <c r="AU478" s="19" t="s">
        <v>81</v>
      </c>
    </row>
    <row r="479" spans="1:47" s="2" customFormat="1" ht="12">
      <c r="A479" s="36"/>
      <c r="B479" s="37"/>
      <c r="C479" s="38"/>
      <c r="D479" s="198" t="s">
        <v>159</v>
      </c>
      <c r="E479" s="38"/>
      <c r="F479" s="199" t="s">
        <v>694</v>
      </c>
      <c r="G479" s="38"/>
      <c r="H479" s="38"/>
      <c r="I479" s="195"/>
      <c r="J479" s="38"/>
      <c r="K479" s="38"/>
      <c r="L479" s="41"/>
      <c r="M479" s="196"/>
      <c r="N479" s="197"/>
      <c r="O479" s="66"/>
      <c r="P479" s="66"/>
      <c r="Q479" s="66"/>
      <c r="R479" s="66"/>
      <c r="S479" s="66"/>
      <c r="T479" s="67"/>
      <c r="U479" s="36"/>
      <c r="V479" s="36"/>
      <c r="W479" s="36"/>
      <c r="X479" s="36"/>
      <c r="Y479" s="36"/>
      <c r="Z479" s="36"/>
      <c r="AA479" s="36"/>
      <c r="AB479" s="36"/>
      <c r="AC479" s="36"/>
      <c r="AD479" s="36"/>
      <c r="AE479" s="36"/>
      <c r="AT479" s="19" t="s">
        <v>159</v>
      </c>
      <c r="AU479" s="19" t="s">
        <v>81</v>
      </c>
    </row>
    <row r="480" spans="2:51" s="13" customFormat="1" ht="12">
      <c r="B480" s="200"/>
      <c r="C480" s="201"/>
      <c r="D480" s="193" t="s">
        <v>161</v>
      </c>
      <c r="E480" s="202" t="s">
        <v>19</v>
      </c>
      <c r="F480" s="203" t="s">
        <v>695</v>
      </c>
      <c r="G480" s="201"/>
      <c r="H480" s="204">
        <v>20</v>
      </c>
      <c r="I480" s="205"/>
      <c r="J480" s="201"/>
      <c r="K480" s="201"/>
      <c r="L480" s="206"/>
      <c r="M480" s="207"/>
      <c r="N480" s="208"/>
      <c r="O480" s="208"/>
      <c r="P480" s="208"/>
      <c r="Q480" s="208"/>
      <c r="R480" s="208"/>
      <c r="S480" s="208"/>
      <c r="T480" s="209"/>
      <c r="AT480" s="210" t="s">
        <v>161</v>
      </c>
      <c r="AU480" s="210" t="s">
        <v>81</v>
      </c>
      <c r="AV480" s="13" t="s">
        <v>81</v>
      </c>
      <c r="AW480" s="13" t="s">
        <v>34</v>
      </c>
      <c r="AX480" s="13" t="s">
        <v>79</v>
      </c>
      <c r="AY480" s="210" t="s">
        <v>148</v>
      </c>
    </row>
    <row r="481" spans="1:65" s="2" customFormat="1" ht="24.2" customHeight="1">
      <c r="A481" s="36"/>
      <c r="B481" s="37"/>
      <c r="C481" s="180" t="s">
        <v>696</v>
      </c>
      <c r="D481" s="180" t="s">
        <v>150</v>
      </c>
      <c r="E481" s="181" t="s">
        <v>697</v>
      </c>
      <c r="F481" s="182" t="s">
        <v>698</v>
      </c>
      <c r="G481" s="183" t="s">
        <v>395</v>
      </c>
      <c r="H481" s="184">
        <v>20</v>
      </c>
      <c r="I481" s="185"/>
      <c r="J481" s="186">
        <f>ROUND(I481*H481,2)</f>
        <v>0</v>
      </c>
      <c r="K481" s="182" t="s">
        <v>154</v>
      </c>
      <c r="L481" s="41"/>
      <c r="M481" s="187" t="s">
        <v>19</v>
      </c>
      <c r="N481" s="188" t="s">
        <v>43</v>
      </c>
      <c r="O481" s="66"/>
      <c r="P481" s="189">
        <f>O481*H481</f>
        <v>0</v>
      </c>
      <c r="Q481" s="189">
        <v>0</v>
      </c>
      <c r="R481" s="189">
        <f>Q481*H481</f>
        <v>0</v>
      </c>
      <c r="S481" s="189">
        <v>0.018</v>
      </c>
      <c r="T481" s="190">
        <f>S481*H481</f>
        <v>0.36</v>
      </c>
      <c r="U481" s="36"/>
      <c r="V481" s="36"/>
      <c r="W481" s="36"/>
      <c r="X481" s="36"/>
      <c r="Y481" s="36"/>
      <c r="Z481" s="36"/>
      <c r="AA481" s="36"/>
      <c r="AB481" s="36"/>
      <c r="AC481" s="36"/>
      <c r="AD481" s="36"/>
      <c r="AE481" s="36"/>
      <c r="AR481" s="191" t="s">
        <v>155</v>
      </c>
      <c r="AT481" s="191" t="s">
        <v>150</v>
      </c>
      <c r="AU481" s="191" t="s">
        <v>81</v>
      </c>
      <c r="AY481" s="19" t="s">
        <v>148</v>
      </c>
      <c r="BE481" s="192">
        <f>IF(N481="základní",J481,0)</f>
        <v>0</v>
      </c>
      <c r="BF481" s="192">
        <f>IF(N481="snížená",J481,0)</f>
        <v>0</v>
      </c>
      <c r="BG481" s="192">
        <f>IF(N481="zákl. přenesená",J481,0)</f>
        <v>0</v>
      </c>
      <c r="BH481" s="192">
        <f>IF(N481="sníž. přenesená",J481,0)</f>
        <v>0</v>
      </c>
      <c r="BI481" s="192">
        <f>IF(N481="nulová",J481,0)</f>
        <v>0</v>
      </c>
      <c r="BJ481" s="19" t="s">
        <v>79</v>
      </c>
      <c r="BK481" s="192">
        <f>ROUND(I481*H481,2)</f>
        <v>0</v>
      </c>
      <c r="BL481" s="19" t="s">
        <v>155</v>
      </c>
      <c r="BM481" s="191" t="s">
        <v>699</v>
      </c>
    </row>
    <row r="482" spans="1:47" s="2" customFormat="1" ht="19.5">
      <c r="A482" s="36"/>
      <c r="B482" s="37"/>
      <c r="C482" s="38"/>
      <c r="D482" s="193" t="s">
        <v>157</v>
      </c>
      <c r="E482" s="38"/>
      <c r="F482" s="194" t="s">
        <v>700</v>
      </c>
      <c r="G482" s="38"/>
      <c r="H482" s="38"/>
      <c r="I482" s="195"/>
      <c r="J482" s="38"/>
      <c r="K482" s="38"/>
      <c r="L482" s="41"/>
      <c r="M482" s="196"/>
      <c r="N482" s="197"/>
      <c r="O482" s="66"/>
      <c r="P482" s="66"/>
      <c r="Q482" s="66"/>
      <c r="R482" s="66"/>
      <c r="S482" s="66"/>
      <c r="T482" s="67"/>
      <c r="U482" s="36"/>
      <c r="V482" s="36"/>
      <c r="W482" s="36"/>
      <c r="X482" s="36"/>
      <c r="Y482" s="36"/>
      <c r="Z482" s="36"/>
      <c r="AA482" s="36"/>
      <c r="AB482" s="36"/>
      <c r="AC482" s="36"/>
      <c r="AD482" s="36"/>
      <c r="AE482" s="36"/>
      <c r="AT482" s="19" t="s">
        <v>157</v>
      </c>
      <c r="AU482" s="19" t="s">
        <v>81</v>
      </c>
    </row>
    <row r="483" spans="1:47" s="2" customFormat="1" ht="12">
      <c r="A483" s="36"/>
      <c r="B483" s="37"/>
      <c r="C483" s="38"/>
      <c r="D483" s="198" t="s">
        <v>159</v>
      </c>
      <c r="E483" s="38"/>
      <c r="F483" s="199" t="s">
        <v>701</v>
      </c>
      <c r="G483" s="38"/>
      <c r="H483" s="38"/>
      <c r="I483" s="195"/>
      <c r="J483" s="38"/>
      <c r="K483" s="38"/>
      <c r="L483" s="41"/>
      <c r="M483" s="196"/>
      <c r="N483" s="197"/>
      <c r="O483" s="66"/>
      <c r="P483" s="66"/>
      <c r="Q483" s="66"/>
      <c r="R483" s="66"/>
      <c r="S483" s="66"/>
      <c r="T483" s="67"/>
      <c r="U483" s="36"/>
      <c r="V483" s="36"/>
      <c r="W483" s="36"/>
      <c r="X483" s="36"/>
      <c r="Y483" s="36"/>
      <c r="Z483" s="36"/>
      <c r="AA483" s="36"/>
      <c r="AB483" s="36"/>
      <c r="AC483" s="36"/>
      <c r="AD483" s="36"/>
      <c r="AE483" s="36"/>
      <c r="AT483" s="19" t="s">
        <v>159</v>
      </c>
      <c r="AU483" s="19" t="s">
        <v>81</v>
      </c>
    </row>
    <row r="484" spans="2:51" s="13" customFormat="1" ht="12">
      <c r="B484" s="200"/>
      <c r="C484" s="201"/>
      <c r="D484" s="193" t="s">
        <v>161</v>
      </c>
      <c r="E484" s="202" t="s">
        <v>19</v>
      </c>
      <c r="F484" s="203" t="s">
        <v>695</v>
      </c>
      <c r="G484" s="201"/>
      <c r="H484" s="204">
        <v>20</v>
      </c>
      <c r="I484" s="205"/>
      <c r="J484" s="201"/>
      <c r="K484" s="201"/>
      <c r="L484" s="206"/>
      <c r="M484" s="207"/>
      <c r="N484" s="208"/>
      <c r="O484" s="208"/>
      <c r="P484" s="208"/>
      <c r="Q484" s="208"/>
      <c r="R484" s="208"/>
      <c r="S484" s="208"/>
      <c r="T484" s="209"/>
      <c r="AT484" s="210" t="s">
        <v>161</v>
      </c>
      <c r="AU484" s="210" t="s">
        <v>81</v>
      </c>
      <c r="AV484" s="13" t="s">
        <v>81</v>
      </c>
      <c r="AW484" s="13" t="s">
        <v>34</v>
      </c>
      <c r="AX484" s="13" t="s">
        <v>79</v>
      </c>
      <c r="AY484" s="210" t="s">
        <v>148</v>
      </c>
    </row>
    <row r="485" spans="1:65" s="2" customFormat="1" ht="24.2" customHeight="1">
      <c r="A485" s="36"/>
      <c r="B485" s="37"/>
      <c r="C485" s="180" t="s">
        <v>702</v>
      </c>
      <c r="D485" s="180" t="s">
        <v>150</v>
      </c>
      <c r="E485" s="181" t="s">
        <v>703</v>
      </c>
      <c r="F485" s="182" t="s">
        <v>704</v>
      </c>
      <c r="G485" s="183" t="s">
        <v>395</v>
      </c>
      <c r="H485" s="184">
        <v>22</v>
      </c>
      <c r="I485" s="185"/>
      <c r="J485" s="186">
        <f>ROUND(I485*H485,2)</f>
        <v>0</v>
      </c>
      <c r="K485" s="182" t="s">
        <v>154</v>
      </c>
      <c r="L485" s="41"/>
      <c r="M485" s="187" t="s">
        <v>19</v>
      </c>
      <c r="N485" s="188" t="s">
        <v>43</v>
      </c>
      <c r="O485" s="66"/>
      <c r="P485" s="189">
        <f>O485*H485</f>
        <v>0</v>
      </c>
      <c r="Q485" s="189">
        <v>0</v>
      </c>
      <c r="R485" s="189">
        <f>Q485*H485</f>
        <v>0</v>
      </c>
      <c r="S485" s="189">
        <v>0.04</v>
      </c>
      <c r="T485" s="190">
        <f>S485*H485</f>
        <v>0.88</v>
      </c>
      <c r="U485" s="36"/>
      <c r="V485" s="36"/>
      <c r="W485" s="36"/>
      <c r="X485" s="36"/>
      <c r="Y485" s="36"/>
      <c r="Z485" s="36"/>
      <c r="AA485" s="36"/>
      <c r="AB485" s="36"/>
      <c r="AC485" s="36"/>
      <c r="AD485" s="36"/>
      <c r="AE485" s="36"/>
      <c r="AR485" s="191" t="s">
        <v>155</v>
      </c>
      <c r="AT485" s="191" t="s">
        <v>150</v>
      </c>
      <c r="AU485" s="191" t="s">
        <v>81</v>
      </c>
      <c r="AY485" s="19" t="s">
        <v>148</v>
      </c>
      <c r="BE485" s="192">
        <f>IF(N485="základní",J485,0)</f>
        <v>0</v>
      </c>
      <c r="BF485" s="192">
        <f>IF(N485="snížená",J485,0)</f>
        <v>0</v>
      </c>
      <c r="BG485" s="192">
        <f>IF(N485="zákl. přenesená",J485,0)</f>
        <v>0</v>
      </c>
      <c r="BH485" s="192">
        <f>IF(N485="sníž. přenesená",J485,0)</f>
        <v>0</v>
      </c>
      <c r="BI485" s="192">
        <f>IF(N485="nulová",J485,0)</f>
        <v>0</v>
      </c>
      <c r="BJ485" s="19" t="s">
        <v>79</v>
      </c>
      <c r="BK485" s="192">
        <f>ROUND(I485*H485,2)</f>
        <v>0</v>
      </c>
      <c r="BL485" s="19" t="s">
        <v>155</v>
      </c>
      <c r="BM485" s="191" t="s">
        <v>705</v>
      </c>
    </row>
    <row r="486" spans="1:47" s="2" customFormat="1" ht="19.5">
      <c r="A486" s="36"/>
      <c r="B486" s="37"/>
      <c r="C486" s="38"/>
      <c r="D486" s="193" t="s">
        <v>157</v>
      </c>
      <c r="E486" s="38"/>
      <c r="F486" s="194" t="s">
        <v>706</v>
      </c>
      <c r="G486" s="38"/>
      <c r="H486" s="38"/>
      <c r="I486" s="195"/>
      <c r="J486" s="38"/>
      <c r="K486" s="38"/>
      <c r="L486" s="41"/>
      <c r="M486" s="196"/>
      <c r="N486" s="197"/>
      <c r="O486" s="66"/>
      <c r="P486" s="66"/>
      <c r="Q486" s="66"/>
      <c r="R486" s="66"/>
      <c r="S486" s="66"/>
      <c r="T486" s="67"/>
      <c r="U486" s="36"/>
      <c r="V486" s="36"/>
      <c r="W486" s="36"/>
      <c r="X486" s="36"/>
      <c r="Y486" s="36"/>
      <c r="Z486" s="36"/>
      <c r="AA486" s="36"/>
      <c r="AB486" s="36"/>
      <c r="AC486" s="36"/>
      <c r="AD486" s="36"/>
      <c r="AE486" s="36"/>
      <c r="AT486" s="19" t="s">
        <v>157</v>
      </c>
      <c r="AU486" s="19" t="s">
        <v>81</v>
      </c>
    </row>
    <row r="487" spans="1:47" s="2" customFormat="1" ht="12">
      <c r="A487" s="36"/>
      <c r="B487" s="37"/>
      <c r="C487" s="38"/>
      <c r="D487" s="198" t="s">
        <v>159</v>
      </c>
      <c r="E487" s="38"/>
      <c r="F487" s="199" t="s">
        <v>707</v>
      </c>
      <c r="G487" s="38"/>
      <c r="H487" s="38"/>
      <c r="I487" s="195"/>
      <c r="J487" s="38"/>
      <c r="K487" s="38"/>
      <c r="L487" s="41"/>
      <c r="M487" s="196"/>
      <c r="N487" s="197"/>
      <c r="O487" s="66"/>
      <c r="P487" s="66"/>
      <c r="Q487" s="66"/>
      <c r="R487" s="66"/>
      <c r="S487" s="66"/>
      <c r="T487" s="67"/>
      <c r="U487" s="36"/>
      <c r="V487" s="36"/>
      <c r="W487" s="36"/>
      <c r="X487" s="36"/>
      <c r="Y487" s="36"/>
      <c r="Z487" s="36"/>
      <c r="AA487" s="36"/>
      <c r="AB487" s="36"/>
      <c r="AC487" s="36"/>
      <c r="AD487" s="36"/>
      <c r="AE487" s="36"/>
      <c r="AT487" s="19" t="s">
        <v>159</v>
      </c>
      <c r="AU487" s="19" t="s">
        <v>81</v>
      </c>
    </row>
    <row r="488" spans="2:51" s="13" customFormat="1" ht="22.5">
      <c r="B488" s="200"/>
      <c r="C488" s="201"/>
      <c r="D488" s="193" t="s">
        <v>161</v>
      </c>
      <c r="E488" s="202" t="s">
        <v>19</v>
      </c>
      <c r="F488" s="203" t="s">
        <v>708</v>
      </c>
      <c r="G488" s="201"/>
      <c r="H488" s="204">
        <v>22</v>
      </c>
      <c r="I488" s="205"/>
      <c r="J488" s="201"/>
      <c r="K488" s="201"/>
      <c r="L488" s="206"/>
      <c r="M488" s="207"/>
      <c r="N488" s="208"/>
      <c r="O488" s="208"/>
      <c r="P488" s="208"/>
      <c r="Q488" s="208"/>
      <c r="R488" s="208"/>
      <c r="S488" s="208"/>
      <c r="T488" s="209"/>
      <c r="AT488" s="210" t="s">
        <v>161</v>
      </c>
      <c r="AU488" s="210" t="s">
        <v>81</v>
      </c>
      <c r="AV488" s="13" t="s">
        <v>81</v>
      </c>
      <c r="AW488" s="13" t="s">
        <v>34</v>
      </c>
      <c r="AX488" s="13" t="s">
        <v>79</v>
      </c>
      <c r="AY488" s="210" t="s">
        <v>148</v>
      </c>
    </row>
    <row r="489" spans="1:65" s="2" customFormat="1" ht="24.2" customHeight="1">
      <c r="A489" s="36"/>
      <c r="B489" s="37"/>
      <c r="C489" s="180" t="s">
        <v>709</v>
      </c>
      <c r="D489" s="180" t="s">
        <v>150</v>
      </c>
      <c r="E489" s="181" t="s">
        <v>710</v>
      </c>
      <c r="F489" s="182" t="s">
        <v>711</v>
      </c>
      <c r="G489" s="183" t="s">
        <v>395</v>
      </c>
      <c r="H489" s="184">
        <v>2.2</v>
      </c>
      <c r="I489" s="185"/>
      <c r="J489" s="186">
        <f>ROUND(I489*H489,2)</f>
        <v>0</v>
      </c>
      <c r="K489" s="182" t="s">
        <v>154</v>
      </c>
      <c r="L489" s="41"/>
      <c r="M489" s="187" t="s">
        <v>19</v>
      </c>
      <c r="N489" s="188" t="s">
        <v>43</v>
      </c>
      <c r="O489" s="66"/>
      <c r="P489" s="189">
        <f>O489*H489</f>
        <v>0</v>
      </c>
      <c r="Q489" s="189">
        <v>0</v>
      </c>
      <c r="R489" s="189">
        <f>Q489*H489</f>
        <v>0</v>
      </c>
      <c r="S489" s="189">
        <v>0.042</v>
      </c>
      <c r="T489" s="190">
        <f>S489*H489</f>
        <v>0.09240000000000001</v>
      </c>
      <c r="U489" s="36"/>
      <c r="V489" s="36"/>
      <c r="W489" s="36"/>
      <c r="X489" s="36"/>
      <c r="Y489" s="36"/>
      <c r="Z489" s="36"/>
      <c r="AA489" s="36"/>
      <c r="AB489" s="36"/>
      <c r="AC489" s="36"/>
      <c r="AD489" s="36"/>
      <c r="AE489" s="36"/>
      <c r="AR489" s="191" t="s">
        <v>155</v>
      </c>
      <c r="AT489" s="191" t="s">
        <v>150</v>
      </c>
      <c r="AU489" s="191" t="s">
        <v>81</v>
      </c>
      <c r="AY489" s="19" t="s">
        <v>148</v>
      </c>
      <c r="BE489" s="192">
        <f>IF(N489="základní",J489,0)</f>
        <v>0</v>
      </c>
      <c r="BF489" s="192">
        <f>IF(N489="snížená",J489,0)</f>
        <v>0</v>
      </c>
      <c r="BG489" s="192">
        <f>IF(N489="zákl. přenesená",J489,0)</f>
        <v>0</v>
      </c>
      <c r="BH489" s="192">
        <f>IF(N489="sníž. přenesená",J489,0)</f>
        <v>0</v>
      </c>
      <c r="BI489" s="192">
        <f>IF(N489="nulová",J489,0)</f>
        <v>0</v>
      </c>
      <c r="BJ489" s="19" t="s">
        <v>79</v>
      </c>
      <c r="BK489" s="192">
        <f>ROUND(I489*H489,2)</f>
        <v>0</v>
      </c>
      <c r="BL489" s="19" t="s">
        <v>155</v>
      </c>
      <c r="BM489" s="191" t="s">
        <v>712</v>
      </c>
    </row>
    <row r="490" spans="1:47" s="2" customFormat="1" ht="29.25">
      <c r="A490" s="36"/>
      <c r="B490" s="37"/>
      <c r="C490" s="38"/>
      <c r="D490" s="193" t="s">
        <v>157</v>
      </c>
      <c r="E490" s="38"/>
      <c r="F490" s="194" t="s">
        <v>713</v>
      </c>
      <c r="G490" s="38"/>
      <c r="H490" s="38"/>
      <c r="I490" s="195"/>
      <c r="J490" s="38"/>
      <c r="K490" s="38"/>
      <c r="L490" s="41"/>
      <c r="M490" s="196"/>
      <c r="N490" s="197"/>
      <c r="O490" s="66"/>
      <c r="P490" s="66"/>
      <c r="Q490" s="66"/>
      <c r="R490" s="66"/>
      <c r="S490" s="66"/>
      <c r="T490" s="67"/>
      <c r="U490" s="36"/>
      <c r="V490" s="36"/>
      <c r="W490" s="36"/>
      <c r="X490" s="36"/>
      <c r="Y490" s="36"/>
      <c r="Z490" s="36"/>
      <c r="AA490" s="36"/>
      <c r="AB490" s="36"/>
      <c r="AC490" s="36"/>
      <c r="AD490" s="36"/>
      <c r="AE490" s="36"/>
      <c r="AT490" s="19" t="s">
        <v>157</v>
      </c>
      <c r="AU490" s="19" t="s">
        <v>81</v>
      </c>
    </row>
    <row r="491" spans="1:47" s="2" customFormat="1" ht="12">
      <c r="A491" s="36"/>
      <c r="B491" s="37"/>
      <c r="C491" s="38"/>
      <c r="D491" s="198" t="s">
        <v>159</v>
      </c>
      <c r="E491" s="38"/>
      <c r="F491" s="199" t="s">
        <v>714</v>
      </c>
      <c r="G491" s="38"/>
      <c r="H491" s="38"/>
      <c r="I491" s="195"/>
      <c r="J491" s="38"/>
      <c r="K491" s="38"/>
      <c r="L491" s="41"/>
      <c r="M491" s="196"/>
      <c r="N491" s="197"/>
      <c r="O491" s="66"/>
      <c r="P491" s="66"/>
      <c r="Q491" s="66"/>
      <c r="R491" s="66"/>
      <c r="S491" s="66"/>
      <c r="T491" s="67"/>
      <c r="U491" s="36"/>
      <c r="V491" s="36"/>
      <c r="W491" s="36"/>
      <c r="X491" s="36"/>
      <c r="Y491" s="36"/>
      <c r="Z491" s="36"/>
      <c r="AA491" s="36"/>
      <c r="AB491" s="36"/>
      <c r="AC491" s="36"/>
      <c r="AD491" s="36"/>
      <c r="AE491" s="36"/>
      <c r="AT491" s="19" t="s">
        <v>159</v>
      </c>
      <c r="AU491" s="19" t="s">
        <v>81</v>
      </c>
    </row>
    <row r="492" spans="2:51" s="13" customFormat="1" ht="12">
      <c r="B492" s="200"/>
      <c r="C492" s="201"/>
      <c r="D492" s="193" t="s">
        <v>161</v>
      </c>
      <c r="E492" s="202" t="s">
        <v>19</v>
      </c>
      <c r="F492" s="203" t="s">
        <v>715</v>
      </c>
      <c r="G492" s="201"/>
      <c r="H492" s="204">
        <v>0.9</v>
      </c>
      <c r="I492" s="205"/>
      <c r="J492" s="201"/>
      <c r="K492" s="201"/>
      <c r="L492" s="206"/>
      <c r="M492" s="207"/>
      <c r="N492" s="208"/>
      <c r="O492" s="208"/>
      <c r="P492" s="208"/>
      <c r="Q492" s="208"/>
      <c r="R492" s="208"/>
      <c r="S492" s="208"/>
      <c r="T492" s="209"/>
      <c r="AT492" s="210" t="s">
        <v>161</v>
      </c>
      <c r="AU492" s="210" t="s">
        <v>81</v>
      </c>
      <c r="AV492" s="13" t="s">
        <v>81</v>
      </c>
      <c r="AW492" s="13" t="s">
        <v>34</v>
      </c>
      <c r="AX492" s="13" t="s">
        <v>72</v>
      </c>
      <c r="AY492" s="210" t="s">
        <v>148</v>
      </c>
    </row>
    <row r="493" spans="2:51" s="13" customFormat="1" ht="12">
      <c r="B493" s="200"/>
      <c r="C493" s="201"/>
      <c r="D493" s="193" t="s">
        <v>161</v>
      </c>
      <c r="E493" s="202" t="s">
        <v>19</v>
      </c>
      <c r="F493" s="203" t="s">
        <v>716</v>
      </c>
      <c r="G493" s="201"/>
      <c r="H493" s="204">
        <v>1.3</v>
      </c>
      <c r="I493" s="205"/>
      <c r="J493" s="201"/>
      <c r="K493" s="201"/>
      <c r="L493" s="206"/>
      <c r="M493" s="207"/>
      <c r="N493" s="208"/>
      <c r="O493" s="208"/>
      <c r="P493" s="208"/>
      <c r="Q493" s="208"/>
      <c r="R493" s="208"/>
      <c r="S493" s="208"/>
      <c r="T493" s="209"/>
      <c r="AT493" s="210" t="s">
        <v>161</v>
      </c>
      <c r="AU493" s="210" t="s">
        <v>81</v>
      </c>
      <c r="AV493" s="13" t="s">
        <v>81</v>
      </c>
      <c r="AW493" s="13" t="s">
        <v>34</v>
      </c>
      <c r="AX493" s="13" t="s">
        <v>72</v>
      </c>
      <c r="AY493" s="210" t="s">
        <v>148</v>
      </c>
    </row>
    <row r="494" spans="2:51" s="14" customFormat="1" ht="12">
      <c r="B494" s="211"/>
      <c r="C494" s="212"/>
      <c r="D494" s="193" t="s">
        <v>161</v>
      </c>
      <c r="E494" s="213" t="s">
        <v>19</v>
      </c>
      <c r="F494" s="214" t="s">
        <v>164</v>
      </c>
      <c r="G494" s="212"/>
      <c r="H494" s="215">
        <v>2.2</v>
      </c>
      <c r="I494" s="216"/>
      <c r="J494" s="212"/>
      <c r="K494" s="212"/>
      <c r="L494" s="217"/>
      <c r="M494" s="218"/>
      <c r="N494" s="219"/>
      <c r="O494" s="219"/>
      <c r="P494" s="219"/>
      <c r="Q494" s="219"/>
      <c r="R494" s="219"/>
      <c r="S494" s="219"/>
      <c r="T494" s="220"/>
      <c r="AT494" s="221" t="s">
        <v>161</v>
      </c>
      <c r="AU494" s="221" t="s">
        <v>81</v>
      </c>
      <c r="AV494" s="14" t="s">
        <v>155</v>
      </c>
      <c r="AW494" s="14" t="s">
        <v>34</v>
      </c>
      <c r="AX494" s="14" t="s">
        <v>79</v>
      </c>
      <c r="AY494" s="221" t="s">
        <v>148</v>
      </c>
    </row>
    <row r="495" spans="1:65" s="2" customFormat="1" ht="33" customHeight="1">
      <c r="A495" s="36"/>
      <c r="B495" s="37"/>
      <c r="C495" s="180" t="s">
        <v>717</v>
      </c>
      <c r="D495" s="180" t="s">
        <v>150</v>
      </c>
      <c r="E495" s="181" t="s">
        <v>718</v>
      </c>
      <c r="F495" s="182" t="s">
        <v>719</v>
      </c>
      <c r="G495" s="183" t="s">
        <v>245</v>
      </c>
      <c r="H495" s="184">
        <v>151.134</v>
      </c>
      <c r="I495" s="185"/>
      <c r="J495" s="186">
        <f>ROUND(I495*H495,2)</f>
        <v>0</v>
      </c>
      <c r="K495" s="182" t="s">
        <v>154</v>
      </c>
      <c r="L495" s="41"/>
      <c r="M495" s="187" t="s">
        <v>19</v>
      </c>
      <c r="N495" s="188" t="s">
        <v>43</v>
      </c>
      <c r="O495" s="66"/>
      <c r="P495" s="189">
        <f>O495*H495</f>
        <v>0</v>
      </c>
      <c r="Q495" s="189">
        <v>0</v>
      </c>
      <c r="R495" s="189">
        <f>Q495*H495</f>
        <v>0</v>
      </c>
      <c r="S495" s="189">
        <v>0.046</v>
      </c>
      <c r="T495" s="190">
        <f>S495*H495</f>
        <v>6.952163999999999</v>
      </c>
      <c r="U495" s="36"/>
      <c r="V495" s="36"/>
      <c r="W495" s="36"/>
      <c r="X495" s="36"/>
      <c r="Y495" s="36"/>
      <c r="Z495" s="36"/>
      <c r="AA495" s="36"/>
      <c r="AB495" s="36"/>
      <c r="AC495" s="36"/>
      <c r="AD495" s="36"/>
      <c r="AE495" s="36"/>
      <c r="AR495" s="191" t="s">
        <v>155</v>
      </c>
      <c r="AT495" s="191" t="s">
        <v>150</v>
      </c>
      <c r="AU495" s="191" t="s">
        <v>81</v>
      </c>
      <c r="AY495" s="19" t="s">
        <v>148</v>
      </c>
      <c r="BE495" s="192">
        <f>IF(N495="základní",J495,0)</f>
        <v>0</v>
      </c>
      <c r="BF495" s="192">
        <f>IF(N495="snížená",J495,0)</f>
        <v>0</v>
      </c>
      <c r="BG495" s="192">
        <f>IF(N495="zákl. přenesená",J495,0)</f>
        <v>0</v>
      </c>
      <c r="BH495" s="192">
        <f>IF(N495="sníž. přenesená",J495,0)</f>
        <v>0</v>
      </c>
      <c r="BI495" s="192">
        <f>IF(N495="nulová",J495,0)</f>
        <v>0</v>
      </c>
      <c r="BJ495" s="19" t="s">
        <v>79</v>
      </c>
      <c r="BK495" s="192">
        <f>ROUND(I495*H495,2)</f>
        <v>0</v>
      </c>
      <c r="BL495" s="19" t="s">
        <v>155</v>
      </c>
      <c r="BM495" s="191" t="s">
        <v>720</v>
      </c>
    </row>
    <row r="496" spans="1:47" s="2" customFormat="1" ht="29.25">
      <c r="A496" s="36"/>
      <c r="B496" s="37"/>
      <c r="C496" s="38"/>
      <c r="D496" s="193" t="s">
        <v>157</v>
      </c>
      <c r="E496" s="38"/>
      <c r="F496" s="194" t="s">
        <v>721</v>
      </c>
      <c r="G496" s="38"/>
      <c r="H496" s="38"/>
      <c r="I496" s="195"/>
      <c r="J496" s="38"/>
      <c r="K496" s="38"/>
      <c r="L496" s="41"/>
      <c r="M496" s="196"/>
      <c r="N496" s="197"/>
      <c r="O496" s="66"/>
      <c r="P496" s="66"/>
      <c r="Q496" s="66"/>
      <c r="R496" s="66"/>
      <c r="S496" s="66"/>
      <c r="T496" s="67"/>
      <c r="U496" s="36"/>
      <c r="V496" s="36"/>
      <c r="W496" s="36"/>
      <c r="X496" s="36"/>
      <c r="Y496" s="36"/>
      <c r="Z496" s="36"/>
      <c r="AA496" s="36"/>
      <c r="AB496" s="36"/>
      <c r="AC496" s="36"/>
      <c r="AD496" s="36"/>
      <c r="AE496" s="36"/>
      <c r="AT496" s="19" t="s">
        <v>157</v>
      </c>
      <c r="AU496" s="19" t="s">
        <v>81</v>
      </c>
    </row>
    <row r="497" spans="1:47" s="2" customFormat="1" ht="12">
      <c r="A497" s="36"/>
      <c r="B497" s="37"/>
      <c r="C497" s="38"/>
      <c r="D497" s="198" t="s">
        <v>159</v>
      </c>
      <c r="E497" s="38"/>
      <c r="F497" s="199" t="s">
        <v>722</v>
      </c>
      <c r="G497" s="38"/>
      <c r="H497" s="38"/>
      <c r="I497" s="195"/>
      <c r="J497" s="38"/>
      <c r="K497" s="38"/>
      <c r="L497" s="41"/>
      <c r="M497" s="196"/>
      <c r="N497" s="197"/>
      <c r="O497" s="66"/>
      <c r="P497" s="66"/>
      <c r="Q497" s="66"/>
      <c r="R497" s="66"/>
      <c r="S497" s="66"/>
      <c r="T497" s="67"/>
      <c r="U497" s="36"/>
      <c r="V497" s="36"/>
      <c r="W497" s="36"/>
      <c r="X497" s="36"/>
      <c r="Y497" s="36"/>
      <c r="Z497" s="36"/>
      <c r="AA497" s="36"/>
      <c r="AB497" s="36"/>
      <c r="AC497" s="36"/>
      <c r="AD497" s="36"/>
      <c r="AE497" s="36"/>
      <c r="AT497" s="19" t="s">
        <v>159</v>
      </c>
      <c r="AU497" s="19" t="s">
        <v>81</v>
      </c>
    </row>
    <row r="498" spans="2:51" s="15" customFormat="1" ht="33.75">
      <c r="B498" s="232"/>
      <c r="C498" s="233"/>
      <c r="D498" s="193" t="s">
        <v>161</v>
      </c>
      <c r="E498" s="234" t="s">
        <v>19</v>
      </c>
      <c r="F498" s="235" t="s">
        <v>331</v>
      </c>
      <c r="G498" s="233"/>
      <c r="H498" s="234" t="s">
        <v>19</v>
      </c>
      <c r="I498" s="236"/>
      <c r="J498" s="233"/>
      <c r="K498" s="233"/>
      <c r="L498" s="237"/>
      <c r="M498" s="238"/>
      <c r="N498" s="239"/>
      <c r="O498" s="239"/>
      <c r="P498" s="239"/>
      <c r="Q498" s="239"/>
      <c r="R498" s="239"/>
      <c r="S498" s="239"/>
      <c r="T498" s="240"/>
      <c r="AT498" s="241" t="s">
        <v>161</v>
      </c>
      <c r="AU498" s="241" t="s">
        <v>81</v>
      </c>
      <c r="AV498" s="15" t="s">
        <v>79</v>
      </c>
      <c r="AW498" s="15" t="s">
        <v>34</v>
      </c>
      <c r="AX498" s="15" t="s">
        <v>72</v>
      </c>
      <c r="AY498" s="241" t="s">
        <v>148</v>
      </c>
    </row>
    <row r="499" spans="2:51" s="13" customFormat="1" ht="33.75">
      <c r="B499" s="200"/>
      <c r="C499" s="201"/>
      <c r="D499" s="193" t="s">
        <v>161</v>
      </c>
      <c r="E499" s="202" t="s">
        <v>19</v>
      </c>
      <c r="F499" s="203" t="s">
        <v>723</v>
      </c>
      <c r="G499" s="201"/>
      <c r="H499" s="204">
        <v>55.166</v>
      </c>
      <c r="I499" s="205"/>
      <c r="J499" s="201"/>
      <c r="K499" s="201"/>
      <c r="L499" s="206"/>
      <c r="M499" s="207"/>
      <c r="N499" s="208"/>
      <c r="O499" s="208"/>
      <c r="P499" s="208"/>
      <c r="Q499" s="208"/>
      <c r="R499" s="208"/>
      <c r="S499" s="208"/>
      <c r="T499" s="209"/>
      <c r="AT499" s="210" t="s">
        <v>161</v>
      </c>
      <c r="AU499" s="210" t="s">
        <v>81</v>
      </c>
      <c r="AV499" s="13" t="s">
        <v>81</v>
      </c>
      <c r="AW499" s="13" t="s">
        <v>34</v>
      </c>
      <c r="AX499" s="13" t="s">
        <v>72</v>
      </c>
      <c r="AY499" s="210" t="s">
        <v>148</v>
      </c>
    </row>
    <row r="500" spans="2:51" s="13" customFormat="1" ht="12">
      <c r="B500" s="200"/>
      <c r="C500" s="201"/>
      <c r="D500" s="193" t="s">
        <v>161</v>
      </c>
      <c r="E500" s="202" t="s">
        <v>19</v>
      </c>
      <c r="F500" s="203" t="s">
        <v>724</v>
      </c>
      <c r="G500" s="201"/>
      <c r="H500" s="204">
        <v>13.6</v>
      </c>
      <c r="I500" s="205"/>
      <c r="J500" s="201"/>
      <c r="K500" s="201"/>
      <c r="L500" s="206"/>
      <c r="M500" s="207"/>
      <c r="N500" s="208"/>
      <c r="O500" s="208"/>
      <c r="P500" s="208"/>
      <c r="Q500" s="208"/>
      <c r="R500" s="208"/>
      <c r="S500" s="208"/>
      <c r="T500" s="209"/>
      <c r="AT500" s="210" t="s">
        <v>161</v>
      </c>
      <c r="AU500" s="210" t="s">
        <v>81</v>
      </c>
      <c r="AV500" s="13" t="s">
        <v>81</v>
      </c>
      <c r="AW500" s="13" t="s">
        <v>34</v>
      </c>
      <c r="AX500" s="13" t="s">
        <v>72</v>
      </c>
      <c r="AY500" s="210" t="s">
        <v>148</v>
      </c>
    </row>
    <row r="501" spans="2:51" s="13" customFormat="1" ht="12">
      <c r="B501" s="200"/>
      <c r="C501" s="201"/>
      <c r="D501" s="193" t="s">
        <v>161</v>
      </c>
      <c r="E501" s="202" t="s">
        <v>19</v>
      </c>
      <c r="F501" s="203" t="s">
        <v>344</v>
      </c>
      <c r="G501" s="201"/>
      <c r="H501" s="204">
        <v>17.484</v>
      </c>
      <c r="I501" s="205"/>
      <c r="J501" s="201"/>
      <c r="K501" s="201"/>
      <c r="L501" s="206"/>
      <c r="M501" s="207"/>
      <c r="N501" s="208"/>
      <c r="O501" s="208"/>
      <c r="P501" s="208"/>
      <c r="Q501" s="208"/>
      <c r="R501" s="208"/>
      <c r="S501" s="208"/>
      <c r="T501" s="209"/>
      <c r="AT501" s="210" t="s">
        <v>161</v>
      </c>
      <c r="AU501" s="210" t="s">
        <v>81</v>
      </c>
      <c r="AV501" s="13" t="s">
        <v>81</v>
      </c>
      <c r="AW501" s="13" t="s">
        <v>34</v>
      </c>
      <c r="AX501" s="13" t="s">
        <v>72</v>
      </c>
      <c r="AY501" s="210" t="s">
        <v>148</v>
      </c>
    </row>
    <row r="502" spans="2:51" s="13" customFormat="1" ht="22.5">
      <c r="B502" s="200"/>
      <c r="C502" s="201"/>
      <c r="D502" s="193" t="s">
        <v>161</v>
      </c>
      <c r="E502" s="202" t="s">
        <v>19</v>
      </c>
      <c r="F502" s="203" t="s">
        <v>345</v>
      </c>
      <c r="G502" s="201"/>
      <c r="H502" s="204">
        <v>64.884</v>
      </c>
      <c r="I502" s="205"/>
      <c r="J502" s="201"/>
      <c r="K502" s="201"/>
      <c r="L502" s="206"/>
      <c r="M502" s="207"/>
      <c r="N502" s="208"/>
      <c r="O502" s="208"/>
      <c r="P502" s="208"/>
      <c r="Q502" s="208"/>
      <c r="R502" s="208"/>
      <c r="S502" s="208"/>
      <c r="T502" s="209"/>
      <c r="AT502" s="210" t="s">
        <v>161</v>
      </c>
      <c r="AU502" s="210" t="s">
        <v>81</v>
      </c>
      <c r="AV502" s="13" t="s">
        <v>81</v>
      </c>
      <c r="AW502" s="13" t="s">
        <v>34</v>
      </c>
      <c r="AX502" s="13" t="s">
        <v>72</v>
      </c>
      <c r="AY502" s="210" t="s">
        <v>148</v>
      </c>
    </row>
    <row r="503" spans="2:51" s="14" customFormat="1" ht="12">
      <c r="B503" s="211"/>
      <c r="C503" s="212"/>
      <c r="D503" s="193" t="s">
        <v>161</v>
      </c>
      <c r="E503" s="213" t="s">
        <v>19</v>
      </c>
      <c r="F503" s="214" t="s">
        <v>164</v>
      </c>
      <c r="G503" s="212"/>
      <c r="H503" s="215">
        <v>151.134</v>
      </c>
      <c r="I503" s="216"/>
      <c r="J503" s="212"/>
      <c r="K503" s="212"/>
      <c r="L503" s="217"/>
      <c r="M503" s="218"/>
      <c r="N503" s="219"/>
      <c r="O503" s="219"/>
      <c r="P503" s="219"/>
      <c r="Q503" s="219"/>
      <c r="R503" s="219"/>
      <c r="S503" s="219"/>
      <c r="T503" s="220"/>
      <c r="AT503" s="221" t="s">
        <v>161</v>
      </c>
      <c r="AU503" s="221" t="s">
        <v>81</v>
      </c>
      <c r="AV503" s="14" t="s">
        <v>155</v>
      </c>
      <c r="AW503" s="14" t="s">
        <v>34</v>
      </c>
      <c r="AX503" s="14" t="s">
        <v>79</v>
      </c>
      <c r="AY503" s="221" t="s">
        <v>148</v>
      </c>
    </row>
    <row r="504" spans="1:65" s="2" customFormat="1" ht="24.2" customHeight="1">
      <c r="A504" s="36"/>
      <c r="B504" s="37"/>
      <c r="C504" s="180" t="s">
        <v>725</v>
      </c>
      <c r="D504" s="180" t="s">
        <v>150</v>
      </c>
      <c r="E504" s="181" t="s">
        <v>726</v>
      </c>
      <c r="F504" s="182" t="s">
        <v>727</v>
      </c>
      <c r="G504" s="183" t="s">
        <v>245</v>
      </c>
      <c r="H504" s="184">
        <v>25.114</v>
      </c>
      <c r="I504" s="185"/>
      <c r="J504" s="186">
        <f>ROUND(I504*H504,2)</f>
        <v>0</v>
      </c>
      <c r="K504" s="182" t="s">
        <v>154</v>
      </c>
      <c r="L504" s="41"/>
      <c r="M504" s="187" t="s">
        <v>19</v>
      </c>
      <c r="N504" s="188" t="s">
        <v>43</v>
      </c>
      <c r="O504" s="66"/>
      <c r="P504" s="189">
        <f>O504*H504</f>
        <v>0</v>
      </c>
      <c r="Q504" s="189">
        <v>0</v>
      </c>
      <c r="R504" s="189">
        <f>Q504*H504</f>
        <v>0</v>
      </c>
      <c r="S504" s="189">
        <v>0.068</v>
      </c>
      <c r="T504" s="190">
        <f>S504*H504</f>
        <v>1.7077520000000002</v>
      </c>
      <c r="U504" s="36"/>
      <c r="V504" s="36"/>
      <c r="W504" s="36"/>
      <c r="X504" s="36"/>
      <c r="Y504" s="36"/>
      <c r="Z504" s="36"/>
      <c r="AA504" s="36"/>
      <c r="AB504" s="36"/>
      <c r="AC504" s="36"/>
      <c r="AD504" s="36"/>
      <c r="AE504" s="36"/>
      <c r="AR504" s="191" t="s">
        <v>155</v>
      </c>
      <c r="AT504" s="191" t="s">
        <v>150</v>
      </c>
      <c r="AU504" s="191" t="s">
        <v>81</v>
      </c>
      <c r="AY504" s="19" t="s">
        <v>148</v>
      </c>
      <c r="BE504" s="192">
        <f>IF(N504="základní",J504,0)</f>
        <v>0</v>
      </c>
      <c r="BF504" s="192">
        <f>IF(N504="snížená",J504,0)</f>
        <v>0</v>
      </c>
      <c r="BG504" s="192">
        <f>IF(N504="zákl. přenesená",J504,0)</f>
        <v>0</v>
      </c>
      <c r="BH504" s="192">
        <f>IF(N504="sníž. přenesená",J504,0)</f>
        <v>0</v>
      </c>
      <c r="BI504" s="192">
        <f>IF(N504="nulová",J504,0)</f>
        <v>0</v>
      </c>
      <c r="BJ504" s="19" t="s">
        <v>79</v>
      </c>
      <c r="BK504" s="192">
        <f>ROUND(I504*H504,2)</f>
        <v>0</v>
      </c>
      <c r="BL504" s="19" t="s">
        <v>155</v>
      </c>
      <c r="BM504" s="191" t="s">
        <v>728</v>
      </c>
    </row>
    <row r="505" spans="1:47" s="2" customFormat="1" ht="29.25">
      <c r="A505" s="36"/>
      <c r="B505" s="37"/>
      <c r="C505" s="38"/>
      <c r="D505" s="193" t="s">
        <v>157</v>
      </c>
      <c r="E505" s="38"/>
      <c r="F505" s="194" t="s">
        <v>729</v>
      </c>
      <c r="G505" s="38"/>
      <c r="H505" s="38"/>
      <c r="I505" s="195"/>
      <c r="J505" s="38"/>
      <c r="K505" s="38"/>
      <c r="L505" s="41"/>
      <c r="M505" s="196"/>
      <c r="N505" s="197"/>
      <c r="O505" s="66"/>
      <c r="P505" s="66"/>
      <c r="Q505" s="66"/>
      <c r="R505" s="66"/>
      <c r="S505" s="66"/>
      <c r="T505" s="67"/>
      <c r="U505" s="36"/>
      <c r="V505" s="36"/>
      <c r="W505" s="36"/>
      <c r="X505" s="36"/>
      <c r="Y505" s="36"/>
      <c r="Z505" s="36"/>
      <c r="AA505" s="36"/>
      <c r="AB505" s="36"/>
      <c r="AC505" s="36"/>
      <c r="AD505" s="36"/>
      <c r="AE505" s="36"/>
      <c r="AT505" s="19" t="s">
        <v>157</v>
      </c>
      <c r="AU505" s="19" t="s">
        <v>81</v>
      </c>
    </row>
    <row r="506" spans="1:47" s="2" customFormat="1" ht="12">
      <c r="A506" s="36"/>
      <c r="B506" s="37"/>
      <c r="C506" s="38"/>
      <c r="D506" s="198" t="s">
        <v>159</v>
      </c>
      <c r="E506" s="38"/>
      <c r="F506" s="199" t="s">
        <v>730</v>
      </c>
      <c r="G506" s="38"/>
      <c r="H506" s="38"/>
      <c r="I506" s="195"/>
      <c r="J506" s="38"/>
      <c r="K506" s="38"/>
      <c r="L506" s="41"/>
      <c r="M506" s="196"/>
      <c r="N506" s="197"/>
      <c r="O506" s="66"/>
      <c r="P506" s="66"/>
      <c r="Q506" s="66"/>
      <c r="R506" s="66"/>
      <c r="S506" s="66"/>
      <c r="T506" s="67"/>
      <c r="U506" s="36"/>
      <c r="V506" s="36"/>
      <c r="W506" s="36"/>
      <c r="X506" s="36"/>
      <c r="Y506" s="36"/>
      <c r="Z506" s="36"/>
      <c r="AA506" s="36"/>
      <c r="AB506" s="36"/>
      <c r="AC506" s="36"/>
      <c r="AD506" s="36"/>
      <c r="AE506" s="36"/>
      <c r="AT506" s="19" t="s">
        <v>159</v>
      </c>
      <c r="AU506" s="19" t="s">
        <v>81</v>
      </c>
    </row>
    <row r="507" spans="2:51" s="13" customFormat="1" ht="33.75">
      <c r="B507" s="200"/>
      <c r="C507" s="201"/>
      <c r="D507" s="193" t="s">
        <v>161</v>
      </c>
      <c r="E507" s="202" t="s">
        <v>19</v>
      </c>
      <c r="F507" s="203" t="s">
        <v>731</v>
      </c>
      <c r="G507" s="201"/>
      <c r="H507" s="204">
        <v>25.114</v>
      </c>
      <c r="I507" s="205"/>
      <c r="J507" s="201"/>
      <c r="K507" s="201"/>
      <c r="L507" s="206"/>
      <c r="M507" s="207"/>
      <c r="N507" s="208"/>
      <c r="O507" s="208"/>
      <c r="P507" s="208"/>
      <c r="Q507" s="208"/>
      <c r="R507" s="208"/>
      <c r="S507" s="208"/>
      <c r="T507" s="209"/>
      <c r="AT507" s="210" t="s">
        <v>161</v>
      </c>
      <c r="AU507" s="210" t="s">
        <v>81</v>
      </c>
      <c r="AV507" s="13" t="s">
        <v>81</v>
      </c>
      <c r="AW507" s="13" t="s">
        <v>34</v>
      </c>
      <c r="AX507" s="13" t="s">
        <v>79</v>
      </c>
      <c r="AY507" s="210" t="s">
        <v>148</v>
      </c>
    </row>
    <row r="508" spans="2:63" s="12" customFormat="1" ht="22.9" customHeight="1">
      <c r="B508" s="164"/>
      <c r="C508" s="165"/>
      <c r="D508" s="166" t="s">
        <v>71</v>
      </c>
      <c r="E508" s="178" t="s">
        <v>732</v>
      </c>
      <c r="F508" s="178" t="s">
        <v>733</v>
      </c>
      <c r="G508" s="165"/>
      <c r="H508" s="165"/>
      <c r="I508" s="168"/>
      <c r="J508" s="179">
        <f>BK508</f>
        <v>0</v>
      </c>
      <c r="K508" s="165"/>
      <c r="L508" s="170"/>
      <c r="M508" s="171"/>
      <c r="N508" s="172"/>
      <c r="O508" s="172"/>
      <c r="P508" s="173">
        <f>SUM(P509:P520)</f>
        <v>0</v>
      </c>
      <c r="Q508" s="172"/>
      <c r="R508" s="173">
        <f>SUM(R509:R520)</f>
        <v>0</v>
      </c>
      <c r="S508" s="172"/>
      <c r="T508" s="174">
        <f>SUM(T509:T520)</f>
        <v>0</v>
      </c>
      <c r="AR508" s="175" t="s">
        <v>79</v>
      </c>
      <c r="AT508" s="176" t="s">
        <v>71</v>
      </c>
      <c r="AU508" s="176" t="s">
        <v>79</v>
      </c>
      <c r="AY508" s="175" t="s">
        <v>148</v>
      </c>
      <c r="BK508" s="177">
        <f>SUM(BK509:BK520)</f>
        <v>0</v>
      </c>
    </row>
    <row r="509" spans="1:65" s="2" customFormat="1" ht="24.2" customHeight="1">
      <c r="A509" s="36"/>
      <c r="B509" s="37"/>
      <c r="C509" s="180" t="s">
        <v>734</v>
      </c>
      <c r="D509" s="180" t="s">
        <v>150</v>
      </c>
      <c r="E509" s="181" t="s">
        <v>735</v>
      </c>
      <c r="F509" s="182" t="s">
        <v>736</v>
      </c>
      <c r="G509" s="183" t="s">
        <v>192</v>
      </c>
      <c r="H509" s="184">
        <v>58.56</v>
      </c>
      <c r="I509" s="185"/>
      <c r="J509" s="186">
        <f>ROUND(I509*H509,2)</f>
        <v>0</v>
      </c>
      <c r="K509" s="182" t="s">
        <v>154</v>
      </c>
      <c r="L509" s="41"/>
      <c r="M509" s="187" t="s">
        <v>19</v>
      </c>
      <c r="N509" s="188" t="s">
        <v>43</v>
      </c>
      <c r="O509" s="66"/>
      <c r="P509" s="189">
        <f>O509*H509</f>
        <v>0</v>
      </c>
      <c r="Q509" s="189">
        <v>0</v>
      </c>
      <c r="R509" s="189">
        <f>Q509*H509</f>
        <v>0</v>
      </c>
      <c r="S509" s="189">
        <v>0</v>
      </c>
      <c r="T509" s="190">
        <f>S509*H509</f>
        <v>0</v>
      </c>
      <c r="U509" s="36"/>
      <c r="V509" s="36"/>
      <c r="W509" s="36"/>
      <c r="X509" s="36"/>
      <c r="Y509" s="36"/>
      <c r="Z509" s="36"/>
      <c r="AA509" s="36"/>
      <c r="AB509" s="36"/>
      <c r="AC509" s="36"/>
      <c r="AD509" s="36"/>
      <c r="AE509" s="36"/>
      <c r="AR509" s="191" t="s">
        <v>155</v>
      </c>
      <c r="AT509" s="191" t="s">
        <v>150</v>
      </c>
      <c r="AU509" s="191" t="s">
        <v>81</v>
      </c>
      <c r="AY509" s="19" t="s">
        <v>148</v>
      </c>
      <c r="BE509" s="192">
        <f>IF(N509="základní",J509,0)</f>
        <v>0</v>
      </c>
      <c r="BF509" s="192">
        <f>IF(N509="snížená",J509,0)</f>
        <v>0</v>
      </c>
      <c r="BG509" s="192">
        <f>IF(N509="zákl. přenesená",J509,0)</f>
        <v>0</v>
      </c>
      <c r="BH509" s="192">
        <f>IF(N509="sníž. přenesená",J509,0)</f>
        <v>0</v>
      </c>
      <c r="BI509" s="192">
        <f>IF(N509="nulová",J509,0)</f>
        <v>0</v>
      </c>
      <c r="BJ509" s="19" t="s">
        <v>79</v>
      </c>
      <c r="BK509" s="192">
        <f>ROUND(I509*H509,2)</f>
        <v>0</v>
      </c>
      <c r="BL509" s="19" t="s">
        <v>155</v>
      </c>
      <c r="BM509" s="191" t="s">
        <v>737</v>
      </c>
    </row>
    <row r="510" spans="1:47" s="2" customFormat="1" ht="29.25">
      <c r="A510" s="36"/>
      <c r="B510" s="37"/>
      <c r="C510" s="38"/>
      <c r="D510" s="193" t="s">
        <v>157</v>
      </c>
      <c r="E510" s="38"/>
      <c r="F510" s="194" t="s">
        <v>738</v>
      </c>
      <c r="G510" s="38"/>
      <c r="H510" s="38"/>
      <c r="I510" s="195"/>
      <c r="J510" s="38"/>
      <c r="K510" s="38"/>
      <c r="L510" s="41"/>
      <c r="M510" s="196"/>
      <c r="N510" s="197"/>
      <c r="O510" s="66"/>
      <c r="P510" s="66"/>
      <c r="Q510" s="66"/>
      <c r="R510" s="66"/>
      <c r="S510" s="66"/>
      <c r="T510" s="67"/>
      <c r="U510" s="36"/>
      <c r="V510" s="36"/>
      <c r="W510" s="36"/>
      <c r="X510" s="36"/>
      <c r="Y510" s="36"/>
      <c r="Z510" s="36"/>
      <c r="AA510" s="36"/>
      <c r="AB510" s="36"/>
      <c r="AC510" s="36"/>
      <c r="AD510" s="36"/>
      <c r="AE510" s="36"/>
      <c r="AT510" s="19" t="s">
        <v>157</v>
      </c>
      <c r="AU510" s="19" t="s">
        <v>81</v>
      </c>
    </row>
    <row r="511" spans="1:47" s="2" customFormat="1" ht="12">
      <c r="A511" s="36"/>
      <c r="B511" s="37"/>
      <c r="C511" s="38"/>
      <c r="D511" s="198" t="s">
        <v>159</v>
      </c>
      <c r="E511" s="38"/>
      <c r="F511" s="199" t="s">
        <v>739</v>
      </c>
      <c r="G511" s="38"/>
      <c r="H511" s="38"/>
      <c r="I511" s="195"/>
      <c r="J511" s="38"/>
      <c r="K511" s="38"/>
      <c r="L511" s="41"/>
      <c r="M511" s="196"/>
      <c r="N511" s="197"/>
      <c r="O511" s="66"/>
      <c r="P511" s="66"/>
      <c r="Q511" s="66"/>
      <c r="R511" s="66"/>
      <c r="S511" s="66"/>
      <c r="T511" s="67"/>
      <c r="U511" s="36"/>
      <c r="V511" s="36"/>
      <c r="W511" s="36"/>
      <c r="X511" s="36"/>
      <c r="Y511" s="36"/>
      <c r="Z511" s="36"/>
      <c r="AA511" s="36"/>
      <c r="AB511" s="36"/>
      <c r="AC511" s="36"/>
      <c r="AD511" s="36"/>
      <c r="AE511" s="36"/>
      <c r="AT511" s="19" t="s">
        <v>159</v>
      </c>
      <c r="AU511" s="19" t="s">
        <v>81</v>
      </c>
    </row>
    <row r="512" spans="1:65" s="2" customFormat="1" ht="24.2" customHeight="1">
      <c r="A512" s="36"/>
      <c r="B512" s="37"/>
      <c r="C512" s="180" t="s">
        <v>740</v>
      </c>
      <c r="D512" s="180" t="s">
        <v>150</v>
      </c>
      <c r="E512" s="181" t="s">
        <v>741</v>
      </c>
      <c r="F512" s="182" t="s">
        <v>742</v>
      </c>
      <c r="G512" s="183" t="s">
        <v>192</v>
      </c>
      <c r="H512" s="184">
        <v>58.56</v>
      </c>
      <c r="I512" s="185"/>
      <c r="J512" s="186">
        <f>ROUND(I512*H512,2)</f>
        <v>0</v>
      </c>
      <c r="K512" s="182" t="s">
        <v>154</v>
      </c>
      <c r="L512" s="41"/>
      <c r="M512" s="187" t="s">
        <v>19</v>
      </c>
      <c r="N512" s="188" t="s">
        <v>43</v>
      </c>
      <c r="O512" s="66"/>
      <c r="P512" s="189">
        <f>O512*H512</f>
        <v>0</v>
      </c>
      <c r="Q512" s="189">
        <v>0</v>
      </c>
      <c r="R512" s="189">
        <f>Q512*H512</f>
        <v>0</v>
      </c>
      <c r="S512" s="189">
        <v>0</v>
      </c>
      <c r="T512" s="190">
        <f>S512*H512</f>
        <v>0</v>
      </c>
      <c r="U512" s="36"/>
      <c r="V512" s="36"/>
      <c r="W512" s="36"/>
      <c r="X512" s="36"/>
      <c r="Y512" s="36"/>
      <c r="Z512" s="36"/>
      <c r="AA512" s="36"/>
      <c r="AB512" s="36"/>
      <c r="AC512" s="36"/>
      <c r="AD512" s="36"/>
      <c r="AE512" s="36"/>
      <c r="AR512" s="191" t="s">
        <v>155</v>
      </c>
      <c r="AT512" s="191" t="s">
        <v>150</v>
      </c>
      <c r="AU512" s="191" t="s">
        <v>81</v>
      </c>
      <c r="AY512" s="19" t="s">
        <v>148</v>
      </c>
      <c r="BE512" s="192">
        <f>IF(N512="základní",J512,0)</f>
        <v>0</v>
      </c>
      <c r="BF512" s="192">
        <f>IF(N512="snížená",J512,0)</f>
        <v>0</v>
      </c>
      <c r="BG512" s="192">
        <f>IF(N512="zákl. přenesená",J512,0)</f>
        <v>0</v>
      </c>
      <c r="BH512" s="192">
        <f>IF(N512="sníž. přenesená",J512,0)</f>
        <v>0</v>
      </c>
      <c r="BI512" s="192">
        <f>IF(N512="nulová",J512,0)</f>
        <v>0</v>
      </c>
      <c r="BJ512" s="19" t="s">
        <v>79</v>
      </c>
      <c r="BK512" s="192">
        <f>ROUND(I512*H512,2)</f>
        <v>0</v>
      </c>
      <c r="BL512" s="19" t="s">
        <v>155</v>
      </c>
      <c r="BM512" s="191" t="s">
        <v>743</v>
      </c>
    </row>
    <row r="513" spans="1:47" s="2" customFormat="1" ht="19.5">
      <c r="A513" s="36"/>
      <c r="B513" s="37"/>
      <c r="C513" s="38"/>
      <c r="D513" s="193" t="s">
        <v>157</v>
      </c>
      <c r="E513" s="38"/>
      <c r="F513" s="194" t="s">
        <v>744</v>
      </c>
      <c r="G513" s="38"/>
      <c r="H513" s="38"/>
      <c r="I513" s="195"/>
      <c r="J513" s="38"/>
      <c r="K513" s="38"/>
      <c r="L513" s="41"/>
      <c r="M513" s="196"/>
      <c r="N513" s="197"/>
      <c r="O513" s="66"/>
      <c r="P513" s="66"/>
      <c r="Q513" s="66"/>
      <c r="R513" s="66"/>
      <c r="S513" s="66"/>
      <c r="T513" s="67"/>
      <c r="U513" s="36"/>
      <c r="V513" s="36"/>
      <c r="W513" s="36"/>
      <c r="X513" s="36"/>
      <c r="Y513" s="36"/>
      <c r="Z513" s="36"/>
      <c r="AA513" s="36"/>
      <c r="AB513" s="36"/>
      <c r="AC513" s="36"/>
      <c r="AD513" s="36"/>
      <c r="AE513" s="36"/>
      <c r="AT513" s="19" t="s">
        <v>157</v>
      </c>
      <c r="AU513" s="19" t="s">
        <v>81</v>
      </c>
    </row>
    <row r="514" spans="1:47" s="2" customFormat="1" ht="12">
      <c r="A514" s="36"/>
      <c r="B514" s="37"/>
      <c r="C514" s="38"/>
      <c r="D514" s="198" t="s">
        <v>159</v>
      </c>
      <c r="E514" s="38"/>
      <c r="F514" s="199" t="s">
        <v>745</v>
      </c>
      <c r="G514" s="38"/>
      <c r="H514" s="38"/>
      <c r="I514" s="195"/>
      <c r="J514" s="38"/>
      <c r="K514" s="38"/>
      <c r="L514" s="41"/>
      <c r="M514" s="196"/>
      <c r="N514" s="197"/>
      <c r="O514" s="66"/>
      <c r="P514" s="66"/>
      <c r="Q514" s="66"/>
      <c r="R514" s="66"/>
      <c r="S514" s="66"/>
      <c r="T514" s="67"/>
      <c r="U514" s="36"/>
      <c r="V514" s="36"/>
      <c r="W514" s="36"/>
      <c r="X514" s="36"/>
      <c r="Y514" s="36"/>
      <c r="Z514" s="36"/>
      <c r="AA514" s="36"/>
      <c r="AB514" s="36"/>
      <c r="AC514" s="36"/>
      <c r="AD514" s="36"/>
      <c r="AE514" s="36"/>
      <c r="AT514" s="19" t="s">
        <v>159</v>
      </c>
      <c r="AU514" s="19" t="s">
        <v>81</v>
      </c>
    </row>
    <row r="515" spans="1:65" s="2" customFormat="1" ht="24.2" customHeight="1">
      <c r="A515" s="36"/>
      <c r="B515" s="37"/>
      <c r="C515" s="180" t="s">
        <v>746</v>
      </c>
      <c r="D515" s="180" t="s">
        <v>150</v>
      </c>
      <c r="E515" s="181" t="s">
        <v>747</v>
      </c>
      <c r="F515" s="182" t="s">
        <v>748</v>
      </c>
      <c r="G515" s="183" t="s">
        <v>192</v>
      </c>
      <c r="H515" s="184">
        <v>878.355</v>
      </c>
      <c r="I515" s="185"/>
      <c r="J515" s="186">
        <f>ROUND(I515*H515,2)</f>
        <v>0</v>
      </c>
      <c r="K515" s="182" t="s">
        <v>154</v>
      </c>
      <c r="L515" s="41"/>
      <c r="M515" s="187" t="s">
        <v>19</v>
      </c>
      <c r="N515" s="188" t="s">
        <v>43</v>
      </c>
      <c r="O515" s="66"/>
      <c r="P515" s="189">
        <f>O515*H515</f>
        <v>0</v>
      </c>
      <c r="Q515" s="189">
        <v>0</v>
      </c>
      <c r="R515" s="189">
        <f>Q515*H515</f>
        <v>0</v>
      </c>
      <c r="S515" s="189">
        <v>0</v>
      </c>
      <c r="T515" s="190">
        <f>S515*H515</f>
        <v>0</v>
      </c>
      <c r="U515" s="36"/>
      <c r="V515" s="36"/>
      <c r="W515" s="36"/>
      <c r="X515" s="36"/>
      <c r="Y515" s="36"/>
      <c r="Z515" s="36"/>
      <c r="AA515" s="36"/>
      <c r="AB515" s="36"/>
      <c r="AC515" s="36"/>
      <c r="AD515" s="36"/>
      <c r="AE515" s="36"/>
      <c r="AR515" s="191" t="s">
        <v>155</v>
      </c>
      <c r="AT515" s="191" t="s">
        <v>150</v>
      </c>
      <c r="AU515" s="191" t="s">
        <v>81</v>
      </c>
      <c r="AY515" s="19" t="s">
        <v>148</v>
      </c>
      <c r="BE515" s="192">
        <f>IF(N515="základní",J515,0)</f>
        <v>0</v>
      </c>
      <c r="BF515" s="192">
        <f>IF(N515="snížená",J515,0)</f>
        <v>0</v>
      </c>
      <c r="BG515" s="192">
        <f>IF(N515="zákl. přenesená",J515,0)</f>
        <v>0</v>
      </c>
      <c r="BH515" s="192">
        <f>IF(N515="sníž. přenesená",J515,0)</f>
        <v>0</v>
      </c>
      <c r="BI515" s="192">
        <f>IF(N515="nulová",J515,0)</f>
        <v>0</v>
      </c>
      <c r="BJ515" s="19" t="s">
        <v>79</v>
      </c>
      <c r="BK515" s="192">
        <f>ROUND(I515*H515,2)</f>
        <v>0</v>
      </c>
      <c r="BL515" s="19" t="s">
        <v>155</v>
      </c>
      <c r="BM515" s="191" t="s">
        <v>749</v>
      </c>
    </row>
    <row r="516" spans="1:47" s="2" customFormat="1" ht="29.25">
      <c r="A516" s="36"/>
      <c r="B516" s="37"/>
      <c r="C516" s="38"/>
      <c r="D516" s="193" t="s">
        <v>157</v>
      </c>
      <c r="E516" s="38"/>
      <c r="F516" s="194" t="s">
        <v>750</v>
      </c>
      <c r="G516" s="38"/>
      <c r="H516" s="38"/>
      <c r="I516" s="195"/>
      <c r="J516" s="38"/>
      <c r="K516" s="38"/>
      <c r="L516" s="41"/>
      <c r="M516" s="196"/>
      <c r="N516" s="197"/>
      <c r="O516" s="66"/>
      <c r="P516" s="66"/>
      <c r="Q516" s="66"/>
      <c r="R516" s="66"/>
      <c r="S516" s="66"/>
      <c r="T516" s="67"/>
      <c r="U516" s="36"/>
      <c r="V516" s="36"/>
      <c r="W516" s="36"/>
      <c r="X516" s="36"/>
      <c r="Y516" s="36"/>
      <c r="Z516" s="36"/>
      <c r="AA516" s="36"/>
      <c r="AB516" s="36"/>
      <c r="AC516" s="36"/>
      <c r="AD516" s="36"/>
      <c r="AE516" s="36"/>
      <c r="AT516" s="19" t="s">
        <v>157</v>
      </c>
      <c r="AU516" s="19" t="s">
        <v>81</v>
      </c>
    </row>
    <row r="517" spans="1:47" s="2" customFormat="1" ht="12">
      <c r="A517" s="36"/>
      <c r="B517" s="37"/>
      <c r="C517" s="38"/>
      <c r="D517" s="198" t="s">
        <v>159</v>
      </c>
      <c r="E517" s="38"/>
      <c r="F517" s="199" t="s">
        <v>751</v>
      </c>
      <c r="G517" s="38"/>
      <c r="H517" s="38"/>
      <c r="I517" s="195"/>
      <c r="J517" s="38"/>
      <c r="K517" s="38"/>
      <c r="L517" s="41"/>
      <c r="M517" s="196"/>
      <c r="N517" s="197"/>
      <c r="O517" s="66"/>
      <c r="P517" s="66"/>
      <c r="Q517" s="66"/>
      <c r="R517" s="66"/>
      <c r="S517" s="66"/>
      <c r="T517" s="67"/>
      <c r="U517" s="36"/>
      <c r="V517" s="36"/>
      <c r="W517" s="36"/>
      <c r="X517" s="36"/>
      <c r="Y517" s="36"/>
      <c r="Z517" s="36"/>
      <c r="AA517" s="36"/>
      <c r="AB517" s="36"/>
      <c r="AC517" s="36"/>
      <c r="AD517" s="36"/>
      <c r="AE517" s="36"/>
      <c r="AT517" s="19" t="s">
        <v>159</v>
      </c>
      <c r="AU517" s="19" t="s">
        <v>81</v>
      </c>
    </row>
    <row r="518" spans="2:51" s="13" customFormat="1" ht="12">
      <c r="B518" s="200"/>
      <c r="C518" s="201"/>
      <c r="D518" s="193" t="s">
        <v>161</v>
      </c>
      <c r="E518" s="201"/>
      <c r="F518" s="203" t="s">
        <v>752</v>
      </c>
      <c r="G518" s="201"/>
      <c r="H518" s="204">
        <v>878.355</v>
      </c>
      <c r="I518" s="205"/>
      <c r="J518" s="201"/>
      <c r="K518" s="201"/>
      <c r="L518" s="206"/>
      <c r="M518" s="207"/>
      <c r="N518" s="208"/>
      <c r="O518" s="208"/>
      <c r="P518" s="208"/>
      <c r="Q518" s="208"/>
      <c r="R518" s="208"/>
      <c r="S518" s="208"/>
      <c r="T518" s="209"/>
      <c r="AT518" s="210" t="s">
        <v>161</v>
      </c>
      <c r="AU518" s="210" t="s">
        <v>81</v>
      </c>
      <c r="AV518" s="13" t="s">
        <v>81</v>
      </c>
      <c r="AW518" s="13" t="s">
        <v>4</v>
      </c>
      <c r="AX518" s="13" t="s">
        <v>79</v>
      </c>
      <c r="AY518" s="210" t="s">
        <v>148</v>
      </c>
    </row>
    <row r="519" spans="1:65" s="2" customFormat="1" ht="33" customHeight="1">
      <c r="A519" s="36"/>
      <c r="B519" s="37"/>
      <c r="C519" s="180" t="s">
        <v>753</v>
      </c>
      <c r="D519" s="180" t="s">
        <v>150</v>
      </c>
      <c r="E519" s="181" t="s">
        <v>754</v>
      </c>
      <c r="F519" s="182" t="s">
        <v>755</v>
      </c>
      <c r="G519" s="183" t="s">
        <v>192</v>
      </c>
      <c r="H519" s="184">
        <v>69.821</v>
      </c>
      <c r="I519" s="185"/>
      <c r="J519" s="186">
        <f>ROUND(I519*H519,2)</f>
        <v>0</v>
      </c>
      <c r="K519" s="182" t="s">
        <v>19</v>
      </c>
      <c r="L519" s="41"/>
      <c r="M519" s="187" t="s">
        <v>19</v>
      </c>
      <c r="N519" s="188" t="s">
        <v>43</v>
      </c>
      <c r="O519" s="66"/>
      <c r="P519" s="189">
        <f>O519*H519</f>
        <v>0</v>
      </c>
      <c r="Q519" s="189">
        <v>0</v>
      </c>
      <c r="R519" s="189">
        <f>Q519*H519</f>
        <v>0</v>
      </c>
      <c r="S519" s="189">
        <v>0</v>
      </c>
      <c r="T519" s="190">
        <f>S519*H519</f>
        <v>0</v>
      </c>
      <c r="U519" s="36"/>
      <c r="V519" s="36"/>
      <c r="W519" s="36"/>
      <c r="X519" s="36"/>
      <c r="Y519" s="36"/>
      <c r="Z519" s="36"/>
      <c r="AA519" s="36"/>
      <c r="AB519" s="36"/>
      <c r="AC519" s="36"/>
      <c r="AD519" s="36"/>
      <c r="AE519" s="36"/>
      <c r="AR519" s="191" t="s">
        <v>155</v>
      </c>
      <c r="AT519" s="191" t="s">
        <v>150</v>
      </c>
      <c r="AU519" s="191" t="s">
        <v>81</v>
      </c>
      <c r="AY519" s="19" t="s">
        <v>148</v>
      </c>
      <c r="BE519" s="192">
        <f>IF(N519="základní",J519,0)</f>
        <v>0</v>
      </c>
      <c r="BF519" s="192">
        <f>IF(N519="snížená",J519,0)</f>
        <v>0</v>
      </c>
      <c r="BG519" s="192">
        <f>IF(N519="zákl. přenesená",J519,0)</f>
        <v>0</v>
      </c>
      <c r="BH519" s="192">
        <f>IF(N519="sníž. přenesená",J519,0)</f>
        <v>0</v>
      </c>
      <c r="BI519" s="192">
        <f>IF(N519="nulová",J519,0)</f>
        <v>0</v>
      </c>
      <c r="BJ519" s="19" t="s">
        <v>79</v>
      </c>
      <c r="BK519" s="192">
        <f>ROUND(I519*H519,2)</f>
        <v>0</v>
      </c>
      <c r="BL519" s="19" t="s">
        <v>155</v>
      </c>
      <c r="BM519" s="191" t="s">
        <v>756</v>
      </c>
    </row>
    <row r="520" spans="1:47" s="2" customFormat="1" ht="19.5">
      <c r="A520" s="36"/>
      <c r="B520" s="37"/>
      <c r="C520" s="38"/>
      <c r="D520" s="193" t="s">
        <v>157</v>
      </c>
      <c r="E520" s="38"/>
      <c r="F520" s="194" t="s">
        <v>757</v>
      </c>
      <c r="G520" s="38"/>
      <c r="H520" s="38"/>
      <c r="I520" s="195"/>
      <c r="J520" s="38"/>
      <c r="K520" s="38"/>
      <c r="L520" s="41"/>
      <c r="M520" s="196"/>
      <c r="N520" s="197"/>
      <c r="O520" s="66"/>
      <c r="P520" s="66"/>
      <c r="Q520" s="66"/>
      <c r="R520" s="66"/>
      <c r="S520" s="66"/>
      <c r="T520" s="67"/>
      <c r="U520" s="36"/>
      <c r="V520" s="36"/>
      <c r="W520" s="36"/>
      <c r="X520" s="36"/>
      <c r="Y520" s="36"/>
      <c r="Z520" s="36"/>
      <c r="AA520" s="36"/>
      <c r="AB520" s="36"/>
      <c r="AC520" s="36"/>
      <c r="AD520" s="36"/>
      <c r="AE520" s="36"/>
      <c r="AT520" s="19" t="s">
        <v>157</v>
      </c>
      <c r="AU520" s="19" t="s">
        <v>81</v>
      </c>
    </row>
    <row r="521" spans="2:63" s="12" customFormat="1" ht="22.9" customHeight="1">
      <c r="B521" s="164"/>
      <c r="C521" s="165"/>
      <c r="D521" s="166" t="s">
        <v>71</v>
      </c>
      <c r="E521" s="178" t="s">
        <v>758</v>
      </c>
      <c r="F521" s="178" t="s">
        <v>759</v>
      </c>
      <c r="G521" s="165"/>
      <c r="H521" s="165"/>
      <c r="I521" s="168"/>
      <c r="J521" s="179">
        <f>BK521</f>
        <v>0</v>
      </c>
      <c r="K521" s="165"/>
      <c r="L521" s="170"/>
      <c r="M521" s="171"/>
      <c r="N521" s="172"/>
      <c r="O521" s="172"/>
      <c r="P521" s="173">
        <f>SUM(P522:P524)</f>
        <v>0</v>
      </c>
      <c r="Q521" s="172"/>
      <c r="R521" s="173">
        <f>SUM(R522:R524)</f>
        <v>0</v>
      </c>
      <c r="S521" s="172"/>
      <c r="T521" s="174">
        <f>SUM(T522:T524)</f>
        <v>0</v>
      </c>
      <c r="AR521" s="175" t="s">
        <v>79</v>
      </c>
      <c r="AT521" s="176" t="s">
        <v>71</v>
      </c>
      <c r="AU521" s="176" t="s">
        <v>79</v>
      </c>
      <c r="AY521" s="175" t="s">
        <v>148</v>
      </c>
      <c r="BK521" s="177">
        <f>SUM(BK522:BK524)</f>
        <v>0</v>
      </c>
    </row>
    <row r="522" spans="1:65" s="2" customFormat="1" ht="16.5" customHeight="1">
      <c r="A522" s="36"/>
      <c r="B522" s="37"/>
      <c r="C522" s="180" t="s">
        <v>760</v>
      </c>
      <c r="D522" s="180" t="s">
        <v>150</v>
      </c>
      <c r="E522" s="181" t="s">
        <v>761</v>
      </c>
      <c r="F522" s="182" t="s">
        <v>762</v>
      </c>
      <c r="G522" s="183" t="s">
        <v>192</v>
      </c>
      <c r="H522" s="184">
        <v>59.514</v>
      </c>
      <c r="I522" s="185"/>
      <c r="J522" s="186">
        <f>ROUND(I522*H522,2)</f>
        <v>0</v>
      </c>
      <c r="K522" s="182" t="s">
        <v>154</v>
      </c>
      <c r="L522" s="41"/>
      <c r="M522" s="187" t="s">
        <v>19</v>
      </c>
      <c r="N522" s="188" t="s">
        <v>43</v>
      </c>
      <c r="O522" s="66"/>
      <c r="P522" s="189">
        <f>O522*H522</f>
        <v>0</v>
      </c>
      <c r="Q522" s="189">
        <v>0</v>
      </c>
      <c r="R522" s="189">
        <f>Q522*H522</f>
        <v>0</v>
      </c>
      <c r="S522" s="189">
        <v>0</v>
      </c>
      <c r="T522" s="190">
        <f>S522*H522</f>
        <v>0</v>
      </c>
      <c r="U522" s="36"/>
      <c r="V522" s="36"/>
      <c r="W522" s="36"/>
      <c r="X522" s="36"/>
      <c r="Y522" s="36"/>
      <c r="Z522" s="36"/>
      <c r="AA522" s="36"/>
      <c r="AB522" s="36"/>
      <c r="AC522" s="36"/>
      <c r="AD522" s="36"/>
      <c r="AE522" s="36"/>
      <c r="AR522" s="191" t="s">
        <v>155</v>
      </c>
      <c r="AT522" s="191" t="s">
        <v>150</v>
      </c>
      <c r="AU522" s="191" t="s">
        <v>81</v>
      </c>
      <c r="AY522" s="19" t="s">
        <v>148</v>
      </c>
      <c r="BE522" s="192">
        <f>IF(N522="základní",J522,0)</f>
        <v>0</v>
      </c>
      <c r="BF522" s="192">
        <f>IF(N522="snížená",J522,0)</f>
        <v>0</v>
      </c>
      <c r="BG522" s="192">
        <f>IF(N522="zákl. přenesená",J522,0)</f>
        <v>0</v>
      </c>
      <c r="BH522" s="192">
        <f>IF(N522="sníž. přenesená",J522,0)</f>
        <v>0</v>
      </c>
      <c r="BI522" s="192">
        <f>IF(N522="nulová",J522,0)</f>
        <v>0</v>
      </c>
      <c r="BJ522" s="19" t="s">
        <v>79</v>
      </c>
      <c r="BK522" s="192">
        <f>ROUND(I522*H522,2)</f>
        <v>0</v>
      </c>
      <c r="BL522" s="19" t="s">
        <v>155</v>
      </c>
      <c r="BM522" s="191" t="s">
        <v>763</v>
      </c>
    </row>
    <row r="523" spans="1:47" s="2" customFormat="1" ht="39">
      <c r="A523" s="36"/>
      <c r="B523" s="37"/>
      <c r="C523" s="38"/>
      <c r="D523" s="193" t="s">
        <v>157</v>
      </c>
      <c r="E523" s="38"/>
      <c r="F523" s="194" t="s">
        <v>764</v>
      </c>
      <c r="G523" s="38"/>
      <c r="H523" s="38"/>
      <c r="I523" s="195"/>
      <c r="J523" s="38"/>
      <c r="K523" s="38"/>
      <c r="L523" s="41"/>
      <c r="M523" s="196"/>
      <c r="N523" s="197"/>
      <c r="O523" s="66"/>
      <c r="P523" s="66"/>
      <c r="Q523" s="66"/>
      <c r="R523" s="66"/>
      <c r="S523" s="66"/>
      <c r="T523" s="67"/>
      <c r="U523" s="36"/>
      <c r="V523" s="36"/>
      <c r="W523" s="36"/>
      <c r="X523" s="36"/>
      <c r="Y523" s="36"/>
      <c r="Z523" s="36"/>
      <c r="AA523" s="36"/>
      <c r="AB523" s="36"/>
      <c r="AC523" s="36"/>
      <c r="AD523" s="36"/>
      <c r="AE523" s="36"/>
      <c r="AT523" s="19" t="s">
        <v>157</v>
      </c>
      <c r="AU523" s="19" t="s">
        <v>81</v>
      </c>
    </row>
    <row r="524" spans="1:47" s="2" customFormat="1" ht="12">
      <c r="A524" s="36"/>
      <c r="B524" s="37"/>
      <c r="C524" s="38"/>
      <c r="D524" s="198" t="s">
        <v>159</v>
      </c>
      <c r="E524" s="38"/>
      <c r="F524" s="199" t="s">
        <v>765</v>
      </c>
      <c r="G524" s="38"/>
      <c r="H524" s="38"/>
      <c r="I524" s="195"/>
      <c r="J524" s="38"/>
      <c r="K524" s="38"/>
      <c r="L524" s="41"/>
      <c r="M524" s="196"/>
      <c r="N524" s="197"/>
      <c r="O524" s="66"/>
      <c r="P524" s="66"/>
      <c r="Q524" s="66"/>
      <c r="R524" s="66"/>
      <c r="S524" s="66"/>
      <c r="T524" s="67"/>
      <c r="U524" s="36"/>
      <c r="V524" s="36"/>
      <c r="W524" s="36"/>
      <c r="X524" s="36"/>
      <c r="Y524" s="36"/>
      <c r="Z524" s="36"/>
      <c r="AA524" s="36"/>
      <c r="AB524" s="36"/>
      <c r="AC524" s="36"/>
      <c r="AD524" s="36"/>
      <c r="AE524" s="36"/>
      <c r="AT524" s="19" t="s">
        <v>159</v>
      </c>
      <c r="AU524" s="19" t="s">
        <v>81</v>
      </c>
    </row>
    <row r="525" spans="2:63" s="12" customFormat="1" ht="25.9" customHeight="1">
      <c r="B525" s="164"/>
      <c r="C525" s="165"/>
      <c r="D525" s="166" t="s">
        <v>71</v>
      </c>
      <c r="E525" s="167" t="s">
        <v>766</v>
      </c>
      <c r="F525" s="167" t="s">
        <v>767</v>
      </c>
      <c r="G525" s="165"/>
      <c r="H525" s="165"/>
      <c r="I525" s="168"/>
      <c r="J525" s="169">
        <f>BK525</f>
        <v>0</v>
      </c>
      <c r="K525" s="165"/>
      <c r="L525" s="170"/>
      <c r="M525" s="171"/>
      <c r="N525" s="172"/>
      <c r="O525" s="172"/>
      <c r="P525" s="173">
        <f>P526+P561+P596+P608+P679+P712+P752+P760+P775+P814+P844+P885</f>
        <v>0</v>
      </c>
      <c r="Q525" s="172"/>
      <c r="R525" s="173">
        <f>R526+R561+R596+R608+R679+R712+R752+R760+R775+R814+R844+R885</f>
        <v>10.307074270000001</v>
      </c>
      <c r="S525" s="172"/>
      <c r="T525" s="174">
        <f>T526+T561+T596+T608+T679+T712+T752+T760+T775+T814+T844+T885</f>
        <v>12.832286</v>
      </c>
      <c r="AR525" s="175" t="s">
        <v>81</v>
      </c>
      <c r="AT525" s="176" t="s">
        <v>71</v>
      </c>
      <c r="AU525" s="176" t="s">
        <v>72</v>
      </c>
      <c r="AY525" s="175" t="s">
        <v>148</v>
      </c>
      <c r="BK525" s="177">
        <f>BK526+BK561+BK596+BK608+BK679+BK712+BK752+BK760+BK775+BK814+BK844+BK885</f>
        <v>0</v>
      </c>
    </row>
    <row r="526" spans="2:63" s="12" customFormat="1" ht="22.9" customHeight="1">
      <c r="B526" s="164"/>
      <c r="C526" s="165"/>
      <c r="D526" s="166" t="s">
        <v>71</v>
      </c>
      <c r="E526" s="178" t="s">
        <v>768</v>
      </c>
      <c r="F526" s="178" t="s">
        <v>769</v>
      </c>
      <c r="G526" s="165"/>
      <c r="H526" s="165"/>
      <c r="I526" s="168"/>
      <c r="J526" s="179">
        <f>BK526</f>
        <v>0</v>
      </c>
      <c r="K526" s="165"/>
      <c r="L526" s="170"/>
      <c r="M526" s="171"/>
      <c r="N526" s="172"/>
      <c r="O526" s="172"/>
      <c r="P526" s="173">
        <f>SUM(P527:P560)</f>
        <v>0</v>
      </c>
      <c r="Q526" s="172"/>
      <c r="R526" s="173">
        <f>SUM(R527:R560)</f>
        <v>0.4147669</v>
      </c>
      <c r="S526" s="172"/>
      <c r="T526" s="174">
        <f>SUM(T527:T560)</f>
        <v>0</v>
      </c>
      <c r="AR526" s="175" t="s">
        <v>81</v>
      </c>
      <c r="AT526" s="176" t="s">
        <v>71</v>
      </c>
      <c r="AU526" s="176" t="s">
        <v>79</v>
      </c>
      <c r="AY526" s="175" t="s">
        <v>148</v>
      </c>
      <c r="BK526" s="177">
        <f>SUM(BK527:BK560)</f>
        <v>0</v>
      </c>
    </row>
    <row r="527" spans="1:65" s="2" customFormat="1" ht="49.15" customHeight="1">
      <c r="A527" s="36"/>
      <c r="B527" s="37"/>
      <c r="C527" s="180" t="s">
        <v>770</v>
      </c>
      <c r="D527" s="180" t="s">
        <v>150</v>
      </c>
      <c r="E527" s="181" t="s">
        <v>771</v>
      </c>
      <c r="F527" s="182" t="s">
        <v>772</v>
      </c>
      <c r="G527" s="183" t="s">
        <v>395</v>
      </c>
      <c r="H527" s="184">
        <v>61.875</v>
      </c>
      <c r="I527" s="185"/>
      <c r="J527" s="186">
        <f>ROUND(I527*H527,2)</f>
        <v>0</v>
      </c>
      <c r="K527" s="182" t="s">
        <v>19</v>
      </c>
      <c r="L527" s="41"/>
      <c r="M527" s="187" t="s">
        <v>19</v>
      </c>
      <c r="N527" s="188" t="s">
        <v>43</v>
      </c>
      <c r="O527" s="66"/>
      <c r="P527" s="189">
        <f>O527*H527</f>
        <v>0</v>
      </c>
      <c r="Q527" s="189">
        <v>0.0012</v>
      </c>
      <c r="R527" s="189">
        <f>Q527*H527</f>
        <v>0.07425</v>
      </c>
      <c r="S527" s="189">
        <v>0</v>
      </c>
      <c r="T527" s="190">
        <f>S527*H527</f>
        <v>0</v>
      </c>
      <c r="U527" s="36"/>
      <c r="V527" s="36"/>
      <c r="W527" s="36"/>
      <c r="X527" s="36"/>
      <c r="Y527" s="36"/>
      <c r="Z527" s="36"/>
      <c r="AA527" s="36"/>
      <c r="AB527" s="36"/>
      <c r="AC527" s="36"/>
      <c r="AD527" s="36"/>
      <c r="AE527" s="36"/>
      <c r="AR527" s="191" t="s">
        <v>256</v>
      </c>
      <c r="AT527" s="191" t="s">
        <v>150</v>
      </c>
      <c r="AU527" s="191" t="s">
        <v>81</v>
      </c>
      <c r="AY527" s="19" t="s">
        <v>148</v>
      </c>
      <c r="BE527" s="192">
        <f>IF(N527="základní",J527,0)</f>
        <v>0</v>
      </c>
      <c r="BF527" s="192">
        <f>IF(N527="snížená",J527,0)</f>
        <v>0</v>
      </c>
      <c r="BG527" s="192">
        <f>IF(N527="zákl. přenesená",J527,0)</f>
        <v>0</v>
      </c>
      <c r="BH527" s="192">
        <f>IF(N527="sníž. přenesená",J527,0)</f>
        <v>0</v>
      </c>
      <c r="BI527" s="192">
        <f>IF(N527="nulová",J527,0)</f>
        <v>0</v>
      </c>
      <c r="BJ527" s="19" t="s">
        <v>79</v>
      </c>
      <c r="BK527" s="192">
        <f>ROUND(I527*H527,2)</f>
        <v>0</v>
      </c>
      <c r="BL527" s="19" t="s">
        <v>256</v>
      </c>
      <c r="BM527" s="191" t="s">
        <v>773</v>
      </c>
    </row>
    <row r="528" spans="1:47" s="2" customFormat="1" ht="29.25">
      <c r="A528" s="36"/>
      <c r="B528" s="37"/>
      <c r="C528" s="38"/>
      <c r="D528" s="193" t="s">
        <v>157</v>
      </c>
      <c r="E528" s="38"/>
      <c r="F528" s="194" t="s">
        <v>774</v>
      </c>
      <c r="G528" s="38"/>
      <c r="H528" s="38"/>
      <c r="I528" s="195"/>
      <c r="J528" s="38"/>
      <c r="K528" s="38"/>
      <c r="L528" s="41"/>
      <c r="M528" s="196"/>
      <c r="N528" s="197"/>
      <c r="O528" s="66"/>
      <c r="P528" s="66"/>
      <c r="Q528" s="66"/>
      <c r="R528" s="66"/>
      <c r="S528" s="66"/>
      <c r="T528" s="67"/>
      <c r="U528" s="36"/>
      <c r="V528" s="36"/>
      <c r="W528" s="36"/>
      <c r="X528" s="36"/>
      <c r="Y528" s="36"/>
      <c r="Z528" s="36"/>
      <c r="AA528" s="36"/>
      <c r="AB528" s="36"/>
      <c r="AC528" s="36"/>
      <c r="AD528" s="36"/>
      <c r="AE528" s="36"/>
      <c r="AT528" s="19" t="s">
        <v>157</v>
      </c>
      <c r="AU528" s="19" t="s">
        <v>81</v>
      </c>
    </row>
    <row r="529" spans="2:51" s="15" customFormat="1" ht="22.5">
      <c r="B529" s="232"/>
      <c r="C529" s="233"/>
      <c r="D529" s="193" t="s">
        <v>161</v>
      </c>
      <c r="E529" s="234" t="s">
        <v>19</v>
      </c>
      <c r="F529" s="235" t="s">
        <v>775</v>
      </c>
      <c r="G529" s="233"/>
      <c r="H529" s="234" t="s">
        <v>19</v>
      </c>
      <c r="I529" s="236"/>
      <c r="J529" s="233"/>
      <c r="K529" s="233"/>
      <c r="L529" s="237"/>
      <c r="M529" s="238"/>
      <c r="N529" s="239"/>
      <c r="O529" s="239"/>
      <c r="P529" s="239"/>
      <c r="Q529" s="239"/>
      <c r="R529" s="239"/>
      <c r="S529" s="239"/>
      <c r="T529" s="240"/>
      <c r="AT529" s="241" t="s">
        <v>161</v>
      </c>
      <c r="AU529" s="241" t="s">
        <v>81</v>
      </c>
      <c r="AV529" s="15" t="s">
        <v>79</v>
      </c>
      <c r="AW529" s="15" t="s">
        <v>34</v>
      </c>
      <c r="AX529" s="15" t="s">
        <v>72</v>
      </c>
      <c r="AY529" s="241" t="s">
        <v>148</v>
      </c>
    </row>
    <row r="530" spans="2:51" s="13" customFormat="1" ht="12">
      <c r="B530" s="200"/>
      <c r="C530" s="201"/>
      <c r="D530" s="193" t="s">
        <v>161</v>
      </c>
      <c r="E530" s="202" t="s">
        <v>19</v>
      </c>
      <c r="F530" s="203" t="s">
        <v>776</v>
      </c>
      <c r="G530" s="201"/>
      <c r="H530" s="204">
        <v>61.875</v>
      </c>
      <c r="I530" s="205"/>
      <c r="J530" s="201"/>
      <c r="K530" s="201"/>
      <c r="L530" s="206"/>
      <c r="M530" s="207"/>
      <c r="N530" s="208"/>
      <c r="O530" s="208"/>
      <c r="P530" s="208"/>
      <c r="Q530" s="208"/>
      <c r="R530" s="208"/>
      <c r="S530" s="208"/>
      <c r="T530" s="209"/>
      <c r="AT530" s="210" t="s">
        <v>161</v>
      </c>
      <c r="AU530" s="210" t="s">
        <v>81</v>
      </c>
      <c r="AV530" s="13" t="s">
        <v>81</v>
      </c>
      <c r="AW530" s="13" t="s">
        <v>34</v>
      </c>
      <c r="AX530" s="13" t="s">
        <v>79</v>
      </c>
      <c r="AY530" s="210" t="s">
        <v>148</v>
      </c>
    </row>
    <row r="531" spans="1:65" s="2" customFormat="1" ht="49.15" customHeight="1">
      <c r="A531" s="36"/>
      <c r="B531" s="37"/>
      <c r="C531" s="180" t="s">
        <v>777</v>
      </c>
      <c r="D531" s="180" t="s">
        <v>150</v>
      </c>
      <c r="E531" s="181" t="s">
        <v>778</v>
      </c>
      <c r="F531" s="182" t="s">
        <v>779</v>
      </c>
      <c r="G531" s="183" t="s">
        <v>395</v>
      </c>
      <c r="H531" s="184">
        <v>33.472</v>
      </c>
      <c r="I531" s="185"/>
      <c r="J531" s="186">
        <f>ROUND(I531*H531,2)</f>
        <v>0</v>
      </c>
      <c r="K531" s="182" t="s">
        <v>19</v>
      </c>
      <c r="L531" s="41"/>
      <c r="M531" s="187" t="s">
        <v>19</v>
      </c>
      <c r="N531" s="188" t="s">
        <v>43</v>
      </c>
      <c r="O531" s="66"/>
      <c r="P531" s="189">
        <f>O531*H531</f>
        <v>0</v>
      </c>
      <c r="Q531" s="189">
        <v>0.001</v>
      </c>
      <c r="R531" s="189">
        <f>Q531*H531</f>
        <v>0.033472</v>
      </c>
      <c r="S531" s="189">
        <v>0</v>
      </c>
      <c r="T531" s="190">
        <f>S531*H531</f>
        <v>0</v>
      </c>
      <c r="U531" s="36"/>
      <c r="V531" s="36"/>
      <c r="W531" s="36"/>
      <c r="X531" s="36"/>
      <c r="Y531" s="36"/>
      <c r="Z531" s="36"/>
      <c r="AA531" s="36"/>
      <c r="AB531" s="36"/>
      <c r="AC531" s="36"/>
      <c r="AD531" s="36"/>
      <c r="AE531" s="36"/>
      <c r="AR531" s="191" t="s">
        <v>256</v>
      </c>
      <c r="AT531" s="191" t="s">
        <v>150</v>
      </c>
      <c r="AU531" s="191" t="s">
        <v>81</v>
      </c>
      <c r="AY531" s="19" t="s">
        <v>148</v>
      </c>
      <c r="BE531" s="192">
        <f>IF(N531="základní",J531,0)</f>
        <v>0</v>
      </c>
      <c r="BF531" s="192">
        <f>IF(N531="snížená",J531,0)</f>
        <v>0</v>
      </c>
      <c r="BG531" s="192">
        <f>IF(N531="zákl. přenesená",J531,0)</f>
        <v>0</v>
      </c>
      <c r="BH531" s="192">
        <f>IF(N531="sníž. přenesená",J531,0)</f>
        <v>0</v>
      </c>
      <c r="BI531" s="192">
        <f>IF(N531="nulová",J531,0)</f>
        <v>0</v>
      </c>
      <c r="BJ531" s="19" t="s">
        <v>79</v>
      </c>
      <c r="BK531" s="192">
        <f>ROUND(I531*H531,2)</f>
        <v>0</v>
      </c>
      <c r="BL531" s="19" t="s">
        <v>256</v>
      </c>
      <c r="BM531" s="191" t="s">
        <v>780</v>
      </c>
    </row>
    <row r="532" spans="1:47" s="2" customFormat="1" ht="29.25">
      <c r="A532" s="36"/>
      <c r="B532" s="37"/>
      <c r="C532" s="38"/>
      <c r="D532" s="193" t="s">
        <v>157</v>
      </c>
      <c r="E532" s="38"/>
      <c r="F532" s="194" t="s">
        <v>781</v>
      </c>
      <c r="G532" s="38"/>
      <c r="H532" s="38"/>
      <c r="I532" s="195"/>
      <c r="J532" s="38"/>
      <c r="K532" s="38"/>
      <c r="L532" s="41"/>
      <c r="M532" s="196"/>
      <c r="N532" s="197"/>
      <c r="O532" s="66"/>
      <c r="P532" s="66"/>
      <c r="Q532" s="66"/>
      <c r="R532" s="66"/>
      <c r="S532" s="66"/>
      <c r="T532" s="67"/>
      <c r="U532" s="36"/>
      <c r="V532" s="36"/>
      <c r="W532" s="36"/>
      <c r="X532" s="36"/>
      <c r="Y532" s="36"/>
      <c r="Z532" s="36"/>
      <c r="AA532" s="36"/>
      <c r="AB532" s="36"/>
      <c r="AC532" s="36"/>
      <c r="AD532" s="36"/>
      <c r="AE532" s="36"/>
      <c r="AT532" s="19" t="s">
        <v>157</v>
      </c>
      <c r="AU532" s="19" t="s">
        <v>81</v>
      </c>
    </row>
    <row r="533" spans="2:51" s="15" customFormat="1" ht="22.5">
      <c r="B533" s="232"/>
      <c r="C533" s="233"/>
      <c r="D533" s="193" t="s">
        <v>161</v>
      </c>
      <c r="E533" s="234" t="s">
        <v>19</v>
      </c>
      <c r="F533" s="235" t="s">
        <v>782</v>
      </c>
      <c r="G533" s="233"/>
      <c r="H533" s="234" t="s">
        <v>19</v>
      </c>
      <c r="I533" s="236"/>
      <c r="J533" s="233"/>
      <c r="K533" s="233"/>
      <c r="L533" s="237"/>
      <c r="M533" s="238"/>
      <c r="N533" s="239"/>
      <c r="O533" s="239"/>
      <c r="P533" s="239"/>
      <c r="Q533" s="239"/>
      <c r="R533" s="239"/>
      <c r="S533" s="239"/>
      <c r="T533" s="240"/>
      <c r="AT533" s="241" t="s">
        <v>161</v>
      </c>
      <c r="AU533" s="241" t="s">
        <v>81</v>
      </c>
      <c r="AV533" s="15" t="s">
        <v>79</v>
      </c>
      <c r="AW533" s="15" t="s">
        <v>34</v>
      </c>
      <c r="AX533" s="15" t="s">
        <v>72</v>
      </c>
      <c r="AY533" s="241" t="s">
        <v>148</v>
      </c>
    </row>
    <row r="534" spans="2:51" s="13" customFormat="1" ht="12">
      <c r="B534" s="200"/>
      <c r="C534" s="201"/>
      <c r="D534" s="193" t="s">
        <v>161</v>
      </c>
      <c r="E534" s="202" t="s">
        <v>19</v>
      </c>
      <c r="F534" s="203" t="s">
        <v>783</v>
      </c>
      <c r="G534" s="201"/>
      <c r="H534" s="204">
        <v>33.472</v>
      </c>
      <c r="I534" s="205"/>
      <c r="J534" s="201"/>
      <c r="K534" s="201"/>
      <c r="L534" s="206"/>
      <c r="M534" s="207"/>
      <c r="N534" s="208"/>
      <c r="O534" s="208"/>
      <c r="P534" s="208"/>
      <c r="Q534" s="208"/>
      <c r="R534" s="208"/>
      <c r="S534" s="208"/>
      <c r="T534" s="209"/>
      <c r="AT534" s="210" t="s">
        <v>161</v>
      </c>
      <c r="AU534" s="210" t="s">
        <v>81</v>
      </c>
      <c r="AV534" s="13" t="s">
        <v>81</v>
      </c>
      <c r="AW534" s="13" t="s">
        <v>34</v>
      </c>
      <c r="AX534" s="13" t="s">
        <v>79</v>
      </c>
      <c r="AY534" s="210" t="s">
        <v>148</v>
      </c>
    </row>
    <row r="535" spans="1:65" s="2" customFormat="1" ht="24.2" customHeight="1">
      <c r="A535" s="36"/>
      <c r="B535" s="37"/>
      <c r="C535" s="180" t="s">
        <v>784</v>
      </c>
      <c r="D535" s="180" t="s">
        <v>150</v>
      </c>
      <c r="E535" s="181" t="s">
        <v>785</v>
      </c>
      <c r="F535" s="182" t="s">
        <v>786</v>
      </c>
      <c r="G535" s="183" t="s">
        <v>245</v>
      </c>
      <c r="H535" s="184">
        <v>35.59</v>
      </c>
      <c r="I535" s="185"/>
      <c r="J535" s="186">
        <f>ROUND(I535*H535,2)</f>
        <v>0</v>
      </c>
      <c r="K535" s="182" t="s">
        <v>154</v>
      </c>
      <c r="L535" s="41"/>
      <c r="M535" s="187" t="s">
        <v>19</v>
      </c>
      <c r="N535" s="188" t="s">
        <v>43</v>
      </c>
      <c r="O535" s="66"/>
      <c r="P535" s="189">
        <f>O535*H535</f>
        <v>0</v>
      </c>
      <c r="Q535" s="189">
        <v>0</v>
      </c>
      <c r="R535" s="189">
        <f>Q535*H535</f>
        <v>0</v>
      </c>
      <c r="S535" s="189">
        <v>0</v>
      </c>
      <c r="T535" s="190">
        <f>S535*H535</f>
        <v>0</v>
      </c>
      <c r="U535" s="36"/>
      <c r="V535" s="36"/>
      <c r="W535" s="36"/>
      <c r="X535" s="36"/>
      <c r="Y535" s="36"/>
      <c r="Z535" s="36"/>
      <c r="AA535" s="36"/>
      <c r="AB535" s="36"/>
      <c r="AC535" s="36"/>
      <c r="AD535" s="36"/>
      <c r="AE535" s="36"/>
      <c r="AR535" s="191" t="s">
        <v>256</v>
      </c>
      <c r="AT535" s="191" t="s">
        <v>150</v>
      </c>
      <c r="AU535" s="191" t="s">
        <v>81</v>
      </c>
      <c r="AY535" s="19" t="s">
        <v>148</v>
      </c>
      <c r="BE535" s="192">
        <f>IF(N535="základní",J535,0)</f>
        <v>0</v>
      </c>
      <c r="BF535" s="192">
        <f>IF(N535="snížená",J535,0)</f>
        <v>0</v>
      </c>
      <c r="BG535" s="192">
        <f>IF(N535="zákl. přenesená",J535,0)</f>
        <v>0</v>
      </c>
      <c r="BH535" s="192">
        <f>IF(N535="sníž. přenesená",J535,0)</f>
        <v>0</v>
      </c>
      <c r="BI535" s="192">
        <f>IF(N535="nulová",J535,0)</f>
        <v>0</v>
      </c>
      <c r="BJ535" s="19" t="s">
        <v>79</v>
      </c>
      <c r="BK535" s="192">
        <f>ROUND(I535*H535,2)</f>
        <v>0</v>
      </c>
      <c r="BL535" s="19" t="s">
        <v>256</v>
      </c>
      <c r="BM535" s="191" t="s">
        <v>787</v>
      </c>
    </row>
    <row r="536" spans="1:47" s="2" customFormat="1" ht="19.5">
      <c r="A536" s="36"/>
      <c r="B536" s="37"/>
      <c r="C536" s="38"/>
      <c r="D536" s="193" t="s">
        <v>157</v>
      </c>
      <c r="E536" s="38"/>
      <c r="F536" s="194" t="s">
        <v>788</v>
      </c>
      <c r="G536" s="38"/>
      <c r="H536" s="38"/>
      <c r="I536" s="195"/>
      <c r="J536" s="38"/>
      <c r="K536" s="38"/>
      <c r="L536" s="41"/>
      <c r="M536" s="196"/>
      <c r="N536" s="197"/>
      <c r="O536" s="66"/>
      <c r="P536" s="66"/>
      <c r="Q536" s="66"/>
      <c r="R536" s="66"/>
      <c r="S536" s="66"/>
      <c r="T536" s="67"/>
      <c r="U536" s="36"/>
      <c r="V536" s="36"/>
      <c r="W536" s="36"/>
      <c r="X536" s="36"/>
      <c r="Y536" s="36"/>
      <c r="Z536" s="36"/>
      <c r="AA536" s="36"/>
      <c r="AB536" s="36"/>
      <c r="AC536" s="36"/>
      <c r="AD536" s="36"/>
      <c r="AE536" s="36"/>
      <c r="AT536" s="19" t="s">
        <v>157</v>
      </c>
      <c r="AU536" s="19" t="s">
        <v>81</v>
      </c>
    </row>
    <row r="537" spans="1:47" s="2" customFormat="1" ht="12">
      <c r="A537" s="36"/>
      <c r="B537" s="37"/>
      <c r="C537" s="38"/>
      <c r="D537" s="198" t="s">
        <v>159</v>
      </c>
      <c r="E537" s="38"/>
      <c r="F537" s="199" t="s">
        <v>789</v>
      </c>
      <c r="G537" s="38"/>
      <c r="H537" s="38"/>
      <c r="I537" s="195"/>
      <c r="J537" s="38"/>
      <c r="K537" s="38"/>
      <c r="L537" s="41"/>
      <c r="M537" s="196"/>
      <c r="N537" s="197"/>
      <c r="O537" s="66"/>
      <c r="P537" s="66"/>
      <c r="Q537" s="66"/>
      <c r="R537" s="66"/>
      <c r="S537" s="66"/>
      <c r="T537" s="67"/>
      <c r="U537" s="36"/>
      <c r="V537" s="36"/>
      <c r="W537" s="36"/>
      <c r="X537" s="36"/>
      <c r="Y537" s="36"/>
      <c r="Z537" s="36"/>
      <c r="AA537" s="36"/>
      <c r="AB537" s="36"/>
      <c r="AC537" s="36"/>
      <c r="AD537" s="36"/>
      <c r="AE537" s="36"/>
      <c r="AT537" s="19" t="s">
        <v>159</v>
      </c>
      <c r="AU537" s="19" t="s">
        <v>81</v>
      </c>
    </row>
    <row r="538" spans="2:51" s="13" customFormat="1" ht="12">
      <c r="B538" s="200"/>
      <c r="C538" s="201"/>
      <c r="D538" s="193" t="s">
        <v>161</v>
      </c>
      <c r="E538" s="202" t="s">
        <v>19</v>
      </c>
      <c r="F538" s="203" t="s">
        <v>790</v>
      </c>
      <c r="G538" s="201"/>
      <c r="H538" s="204">
        <v>35.59</v>
      </c>
      <c r="I538" s="205"/>
      <c r="J538" s="201"/>
      <c r="K538" s="201"/>
      <c r="L538" s="206"/>
      <c r="M538" s="207"/>
      <c r="N538" s="208"/>
      <c r="O538" s="208"/>
      <c r="P538" s="208"/>
      <c r="Q538" s="208"/>
      <c r="R538" s="208"/>
      <c r="S538" s="208"/>
      <c r="T538" s="209"/>
      <c r="AT538" s="210" t="s">
        <v>161</v>
      </c>
      <c r="AU538" s="210" t="s">
        <v>81</v>
      </c>
      <c r="AV538" s="13" t="s">
        <v>81</v>
      </c>
      <c r="AW538" s="13" t="s">
        <v>34</v>
      </c>
      <c r="AX538" s="13" t="s">
        <v>79</v>
      </c>
      <c r="AY538" s="210" t="s">
        <v>148</v>
      </c>
    </row>
    <row r="539" spans="1:65" s="2" customFormat="1" ht="16.5" customHeight="1">
      <c r="A539" s="36"/>
      <c r="B539" s="37"/>
      <c r="C539" s="222" t="s">
        <v>791</v>
      </c>
      <c r="D539" s="222" t="s">
        <v>189</v>
      </c>
      <c r="E539" s="223" t="s">
        <v>792</v>
      </c>
      <c r="F539" s="224" t="s">
        <v>793</v>
      </c>
      <c r="G539" s="225" t="s">
        <v>192</v>
      </c>
      <c r="H539" s="226">
        <v>0.125</v>
      </c>
      <c r="I539" s="227"/>
      <c r="J539" s="228">
        <f>ROUND(I539*H539,2)</f>
        <v>0</v>
      </c>
      <c r="K539" s="224" t="s">
        <v>154</v>
      </c>
      <c r="L539" s="229"/>
      <c r="M539" s="230" t="s">
        <v>19</v>
      </c>
      <c r="N539" s="231" t="s">
        <v>43</v>
      </c>
      <c r="O539" s="66"/>
      <c r="P539" s="189">
        <f>O539*H539</f>
        <v>0</v>
      </c>
      <c r="Q539" s="189">
        <v>1</v>
      </c>
      <c r="R539" s="189">
        <f>Q539*H539</f>
        <v>0.125</v>
      </c>
      <c r="S539" s="189">
        <v>0</v>
      </c>
      <c r="T539" s="190">
        <f>S539*H539</f>
        <v>0</v>
      </c>
      <c r="U539" s="36"/>
      <c r="V539" s="36"/>
      <c r="W539" s="36"/>
      <c r="X539" s="36"/>
      <c r="Y539" s="36"/>
      <c r="Z539" s="36"/>
      <c r="AA539" s="36"/>
      <c r="AB539" s="36"/>
      <c r="AC539" s="36"/>
      <c r="AD539" s="36"/>
      <c r="AE539" s="36"/>
      <c r="AR539" s="191" t="s">
        <v>386</v>
      </c>
      <c r="AT539" s="191" t="s">
        <v>189</v>
      </c>
      <c r="AU539" s="191" t="s">
        <v>81</v>
      </c>
      <c r="AY539" s="19" t="s">
        <v>148</v>
      </c>
      <c r="BE539" s="192">
        <f>IF(N539="základní",J539,0)</f>
        <v>0</v>
      </c>
      <c r="BF539" s="192">
        <f>IF(N539="snížená",J539,0)</f>
        <v>0</v>
      </c>
      <c r="BG539" s="192">
        <f>IF(N539="zákl. přenesená",J539,0)</f>
        <v>0</v>
      </c>
      <c r="BH539" s="192">
        <f>IF(N539="sníž. přenesená",J539,0)</f>
        <v>0</v>
      </c>
      <c r="BI539" s="192">
        <f>IF(N539="nulová",J539,0)</f>
        <v>0</v>
      </c>
      <c r="BJ539" s="19" t="s">
        <v>79</v>
      </c>
      <c r="BK539" s="192">
        <f>ROUND(I539*H539,2)</f>
        <v>0</v>
      </c>
      <c r="BL539" s="19" t="s">
        <v>256</v>
      </c>
      <c r="BM539" s="191" t="s">
        <v>794</v>
      </c>
    </row>
    <row r="540" spans="1:47" s="2" customFormat="1" ht="12">
      <c r="A540" s="36"/>
      <c r="B540" s="37"/>
      <c r="C540" s="38"/>
      <c r="D540" s="193" t="s">
        <v>157</v>
      </c>
      <c r="E540" s="38"/>
      <c r="F540" s="194" t="s">
        <v>793</v>
      </c>
      <c r="G540" s="38"/>
      <c r="H540" s="38"/>
      <c r="I540" s="195"/>
      <c r="J540" s="38"/>
      <c r="K540" s="38"/>
      <c r="L540" s="41"/>
      <c r="M540" s="196"/>
      <c r="N540" s="197"/>
      <c r="O540" s="66"/>
      <c r="P540" s="66"/>
      <c r="Q540" s="66"/>
      <c r="R540" s="66"/>
      <c r="S540" s="66"/>
      <c r="T540" s="67"/>
      <c r="U540" s="36"/>
      <c r="V540" s="36"/>
      <c r="W540" s="36"/>
      <c r="X540" s="36"/>
      <c r="Y540" s="36"/>
      <c r="Z540" s="36"/>
      <c r="AA540" s="36"/>
      <c r="AB540" s="36"/>
      <c r="AC540" s="36"/>
      <c r="AD540" s="36"/>
      <c r="AE540" s="36"/>
      <c r="AT540" s="19" t="s">
        <v>157</v>
      </c>
      <c r="AU540" s="19" t="s">
        <v>81</v>
      </c>
    </row>
    <row r="541" spans="2:51" s="13" customFormat="1" ht="12">
      <c r="B541" s="200"/>
      <c r="C541" s="201"/>
      <c r="D541" s="193" t="s">
        <v>161</v>
      </c>
      <c r="E541" s="201"/>
      <c r="F541" s="203" t="s">
        <v>795</v>
      </c>
      <c r="G541" s="201"/>
      <c r="H541" s="204">
        <v>0.125</v>
      </c>
      <c r="I541" s="205"/>
      <c r="J541" s="201"/>
      <c r="K541" s="201"/>
      <c r="L541" s="206"/>
      <c r="M541" s="207"/>
      <c r="N541" s="208"/>
      <c r="O541" s="208"/>
      <c r="P541" s="208"/>
      <c r="Q541" s="208"/>
      <c r="R541" s="208"/>
      <c r="S541" s="208"/>
      <c r="T541" s="209"/>
      <c r="AT541" s="210" t="s">
        <v>161</v>
      </c>
      <c r="AU541" s="210" t="s">
        <v>81</v>
      </c>
      <c r="AV541" s="13" t="s">
        <v>81</v>
      </c>
      <c r="AW541" s="13" t="s">
        <v>4</v>
      </c>
      <c r="AX541" s="13" t="s">
        <v>79</v>
      </c>
      <c r="AY541" s="210" t="s">
        <v>148</v>
      </c>
    </row>
    <row r="542" spans="1:65" s="2" customFormat="1" ht="24.2" customHeight="1">
      <c r="A542" s="36"/>
      <c r="B542" s="37"/>
      <c r="C542" s="180" t="s">
        <v>796</v>
      </c>
      <c r="D542" s="180" t="s">
        <v>150</v>
      </c>
      <c r="E542" s="181" t="s">
        <v>797</v>
      </c>
      <c r="F542" s="182" t="s">
        <v>798</v>
      </c>
      <c r="G542" s="183" t="s">
        <v>245</v>
      </c>
      <c r="H542" s="184">
        <v>35.59</v>
      </c>
      <c r="I542" s="185"/>
      <c r="J542" s="186">
        <f>ROUND(I542*H542,2)</f>
        <v>0</v>
      </c>
      <c r="K542" s="182" t="s">
        <v>154</v>
      </c>
      <c r="L542" s="41"/>
      <c r="M542" s="187" t="s">
        <v>19</v>
      </c>
      <c r="N542" s="188" t="s">
        <v>43</v>
      </c>
      <c r="O542" s="66"/>
      <c r="P542" s="189">
        <f>O542*H542</f>
        <v>0</v>
      </c>
      <c r="Q542" s="189">
        <v>0.0004</v>
      </c>
      <c r="R542" s="189">
        <f>Q542*H542</f>
        <v>0.014236000000000002</v>
      </c>
      <c r="S542" s="189">
        <v>0</v>
      </c>
      <c r="T542" s="190">
        <f>S542*H542</f>
        <v>0</v>
      </c>
      <c r="U542" s="36"/>
      <c r="V542" s="36"/>
      <c r="W542" s="36"/>
      <c r="X542" s="36"/>
      <c r="Y542" s="36"/>
      <c r="Z542" s="36"/>
      <c r="AA542" s="36"/>
      <c r="AB542" s="36"/>
      <c r="AC542" s="36"/>
      <c r="AD542" s="36"/>
      <c r="AE542" s="36"/>
      <c r="AR542" s="191" t="s">
        <v>256</v>
      </c>
      <c r="AT542" s="191" t="s">
        <v>150</v>
      </c>
      <c r="AU542" s="191" t="s">
        <v>81</v>
      </c>
      <c r="AY542" s="19" t="s">
        <v>148</v>
      </c>
      <c r="BE542" s="192">
        <f>IF(N542="základní",J542,0)</f>
        <v>0</v>
      </c>
      <c r="BF542" s="192">
        <f>IF(N542="snížená",J542,0)</f>
        <v>0</v>
      </c>
      <c r="BG542" s="192">
        <f>IF(N542="zákl. přenesená",J542,0)</f>
        <v>0</v>
      </c>
      <c r="BH542" s="192">
        <f>IF(N542="sníž. přenesená",J542,0)</f>
        <v>0</v>
      </c>
      <c r="BI542" s="192">
        <f>IF(N542="nulová",J542,0)</f>
        <v>0</v>
      </c>
      <c r="BJ542" s="19" t="s">
        <v>79</v>
      </c>
      <c r="BK542" s="192">
        <f>ROUND(I542*H542,2)</f>
        <v>0</v>
      </c>
      <c r="BL542" s="19" t="s">
        <v>256</v>
      </c>
      <c r="BM542" s="191" t="s">
        <v>799</v>
      </c>
    </row>
    <row r="543" spans="1:47" s="2" customFormat="1" ht="19.5">
      <c r="A543" s="36"/>
      <c r="B543" s="37"/>
      <c r="C543" s="38"/>
      <c r="D543" s="193" t="s">
        <v>157</v>
      </c>
      <c r="E543" s="38"/>
      <c r="F543" s="194" t="s">
        <v>800</v>
      </c>
      <c r="G543" s="38"/>
      <c r="H543" s="38"/>
      <c r="I543" s="195"/>
      <c r="J543" s="38"/>
      <c r="K543" s="38"/>
      <c r="L543" s="41"/>
      <c r="M543" s="196"/>
      <c r="N543" s="197"/>
      <c r="O543" s="66"/>
      <c r="P543" s="66"/>
      <c r="Q543" s="66"/>
      <c r="R543" s="66"/>
      <c r="S543" s="66"/>
      <c r="T543" s="67"/>
      <c r="U543" s="36"/>
      <c r="V543" s="36"/>
      <c r="W543" s="36"/>
      <c r="X543" s="36"/>
      <c r="Y543" s="36"/>
      <c r="Z543" s="36"/>
      <c r="AA543" s="36"/>
      <c r="AB543" s="36"/>
      <c r="AC543" s="36"/>
      <c r="AD543" s="36"/>
      <c r="AE543" s="36"/>
      <c r="AT543" s="19" t="s">
        <v>157</v>
      </c>
      <c r="AU543" s="19" t="s">
        <v>81</v>
      </c>
    </row>
    <row r="544" spans="1:47" s="2" customFormat="1" ht="12">
      <c r="A544" s="36"/>
      <c r="B544" s="37"/>
      <c r="C544" s="38"/>
      <c r="D544" s="198" t="s">
        <v>159</v>
      </c>
      <c r="E544" s="38"/>
      <c r="F544" s="199" t="s">
        <v>801</v>
      </c>
      <c r="G544" s="38"/>
      <c r="H544" s="38"/>
      <c r="I544" s="195"/>
      <c r="J544" s="38"/>
      <c r="K544" s="38"/>
      <c r="L544" s="41"/>
      <c r="M544" s="196"/>
      <c r="N544" s="197"/>
      <c r="O544" s="66"/>
      <c r="P544" s="66"/>
      <c r="Q544" s="66"/>
      <c r="R544" s="66"/>
      <c r="S544" s="66"/>
      <c r="T544" s="67"/>
      <c r="U544" s="36"/>
      <c r="V544" s="36"/>
      <c r="W544" s="36"/>
      <c r="X544" s="36"/>
      <c r="Y544" s="36"/>
      <c r="Z544" s="36"/>
      <c r="AA544" s="36"/>
      <c r="AB544" s="36"/>
      <c r="AC544" s="36"/>
      <c r="AD544" s="36"/>
      <c r="AE544" s="36"/>
      <c r="AT544" s="19" t="s">
        <v>159</v>
      </c>
      <c r="AU544" s="19" t="s">
        <v>81</v>
      </c>
    </row>
    <row r="545" spans="2:51" s="13" customFormat="1" ht="12">
      <c r="B545" s="200"/>
      <c r="C545" s="201"/>
      <c r="D545" s="193" t="s">
        <v>161</v>
      </c>
      <c r="E545" s="202" t="s">
        <v>19</v>
      </c>
      <c r="F545" s="203" t="s">
        <v>802</v>
      </c>
      <c r="G545" s="201"/>
      <c r="H545" s="204">
        <v>35.59</v>
      </c>
      <c r="I545" s="205"/>
      <c r="J545" s="201"/>
      <c r="K545" s="201"/>
      <c r="L545" s="206"/>
      <c r="M545" s="207"/>
      <c r="N545" s="208"/>
      <c r="O545" s="208"/>
      <c r="P545" s="208"/>
      <c r="Q545" s="208"/>
      <c r="R545" s="208"/>
      <c r="S545" s="208"/>
      <c r="T545" s="209"/>
      <c r="AT545" s="210" t="s">
        <v>161</v>
      </c>
      <c r="AU545" s="210" t="s">
        <v>81</v>
      </c>
      <c r="AV545" s="13" t="s">
        <v>81</v>
      </c>
      <c r="AW545" s="13" t="s">
        <v>34</v>
      </c>
      <c r="AX545" s="13" t="s">
        <v>79</v>
      </c>
      <c r="AY545" s="210" t="s">
        <v>148</v>
      </c>
    </row>
    <row r="546" spans="1:65" s="2" customFormat="1" ht="16.5" customHeight="1">
      <c r="A546" s="36"/>
      <c r="B546" s="37"/>
      <c r="C546" s="222" t="s">
        <v>803</v>
      </c>
      <c r="D546" s="222" t="s">
        <v>189</v>
      </c>
      <c r="E546" s="223" t="s">
        <v>804</v>
      </c>
      <c r="F546" s="224" t="s">
        <v>805</v>
      </c>
      <c r="G546" s="225" t="s">
        <v>245</v>
      </c>
      <c r="H546" s="226">
        <v>40.929</v>
      </c>
      <c r="I546" s="227"/>
      <c r="J546" s="228">
        <f>ROUND(I546*H546,2)</f>
        <v>0</v>
      </c>
      <c r="K546" s="224" t="s">
        <v>154</v>
      </c>
      <c r="L546" s="229"/>
      <c r="M546" s="230" t="s">
        <v>19</v>
      </c>
      <c r="N546" s="231" t="s">
        <v>43</v>
      </c>
      <c r="O546" s="66"/>
      <c r="P546" s="189">
        <f>O546*H546</f>
        <v>0</v>
      </c>
      <c r="Q546" s="189">
        <v>0.0041</v>
      </c>
      <c r="R546" s="189">
        <f>Q546*H546</f>
        <v>0.1678089</v>
      </c>
      <c r="S546" s="189">
        <v>0</v>
      </c>
      <c r="T546" s="190">
        <f>S546*H546</f>
        <v>0</v>
      </c>
      <c r="U546" s="36"/>
      <c r="V546" s="36"/>
      <c r="W546" s="36"/>
      <c r="X546" s="36"/>
      <c r="Y546" s="36"/>
      <c r="Z546" s="36"/>
      <c r="AA546" s="36"/>
      <c r="AB546" s="36"/>
      <c r="AC546" s="36"/>
      <c r="AD546" s="36"/>
      <c r="AE546" s="36"/>
      <c r="AR546" s="191" t="s">
        <v>386</v>
      </c>
      <c r="AT546" s="191" t="s">
        <v>189</v>
      </c>
      <c r="AU546" s="191" t="s">
        <v>81</v>
      </c>
      <c r="AY546" s="19" t="s">
        <v>148</v>
      </c>
      <c r="BE546" s="192">
        <f>IF(N546="základní",J546,0)</f>
        <v>0</v>
      </c>
      <c r="BF546" s="192">
        <f>IF(N546="snížená",J546,0)</f>
        <v>0</v>
      </c>
      <c r="BG546" s="192">
        <f>IF(N546="zákl. přenesená",J546,0)</f>
        <v>0</v>
      </c>
      <c r="BH546" s="192">
        <f>IF(N546="sníž. přenesená",J546,0)</f>
        <v>0</v>
      </c>
      <c r="BI546" s="192">
        <f>IF(N546="nulová",J546,0)</f>
        <v>0</v>
      </c>
      <c r="BJ546" s="19" t="s">
        <v>79</v>
      </c>
      <c r="BK546" s="192">
        <f>ROUND(I546*H546,2)</f>
        <v>0</v>
      </c>
      <c r="BL546" s="19" t="s">
        <v>256</v>
      </c>
      <c r="BM546" s="191" t="s">
        <v>806</v>
      </c>
    </row>
    <row r="547" spans="1:47" s="2" customFormat="1" ht="12">
      <c r="A547" s="36"/>
      <c r="B547" s="37"/>
      <c r="C547" s="38"/>
      <c r="D547" s="193" t="s">
        <v>157</v>
      </c>
      <c r="E547" s="38"/>
      <c r="F547" s="194" t="s">
        <v>805</v>
      </c>
      <c r="G547" s="38"/>
      <c r="H547" s="38"/>
      <c r="I547" s="195"/>
      <c r="J547" s="38"/>
      <c r="K547" s="38"/>
      <c r="L547" s="41"/>
      <c r="M547" s="196"/>
      <c r="N547" s="197"/>
      <c r="O547" s="66"/>
      <c r="P547" s="66"/>
      <c r="Q547" s="66"/>
      <c r="R547" s="66"/>
      <c r="S547" s="66"/>
      <c r="T547" s="67"/>
      <c r="U547" s="36"/>
      <c r="V547" s="36"/>
      <c r="W547" s="36"/>
      <c r="X547" s="36"/>
      <c r="Y547" s="36"/>
      <c r="Z547" s="36"/>
      <c r="AA547" s="36"/>
      <c r="AB547" s="36"/>
      <c r="AC547" s="36"/>
      <c r="AD547" s="36"/>
      <c r="AE547" s="36"/>
      <c r="AT547" s="19" t="s">
        <v>157</v>
      </c>
      <c r="AU547" s="19" t="s">
        <v>81</v>
      </c>
    </row>
    <row r="548" spans="2:51" s="13" customFormat="1" ht="12">
      <c r="B548" s="200"/>
      <c r="C548" s="201"/>
      <c r="D548" s="193" t="s">
        <v>161</v>
      </c>
      <c r="E548" s="201"/>
      <c r="F548" s="203" t="s">
        <v>807</v>
      </c>
      <c r="G548" s="201"/>
      <c r="H548" s="204">
        <v>40.929</v>
      </c>
      <c r="I548" s="205"/>
      <c r="J548" s="201"/>
      <c r="K548" s="201"/>
      <c r="L548" s="206"/>
      <c r="M548" s="207"/>
      <c r="N548" s="208"/>
      <c r="O548" s="208"/>
      <c r="P548" s="208"/>
      <c r="Q548" s="208"/>
      <c r="R548" s="208"/>
      <c r="S548" s="208"/>
      <c r="T548" s="209"/>
      <c r="AT548" s="210" t="s">
        <v>161</v>
      </c>
      <c r="AU548" s="210" t="s">
        <v>81</v>
      </c>
      <c r="AV548" s="13" t="s">
        <v>81</v>
      </c>
      <c r="AW548" s="13" t="s">
        <v>4</v>
      </c>
      <c r="AX548" s="13" t="s">
        <v>79</v>
      </c>
      <c r="AY548" s="210" t="s">
        <v>148</v>
      </c>
    </row>
    <row r="549" spans="1:65" s="2" customFormat="1" ht="37.9" customHeight="1">
      <c r="A549" s="36"/>
      <c r="B549" s="37"/>
      <c r="C549" s="180" t="s">
        <v>808</v>
      </c>
      <c r="D549" s="180" t="s">
        <v>150</v>
      </c>
      <c r="E549" s="181" t="s">
        <v>809</v>
      </c>
      <c r="F549" s="182" t="s">
        <v>810</v>
      </c>
      <c r="G549" s="183" t="s">
        <v>245</v>
      </c>
      <c r="H549" s="184">
        <v>172.915</v>
      </c>
      <c r="I549" s="185"/>
      <c r="J549" s="186">
        <f>ROUND(I549*H549,2)</f>
        <v>0</v>
      </c>
      <c r="K549" s="182" t="s">
        <v>19</v>
      </c>
      <c r="L549" s="41"/>
      <c r="M549" s="187" t="s">
        <v>19</v>
      </c>
      <c r="N549" s="188" t="s">
        <v>43</v>
      </c>
      <c r="O549" s="66"/>
      <c r="P549" s="189">
        <f>O549*H549</f>
        <v>0</v>
      </c>
      <c r="Q549" s="189">
        <v>0</v>
      </c>
      <c r="R549" s="189">
        <f>Q549*H549</f>
        <v>0</v>
      </c>
      <c r="S549" s="189">
        <v>0</v>
      </c>
      <c r="T549" s="190">
        <f>S549*H549</f>
        <v>0</v>
      </c>
      <c r="U549" s="36"/>
      <c r="V549" s="36"/>
      <c r="W549" s="36"/>
      <c r="X549" s="36"/>
      <c r="Y549" s="36"/>
      <c r="Z549" s="36"/>
      <c r="AA549" s="36"/>
      <c r="AB549" s="36"/>
      <c r="AC549" s="36"/>
      <c r="AD549" s="36"/>
      <c r="AE549" s="36"/>
      <c r="AR549" s="191" t="s">
        <v>256</v>
      </c>
      <c r="AT549" s="191" t="s">
        <v>150</v>
      </c>
      <c r="AU549" s="191" t="s">
        <v>81</v>
      </c>
      <c r="AY549" s="19" t="s">
        <v>148</v>
      </c>
      <c r="BE549" s="192">
        <f>IF(N549="základní",J549,0)</f>
        <v>0</v>
      </c>
      <c r="BF549" s="192">
        <f>IF(N549="snížená",J549,0)</f>
        <v>0</v>
      </c>
      <c r="BG549" s="192">
        <f>IF(N549="zákl. přenesená",J549,0)</f>
        <v>0</v>
      </c>
      <c r="BH549" s="192">
        <f>IF(N549="sníž. přenesená",J549,0)</f>
        <v>0</v>
      </c>
      <c r="BI549" s="192">
        <f>IF(N549="nulová",J549,0)</f>
        <v>0</v>
      </c>
      <c r="BJ549" s="19" t="s">
        <v>79</v>
      </c>
      <c r="BK549" s="192">
        <f>ROUND(I549*H549,2)</f>
        <v>0</v>
      </c>
      <c r="BL549" s="19" t="s">
        <v>256</v>
      </c>
      <c r="BM549" s="191" t="s">
        <v>811</v>
      </c>
    </row>
    <row r="550" spans="1:47" s="2" customFormat="1" ht="19.5">
      <c r="A550" s="36"/>
      <c r="B550" s="37"/>
      <c r="C550" s="38"/>
      <c r="D550" s="193" t="s">
        <v>157</v>
      </c>
      <c r="E550" s="38"/>
      <c r="F550" s="194" t="s">
        <v>810</v>
      </c>
      <c r="G550" s="38"/>
      <c r="H550" s="38"/>
      <c r="I550" s="195"/>
      <c r="J550" s="38"/>
      <c r="K550" s="38"/>
      <c r="L550" s="41"/>
      <c r="M550" s="196"/>
      <c r="N550" s="197"/>
      <c r="O550" s="66"/>
      <c r="P550" s="66"/>
      <c r="Q550" s="66"/>
      <c r="R550" s="66"/>
      <c r="S550" s="66"/>
      <c r="T550" s="67"/>
      <c r="U550" s="36"/>
      <c r="V550" s="36"/>
      <c r="W550" s="36"/>
      <c r="X550" s="36"/>
      <c r="Y550" s="36"/>
      <c r="Z550" s="36"/>
      <c r="AA550" s="36"/>
      <c r="AB550" s="36"/>
      <c r="AC550" s="36"/>
      <c r="AD550" s="36"/>
      <c r="AE550" s="36"/>
      <c r="AT550" s="19" t="s">
        <v>157</v>
      </c>
      <c r="AU550" s="19" t="s">
        <v>81</v>
      </c>
    </row>
    <row r="551" spans="2:51" s="13" customFormat="1" ht="12">
      <c r="B551" s="200"/>
      <c r="C551" s="201"/>
      <c r="D551" s="193" t="s">
        <v>161</v>
      </c>
      <c r="E551" s="202" t="s">
        <v>19</v>
      </c>
      <c r="F551" s="203" t="s">
        <v>812</v>
      </c>
      <c r="G551" s="201"/>
      <c r="H551" s="204">
        <v>95.25</v>
      </c>
      <c r="I551" s="205"/>
      <c r="J551" s="201"/>
      <c r="K551" s="201"/>
      <c r="L551" s="206"/>
      <c r="M551" s="207"/>
      <c r="N551" s="208"/>
      <c r="O551" s="208"/>
      <c r="P551" s="208"/>
      <c r="Q551" s="208"/>
      <c r="R551" s="208"/>
      <c r="S551" s="208"/>
      <c r="T551" s="209"/>
      <c r="AT551" s="210" t="s">
        <v>161</v>
      </c>
      <c r="AU551" s="210" t="s">
        <v>81</v>
      </c>
      <c r="AV551" s="13" t="s">
        <v>81</v>
      </c>
      <c r="AW551" s="13" t="s">
        <v>34</v>
      </c>
      <c r="AX551" s="13" t="s">
        <v>72</v>
      </c>
      <c r="AY551" s="210" t="s">
        <v>148</v>
      </c>
    </row>
    <row r="552" spans="2:51" s="13" customFormat="1" ht="12">
      <c r="B552" s="200"/>
      <c r="C552" s="201"/>
      <c r="D552" s="193" t="s">
        <v>161</v>
      </c>
      <c r="E552" s="202" t="s">
        <v>19</v>
      </c>
      <c r="F552" s="203" t="s">
        <v>813</v>
      </c>
      <c r="G552" s="201"/>
      <c r="H552" s="204">
        <v>37.82</v>
      </c>
      <c r="I552" s="205"/>
      <c r="J552" s="201"/>
      <c r="K552" s="201"/>
      <c r="L552" s="206"/>
      <c r="M552" s="207"/>
      <c r="N552" s="208"/>
      <c r="O552" s="208"/>
      <c r="P552" s="208"/>
      <c r="Q552" s="208"/>
      <c r="R552" s="208"/>
      <c r="S552" s="208"/>
      <c r="T552" s="209"/>
      <c r="AT552" s="210" t="s">
        <v>161</v>
      </c>
      <c r="AU552" s="210" t="s">
        <v>81</v>
      </c>
      <c r="AV552" s="13" t="s">
        <v>81</v>
      </c>
      <c r="AW552" s="13" t="s">
        <v>34</v>
      </c>
      <c r="AX552" s="13" t="s">
        <v>72</v>
      </c>
      <c r="AY552" s="210" t="s">
        <v>148</v>
      </c>
    </row>
    <row r="553" spans="2:51" s="13" customFormat="1" ht="12">
      <c r="B553" s="200"/>
      <c r="C553" s="201"/>
      <c r="D553" s="193" t="s">
        <v>161</v>
      </c>
      <c r="E553" s="202" t="s">
        <v>19</v>
      </c>
      <c r="F553" s="203" t="s">
        <v>814</v>
      </c>
      <c r="G553" s="201"/>
      <c r="H553" s="204">
        <v>32.195</v>
      </c>
      <c r="I553" s="205"/>
      <c r="J553" s="201"/>
      <c r="K553" s="201"/>
      <c r="L553" s="206"/>
      <c r="M553" s="207"/>
      <c r="N553" s="208"/>
      <c r="O553" s="208"/>
      <c r="P553" s="208"/>
      <c r="Q553" s="208"/>
      <c r="R553" s="208"/>
      <c r="S553" s="208"/>
      <c r="T553" s="209"/>
      <c r="AT553" s="210" t="s">
        <v>161</v>
      </c>
      <c r="AU553" s="210" t="s">
        <v>81</v>
      </c>
      <c r="AV553" s="13" t="s">
        <v>81</v>
      </c>
      <c r="AW553" s="13" t="s">
        <v>34</v>
      </c>
      <c r="AX553" s="13" t="s">
        <v>72</v>
      </c>
      <c r="AY553" s="210" t="s">
        <v>148</v>
      </c>
    </row>
    <row r="554" spans="2:51" s="13" customFormat="1" ht="12">
      <c r="B554" s="200"/>
      <c r="C554" s="201"/>
      <c r="D554" s="193" t="s">
        <v>161</v>
      </c>
      <c r="E554" s="202" t="s">
        <v>19</v>
      </c>
      <c r="F554" s="203" t="s">
        <v>815</v>
      </c>
      <c r="G554" s="201"/>
      <c r="H554" s="204">
        <v>7.65</v>
      </c>
      <c r="I554" s="205"/>
      <c r="J554" s="201"/>
      <c r="K554" s="201"/>
      <c r="L554" s="206"/>
      <c r="M554" s="207"/>
      <c r="N554" s="208"/>
      <c r="O554" s="208"/>
      <c r="P554" s="208"/>
      <c r="Q554" s="208"/>
      <c r="R554" s="208"/>
      <c r="S554" s="208"/>
      <c r="T554" s="209"/>
      <c r="AT554" s="210" t="s">
        <v>161</v>
      </c>
      <c r="AU554" s="210" t="s">
        <v>81</v>
      </c>
      <c r="AV554" s="13" t="s">
        <v>81</v>
      </c>
      <c r="AW554" s="13" t="s">
        <v>34</v>
      </c>
      <c r="AX554" s="13" t="s">
        <v>72</v>
      </c>
      <c r="AY554" s="210" t="s">
        <v>148</v>
      </c>
    </row>
    <row r="555" spans="2:51" s="14" customFormat="1" ht="12">
      <c r="B555" s="211"/>
      <c r="C555" s="212"/>
      <c r="D555" s="193" t="s">
        <v>161</v>
      </c>
      <c r="E555" s="213" t="s">
        <v>19</v>
      </c>
      <c r="F555" s="214" t="s">
        <v>164</v>
      </c>
      <c r="G555" s="212"/>
      <c r="H555" s="215">
        <v>172.915</v>
      </c>
      <c r="I555" s="216"/>
      <c r="J555" s="212"/>
      <c r="K555" s="212"/>
      <c r="L555" s="217"/>
      <c r="M555" s="218"/>
      <c r="N555" s="219"/>
      <c r="O555" s="219"/>
      <c r="P555" s="219"/>
      <c r="Q555" s="219"/>
      <c r="R555" s="219"/>
      <c r="S555" s="219"/>
      <c r="T555" s="220"/>
      <c r="AT555" s="221" t="s">
        <v>161</v>
      </c>
      <c r="AU555" s="221" t="s">
        <v>81</v>
      </c>
      <c r="AV555" s="14" t="s">
        <v>155</v>
      </c>
      <c r="AW555" s="14" t="s">
        <v>34</v>
      </c>
      <c r="AX555" s="14" t="s">
        <v>79</v>
      </c>
      <c r="AY555" s="221" t="s">
        <v>148</v>
      </c>
    </row>
    <row r="556" spans="1:65" s="2" customFormat="1" ht="33" customHeight="1">
      <c r="A556" s="36"/>
      <c r="B556" s="37"/>
      <c r="C556" s="180" t="s">
        <v>816</v>
      </c>
      <c r="D556" s="180" t="s">
        <v>150</v>
      </c>
      <c r="E556" s="181" t="s">
        <v>817</v>
      </c>
      <c r="F556" s="182" t="s">
        <v>818</v>
      </c>
      <c r="G556" s="183" t="s">
        <v>245</v>
      </c>
      <c r="H556" s="184">
        <v>8.236</v>
      </c>
      <c r="I556" s="185"/>
      <c r="J556" s="186">
        <f>ROUND(I556*H556,2)</f>
        <v>0</v>
      </c>
      <c r="K556" s="182" t="s">
        <v>19</v>
      </c>
      <c r="L556" s="41"/>
      <c r="M556" s="187" t="s">
        <v>19</v>
      </c>
      <c r="N556" s="188" t="s">
        <v>43</v>
      </c>
      <c r="O556" s="66"/>
      <c r="P556" s="189">
        <f>O556*H556</f>
        <v>0</v>
      </c>
      <c r="Q556" s="189">
        <v>0</v>
      </c>
      <c r="R556" s="189">
        <f>Q556*H556</f>
        <v>0</v>
      </c>
      <c r="S556" s="189">
        <v>0</v>
      </c>
      <c r="T556" s="190">
        <f>S556*H556</f>
        <v>0</v>
      </c>
      <c r="U556" s="36"/>
      <c r="V556" s="36"/>
      <c r="W556" s="36"/>
      <c r="X556" s="36"/>
      <c r="Y556" s="36"/>
      <c r="Z556" s="36"/>
      <c r="AA556" s="36"/>
      <c r="AB556" s="36"/>
      <c r="AC556" s="36"/>
      <c r="AD556" s="36"/>
      <c r="AE556" s="36"/>
      <c r="AR556" s="191" t="s">
        <v>256</v>
      </c>
      <c r="AT556" s="191" t="s">
        <v>150</v>
      </c>
      <c r="AU556" s="191" t="s">
        <v>81</v>
      </c>
      <c r="AY556" s="19" t="s">
        <v>148</v>
      </c>
      <c r="BE556" s="192">
        <f>IF(N556="základní",J556,0)</f>
        <v>0</v>
      </c>
      <c r="BF556" s="192">
        <f>IF(N556="snížená",J556,0)</f>
        <v>0</v>
      </c>
      <c r="BG556" s="192">
        <f>IF(N556="zákl. přenesená",J556,0)</f>
        <v>0</v>
      </c>
      <c r="BH556" s="192">
        <f>IF(N556="sníž. přenesená",J556,0)</f>
        <v>0</v>
      </c>
      <c r="BI556" s="192">
        <f>IF(N556="nulová",J556,0)</f>
        <v>0</v>
      </c>
      <c r="BJ556" s="19" t="s">
        <v>79</v>
      </c>
      <c r="BK556" s="192">
        <f>ROUND(I556*H556,2)</f>
        <v>0</v>
      </c>
      <c r="BL556" s="19" t="s">
        <v>256</v>
      </c>
      <c r="BM556" s="191" t="s">
        <v>819</v>
      </c>
    </row>
    <row r="557" spans="1:47" s="2" customFormat="1" ht="19.5">
      <c r="A557" s="36"/>
      <c r="B557" s="37"/>
      <c r="C557" s="38"/>
      <c r="D557" s="193" t="s">
        <v>157</v>
      </c>
      <c r="E557" s="38"/>
      <c r="F557" s="194" t="s">
        <v>820</v>
      </c>
      <c r="G557" s="38"/>
      <c r="H557" s="38"/>
      <c r="I557" s="195"/>
      <c r="J557" s="38"/>
      <c r="K557" s="38"/>
      <c r="L557" s="41"/>
      <c r="M557" s="196"/>
      <c r="N557" s="197"/>
      <c r="O557" s="66"/>
      <c r="P557" s="66"/>
      <c r="Q557" s="66"/>
      <c r="R557" s="66"/>
      <c r="S557" s="66"/>
      <c r="T557" s="67"/>
      <c r="U557" s="36"/>
      <c r="V557" s="36"/>
      <c r="W557" s="36"/>
      <c r="X557" s="36"/>
      <c r="Y557" s="36"/>
      <c r="Z557" s="36"/>
      <c r="AA557" s="36"/>
      <c r="AB557" s="36"/>
      <c r="AC557" s="36"/>
      <c r="AD557" s="36"/>
      <c r="AE557" s="36"/>
      <c r="AT557" s="19" t="s">
        <v>157</v>
      </c>
      <c r="AU557" s="19" t="s">
        <v>81</v>
      </c>
    </row>
    <row r="558" spans="1:65" s="2" customFormat="1" ht="24.2" customHeight="1">
      <c r="A558" s="36"/>
      <c r="B558" s="37"/>
      <c r="C558" s="180" t="s">
        <v>821</v>
      </c>
      <c r="D558" s="180" t="s">
        <v>150</v>
      </c>
      <c r="E558" s="181" t="s">
        <v>822</v>
      </c>
      <c r="F558" s="182" t="s">
        <v>823</v>
      </c>
      <c r="G558" s="183" t="s">
        <v>824</v>
      </c>
      <c r="H558" s="253"/>
      <c r="I558" s="185"/>
      <c r="J558" s="186">
        <f>ROUND(I558*H558,2)</f>
        <v>0</v>
      </c>
      <c r="K558" s="182" t="s">
        <v>154</v>
      </c>
      <c r="L558" s="41"/>
      <c r="M558" s="187" t="s">
        <v>19</v>
      </c>
      <c r="N558" s="188" t="s">
        <v>43</v>
      </c>
      <c r="O558" s="66"/>
      <c r="P558" s="189">
        <f>O558*H558</f>
        <v>0</v>
      </c>
      <c r="Q558" s="189">
        <v>0</v>
      </c>
      <c r="R558" s="189">
        <f>Q558*H558</f>
        <v>0</v>
      </c>
      <c r="S558" s="189">
        <v>0</v>
      </c>
      <c r="T558" s="190">
        <f>S558*H558</f>
        <v>0</v>
      </c>
      <c r="U558" s="36"/>
      <c r="V558" s="36"/>
      <c r="W558" s="36"/>
      <c r="X558" s="36"/>
      <c r="Y558" s="36"/>
      <c r="Z558" s="36"/>
      <c r="AA558" s="36"/>
      <c r="AB558" s="36"/>
      <c r="AC558" s="36"/>
      <c r="AD558" s="36"/>
      <c r="AE558" s="36"/>
      <c r="AR558" s="191" t="s">
        <v>256</v>
      </c>
      <c r="AT558" s="191" t="s">
        <v>150</v>
      </c>
      <c r="AU558" s="191" t="s">
        <v>81</v>
      </c>
      <c r="AY558" s="19" t="s">
        <v>148</v>
      </c>
      <c r="BE558" s="192">
        <f>IF(N558="základní",J558,0)</f>
        <v>0</v>
      </c>
      <c r="BF558" s="192">
        <f>IF(N558="snížená",J558,0)</f>
        <v>0</v>
      </c>
      <c r="BG558" s="192">
        <f>IF(N558="zákl. přenesená",J558,0)</f>
        <v>0</v>
      </c>
      <c r="BH558" s="192">
        <f>IF(N558="sníž. přenesená",J558,0)</f>
        <v>0</v>
      </c>
      <c r="BI558" s="192">
        <f>IF(N558="nulová",J558,0)</f>
        <v>0</v>
      </c>
      <c r="BJ558" s="19" t="s">
        <v>79</v>
      </c>
      <c r="BK558" s="192">
        <f>ROUND(I558*H558,2)</f>
        <v>0</v>
      </c>
      <c r="BL558" s="19" t="s">
        <v>256</v>
      </c>
      <c r="BM558" s="191" t="s">
        <v>825</v>
      </c>
    </row>
    <row r="559" spans="1:47" s="2" customFormat="1" ht="29.25">
      <c r="A559" s="36"/>
      <c r="B559" s="37"/>
      <c r="C559" s="38"/>
      <c r="D559" s="193" t="s">
        <v>157</v>
      </c>
      <c r="E559" s="38"/>
      <c r="F559" s="194" t="s">
        <v>826</v>
      </c>
      <c r="G559" s="38"/>
      <c r="H559" s="38"/>
      <c r="I559" s="195"/>
      <c r="J559" s="38"/>
      <c r="K559" s="38"/>
      <c r="L559" s="41"/>
      <c r="M559" s="196"/>
      <c r="N559" s="197"/>
      <c r="O559" s="66"/>
      <c r="P559" s="66"/>
      <c r="Q559" s="66"/>
      <c r="R559" s="66"/>
      <c r="S559" s="66"/>
      <c r="T559" s="67"/>
      <c r="U559" s="36"/>
      <c r="V559" s="36"/>
      <c r="W559" s="36"/>
      <c r="X559" s="36"/>
      <c r="Y559" s="36"/>
      <c r="Z559" s="36"/>
      <c r="AA559" s="36"/>
      <c r="AB559" s="36"/>
      <c r="AC559" s="36"/>
      <c r="AD559" s="36"/>
      <c r="AE559" s="36"/>
      <c r="AT559" s="19" t="s">
        <v>157</v>
      </c>
      <c r="AU559" s="19" t="s">
        <v>81</v>
      </c>
    </row>
    <row r="560" spans="1:47" s="2" customFormat="1" ht="12">
      <c r="A560" s="36"/>
      <c r="B560" s="37"/>
      <c r="C560" s="38"/>
      <c r="D560" s="198" t="s">
        <v>159</v>
      </c>
      <c r="E560" s="38"/>
      <c r="F560" s="199" t="s">
        <v>827</v>
      </c>
      <c r="G560" s="38"/>
      <c r="H560" s="38"/>
      <c r="I560" s="195"/>
      <c r="J560" s="38"/>
      <c r="K560" s="38"/>
      <c r="L560" s="41"/>
      <c r="M560" s="196"/>
      <c r="N560" s="197"/>
      <c r="O560" s="66"/>
      <c r="P560" s="66"/>
      <c r="Q560" s="66"/>
      <c r="R560" s="66"/>
      <c r="S560" s="66"/>
      <c r="T560" s="67"/>
      <c r="U560" s="36"/>
      <c r="V560" s="36"/>
      <c r="W560" s="36"/>
      <c r="X560" s="36"/>
      <c r="Y560" s="36"/>
      <c r="Z560" s="36"/>
      <c r="AA560" s="36"/>
      <c r="AB560" s="36"/>
      <c r="AC560" s="36"/>
      <c r="AD560" s="36"/>
      <c r="AE560" s="36"/>
      <c r="AT560" s="19" t="s">
        <v>159</v>
      </c>
      <c r="AU560" s="19" t="s">
        <v>81</v>
      </c>
    </row>
    <row r="561" spans="2:63" s="12" customFormat="1" ht="22.9" customHeight="1">
      <c r="B561" s="164"/>
      <c r="C561" s="165"/>
      <c r="D561" s="166" t="s">
        <v>71</v>
      </c>
      <c r="E561" s="178" t="s">
        <v>828</v>
      </c>
      <c r="F561" s="178" t="s">
        <v>829</v>
      </c>
      <c r="G561" s="165"/>
      <c r="H561" s="165"/>
      <c r="I561" s="168"/>
      <c r="J561" s="179">
        <f>BK561</f>
        <v>0</v>
      </c>
      <c r="K561" s="165"/>
      <c r="L561" s="170"/>
      <c r="M561" s="171"/>
      <c r="N561" s="172"/>
      <c r="O561" s="172"/>
      <c r="P561" s="173">
        <f>SUM(P562:P595)</f>
        <v>0</v>
      </c>
      <c r="Q561" s="172"/>
      <c r="R561" s="173">
        <f>SUM(R562:R595)</f>
        <v>1.92496965</v>
      </c>
      <c r="S561" s="172"/>
      <c r="T561" s="174">
        <f>SUM(T562:T595)</f>
        <v>0.365467</v>
      </c>
      <c r="AR561" s="175" t="s">
        <v>81</v>
      </c>
      <c r="AT561" s="176" t="s">
        <v>71</v>
      </c>
      <c r="AU561" s="176" t="s">
        <v>79</v>
      </c>
      <c r="AY561" s="175" t="s">
        <v>148</v>
      </c>
      <c r="BK561" s="177">
        <f>SUM(BK562:BK595)</f>
        <v>0</v>
      </c>
    </row>
    <row r="562" spans="1:65" s="2" customFormat="1" ht="33" customHeight="1">
      <c r="A562" s="36"/>
      <c r="B562" s="37"/>
      <c r="C562" s="180" t="s">
        <v>830</v>
      </c>
      <c r="D562" s="180" t="s">
        <v>150</v>
      </c>
      <c r="E562" s="181" t="s">
        <v>831</v>
      </c>
      <c r="F562" s="182" t="s">
        <v>832</v>
      </c>
      <c r="G562" s="183" t="s">
        <v>200</v>
      </c>
      <c r="H562" s="184">
        <v>6</v>
      </c>
      <c r="I562" s="185"/>
      <c r="J562" s="186">
        <f>ROUND(I562*H562,2)</f>
        <v>0</v>
      </c>
      <c r="K562" s="182" t="s">
        <v>154</v>
      </c>
      <c r="L562" s="41"/>
      <c r="M562" s="187" t="s">
        <v>19</v>
      </c>
      <c r="N562" s="188" t="s">
        <v>43</v>
      </c>
      <c r="O562" s="66"/>
      <c r="P562" s="189">
        <f>O562*H562</f>
        <v>0</v>
      </c>
      <c r="Q562" s="189">
        <v>0</v>
      </c>
      <c r="R562" s="189">
        <f>Q562*H562</f>
        <v>0</v>
      </c>
      <c r="S562" s="189">
        <v>0.0012</v>
      </c>
      <c r="T562" s="190">
        <f>S562*H562</f>
        <v>0.0072</v>
      </c>
      <c r="U562" s="36"/>
      <c r="V562" s="36"/>
      <c r="W562" s="36"/>
      <c r="X562" s="36"/>
      <c r="Y562" s="36"/>
      <c r="Z562" s="36"/>
      <c r="AA562" s="36"/>
      <c r="AB562" s="36"/>
      <c r="AC562" s="36"/>
      <c r="AD562" s="36"/>
      <c r="AE562" s="36"/>
      <c r="AR562" s="191" t="s">
        <v>256</v>
      </c>
      <c r="AT562" s="191" t="s">
        <v>150</v>
      </c>
      <c r="AU562" s="191" t="s">
        <v>81</v>
      </c>
      <c r="AY562" s="19" t="s">
        <v>148</v>
      </c>
      <c r="BE562" s="192">
        <f>IF(N562="základní",J562,0)</f>
        <v>0</v>
      </c>
      <c r="BF562" s="192">
        <f>IF(N562="snížená",J562,0)</f>
        <v>0</v>
      </c>
      <c r="BG562" s="192">
        <f>IF(N562="zákl. přenesená",J562,0)</f>
        <v>0</v>
      </c>
      <c r="BH562" s="192">
        <f>IF(N562="sníž. přenesená",J562,0)</f>
        <v>0</v>
      </c>
      <c r="BI562" s="192">
        <f>IF(N562="nulová",J562,0)</f>
        <v>0</v>
      </c>
      <c r="BJ562" s="19" t="s">
        <v>79</v>
      </c>
      <c r="BK562" s="192">
        <f>ROUND(I562*H562,2)</f>
        <v>0</v>
      </c>
      <c r="BL562" s="19" t="s">
        <v>256</v>
      </c>
      <c r="BM562" s="191" t="s">
        <v>833</v>
      </c>
    </row>
    <row r="563" spans="1:47" s="2" customFormat="1" ht="29.25">
      <c r="A563" s="36"/>
      <c r="B563" s="37"/>
      <c r="C563" s="38"/>
      <c r="D563" s="193" t="s">
        <v>157</v>
      </c>
      <c r="E563" s="38"/>
      <c r="F563" s="194" t="s">
        <v>834</v>
      </c>
      <c r="G563" s="38"/>
      <c r="H563" s="38"/>
      <c r="I563" s="195"/>
      <c r="J563" s="38"/>
      <c r="K563" s="38"/>
      <c r="L563" s="41"/>
      <c r="M563" s="196"/>
      <c r="N563" s="197"/>
      <c r="O563" s="66"/>
      <c r="P563" s="66"/>
      <c r="Q563" s="66"/>
      <c r="R563" s="66"/>
      <c r="S563" s="66"/>
      <c r="T563" s="67"/>
      <c r="U563" s="36"/>
      <c r="V563" s="36"/>
      <c r="W563" s="36"/>
      <c r="X563" s="36"/>
      <c r="Y563" s="36"/>
      <c r="Z563" s="36"/>
      <c r="AA563" s="36"/>
      <c r="AB563" s="36"/>
      <c r="AC563" s="36"/>
      <c r="AD563" s="36"/>
      <c r="AE563" s="36"/>
      <c r="AT563" s="19" t="s">
        <v>157</v>
      </c>
      <c r="AU563" s="19" t="s">
        <v>81</v>
      </c>
    </row>
    <row r="564" spans="1:47" s="2" customFormat="1" ht="12">
      <c r="A564" s="36"/>
      <c r="B564" s="37"/>
      <c r="C564" s="38"/>
      <c r="D564" s="198" t="s">
        <v>159</v>
      </c>
      <c r="E564" s="38"/>
      <c r="F564" s="199" t="s">
        <v>835</v>
      </c>
      <c r="G564" s="38"/>
      <c r="H564" s="38"/>
      <c r="I564" s="195"/>
      <c r="J564" s="38"/>
      <c r="K564" s="38"/>
      <c r="L564" s="41"/>
      <c r="M564" s="196"/>
      <c r="N564" s="197"/>
      <c r="O564" s="66"/>
      <c r="P564" s="66"/>
      <c r="Q564" s="66"/>
      <c r="R564" s="66"/>
      <c r="S564" s="66"/>
      <c r="T564" s="67"/>
      <c r="U564" s="36"/>
      <c r="V564" s="36"/>
      <c r="W564" s="36"/>
      <c r="X564" s="36"/>
      <c r="Y564" s="36"/>
      <c r="Z564" s="36"/>
      <c r="AA564" s="36"/>
      <c r="AB564" s="36"/>
      <c r="AC564" s="36"/>
      <c r="AD564" s="36"/>
      <c r="AE564" s="36"/>
      <c r="AT564" s="19" t="s">
        <v>159</v>
      </c>
      <c r="AU564" s="19" t="s">
        <v>81</v>
      </c>
    </row>
    <row r="565" spans="2:51" s="13" customFormat="1" ht="12">
      <c r="B565" s="200"/>
      <c r="C565" s="201"/>
      <c r="D565" s="193" t="s">
        <v>161</v>
      </c>
      <c r="E565" s="202" t="s">
        <v>19</v>
      </c>
      <c r="F565" s="203" t="s">
        <v>836</v>
      </c>
      <c r="G565" s="201"/>
      <c r="H565" s="204">
        <v>6</v>
      </c>
      <c r="I565" s="205"/>
      <c r="J565" s="201"/>
      <c r="K565" s="201"/>
      <c r="L565" s="206"/>
      <c r="M565" s="207"/>
      <c r="N565" s="208"/>
      <c r="O565" s="208"/>
      <c r="P565" s="208"/>
      <c r="Q565" s="208"/>
      <c r="R565" s="208"/>
      <c r="S565" s="208"/>
      <c r="T565" s="209"/>
      <c r="AT565" s="210" t="s">
        <v>161</v>
      </c>
      <c r="AU565" s="210" t="s">
        <v>81</v>
      </c>
      <c r="AV565" s="13" t="s">
        <v>81</v>
      </c>
      <c r="AW565" s="13" t="s">
        <v>34</v>
      </c>
      <c r="AX565" s="13" t="s">
        <v>79</v>
      </c>
      <c r="AY565" s="210" t="s">
        <v>148</v>
      </c>
    </row>
    <row r="566" spans="1:65" s="2" customFormat="1" ht="24.2" customHeight="1">
      <c r="A566" s="36"/>
      <c r="B566" s="37"/>
      <c r="C566" s="180" t="s">
        <v>837</v>
      </c>
      <c r="D566" s="180" t="s">
        <v>150</v>
      </c>
      <c r="E566" s="181" t="s">
        <v>838</v>
      </c>
      <c r="F566" s="182" t="s">
        <v>839</v>
      </c>
      <c r="G566" s="183" t="s">
        <v>245</v>
      </c>
      <c r="H566" s="184">
        <v>11.284</v>
      </c>
      <c r="I566" s="185"/>
      <c r="J566" s="186">
        <f>ROUND(I566*H566,2)</f>
        <v>0</v>
      </c>
      <c r="K566" s="182" t="s">
        <v>154</v>
      </c>
      <c r="L566" s="41"/>
      <c r="M566" s="187" t="s">
        <v>19</v>
      </c>
      <c r="N566" s="188" t="s">
        <v>43</v>
      </c>
      <c r="O566" s="66"/>
      <c r="P566" s="189">
        <f>O566*H566</f>
        <v>0</v>
      </c>
      <c r="Q566" s="189">
        <v>0</v>
      </c>
      <c r="R566" s="189">
        <f>Q566*H566</f>
        <v>0</v>
      </c>
      <c r="S566" s="189">
        <v>0.03175</v>
      </c>
      <c r="T566" s="190">
        <f>S566*H566</f>
        <v>0.358267</v>
      </c>
      <c r="U566" s="36"/>
      <c r="V566" s="36"/>
      <c r="W566" s="36"/>
      <c r="X566" s="36"/>
      <c r="Y566" s="36"/>
      <c r="Z566" s="36"/>
      <c r="AA566" s="36"/>
      <c r="AB566" s="36"/>
      <c r="AC566" s="36"/>
      <c r="AD566" s="36"/>
      <c r="AE566" s="36"/>
      <c r="AR566" s="191" t="s">
        <v>256</v>
      </c>
      <c r="AT566" s="191" t="s">
        <v>150</v>
      </c>
      <c r="AU566" s="191" t="s">
        <v>81</v>
      </c>
      <c r="AY566" s="19" t="s">
        <v>148</v>
      </c>
      <c r="BE566" s="192">
        <f>IF(N566="základní",J566,0)</f>
        <v>0</v>
      </c>
      <c r="BF566" s="192">
        <f>IF(N566="snížená",J566,0)</f>
        <v>0</v>
      </c>
      <c r="BG566" s="192">
        <f>IF(N566="zákl. přenesená",J566,0)</f>
        <v>0</v>
      </c>
      <c r="BH566" s="192">
        <f>IF(N566="sníž. přenesená",J566,0)</f>
        <v>0</v>
      </c>
      <c r="BI566" s="192">
        <f>IF(N566="nulová",J566,0)</f>
        <v>0</v>
      </c>
      <c r="BJ566" s="19" t="s">
        <v>79</v>
      </c>
      <c r="BK566" s="192">
        <f>ROUND(I566*H566,2)</f>
        <v>0</v>
      </c>
      <c r="BL566" s="19" t="s">
        <v>256</v>
      </c>
      <c r="BM566" s="191" t="s">
        <v>840</v>
      </c>
    </row>
    <row r="567" spans="1:47" s="2" customFormat="1" ht="19.5">
      <c r="A567" s="36"/>
      <c r="B567" s="37"/>
      <c r="C567" s="38"/>
      <c r="D567" s="193" t="s">
        <v>157</v>
      </c>
      <c r="E567" s="38"/>
      <c r="F567" s="194" t="s">
        <v>841</v>
      </c>
      <c r="G567" s="38"/>
      <c r="H567" s="38"/>
      <c r="I567" s="195"/>
      <c r="J567" s="38"/>
      <c r="K567" s="38"/>
      <c r="L567" s="41"/>
      <c r="M567" s="196"/>
      <c r="N567" s="197"/>
      <c r="O567" s="66"/>
      <c r="P567" s="66"/>
      <c r="Q567" s="66"/>
      <c r="R567" s="66"/>
      <c r="S567" s="66"/>
      <c r="T567" s="67"/>
      <c r="U567" s="36"/>
      <c r="V567" s="36"/>
      <c r="W567" s="36"/>
      <c r="X567" s="36"/>
      <c r="Y567" s="36"/>
      <c r="Z567" s="36"/>
      <c r="AA567" s="36"/>
      <c r="AB567" s="36"/>
      <c r="AC567" s="36"/>
      <c r="AD567" s="36"/>
      <c r="AE567" s="36"/>
      <c r="AT567" s="19" t="s">
        <v>157</v>
      </c>
      <c r="AU567" s="19" t="s">
        <v>81</v>
      </c>
    </row>
    <row r="568" spans="1:47" s="2" customFormat="1" ht="12">
      <c r="A568" s="36"/>
      <c r="B568" s="37"/>
      <c r="C568" s="38"/>
      <c r="D568" s="198" t="s">
        <v>159</v>
      </c>
      <c r="E568" s="38"/>
      <c r="F568" s="199" t="s">
        <v>842</v>
      </c>
      <c r="G568" s="38"/>
      <c r="H568" s="38"/>
      <c r="I568" s="195"/>
      <c r="J568" s="38"/>
      <c r="K568" s="38"/>
      <c r="L568" s="41"/>
      <c r="M568" s="196"/>
      <c r="N568" s="197"/>
      <c r="O568" s="66"/>
      <c r="P568" s="66"/>
      <c r="Q568" s="66"/>
      <c r="R568" s="66"/>
      <c r="S568" s="66"/>
      <c r="T568" s="67"/>
      <c r="U568" s="36"/>
      <c r="V568" s="36"/>
      <c r="W568" s="36"/>
      <c r="X568" s="36"/>
      <c r="Y568" s="36"/>
      <c r="Z568" s="36"/>
      <c r="AA568" s="36"/>
      <c r="AB568" s="36"/>
      <c r="AC568" s="36"/>
      <c r="AD568" s="36"/>
      <c r="AE568" s="36"/>
      <c r="AT568" s="19" t="s">
        <v>159</v>
      </c>
      <c r="AU568" s="19" t="s">
        <v>81</v>
      </c>
    </row>
    <row r="569" spans="2:51" s="13" customFormat="1" ht="12">
      <c r="B569" s="200"/>
      <c r="C569" s="201"/>
      <c r="D569" s="193" t="s">
        <v>161</v>
      </c>
      <c r="E569" s="202" t="s">
        <v>19</v>
      </c>
      <c r="F569" s="203" t="s">
        <v>843</v>
      </c>
      <c r="G569" s="201"/>
      <c r="H569" s="204">
        <v>11.284</v>
      </c>
      <c r="I569" s="205"/>
      <c r="J569" s="201"/>
      <c r="K569" s="201"/>
      <c r="L569" s="206"/>
      <c r="M569" s="207"/>
      <c r="N569" s="208"/>
      <c r="O569" s="208"/>
      <c r="P569" s="208"/>
      <c r="Q569" s="208"/>
      <c r="R569" s="208"/>
      <c r="S569" s="208"/>
      <c r="T569" s="209"/>
      <c r="AT569" s="210" t="s">
        <v>161</v>
      </c>
      <c r="AU569" s="210" t="s">
        <v>81</v>
      </c>
      <c r="AV569" s="13" t="s">
        <v>81</v>
      </c>
      <c r="AW569" s="13" t="s">
        <v>34</v>
      </c>
      <c r="AX569" s="13" t="s">
        <v>79</v>
      </c>
      <c r="AY569" s="210" t="s">
        <v>148</v>
      </c>
    </row>
    <row r="570" spans="1:65" s="2" customFormat="1" ht="33" customHeight="1">
      <c r="A570" s="36"/>
      <c r="B570" s="37"/>
      <c r="C570" s="180" t="s">
        <v>844</v>
      </c>
      <c r="D570" s="180" t="s">
        <v>150</v>
      </c>
      <c r="E570" s="181" t="s">
        <v>845</v>
      </c>
      <c r="F570" s="182" t="s">
        <v>846</v>
      </c>
      <c r="G570" s="183" t="s">
        <v>245</v>
      </c>
      <c r="H570" s="184">
        <v>14.76</v>
      </c>
      <c r="I570" s="185"/>
      <c r="J570" s="186">
        <f>ROUND(I570*H570,2)</f>
        <v>0</v>
      </c>
      <c r="K570" s="182" t="s">
        <v>19</v>
      </c>
      <c r="L570" s="41"/>
      <c r="M570" s="187" t="s">
        <v>19</v>
      </c>
      <c r="N570" s="188" t="s">
        <v>43</v>
      </c>
      <c r="O570" s="66"/>
      <c r="P570" s="189">
        <f>O570*H570</f>
        <v>0</v>
      </c>
      <c r="Q570" s="189">
        <v>0.01574</v>
      </c>
      <c r="R570" s="189">
        <f>Q570*H570</f>
        <v>0.2323224</v>
      </c>
      <c r="S570" s="189">
        <v>0</v>
      </c>
      <c r="T570" s="190">
        <f>S570*H570</f>
        <v>0</v>
      </c>
      <c r="U570" s="36"/>
      <c r="V570" s="36"/>
      <c r="W570" s="36"/>
      <c r="X570" s="36"/>
      <c r="Y570" s="36"/>
      <c r="Z570" s="36"/>
      <c r="AA570" s="36"/>
      <c r="AB570" s="36"/>
      <c r="AC570" s="36"/>
      <c r="AD570" s="36"/>
      <c r="AE570" s="36"/>
      <c r="AR570" s="191" t="s">
        <v>256</v>
      </c>
      <c r="AT570" s="191" t="s">
        <v>150</v>
      </c>
      <c r="AU570" s="191" t="s">
        <v>81</v>
      </c>
      <c r="AY570" s="19" t="s">
        <v>148</v>
      </c>
      <c r="BE570" s="192">
        <f>IF(N570="základní",J570,0)</f>
        <v>0</v>
      </c>
      <c r="BF570" s="192">
        <f>IF(N570="snížená",J570,0)</f>
        <v>0</v>
      </c>
      <c r="BG570" s="192">
        <f>IF(N570="zákl. přenesená",J570,0)</f>
        <v>0</v>
      </c>
      <c r="BH570" s="192">
        <f>IF(N570="sníž. přenesená",J570,0)</f>
        <v>0</v>
      </c>
      <c r="BI570" s="192">
        <f>IF(N570="nulová",J570,0)</f>
        <v>0</v>
      </c>
      <c r="BJ570" s="19" t="s">
        <v>79</v>
      </c>
      <c r="BK570" s="192">
        <f>ROUND(I570*H570,2)</f>
        <v>0</v>
      </c>
      <c r="BL570" s="19" t="s">
        <v>256</v>
      </c>
      <c r="BM570" s="191" t="s">
        <v>847</v>
      </c>
    </row>
    <row r="571" spans="1:47" s="2" customFormat="1" ht="39">
      <c r="A571" s="36"/>
      <c r="B571" s="37"/>
      <c r="C571" s="38"/>
      <c r="D571" s="193" t="s">
        <v>157</v>
      </c>
      <c r="E571" s="38"/>
      <c r="F571" s="194" t="s">
        <v>848</v>
      </c>
      <c r="G571" s="38"/>
      <c r="H571" s="38"/>
      <c r="I571" s="195"/>
      <c r="J571" s="38"/>
      <c r="K571" s="38"/>
      <c r="L571" s="41"/>
      <c r="M571" s="196"/>
      <c r="N571" s="197"/>
      <c r="O571" s="66"/>
      <c r="P571" s="66"/>
      <c r="Q571" s="66"/>
      <c r="R571" s="66"/>
      <c r="S571" s="66"/>
      <c r="T571" s="67"/>
      <c r="U571" s="36"/>
      <c r="V571" s="36"/>
      <c r="W571" s="36"/>
      <c r="X571" s="36"/>
      <c r="Y571" s="36"/>
      <c r="Z571" s="36"/>
      <c r="AA571" s="36"/>
      <c r="AB571" s="36"/>
      <c r="AC571" s="36"/>
      <c r="AD571" s="36"/>
      <c r="AE571" s="36"/>
      <c r="AT571" s="19" t="s">
        <v>157</v>
      </c>
      <c r="AU571" s="19" t="s">
        <v>81</v>
      </c>
    </row>
    <row r="572" spans="2:51" s="13" customFormat="1" ht="12">
      <c r="B572" s="200"/>
      <c r="C572" s="201"/>
      <c r="D572" s="193" t="s">
        <v>161</v>
      </c>
      <c r="E572" s="202" t="s">
        <v>19</v>
      </c>
      <c r="F572" s="203" t="s">
        <v>849</v>
      </c>
      <c r="G572" s="201"/>
      <c r="H572" s="204">
        <v>14.76</v>
      </c>
      <c r="I572" s="205"/>
      <c r="J572" s="201"/>
      <c r="K572" s="201"/>
      <c r="L572" s="206"/>
      <c r="M572" s="207"/>
      <c r="N572" s="208"/>
      <c r="O572" s="208"/>
      <c r="P572" s="208"/>
      <c r="Q572" s="208"/>
      <c r="R572" s="208"/>
      <c r="S572" s="208"/>
      <c r="T572" s="209"/>
      <c r="AT572" s="210" t="s">
        <v>161</v>
      </c>
      <c r="AU572" s="210" t="s">
        <v>81</v>
      </c>
      <c r="AV572" s="13" t="s">
        <v>81</v>
      </c>
      <c r="AW572" s="13" t="s">
        <v>34</v>
      </c>
      <c r="AX572" s="13" t="s">
        <v>79</v>
      </c>
      <c r="AY572" s="210" t="s">
        <v>148</v>
      </c>
    </row>
    <row r="573" spans="1:65" s="2" customFormat="1" ht="24.2" customHeight="1">
      <c r="A573" s="36"/>
      <c r="B573" s="37"/>
      <c r="C573" s="180" t="s">
        <v>850</v>
      </c>
      <c r="D573" s="180" t="s">
        <v>150</v>
      </c>
      <c r="E573" s="181" t="s">
        <v>851</v>
      </c>
      <c r="F573" s="182" t="s">
        <v>852</v>
      </c>
      <c r="G573" s="183" t="s">
        <v>245</v>
      </c>
      <c r="H573" s="184">
        <v>92.375</v>
      </c>
      <c r="I573" s="185"/>
      <c r="J573" s="186">
        <f>ROUND(I573*H573,2)</f>
        <v>0</v>
      </c>
      <c r="K573" s="182" t="s">
        <v>154</v>
      </c>
      <c r="L573" s="41"/>
      <c r="M573" s="187" t="s">
        <v>19</v>
      </c>
      <c r="N573" s="188" t="s">
        <v>43</v>
      </c>
      <c r="O573" s="66"/>
      <c r="P573" s="189">
        <f>O573*H573</f>
        <v>0</v>
      </c>
      <c r="Q573" s="189">
        <v>0.01259</v>
      </c>
      <c r="R573" s="189">
        <f>Q573*H573</f>
        <v>1.16300125</v>
      </c>
      <c r="S573" s="189">
        <v>0</v>
      </c>
      <c r="T573" s="190">
        <f>S573*H573</f>
        <v>0</v>
      </c>
      <c r="U573" s="36"/>
      <c r="V573" s="36"/>
      <c r="W573" s="36"/>
      <c r="X573" s="36"/>
      <c r="Y573" s="36"/>
      <c r="Z573" s="36"/>
      <c r="AA573" s="36"/>
      <c r="AB573" s="36"/>
      <c r="AC573" s="36"/>
      <c r="AD573" s="36"/>
      <c r="AE573" s="36"/>
      <c r="AR573" s="191" t="s">
        <v>256</v>
      </c>
      <c r="AT573" s="191" t="s">
        <v>150</v>
      </c>
      <c r="AU573" s="191" t="s">
        <v>81</v>
      </c>
      <c r="AY573" s="19" t="s">
        <v>148</v>
      </c>
      <c r="BE573" s="192">
        <f>IF(N573="základní",J573,0)</f>
        <v>0</v>
      </c>
      <c r="BF573" s="192">
        <f>IF(N573="snížená",J573,0)</f>
        <v>0</v>
      </c>
      <c r="BG573" s="192">
        <f>IF(N573="zákl. přenesená",J573,0)</f>
        <v>0</v>
      </c>
      <c r="BH573" s="192">
        <f>IF(N573="sníž. přenesená",J573,0)</f>
        <v>0</v>
      </c>
      <c r="BI573" s="192">
        <f>IF(N573="nulová",J573,0)</f>
        <v>0</v>
      </c>
      <c r="BJ573" s="19" t="s">
        <v>79</v>
      </c>
      <c r="BK573" s="192">
        <f>ROUND(I573*H573,2)</f>
        <v>0</v>
      </c>
      <c r="BL573" s="19" t="s">
        <v>256</v>
      </c>
      <c r="BM573" s="191" t="s">
        <v>853</v>
      </c>
    </row>
    <row r="574" spans="1:47" s="2" customFormat="1" ht="29.25">
      <c r="A574" s="36"/>
      <c r="B574" s="37"/>
      <c r="C574" s="38"/>
      <c r="D574" s="193" t="s">
        <v>157</v>
      </c>
      <c r="E574" s="38"/>
      <c r="F574" s="194" t="s">
        <v>854</v>
      </c>
      <c r="G574" s="38"/>
      <c r="H574" s="38"/>
      <c r="I574" s="195"/>
      <c r="J574" s="38"/>
      <c r="K574" s="38"/>
      <c r="L574" s="41"/>
      <c r="M574" s="196"/>
      <c r="N574" s="197"/>
      <c r="O574" s="66"/>
      <c r="P574" s="66"/>
      <c r="Q574" s="66"/>
      <c r="R574" s="66"/>
      <c r="S574" s="66"/>
      <c r="T574" s="67"/>
      <c r="U574" s="36"/>
      <c r="V574" s="36"/>
      <c r="W574" s="36"/>
      <c r="X574" s="36"/>
      <c r="Y574" s="36"/>
      <c r="Z574" s="36"/>
      <c r="AA574" s="36"/>
      <c r="AB574" s="36"/>
      <c r="AC574" s="36"/>
      <c r="AD574" s="36"/>
      <c r="AE574" s="36"/>
      <c r="AT574" s="19" t="s">
        <v>157</v>
      </c>
      <c r="AU574" s="19" t="s">
        <v>81</v>
      </c>
    </row>
    <row r="575" spans="1:47" s="2" customFormat="1" ht="12">
      <c r="A575" s="36"/>
      <c r="B575" s="37"/>
      <c r="C575" s="38"/>
      <c r="D575" s="198" t="s">
        <v>159</v>
      </c>
      <c r="E575" s="38"/>
      <c r="F575" s="199" t="s">
        <v>855</v>
      </c>
      <c r="G575" s="38"/>
      <c r="H575" s="38"/>
      <c r="I575" s="195"/>
      <c r="J575" s="38"/>
      <c r="K575" s="38"/>
      <c r="L575" s="41"/>
      <c r="M575" s="196"/>
      <c r="N575" s="197"/>
      <c r="O575" s="66"/>
      <c r="P575" s="66"/>
      <c r="Q575" s="66"/>
      <c r="R575" s="66"/>
      <c r="S575" s="66"/>
      <c r="T575" s="67"/>
      <c r="U575" s="36"/>
      <c r="V575" s="36"/>
      <c r="W575" s="36"/>
      <c r="X575" s="36"/>
      <c r="Y575" s="36"/>
      <c r="Z575" s="36"/>
      <c r="AA575" s="36"/>
      <c r="AB575" s="36"/>
      <c r="AC575" s="36"/>
      <c r="AD575" s="36"/>
      <c r="AE575" s="36"/>
      <c r="AT575" s="19" t="s">
        <v>159</v>
      </c>
      <c r="AU575" s="19" t="s">
        <v>81</v>
      </c>
    </row>
    <row r="576" spans="2:51" s="13" customFormat="1" ht="22.5">
      <c r="B576" s="200"/>
      <c r="C576" s="201"/>
      <c r="D576" s="193" t="s">
        <v>161</v>
      </c>
      <c r="E576" s="202" t="s">
        <v>19</v>
      </c>
      <c r="F576" s="203" t="s">
        <v>856</v>
      </c>
      <c r="G576" s="201"/>
      <c r="H576" s="204">
        <v>92.375</v>
      </c>
      <c r="I576" s="205"/>
      <c r="J576" s="201"/>
      <c r="K576" s="201"/>
      <c r="L576" s="206"/>
      <c r="M576" s="207"/>
      <c r="N576" s="208"/>
      <c r="O576" s="208"/>
      <c r="P576" s="208"/>
      <c r="Q576" s="208"/>
      <c r="R576" s="208"/>
      <c r="S576" s="208"/>
      <c r="T576" s="209"/>
      <c r="AT576" s="210" t="s">
        <v>161</v>
      </c>
      <c r="AU576" s="210" t="s">
        <v>81</v>
      </c>
      <c r="AV576" s="13" t="s">
        <v>81</v>
      </c>
      <c r="AW576" s="13" t="s">
        <v>34</v>
      </c>
      <c r="AX576" s="13" t="s">
        <v>79</v>
      </c>
      <c r="AY576" s="210" t="s">
        <v>148</v>
      </c>
    </row>
    <row r="577" spans="1:65" s="2" customFormat="1" ht="24.2" customHeight="1">
      <c r="A577" s="36"/>
      <c r="B577" s="37"/>
      <c r="C577" s="180" t="s">
        <v>857</v>
      </c>
      <c r="D577" s="180" t="s">
        <v>150</v>
      </c>
      <c r="E577" s="181" t="s">
        <v>858</v>
      </c>
      <c r="F577" s="182" t="s">
        <v>859</v>
      </c>
      <c r="G577" s="183" t="s">
        <v>395</v>
      </c>
      <c r="H577" s="184">
        <v>27.1</v>
      </c>
      <c r="I577" s="185"/>
      <c r="J577" s="186">
        <f>ROUND(I577*H577,2)</f>
        <v>0</v>
      </c>
      <c r="K577" s="182" t="s">
        <v>154</v>
      </c>
      <c r="L577" s="41"/>
      <c r="M577" s="187" t="s">
        <v>19</v>
      </c>
      <c r="N577" s="188" t="s">
        <v>43</v>
      </c>
      <c r="O577" s="66"/>
      <c r="P577" s="189">
        <f>O577*H577</f>
        <v>0</v>
      </c>
      <c r="Q577" s="189">
        <v>0.00465</v>
      </c>
      <c r="R577" s="189">
        <f>Q577*H577</f>
        <v>0.126015</v>
      </c>
      <c r="S577" s="189">
        <v>0</v>
      </c>
      <c r="T577" s="190">
        <f>S577*H577</f>
        <v>0</v>
      </c>
      <c r="U577" s="36"/>
      <c r="V577" s="36"/>
      <c r="W577" s="36"/>
      <c r="X577" s="36"/>
      <c r="Y577" s="36"/>
      <c r="Z577" s="36"/>
      <c r="AA577" s="36"/>
      <c r="AB577" s="36"/>
      <c r="AC577" s="36"/>
      <c r="AD577" s="36"/>
      <c r="AE577" s="36"/>
      <c r="AR577" s="191" t="s">
        <v>256</v>
      </c>
      <c r="AT577" s="191" t="s">
        <v>150</v>
      </c>
      <c r="AU577" s="191" t="s">
        <v>81</v>
      </c>
      <c r="AY577" s="19" t="s">
        <v>148</v>
      </c>
      <c r="BE577" s="192">
        <f>IF(N577="základní",J577,0)</f>
        <v>0</v>
      </c>
      <c r="BF577" s="192">
        <f>IF(N577="snížená",J577,0)</f>
        <v>0</v>
      </c>
      <c r="BG577" s="192">
        <f>IF(N577="zákl. přenesená",J577,0)</f>
        <v>0</v>
      </c>
      <c r="BH577" s="192">
        <f>IF(N577="sníž. přenesená",J577,0)</f>
        <v>0</v>
      </c>
      <c r="BI577" s="192">
        <f>IF(N577="nulová",J577,0)</f>
        <v>0</v>
      </c>
      <c r="BJ577" s="19" t="s">
        <v>79</v>
      </c>
      <c r="BK577" s="192">
        <f>ROUND(I577*H577,2)</f>
        <v>0</v>
      </c>
      <c r="BL577" s="19" t="s">
        <v>256</v>
      </c>
      <c r="BM577" s="191" t="s">
        <v>860</v>
      </c>
    </row>
    <row r="578" spans="1:47" s="2" customFormat="1" ht="29.25">
      <c r="A578" s="36"/>
      <c r="B578" s="37"/>
      <c r="C578" s="38"/>
      <c r="D578" s="193" t="s">
        <v>157</v>
      </c>
      <c r="E578" s="38"/>
      <c r="F578" s="194" t="s">
        <v>861</v>
      </c>
      <c r="G578" s="38"/>
      <c r="H578" s="38"/>
      <c r="I578" s="195"/>
      <c r="J578" s="38"/>
      <c r="K578" s="38"/>
      <c r="L578" s="41"/>
      <c r="M578" s="196"/>
      <c r="N578" s="197"/>
      <c r="O578" s="66"/>
      <c r="P578" s="66"/>
      <c r="Q578" s="66"/>
      <c r="R578" s="66"/>
      <c r="S578" s="66"/>
      <c r="T578" s="67"/>
      <c r="U578" s="36"/>
      <c r="V578" s="36"/>
      <c r="W578" s="36"/>
      <c r="X578" s="36"/>
      <c r="Y578" s="36"/>
      <c r="Z578" s="36"/>
      <c r="AA578" s="36"/>
      <c r="AB578" s="36"/>
      <c r="AC578" s="36"/>
      <c r="AD578" s="36"/>
      <c r="AE578" s="36"/>
      <c r="AT578" s="19" t="s">
        <v>157</v>
      </c>
      <c r="AU578" s="19" t="s">
        <v>81</v>
      </c>
    </row>
    <row r="579" spans="1:47" s="2" customFormat="1" ht="12">
      <c r="A579" s="36"/>
      <c r="B579" s="37"/>
      <c r="C579" s="38"/>
      <c r="D579" s="198" t="s">
        <v>159</v>
      </c>
      <c r="E579" s="38"/>
      <c r="F579" s="199" t="s">
        <v>862</v>
      </c>
      <c r="G579" s="38"/>
      <c r="H579" s="38"/>
      <c r="I579" s="195"/>
      <c r="J579" s="38"/>
      <c r="K579" s="38"/>
      <c r="L579" s="41"/>
      <c r="M579" s="196"/>
      <c r="N579" s="197"/>
      <c r="O579" s="66"/>
      <c r="P579" s="66"/>
      <c r="Q579" s="66"/>
      <c r="R579" s="66"/>
      <c r="S579" s="66"/>
      <c r="T579" s="67"/>
      <c r="U579" s="36"/>
      <c r="V579" s="36"/>
      <c r="W579" s="36"/>
      <c r="X579" s="36"/>
      <c r="Y579" s="36"/>
      <c r="Z579" s="36"/>
      <c r="AA579" s="36"/>
      <c r="AB579" s="36"/>
      <c r="AC579" s="36"/>
      <c r="AD579" s="36"/>
      <c r="AE579" s="36"/>
      <c r="AT579" s="19" t="s">
        <v>159</v>
      </c>
      <c r="AU579" s="19" t="s">
        <v>81</v>
      </c>
    </row>
    <row r="580" spans="2:51" s="13" customFormat="1" ht="12">
      <c r="B580" s="200"/>
      <c r="C580" s="201"/>
      <c r="D580" s="193" t="s">
        <v>161</v>
      </c>
      <c r="E580" s="202" t="s">
        <v>19</v>
      </c>
      <c r="F580" s="203" t="s">
        <v>863</v>
      </c>
      <c r="G580" s="201"/>
      <c r="H580" s="204">
        <v>27.1</v>
      </c>
      <c r="I580" s="205"/>
      <c r="J580" s="201"/>
      <c r="K580" s="201"/>
      <c r="L580" s="206"/>
      <c r="M580" s="207"/>
      <c r="N580" s="208"/>
      <c r="O580" s="208"/>
      <c r="P580" s="208"/>
      <c r="Q580" s="208"/>
      <c r="R580" s="208"/>
      <c r="S580" s="208"/>
      <c r="T580" s="209"/>
      <c r="AT580" s="210" t="s">
        <v>161</v>
      </c>
      <c r="AU580" s="210" t="s">
        <v>81</v>
      </c>
      <c r="AV580" s="13" t="s">
        <v>81</v>
      </c>
      <c r="AW580" s="13" t="s">
        <v>34</v>
      </c>
      <c r="AX580" s="13" t="s">
        <v>79</v>
      </c>
      <c r="AY580" s="210" t="s">
        <v>148</v>
      </c>
    </row>
    <row r="581" spans="1:65" s="2" customFormat="1" ht="24.2" customHeight="1">
      <c r="A581" s="36"/>
      <c r="B581" s="37"/>
      <c r="C581" s="180" t="s">
        <v>864</v>
      </c>
      <c r="D581" s="180" t="s">
        <v>150</v>
      </c>
      <c r="E581" s="181" t="s">
        <v>865</v>
      </c>
      <c r="F581" s="182" t="s">
        <v>866</v>
      </c>
      <c r="G581" s="183" t="s">
        <v>395</v>
      </c>
      <c r="H581" s="184">
        <v>6</v>
      </c>
      <c r="I581" s="185"/>
      <c r="J581" s="186">
        <f>ROUND(I581*H581,2)</f>
        <v>0</v>
      </c>
      <c r="K581" s="182" t="s">
        <v>154</v>
      </c>
      <c r="L581" s="41"/>
      <c r="M581" s="187" t="s">
        <v>19</v>
      </c>
      <c r="N581" s="188" t="s">
        <v>43</v>
      </c>
      <c r="O581" s="66"/>
      <c r="P581" s="189">
        <f>O581*H581</f>
        <v>0</v>
      </c>
      <c r="Q581" s="189">
        <v>0.00805</v>
      </c>
      <c r="R581" s="189">
        <f>Q581*H581</f>
        <v>0.048299999999999996</v>
      </c>
      <c r="S581" s="189">
        <v>0</v>
      </c>
      <c r="T581" s="190">
        <f>S581*H581</f>
        <v>0</v>
      </c>
      <c r="U581" s="36"/>
      <c r="V581" s="36"/>
      <c r="W581" s="36"/>
      <c r="X581" s="36"/>
      <c r="Y581" s="36"/>
      <c r="Z581" s="36"/>
      <c r="AA581" s="36"/>
      <c r="AB581" s="36"/>
      <c r="AC581" s="36"/>
      <c r="AD581" s="36"/>
      <c r="AE581" s="36"/>
      <c r="AR581" s="191" t="s">
        <v>256</v>
      </c>
      <c r="AT581" s="191" t="s">
        <v>150</v>
      </c>
      <c r="AU581" s="191" t="s">
        <v>81</v>
      </c>
      <c r="AY581" s="19" t="s">
        <v>148</v>
      </c>
      <c r="BE581" s="192">
        <f>IF(N581="základní",J581,0)</f>
        <v>0</v>
      </c>
      <c r="BF581" s="192">
        <f>IF(N581="snížená",J581,0)</f>
        <v>0</v>
      </c>
      <c r="BG581" s="192">
        <f>IF(N581="zákl. přenesená",J581,0)</f>
        <v>0</v>
      </c>
      <c r="BH581" s="192">
        <f>IF(N581="sníž. přenesená",J581,0)</f>
        <v>0</v>
      </c>
      <c r="BI581" s="192">
        <f>IF(N581="nulová",J581,0)</f>
        <v>0</v>
      </c>
      <c r="BJ581" s="19" t="s">
        <v>79</v>
      </c>
      <c r="BK581" s="192">
        <f>ROUND(I581*H581,2)</f>
        <v>0</v>
      </c>
      <c r="BL581" s="19" t="s">
        <v>256</v>
      </c>
      <c r="BM581" s="191" t="s">
        <v>867</v>
      </c>
    </row>
    <row r="582" spans="1:47" s="2" customFormat="1" ht="29.25">
      <c r="A582" s="36"/>
      <c r="B582" s="37"/>
      <c r="C582" s="38"/>
      <c r="D582" s="193" t="s">
        <v>157</v>
      </c>
      <c r="E582" s="38"/>
      <c r="F582" s="194" t="s">
        <v>868</v>
      </c>
      <c r="G582" s="38"/>
      <c r="H582" s="38"/>
      <c r="I582" s="195"/>
      <c r="J582" s="38"/>
      <c r="K582" s="38"/>
      <c r="L582" s="41"/>
      <c r="M582" s="196"/>
      <c r="N582" s="197"/>
      <c r="O582" s="66"/>
      <c r="P582" s="66"/>
      <c r="Q582" s="66"/>
      <c r="R582" s="66"/>
      <c r="S582" s="66"/>
      <c r="T582" s="67"/>
      <c r="U582" s="36"/>
      <c r="V582" s="36"/>
      <c r="W582" s="36"/>
      <c r="X582" s="36"/>
      <c r="Y582" s="36"/>
      <c r="Z582" s="36"/>
      <c r="AA582" s="36"/>
      <c r="AB582" s="36"/>
      <c r="AC582" s="36"/>
      <c r="AD582" s="36"/>
      <c r="AE582" s="36"/>
      <c r="AT582" s="19" t="s">
        <v>157</v>
      </c>
      <c r="AU582" s="19" t="s">
        <v>81</v>
      </c>
    </row>
    <row r="583" spans="1:47" s="2" customFormat="1" ht="12">
      <c r="A583" s="36"/>
      <c r="B583" s="37"/>
      <c r="C583" s="38"/>
      <c r="D583" s="198" t="s">
        <v>159</v>
      </c>
      <c r="E583" s="38"/>
      <c r="F583" s="199" t="s">
        <v>869</v>
      </c>
      <c r="G583" s="38"/>
      <c r="H583" s="38"/>
      <c r="I583" s="195"/>
      <c r="J583" s="38"/>
      <c r="K583" s="38"/>
      <c r="L583" s="41"/>
      <c r="M583" s="196"/>
      <c r="N583" s="197"/>
      <c r="O583" s="66"/>
      <c r="P583" s="66"/>
      <c r="Q583" s="66"/>
      <c r="R583" s="66"/>
      <c r="S583" s="66"/>
      <c r="T583" s="67"/>
      <c r="U583" s="36"/>
      <c r="V583" s="36"/>
      <c r="W583" s="36"/>
      <c r="X583" s="36"/>
      <c r="Y583" s="36"/>
      <c r="Z583" s="36"/>
      <c r="AA583" s="36"/>
      <c r="AB583" s="36"/>
      <c r="AC583" s="36"/>
      <c r="AD583" s="36"/>
      <c r="AE583" s="36"/>
      <c r="AT583" s="19" t="s">
        <v>159</v>
      </c>
      <c r="AU583" s="19" t="s">
        <v>81</v>
      </c>
    </row>
    <row r="584" spans="2:51" s="13" customFormat="1" ht="12">
      <c r="B584" s="200"/>
      <c r="C584" s="201"/>
      <c r="D584" s="193" t="s">
        <v>161</v>
      </c>
      <c r="E584" s="202" t="s">
        <v>19</v>
      </c>
      <c r="F584" s="203" t="s">
        <v>870</v>
      </c>
      <c r="G584" s="201"/>
      <c r="H584" s="204">
        <v>6</v>
      </c>
      <c r="I584" s="205"/>
      <c r="J584" s="201"/>
      <c r="K584" s="201"/>
      <c r="L584" s="206"/>
      <c r="M584" s="207"/>
      <c r="N584" s="208"/>
      <c r="O584" s="208"/>
      <c r="P584" s="208"/>
      <c r="Q584" s="208"/>
      <c r="R584" s="208"/>
      <c r="S584" s="208"/>
      <c r="T584" s="209"/>
      <c r="AT584" s="210" t="s">
        <v>161</v>
      </c>
      <c r="AU584" s="210" t="s">
        <v>81</v>
      </c>
      <c r="AV584" s="13" t="s">
        <v>81</v>
      </c>
      <c r="AW584" s="13" t="s">
        <v>34</v>
      </c>
      <c r="AX584" s="13" t="s">
        <v>79</v>
      </c>
      <c r="AY584" s="210" t="s">
        <v>148</v>
      </c>
    </row>
    <row r="585" spans="1:65" s="2" customFormat="1" ht="24.2" customHeight="1">
      <c r="A585" s="36"/>
      <c r="B585" s="37"/>
      <c r="C585" s="180" t="s">
        <v>871</v>
      </c>
      <c r="D585" s="180" t="s">
        <v>150</v>
      </c>
      <c r="E585" s="181" t="s">
        <v>872</v>
      </c>
      <c r="F585" s="182" t="s">
        <v>873</v>
      </c>
      <c r="G585" s="183" t="s">
        <v>395</v>
      </c>
      <c r="H585" s="184">
        <v>8.7</v>
      </c>
      <c r="I585" s="185"/>
      <c r="J585" s="186">
        <f>ROUND(I585*H585,2)</f>
        <v>0</v>
      </c>
      <c r="K585" s="182" t="s">
        <v>19</v>
      </c>
      <c r="L585" s="41"/>
      <c r="M585" s="187" t="s">
        <v>19</v>
      </c>
      <c r="N585" s="188" t="s">
        <v>43</v>
      </c>
      <c r="O585" s="66"/>
      <c r="P585" s="189">
        <f>O585*H585</f>
        <v>0</v>
      </c>
      <c r="Q585" s="189">
        <v>0.04053</v>
      </c>
      <c r="R585" s="189">
        <f>Q585*H585</f>
        <v>0.35261099999999995</v>
      </c>
      <c r="S585" s="189">
        <v>0</v>
      </c>
      <c r="T585" s="190">
        <f>S585*H585</f>
        <v>0</v>
      </c>
      <c r="U585" s="36"/>
      <c r="V585" s="36"/>
      <c r="W585" s="36"/>
      <c r="X585" s="36"/>
      <c r="Y585" s="36"/>
      <c r="Z585" s="36"/>
      <c r="AA585" s="36"/>
      <c r="AB585" s="36"/>
      <c r="AC585" s="36"/>
      <c r="AD585" s="36"/>
      <c r="AE585" s="36"/>
      <c r="AR585" s="191" t="s">
        <v>256</v>
      </c>
      <c r="AT585" s="191" t="s">
        <v>150</v>
      </c>
      <c r="AU585" s="191" t="s">
        <v>81</v>
      </c>
      <c r="AY585" s="19" t="s">
        <v>148</v>
      </c>
      <c r="BE585" s="192">
        <f>IF(N585="základní",J585,0)</f>
        <v>0</v>
      </c>
      <c r="BF585" s="192">
        <f>IF(N585="snížená",J585,0)</f>
        <v>0</v>
      </c>
      <c r="BG585" s="192">
        <f>IF(N585="zákl. přenesená",J585,0)</f>
        <v>0</v>
      </c>
      <c r="BH585" s="192">
        <f>IF(N585="sníž. přenesená",J585,0)</f>
        <v>0</v>
      </c>
      <c r="BI585" s="192">
        <f>IF(N585="nulová",J585,0)</f>
        <v>0</v>
      </c>
      <c r="BJ585" s="19" t="s">
        <v>79</v>
      </c>
      <c r="BK585" s="192">
        <f>ROUND(I585*H585,2)</f>
        <v>0</v>
      </c>
      <c r="BL585" s="19" t="s">
        <v>256</v>
      </c>
      <c r="BM585" s="191" t="s">
        <v>874</v>
      </c>
    </row>
    <row r="586" spans="1:47" s="2" customFormat="1" ht="39">
      <c r="A586" s="36"/>
      <c r="B586" s="37"/>
      <c r="C586" s="38"/>
      <c r="D586" s="193" t="s">
        <v>157</v>
      </c>
      <c r="E586" s="38"/>
      <c r="F586" s="194" t="s">
        <v>875</v>
      </c>
      <c r="G586" s="38"/>
      <c r="H586" s="38"/>
      <c r="I586" s="195"/>
      <c r="J586" s="38"/>
      <c r="K586" s="38"/>
      <c r="L586" s="41"/>
      <c r="M586" s="196"/>
      <c r="N586" s="197"/>
      <c r="O586" s="66"/>
      <c r="P586" s="66"/>
      <c r="Q586" s="66"/>
      <c r="R586" s="66"/>
      <c r="S586" s="66"/>
      <c r="T586" s="67"/>
      <c r="U586" s="36"/>
      <c r="V586" s="36"/>
      <c r="W586" s="36"/>
      <c r="X586" s="36"/>
      <c r="Y586" s="36"/>
      <c r="Z586" s="36"/>
      <c r="AA586" s="36"/>
      <c r="AB586" s="36"/>
      <c r="AC586" s="36"/>
      <c r="AD586" s="36"/>
      <c r="AE586" s="36"/>
      <c r="AT586" s="19" t="s">
        <v>157</v>
      </c>
      <c r="AU586" s="19" t="s">
        <v>81</v>
      </c>
    </row>
    <row r="587" spans="2:51" s="13" customFormat="1" ht="12">
      <c r="B587" s="200"/>
      <c r="C587" s="201"/>
      <c r="D587" s="193" t="s">
        <v>161</v>
      </c>
      <c r="E587" s="202" t="s">
        <v>19</v>
      </c>
      <c r="F587" s="203" t="s">
        <v>876</v>
      </c>
      <c r="G587" s="201"/>
      <c r="H587" s="204">
        <v>8.7</v>
      </c>
      <c r="I587" s="205"/>
      <c r="J587" s="201"/>
      <c r="K587" s="201"/>
      <c r="L587" s="206"/>
      <c r="M587" s="207"/>
      <c r="N587" s="208"/>
      <c r="O587" s="208"/>
      <c r="P587" s="208"/>
      <c r="Q587" s="208"/>
      <c r="R587" s="208"/>
      <c r="S587" s="208"/>
      <c r="T587" s="209"/>
      <c r="AT587" s="210" t="s">
        <v>161</v>
      </c>
      <c r="AU587" s="210" t="s">
        <v>81</v>
      </c>
      <c r="AV587" s="13" t="s">
        <v>81</v>
      </c>
      <c r="AW587" s="13" t="s">
        <v>34</v>
      </c>
      <c r="AX587" s="13" t="s">
        <v>79</v>
      </c>
      <c r="AY587" s="210" t="s">
        <v>148</v>
      </c>
    </row>
    <row r="588" spans="1:65" s="2" customFormat="1" ht="21.75" customHeight="1">
      <c r="A588" s="36"/>
      <c r="B588" s="37"/>
      <c r="C588" s="180" t="s">
        <v>877</v>
      </c>
      <c r="D588" s="180" t="s">
        <v>150</v>
      </c>
      <c r="E588" s="181" t="s">
        <v>878</v>
      </c>
      <c r="F588" s="182" t="s">
        <v>879</v>
      </c>
      <c r="G588" s="183" t="s">
        <v>200</v>
      </c>
      <c r="H588" s="184">
        <v>8</v>
      </c>
      <c r="I588" s="185"/>
      <c r="J588" s="186">
        <f>ROUND(I588*H588,2)</f>
        <v>0</v>
      </c>
      <c r="K588" s="182" t="s">
        <v>154</v>
      </c>
      <c r="L588" s="41"/>
      <c r="M588" s="187" t="s">
        <v>19</v>
      </c>
      <c r="N588" s="188" t="s">
        <v>43</v>
      </c>
      <c r="O588" s="66"/>
      <c r="P588" s="189">
        <f>O588*H588</f>
        <v>0</v>
      </c>
      <c r="Q588" s="189">
        <v>3E-05</v>
      </c>
      <c r="R588" s="189">
        <f>Q588*H588</f>
        <v>0.00024</v>
      </c>
      <c r="S588" s="189">
        <v>0</v>
      </c>
      <c r="T588" s="190">
        <f>S588*H588</f>
        <v>0</v>
      </c>
      <c r="U588" s="36"/>
      <c r="V588" s="36"/>
      <c r="W588" s="36"/>
      <c r="X588" s="36"/>
      <c r="Y588" s="36"/>
      <c r="Z588" s="36"/>
      <c r="AA588" s="36"/>
      <c r="AB588" s="36"/>
      <c r="AC588" s="36"/>
      <c r="AD588" s="36"/>
      <c r="AE588" s="36"/>
      <c r="AR588" s="191" t="s">
        <v>256</v>
      </c>
      <c r="AT588" s="191" t="s">
        <v>150</v>
      </c>
      <c r="AU588" s="191" t="s">
        <v>81</v>
      </c>
      <c r="AY588" s="19" t="s">
        <v>148</v>
      </c>
      <c r="BE588" s="192">
        <f>IF(N588="základní",J588,0)</f>
        <v>0</v>
      </c>
      <c r="BF588" s="192">
        <f>IF(N588="snížená",J588,0)</f>
        <v>0</v>
      </c>
      <c r="BG588" s="192">
        <f>IF(N588="zákl. přenesená",J588,0)</f>
        <v>0</v>
      </c>
      <c r="BH588" s="192">
        <f>IF(N588="sníž. přenesená",J588,0)</f>
        <v>0</v>
      </c>
      <c r="BI588" s="192">
        <f>IF(N588="nulová",J588,0)</f>
        <v>0</v>
      </c>
      <c r="BJ588" s="19" t="s">
        <v>79</v>
      </c>
      <c r="BK588" s="192">
        <f>ROUND(I588*H588,2)</f>
        <v>0</v>
      </c>
      <c r="BL588" s="19" t="s">
        <v>256</v>
      </c>
      <c r="BM588" s="191" t="s">
        <v>880</v>
      </c>
    </row>
    <row r="589" spans="1:47" s="2" customFormat="1" ht="19.5">
      <c r="A589" s="36"/>
      <c r="B589" s="37"/>
      <c r="C589" s="38"/>
      <c r="D589" s="193" t="s">
        <v>157</v>
      </c>
      <c r="E589" s="38"/>
      <c r="F589" s="194" t="s">
        <v>881</v>
      </c>
      <c r="G589" s="38"/>
      <c r="H589" s="38"/>
      <c r="I589" s="195"/>
      <c r="J589" s="38"/>
      <c r="K589" s="38"/>
      <c r="L589" s="41"/>
      <c r="M589" s="196"/>
      <c r="N589" s="197"/>
      <c r="O589" s="66"/>
      <c r="P589" s="66"/>
      <c r="Q589" s="66"/>
      <c r="R589" s="66"/>
      <c r="S589" s="66"/>
      <c r="T589" s="67"/>
      <c r="U589" s="36"/>
      <c r="V589" s="36"/>
      <c r="W589" s="36"/>
      <c r="X589" s="36"/>
      <c r="Y589" s="36"/>
      <c r="Z589" s="36"/>
      <c r="AA589" s="36"/>
      <c r="AB589" s="36"/>
      <c r="AC589" s="36"/>
      <c r="AD589" s="36"/>
      <c r="AE589" s="36"/>
      <c r="AT589" s="19" t="s">
        <v>157</v>
      </c>
      <c r="AU589" s="19" t="s">
        <v>81</v>
      </c>
    </row>
    <row r="590" spans="1:47" s="2" customFormat="1" ht="12">
      <c r="A590" s="36"/>
      <c r="B590" s="37"/>
      <c r="C590" s="38"/>
      <c r="D590" s="198" t="s">
        <v>159</v>
      </c>
      <c r="E590" s="38"/>
      <c r="F590" s="199" t="s">
        <v>882</v>
      </c>
      <c r="G590" s="38"/>
      <c r="H590" s="38"/>
      <c r="I590" s="195"/>
      <c r="J590" s="38"/>
      <c r="K590" s="38"/>
      <c r="L590" s="41"/>
      <c r="M590" s="196"/>
      <c r="N590" s="197"/>
      <c r="O590" s="66"/>
      <c r="P590" s="66"/>
      <c r="Q590" s="66"/>
      <c r="R590" s="66"/>
      <c r="S590" s="66"/>
      <c r="T590" s="67"/>
      <c r="U590" s="36"/>
      <c r="V590" s="36"/>
      <c r="W590" s="36"/>
      <c r="X590" s="36"/>
      <c r="Y590" s="36"/>
      <c r="Z590" s="36"/>
      <c r="AA590" s="36"/>
      <c r="AB590" s="36"/>
      <c r="AC590" s="36"/>
      <c r="AD590" s="36"/>
      <c r="AE590" s="36"/>
      <c r="AT590" s="19" t="s">
        <v>159</v>
      </c>
      <c r="AU590" s="19" t="s">
        <v>81</v>
      </c>
    </row>
    <row r="591" spans="2:51" s="13" customFormat="1" ht="12">
      <c r="B591" s="200"/>
      <c r="C591" s="201"/>
      <c r="D591" s="193" t="s">
        <v>161</v>
      </c>
      <c r="E591" s="202" t="s">
        <v>19</v>
      </c>
      <c r="F591" s="203" t="s">
        <v>883</v>
      </c>
      <c r="G591" s="201"/>
      <c r="H591" s="204">
        <v>8</v>
      </c>
      <c r="I591" s="205"/>
      <c r="J591" s="201"/>
      <c r="K591" s="201"/>
      <c r="L591" s="206"/>
      <c r="M591" s="207"/>
      <c r="N591" s="208"/>
      <c r="O591" s="208"/>
      <c r="P591" s="208"/>
      <c r="Q591" s="208"/>
      <c r="R591" s="208"/>
      <c r="S591" s="208"/>
      <c r="T591" s="209"/>
      <c r="AT591" s="210" t="s">
        <v>161</v>
      </c>
      <c r="AU591" s="210" t="s">
        <v>81</v>
      </c>
      <c r="AV591" s="13" t="s">
        <v>81</v>
      </c>
      <c r="AW591" s="13" t="s">
        <v>34</v>
      </c>
      <c r="AX591" s="13" t="s">
        <v>79</v>
      </c>
      <c r="AY591" s="210" t="s">
        <v>148</v>
      </c>
    </row>
    <row r="592" spans="1:65" s="2" customFormat="1" ht="16.5" customHeight="1">
      <c r="A592" s="36"/>
      <c r="B592" s="37"/>
      <c r="C592" s="222" t="s">
        <v>884</v>
      </c>
      <c r="D592" s="222" t="s">
        <v>189</v>
      </c>
      <c r="E592" s="223" t="s">
        <v>885</v>
      </c>
      <c r="F592" s="224" t="s">
        <v>886</v>
      </c>
      <c r="G592" s="225" t="s">
        <v>200</v>
      </c>
      <c r="H592" s="226">
        <v>8</v>
      </c>
      <c r="I592" s="227"/>
      <c r="J592" s="228">
        <f>ROUND(I592*H592,2)</f>
        <v>0</v>
      </c>
      <c r="K592" s="224" t="s">
        <v>154</v>
      </c>
      <c r="L592" s="229"/>
      <c r="M592" s="230" t="s">
        <v>19</v>
      </c>
      <c r="N592" s="231" t="s">
        <v>43</v>
      </c>
      <c r="O592" s="66"/>
      <c r="P592" s="189">
        <f>O592*H592</f>
        <v>0</v>
      </c>
      <c r="Q592" s="189">
        <v>0.00031</v>
      </c>
      <c r="R592" s="189">
        <f>Q592*H592</f>
        <v>0.00248</v>
      </c>
      <c r="S592" s="189">
        <v>0</v>
      </c>
      <c r="T592" s="190">
        <f>S592*H592</f>
        <v>0</v>
      </c>
      <c r="U592" s="36"/>
      <c r="V592" s="36"/>
      <c r="W592" s="36"/>
      <c r="X592" s="36"/>
      <c r="Y592" s="36"/>
      <c r="Z592" s="36"/>
      <c r="AA592" s="36"/>
      <c r="AB592" s="36"/>
      <c r="AC592" s="36"/>
      <c r="AD592" s="36"/>
      <c r="AE592" s="36"/>
      <c r="AR592" s="191" t="s">
        <v>386</v>
      </c>
      <c r="AT592" s="191" t="s">
        <v>189</v>
      </c>
      <c r="AU592" s="191" t="s">
        <v>81</v>
      </c>
      <c r="AY592" s="19" t="s">
        <v>148</v>
      </c>
      <c r="BE592" s="192">
        <f>IF(N592="základní",J592,0)</f>
        <v>0</v>
      </c>
      <c r="BF592" s="192">
        <f>IF(N592="snížená",J592,0)</f>
        <v>0</v>
      </c>
      <c r="BG592" s="192">
        <f>IF(N592="zákl. přenesená",J592,0)</f>
        <v>0</v>
      </c>
      <c r="BH592" s="192">
        <f>IF(N592="sníž. přenesená",J592,0)</f>
        <v>0</v>
      </c>
      <c r="BI592" s="192">
        <f>IF(N592="nulová",J592,0)</f>
        <v>0</v>
      </c>
      <c r="BJ592" s="19" t="s">
        <v>79</v>
      </c>
      <c r="BK592" s="192">
        <f>ROUND(I592*H592,2)</f>
        <v>0</v>
      </c>
      <c r="BL592" s="19" t="s">
        <v>256</v>
      </c>
      <c r="BM592" s="191" t="s">
        <v>887</v>
      </c>
    </row>
    <row r="593" spans="1:47" s="2" customFormat="1" ht="12">
      <c r="A593" s="36"/>
      <c r="B593" s="37"/>
      <c r="C593" s="38"/>
      <c r="D593" s="193" t="s">
        <v>157</v>
      </c>
      <c r="E593" s="38"/>
      <c r="F593" s="194" t="s">
        <v>888</v>
      </c>
      <c r="G593" s="38"/>
      <c r="H593" s="38"/>
      <c r="I593" s="195"/>
      <c r="J593" s="38"/>
      <c r="K593" s="38"/>
      <c r="L593" s="41"/>
      <c r="M593" s="196"/>
      <c r="N593" s="197"/>
      <c r="O593" s="66"/>
      <c r="P593" s="66"/>
      <c r="Q593" s="66"/>
      <c r="R593" s="66"/>
      <c r="S593" s="66"/>
      <c r="T593" s="67"/>
      <c r="U593" s="36"/>
      <c r="V593" s="36"/>
      <c r="W593" s="36"/>
      <c r="X593" s="36"/>
      <c r="Y593" s="36"/>
      <c r="Z593" s="36"/>
      <c r="AA593" s="36"/>
      <c r="AB593" s="36"/>
      <c r="AC593" s="36"/>
      <c r="AD593" s="36"/>
      <c r="AE593" s="36"/>
      <c r="AT593" s="19" t="s">
        <v>157</v>
      </c>
      <c r="AU593" s="19" t="s">
        <v>81</v>
      </c>
    </row>
    <row r="594" spans="1:65" s="2" customFormat="1" ht="24.2" customHeight="1">
      <c r="A594" s="36"/>
      <c r="B594" s="37"/>
      <c r="C594" s="180" t="s">
        <v>889</v>
      </c>
      <c r="D594" s="180" t="s">
        <v>150</v>
      </c>
      <c r="E594" s="181" t="s">
        <v>890</v>
      </c>
      <c r="F594" s="182" t="s">
        <v>891</v>
      </c>
      <c r="G594" s="183" t="s">
        <v>824</v>
      </c>
      <c r="H594" s="253"/>
      <c r="I594" s="185"/>
      <c r="J594" s="186">
        <f>ROUND(I594*H594,2)</f>
        <v>0</v>
      </c>
      <c r="K594" s="182" t="s">
        <v>892</v>
      </c>
      <c r="L594" s="41"/>
      <c r="M594" s="187" t="s">
        <v>19</v>
      </c>
      <c r="N594" s="188" t="s">
        <v>43</v>
      </c>
      <c r="O594" s="66"/>
      <c r="P594" s="189">
        <f>O594*H594</f>
        <v>0</v>
      </c>
      <c r="Q594" s="189">
        <v>0</v>
      </c>
      <c r="R594" s="189">
        <f>Q594*H594</f>
        <v>0</v>
      </c>
      <c r="S594" s="189">
        <v>0</v>
      </c>
      <c r="T594" s="190">
        <f>S594*H594</f>
        <v>0</v>
      </c>
      <c r="U594" s="36"/>
      <c r="V594" s="36"/>
      <c r="W594" s="36"/>
      <c r="X594" s="36"/>
      <c r="Y594" s="36"/>
      <c r="Z594" s="36"/>
      <c r="AA594" s="36"/>
      <c r="AB594" s="36"/>
      <c r="AC594" s="36"/>
      <c r="AD594" s="36"/>
      <c r="AE594" s="36"/>
      <c r="AR594" s="191" t="s">
        <v>256</v>
      </c>
      <c r="AT594" s="191" t="s">
        <v>150</v>
      </c>
      <c r="AU594" s="191" t="s">
        <v>81</v>
      </c>
      <c r="AY594" s="19" t="s">
        <v>148</v>
      </c>
      <c r="BE594" s="192">
        <f>IF(N594="základní",J594,0)</f>
        <v>0</v>
      </c>
      <c r="BF594" s="192">
        <f>IF(N594="snížená",J594,0)</f>
        <v>0</v>
      </c>
      <c r="BG594" s="192">
        <f>IF(N594="zákl. přenesená",J594,0)</f>
        <v>0</v>
      </c>
      <c r="BH594" s="192">
        <f>IF(N594="sníž. přenesená",J594,0)</f>
        <v>0</v>
      </c>
      <c r="BI594" s="192">
        <f>IF(N594="nulová",J594,0)</f>
        <v>0</v>
      </c>
      <c r="BJ594" s="19" t="s">
        <v>79</v>
      </c>
      <c r="BK594" s="192">
        <f>ROUND(I594*H594,2)</f>
        <v>0</v>
      </c>
      <c r="BL594" s="19" t="s">
        <v>256</v>
      </c>
      <c r="BM594" s="191" t="s">
        <v>893</v>
      </c>
    </row>
    <row r="595" spans="1:47" s="2" customFormat="1" ht="29.25">
      <c r="A595" s="36"/>
      <c r="B595" s="37"/>
      <c r="C595" s="38"/>
      <c r="D595" s="193" t="s">
        <v>157</v>
      </c>
      <c r="E595" s="38"/>
      <c r="F595" s="194" t="s">
        <v>894</v>
      </c>
      <c r="G595" s="38"/>
      <c r="H595" s="38"/>
      <c r="I595" s="195"/>
      <c r="J595" s="38"/>
      <c r="K595" s="38"/>
      <c r="L595" s="41"/>
      <c r="M595" s="196"/>
      <c r="N595" s="197"/>
      <c r="O595" s="66"/>
      <c r="P595" s="66"/>
      <c r="Q595" s="66"/>
      <c r="R595" s="66"/>
      <c r="S595" s="66"/>
      <c r="T595" s="67"/>
      <c r="U595" s="36"/>
      <c r="V595" s="36"/>
      <c r="W595" s="36"/>
      <c r="X595" s="36"/>
      <c r="Y595" s="36"/>
      <c r="Z595" s="36"/>
      <c r="AA595" s="36"/>
      <c r="AB595" s="36"/>
      <c r="AC595" s="36"/>
      <c r="AD595" s="36"/>
      <c r="AE595" s="36"/>
      <c r="AT595" s="19" t="s">
        <v>157</v>
      </c>
      <c r="AU595" s="19" t="s">
        <v>81</v>
      </c>
    </row>
    <row r="596" spans="2:63" s="12" customFormat="1" ht="22.9" customHeight="1">
      <c r="B596" s="164"/>
      <c r="C596" s="165"/>
      <c r="D596" s="166" t="s">
        <v>71</v>
      </c>
      <c r="E596" s="178" t="s">
        <v>895</v>
      </c>
      <c r="F596" s="178" t="s">
        <v>896</v>
      </c>
      <c r="G596" s="165"/>
      <c r="H596" s="165"/>
      <c r="I596" s="168"/>
      <c r="J596" s="179">
        <f>BK596</f>
        <v>0</v>
      </c>
      <c r="K596" s="165"/>
      <c r="L596" s="170"/>
      <c r="M596" s="171"/>
      <c r="N596" s="172"/>
      <c r="O596" s="172"/>
      <c r="P596" s="173">
        <f>SUM(P597:P607)</f>
        <v>0</v>
      </c>
      <c r="Q596" s="172"/>
      <c r="R596" s="173">
        <f>SUM(R597:R607)</f>
        <v>0.006111</v>
      </c>
      <c r="S596" s="172"/>
      <c r="T596" s="174">
        <f>SUM(T597:T607)</f>
        <v>0.0050100000000000006</v>
      </c>
      <c r="AR596" s="175" t="s">
        <v>81</v>
      </c>
      <c r="AT596" s="176" t="s">
        <v>71</v>
      </c>
      <c r="AU596" s="176" t="s">
        <v>79</v>
      </c>
      <c r="AY596" s="175" t="s">
        <v>148</v>
      </c>
      <c r="BK596" s="177">
        <f>SUM(BK597:BK607)</f>
        <v>0</v>
      </c>
    </row>
    <row r="597" spans="1:65" s="2" customFormat="1" ht="16.5" customHeight="1">
      <c r="A597" s="36"/>
      <c r="B597" s="37"/>
      <c r="C597" s="180" t="s">
        <v>897</v>
      </c>
      <c r="D597" s="180" t="s">
        <v>150</v>
      </c>
      <c r="E597" s="181" t="s">
        <v>898</v>
      </c>
      <c r="F597" s="182" t="s">
        <v>899</v>
      </c>
      <c r="G597" s="183" t="s">
        <v>395</v>
      </c>
      <c r="H597" s="184">
        <v>3</v>
      </c>
      <c r="I597" s="185"/>
      <c r="J597" s="186">
        <f>ROUND(I597*H597,2)</f>
        <v>0</v>
      </c>
      <c r="K597" s="182" t="s">
        <v>154</v>
      </c>
      <c r="L597" s="41"/>
      <c r="M597" s="187" t="s">
        <v>19</v>
      </c>
      <c r="N597" s="188" t="s">
        <v>43</v>
      </c>
      <c r="O597" s="66"/>
      <c r="P597" s="189">
        <f>O597*H597</f>
        <v>0</v>
      </c>
      <c r="Q597" s="189">
        <v>0</v>
      </c>
      <c r="R597" s="189">
        <f>Q597*H597</f>
        <v>0</v>
      </c>
      <c r="S597" s="189">
        <v>0.00167</v>
      </c>
      <c r="T597" s="190">
        <f>S597*H597</f>
        <v>0.0050100000000000006</v>
      </c>
      <c r="U597" s="36"/>
      <c r="V597" s="36"/>
      <c r="W597" s="36"/>
      <c r="X597" s="36"/>
      <c r="Y597" s="36"/>
      <c r="Z597" s="36"/>
      <c r="AA597" s="36"/>
      <c r="AB597" s="36"/>
      <c r="AC597" s="36"/>
      <c r="AD597" s="36"/>
      <c r="AE597" s="36"/>
      <c r="AR597" s="191" t="s">
        <v>256</v>
      </c>
      <c r="AT597" s="191" t="s">
        <v>150</v>
      </c>
      <c r="AU597" s="191" t="s">
        <v>81</v>
      </c>
      <c r="AY597" s="19" t="s">
        <v>148</v>
      </c>
      <c r="BE597" s="192">
        <f>IF(N597="základní",J597,0)</f>
        <v>0</v>
      </c>
      <c r="BF597" s="192">
        <f>IF(N597="snížená",J597,0)</f>
        <v>0</v>
      </c>
      <c r="BG597" s="192">
        <f>IF(N597="zákl. přenesená",J597,0)</f>
        <v>0</v>
      </c>
      <c r="BH597" s="192">
        <f>IF(N597="sníž. přenesená",J597,0)</f>
        <v>0</v>
      </c>
      <c r="BI597" s="192">
        <f>IF(N597="nulová",J597,0)</f>
        <v>0</v>
      </c>
      <c r="BJ597" s="19" t="s">
        <v>79</v>
      </c>
      <c r="BK597" s="192">
        <f>ROUND(I597*H597,2)</f>
        <v>0</v>
      </c>
      <c r="BL597" s="19" t="s">
        <v>256</v>
      </c>
      <c r="BM597" s="191" t="s">
        <v>900</v>
      </c>
    </row>
    <row r="598" spans="1:47" s="2" customFormat="1" ht="12">
      <c r="A598" s="36"/>
      <c r="B598" s="37"/>
      <c r="C598" s="38"/>
      <c r="D598" s="193" t="s">
        <v>157</v>
      </c>
      <c r="E598" s="38"/>
      <c r="F598" s="194" t="s">
        <v>901</v>
      </c>
      <c r="G598" s="38"/>
      <c r="H598" s="38"/>
      <c r="I598" s="195"/>
      <c r="J598" s="38"/>
      <c r="K598" s="38"/>
      <c r="L598" s="41"/>
      <c r="M598" s="196"/>
      <c r="N598" s="197"/>
      <c r="O598" s="66"/>
      <c r="P598" s="66"/>
      <c r="Q598" s="66"/>
      <c r="R598" s="66"/>
      <c r="S598" s="66"/>
      <c r="T598" s="67"/>
      <c r="U598" s="36"/>
      <c r="V598" s="36"/>
      <c r="W598" s="36"/>
      <c r="X598" s="36"/>
      <c r="Y598" s="36"/>
      <c r="Z598" s="36"/>
      <c r="AA598" s="36"/>
      <c r="AB598" s="36"/>
      <c r="AC598" s="36"/>
      <c r="AD598" s="36"/>
      <c r="AE598" s="36"/>
      <c r="AT598" s="19" t="s">
        <v>157</v>
      </c>
      <c r="AU598" s="19" t="s">
        <v>81</v>
      </c>
    </row>
    <row r="599" spans="1:47" s="2" customFormat="1" ht="12">
      <c r="A599" s="36"/>
      <c r="B599" s="37"/>
      <c r="C599" s="38"/>
      <c r="D599" s="198" t="s">
        <v>159</v>
      </c>
      <c r="E599" s="38"/>
      <c r="F599" s="199" t="s">
        <v>902</v>
      </c>
      <c r="G599" s="38"/>
      <c r="H599" s="38"/>
      <c r="I599" s="195"/>
      <c r="J599" s="38"/>
      <c r="K599" s="38"/>
      <c r="L599" s="41"/>
      <c r="M599" s="196"/>
      <c r="N599" s="197"/>
      <c r="O599" s="66"/>
      <c r="P599" s="66"/>
      <c r="Q599" s="66"/>
      <c r="R599" s="66"/>
      <c r="S599" s="66"/>
      <c r="T599" s="67"/>
      <c r="U599" s="36"/>
      <c r="V599" s="36"/>
      <c r="W599" s="36"/>
      <c r="X599" s="36"/>
      <c r="Y599" s="36"/>
      <c r="Z599" s="36"/>
      <c r="AA599" s="36"/>
      <c r="AB599" s="36"/>
      <c r="AC599" s="36"/>
      <c r="AD599" s="36"/>
      <c r="AE599" s="36"/>
      <c r="AT599" s="19" t="s">
        <v>159</v>
      </c>
      <c r="AU599" s="19" t="s">
        <v>81</v>
      </c>
    </row>
    <row r="600" spans="2:51" s="13" customFormat="1" ht="12">
      <c r="B600" s="200"/>
      <c r="C600" s="201"/>
      <c r="D600" s="193" t="s">
        <v>161</v>
      </c>
      <c r="E600" s="202" t="s">
        <v>19</v>
      </c>
      <c r="F600" s="203" t="s">
        <v>903</v>
      </c>
      <c r="G600" s="201"/>
      <c r="H600" s="204">
        <v>3</v>
      </c>
      <c r="I600" s="205"/>
      <c r="J600" s="201"/>
      <c r="K600" s="201"/>
      <c r="L600" s="206"/>
      <c r="M600" s="207"/>
      <c r="N600" s="208"/>
      <c r="O600" s="208"/>
      <c r="P600" s="208"/>
      <c r="Q600" s="208"/>
      <c r="R600" s="208"/>
      <c r="S600" s="208"/>
      <c r="T600" s="209"/>
      <c r="AT600" s="210" t="s">
        <v>161</v>
      </c>
      <c r="AU600" s="210" t="s">
        <v>81</v>
      </c>
      <c r="AV600" s="13" t="s">
        <v>81</v>
      </c>
      <c r="AW600" s="13" t="s">
        <v>34</v>
      </c>
      <c r="AX600" s="13" t="s">
        <v>79</v>
      </c>
      <c r="AY600" s="210" t="s">
        <v>148</v>
      </c>
    </row>
    <row r="601" spans="1:65" s="2" customFormat="1" ht="24.2" customHeight="1">
      <c r="A601" s="36"/>
      <c r="B601" s="37"/>
      <c r="C601" s="180" t="s">
        <v>904</v>
      </c>
      <c r="D601" s="180" t="s">
        <v>150</v>
      </c>
      <c r="E601" s="181" t="s">
        <v>905</v>
      </c>
      <c r="F601" s="182" t="s">
        <v>906</v>
      </c>
      <c r="G601" s="183" t="s">
        <v>395</v>
      </c>
      <c r="H601" s="184">
        <v>2.1</v>
      </c>
      <c r="I601" s="185"/>
      <c r="J601" s="186">
        <f>ROUND(I601*H601,2)</f>
        <v>0</v>
      </c>
      <c r="K601" s="182" t="s">
        <v>154</v>
      </c>
      <c r="L601" s="41"/>
      <c r="M601" s="187" t="s">
        <v>19</v>
      </c>
      <c r="N601" s="188" t="s">
        <v>43</v>
      </c>
      <c r="O601" s="66"/>
      <c r="P601" s="189">
        <f>O601*H601</f>
        <v>0</v>
      </c>
      <c r="Q601" s="189">
        <v>0.00291</v>
      </c>
      <c r="R601" s="189">
        <f>Q601*H601</f>
        <v>0.006111</v>
      </c>
      <c r="S601" s="189">
        <v>0</v>
      </c>
      <c r="T601" s="190">
        <f>S601*H601</f>
        <v>0</v>
      </c>
      <c r="U601" s="36"/>
      <c r="V601" s="36"/>
      <c r="W601" s="36"/>
      <c r="X601" s="36"/>
      <c r="Y601" s="36"/>
      <c r="Z601" s="36"/>
      <c r="AA601" s="36"/>
      <c r="AB601" s="36"/>
      <c r="AC601" s="36"/>
      <c r="AD601" s="36"/>
      <c r="AE601" s="36"/>
      <c r="AR601" s="191" t="s">
        <v>256</v>
      </c>
      <c r="AT601" s="191" t="s">
        <v>150</v>
      </c>
      <c r="AU601" s="191" t="s">
        <v>81</v>
      </c>
      <c r="AY601" s="19" t="s">
        <v>148</v>
      </c>
      <c r="BE601" s="192">
        <f>IF(N601="základní",J601,0)</f>
        <v>0</v>
      </c>
      <c r="BF601" s="192">
        <f>IF(N601="snížená",J601,0)</f>
        <v>0</v>
      </c>
      <c r="BG601" s="192">
        <f>IF(N601="zákl. přenesená",J601,0)</f>
        <v>0</v>
      </c>
      <c r="BH601" s="192">
        <f>IF(N601="sníž. přenesená",J601,0)</f>
        <v>0</v>
      </c>
      <c r="BI601" s="192">
        <f>IF(N601="nulová",J601,0)</f>
        <v>0</v>
      </c>
      <c r="BJ601" s="19" t="s">
        <v>79</v>
      </c>
      <c r="BK601" s="192">
        <f>ROUND(I601*H601,2)</f>
        <v>0</v>
      </c>
      <c r="BL601" s="19" t="s">
        <v>256</v>
      </c>
      <c r="BM601" s="191" t="s">
        <v>907</v>
      </c>
    </row>
    <row r="602" spans="1:47" s="2" customFormat="1" ht="19.5">
      <c r="A602" s="36"/>
      <c r="B602" s="37"/>
      <c r="C602" s="38"/>
      <c r="D602" s="193" t="s">
        <v>157</v>
      </c>
      <c r="E602" s="38"/>
      <c r="F602" s="194" t="s">
        <v>908</v>
      </c>
      <c r="G602" s="38"/>
      <c r="H602" s="38"/>
      <c r="I602" s="195"/>
      <c r="J602" s="38"/>
      <c r="K602" s="38"/>
      <c r="L602" s="41"/>
      <c r="M602" s="196"/>
      <c r="N602" s="197"/>
      <c r="O602" s="66"/>
      <c r="P602" s="66"/>
      <c r="Q602" s="66"/>
      <c r="R602" s="66"/>
      <c r="S602" s="66"/>
      <c r="T602" s="67"/>
      <c r="U602" s="36"/>
      <c r="V602" s="36"/>
      <c r="W602" s="36"/>
      <c r="X602" s="36"/>
      <c r="Y602" s="36"/>
      <c r="Z602" s="36"/>
      <c r="AA602" s="36"/>
      <c r="AB602" s="36"/>
      <c r="AC602" s="36"/>
      <c r="AD602" s="36"/>
      <c r="AE602" s="36"/>
      <c r="AT602" s="19" t="s">
        <v>157</v>
      </c>
      <c r="AU602" s="19" t="s">
        <v>81</v>
      </c>
    </row>
    <row r="603" spans="1:47" s="2" customFormat="1" ht="12">
      <c r="A603" s="36"/>
      <c r="B603" s="37"/>
      <c r="C603" s="38"/>
      <c r="D603" s="198" t="s">
        <v>159</v>
      </c>
      <c r="E603" s="38"/>
      <c r="F603" s="199" t="s">
        <v>909</v>
      </c>
      <c r="G603" s="38"/>
      <c r="H603" s="38"/>
      <c r="I603" s="195"/>
      <c r="J603" s="38"/>
      <c r="K603" s="38"/>
      <c r="L603" s="41"/>
      <c r="M603" s="196"/>
      <c r="N603" s="197"/>
      <c r="O603" s="66"/>
      <c r="P603" s="66"/>
      <c r="Q603" s="66"/>
      <c r="R603" s="66"/>
      <c r="S603" s="66"/>
      <c r="T603" s="67"/>
      <c r="U603" s="36"/>
      <c r="V603" s="36"/>
      <c r="W603" s="36"/>
      <c r="X603" s="36"/>
      <c r="Y603" s="36"/>
      <c r="Z603" s="36"/>
      <c r="AA603" s="36"/>
      <c r="AB603" s="36"/>
      <c r="AC603" s="36"/>
      <c r="AD603" s="36"/>
      <c r="AE603" s="36"/>
      <c r="AT603" s="19" t="s">
        <v>159</v>
      </c>
      <c r="AU603" s="19" t="s">
        <v>81</v>
      </c>
    </row>
    <row r="604" spans="2:51" s="13" customFormat="1" ht="12">
      <c r="B604" s="200"/>
      <c r="C604" s="201"/>
      <c r="D604" s="193" t="s">
        <v>161</v>
      </c>
      <c r="E604" s="202" t="s">
        <v>19</v>
      </c>
      <c r="F604" s="203" t="s">
        <v>910</v>
      </c>
      <c r="G604" s="201"/>
      <c r="H604" s="204">
        <v>2.1</v>
      </c>
      <c r="I604" s="205"/>
      <c r="J604" s="201"/>
      <c r="K604" s="201"/>
      <c r="L604" s="206"/>
      <c r="M604" s="207"/>
      <c r="N604" s="208"/>
      <c r="O604" s="208"/>
      <c r="P604" s="208"/>
      <c r="Q604" s="208"/>
      <c r="R604" s="208"/>
      <c r="S604" s="208"/>
      <c r="T604" s="209"/>
      <c r="AT604" s="210" t="s">
        <v>161</v>
      </c>
      <c r="AU604" s="210" t="s">
        <v>81</v>
      </c>
      <c r="AV604" s="13" t="s">
        <v>81</v>
      </c>
      <c r="AW604" s="13" t="s">
        <v>34</v>
      </c>
      <c r="AX604" s="13" t="s">
        <v>79</v>
      </c>
      <c r="AY604" s="210" t="s">
        <v>148</v>
      </c>
    </row>
    <row r="605" spans="1:65" s="2" customFormat="1" ht="24.2" customHeight="1">
      <c r="A605" s="36"/>
      <c r="B605" s="37"/>
      <c r="C605" s="180" t="s">
        <v>911</v>
      </c>
      <c r="D605" s="180" t="s">
        <v>150</v>
      </c>
      <c r="E605" s="181" t="s">
        <v>912</v>
      </c>
      <c r="F605" s="182" t="s">
        <v>913</v>
      </c>
      <c r="G605" s="183" t="s">
        <v>824</v>
      </c>
      <c r="H605" s="253"/>
      <c r="I605" s="185"/>
      <c r="J605" s="186">
        <f>ROUND(I605*H605,2)</f>
        <v>0</v>
      </c>
      <c r="K605" s="182" t="s">
        <v>154</v>
      </c>
      <c r="L605" s="41"/>
      <c r="M605" s="187" t="s">
        <v>19</v>
      </c>
      <c r="N605" s="188" t="s">
        <v>43</v>
      </c>
      <c r="O605" s="66"/>
      <c r="P605" s="189">
        <f>O605*H605</f>
        <v>0</v>
      </c>
      <c r="Q605" s="189">
        <v>0</v>
      </c>
      <c r="R605" s="189">
        <f>Q605*H605</f>
        <v>0</v>
      </c>
      <c r="S605" s="189">
        <v>0</v>
      </c>
      <c r="T605" s="190">
        <f>S605*H605</f>
        <v>0</v>
      </c>
      <c r="U605" s="36"/>
      <c r="V605" s="36"/>
      <c r="W605" s="36"/>
      <c r="X605" s="36"/>
      <c r="Y605" s="36"/>
      <c r="Z605" s="36"/>
      <c r="AA605" s="36"/>
      <c r="AB605" s="36"/>
      <c r="AC605" s="36"/>
      <c r="AD605" s="36"/>
      <c r="AE605" s="36"/>
      <c r="AR605" s="191" t="s">
        <v>256</v>
      </c>
      <c r="AT605" s="191" t="s">
        <v>150</v>
      </c>
      <c r="AU605" s="191" t="s">
        <v>81</v>
      </c>
      <c r="AY605" s="19" t="s">
        <v>148</v>
      </c>
      <c r="BE605" s="192">
        <f>IF(N605="základní",J605,0)</f>
        <v>0</v>
      </c>
      <c r="BF605" s="192">
        <f>IF(N605="snížená",J605,0)</f>
        <v>0</v>
      </c>
      <c r="BG605" s="192">
        <f>IF(N605="zákl. přenesená",J605,0)</f>
        <v>0</v>
      </c>
      <c r="BH605" s="192">
        <f>IF(N605="sníž. přenesená",J605,0)</f>
        <v>0</v>
      </c>
      <c r="BI605" s="192">
        <f>IF(N605="nulová",J605,0)</f>
        <v>0</v>
      </c>
      <c r="BJ605" s="19" t="s">
        <v>79</v>
      </c>
      <c r="BK605" s="192">
        <f>ROUND(I605*H605,2)</f>
        <v>0</v>
      </c>
      <c r="BL605" s="19" t="s">
        <v>256</v>
      </c>
      <c r="BM605" s="191" t="s">
        <v>914</v>
      </c>
    </row>
    <row r="606" spans="1:47" s="2" customFormat="1" ht="29.25">
      <c r="A606" s="36"/>
      <c r="B606" s="37"/>
      <c r="C606" s="38"/>
      <c r="D606" s="193" t="s">
        <v>157</v>
      </c>
      <c r="E606" s="38"/>
      <c r="F606" s="194" t="s">
        <v>915</v>
      </c>
      <c r="G606" s="38"/>
      <c r="H606" s="38"/>
      <c r="I606" s="195"/>
      <c r="J606" s="38"/>
      <c r="K606" s="38"/>
      <c r="L606" s="41"/>
      <c r="M606" s="196"/>
      <c r="N606" s="197"/>
      <c r="O606" s="66"/>
      <c r="P606" s="66"/>
      <c r="Q606" s="66"/>
      <c r="R606" s="66"/>
      <c r="S606" s="66"/>
      <c r="T606" s="67"/>
      <c r="U606" s="36"/>
      <c r="V606" s="36"/>
      <c r="W606" s="36"/>
      <c r="X606" s="36"/>
      <c r="Y606" s="36"/>
      <c r="Z606" s="36"/>
      <c r="AA606" s="36"/>
      <c r="AB606" s="36"/>
      <c r="AC606" s="36"/>
      <c r="AD606" s="36"/>
      <c r="AE606" s="36"/>
      <c r="AT606" s="19" t="s">
        <v>157</v>
      </c>
      <c r="AU606" s="19" t="s">
        <v>81</v>
      </c>
    </row>
    <row r="607" spans="1:47" s="2" customFormat="1" ht="12">
      <c r="A607" s="36"/>
      <c r="B607" s="37"/>
      <c r="C607" s="38"/>
      <c r="D607" s="198" t="s">
        <v>159</v>
      </c>
      <c r="E607" s="38"/>
      <c r="F607" s="199" t="s">
        <v>916</v>
      </c>
      <c r="G607" s="38"/>
      <c r="H607" s="38"/>
      <c r="I607" s="195"/>
      <c r="J607" s="38"/>
      <c r="K607" s="38"/>
      <c r="L607" s="41"/>
      <c r="M607" s="196"/>
      <c r="N607" s="197"/>
      <c r="O607" s="66"/>
      <c r="P607" s="66"/>
      <c r="Q607" s="66"/>
      <c r="R607" s="66"/>
      <c r="S607" s="66"/>
      <c r="T607" s="67"/>
      <c r="U607" s="36"/>
      <c r="V607" s="36"/>
      <c r="W607" s="36"/>
      <c r="X607" s="36"/>
      <c r="Y607" s="36"/>
      <c r="Z607" s="36"/>
      <c r="AA607" s="36"/>
      <c r="AB607" s="36"/>
      <c r="AC607" s="36"/>
      <c r="AD607" s="36"/>
      <c r="AE607" s="36"/>
      <c r="AT607" s="19" t="s">
        <v>159</v>
      </c>
      <c r="AU607" s="19" t="s">
        <v>81</v>
      </c>
    </row>
    <row r="608" spans="2:63" s="12" customFormat="1" ht="22.9" customHeight="1">
      <c r="B608" s="164"/>
      <c r="C608" s="165"/>
      <c r="D608" s="166" t="s">
        <v>71</v>
      </c>
      <c r="E608" s="178" t="s">
        <v>917</v>
      </c>
      <c r="F608" s="178" t="s">
        <v>918</v>
      </c>
      <c r="G608" s="165"/>
      <c r="H608" s="165"/>
      <c r="I608" s="168"/>
      <c r="J608" s="179">
        <f>BK608</f>
        <v>0</v>
      </c>
      <c r="K608" s="165"/>
      <c r="L608" s="170"/>
      <c r="M608" s="171"/>
      <c r="N608" s="172"/>
      <c r="O608" s="172"/>
      <c r="P608" s="173">
        <f>SUM(P609:P678)</f>
        <v>0</v>
      </c>
      <c r="Q608" s="172"/>
      <c r="R608" s="173">
        <f>SUM(R609:R678)</f>
        <v>0.13031</v>
      </c>
      <c r="S608" s="172"/>
      <c r="T608" s="174">
        <f>SUM(T609:T678)</f>
        <v>3.029718999999999</v>
      </c>
      <c r="AR608" s="175" t="s">
        <v>81</v>
      </c>
      <c r="AT608" s="176" t="s">
        <v>71</v>
      </c>
      <c r="AU608" s="176" t="s">
        <v>79</v>
      </c>
      <c r="AY608" s="175" t="s">
        <v>148</v>
      </c>
      <c r="BK608" s="177">
        <f>SUM(BK609:BK678)</f>
        <v>0</v>
      </c>
    </row>
    <row r="609" spans="1:65" s="2" customFormat="1" ht="24.2" customHeight="1">
      <c r="A609" s="36"/>
      <c r="B609" s="37"/>
      <c r="C609" s="180" t="s">
        <v>919</v>
      </c>
      <c r="D609" s="180" t="s">
        <v>150</v>
      </c>
      <c r="E609" s="181" t="s">
        <v>920</v>
      </c>
      <c r="F609" s="182" t="s">
        <v>921</v>
      </c>
      <c r="G609" s="183" t="s">
        <v>245</v>
      </c>
      <c r="H609" s="184">
        <v>7.79</v>
      </c>
      <c r="I609" s="185"/>
      <c r="J609" s="186">
        <f>ROUND(I609*H609,2)</f>
        <v>0</v>
      </c>
      <c r="K609" s="182" t="s">
        <v>154</v>
      </c>
      <c r="L609" s="41"/>
      <c r="M609" s="187" t="s">
        <v>19</v>
      </c>
      <c r="N609" s="188" t="s">
        <v>43</v>
      </c>
      <c r="O609" s="66"/>
      <c r="P609" s="189">
        <f>O609*H609</f>
        <v>0</v>
      </c>
      <c r="Q609" s="189">
        <v>0</v>
      </c>
      <c r="R609" s="189">
        <f>Q609*H609</f>
        <v>0</v>
      </c>
      <c r="S609" s="189">
        <v>0.02465</v>
      </c>
      <c r="T609" s="190">
        <f>S609*H609</f>
        <v>0.19202349999999999</v>
      </c>
      <c r="U609" s="36"/>
      <c r="V609" s="36"/>
      <c r="W609" s="36"/>
      <c r="X609" s="36"/>
      <c r="Y609" s="36"/>
      <c r="Z609" s="36"/>
      <c r="AA609" s="36"/>
      <c r="AB609" s="36"/>
      <c r="AC609" s="36"/>
      <c r="AD609" s="36"/>
      <c r="AE609" s="36"/>
      <c r="AR609" s="191" t="s">
        <v>256</v>
      </c>
      <c r="AT609" s="191" t="s">
        <v>150</v>
      </c>
      <c r="AU609" s="191" t="s">
        <v>81</v>
      </c>
      <c r="AY609" s="19" t="s">
        <v>148</v>
      </c>
      <c r="BE609" s="192">
        <f>IF(N609="základní",J609,0)</f>
        <v>0</v>
      </c>
      <c r="BF609" s="192">
        <f>IF(N609="snížená",J609,0)</f>
        <v>0</v>
      </c>
      <c r="BG609" s="192">
        <f>IF(N609="zákl. přenesená",J609,0)</f>
        <v>0</v>
      </c>
      <c r="BH609" s="192">
        <f>IF(N609="sníž. přenesená",J609,0)</f>
        <v>0</v>
      </c>
      <c r="BI609" s="192">
        <f>IF(N609="nulová",J609,0)</f>
        <v>0</v>
      </c>
      <c r="BJ609" s="19" t="s">
        <v>79</v>
      </c>
      <c r="BK609" s="192">
        <f>ROUND(I609*H609,2)</f>
        <v>0</v>
      </c>
      <c r="BL609" s="19" t="s">
        <v>256</v>
      </c>
      <c r="BM609" s="191" t="s">
        <v>922</v>
      </c>
    </row>
    <row r="610" spans="1:47" s="2" customFormat="1" ht="12">
      <c r="A610" s="36"/>
      <c r="B610" s="37"/>
      <c r="C610" s="38"/>
      <c r="D610" s="193" t="s">
        <v>157</v>
      </c>
      <c r="E610" s="38"/>
      <c r="F610" s="194" t="s">
        <v>923</v>
      </c>
      <c r="G610" s="38"/>
      <c r="H610" s="38"/>
      <c r="I610" s="195"/>
      <c r="J610" s="38"/>
      <c r="K610" s="38"/>
      <c r="L610" s="41"/>
      <c r="M610" s="196"/>
      <c r="N610" s="197"/>
      <c r="O610" s="66"/>
      <c r="P610" s="66"/>
      <c r="Q610" s="66"/>
      <c r="R610" s="66"/>
      <c r="S610" s="66"/>
      <c r="T610" s="67"/>
      <c r="U610" s="36"/>
      <c r="V610" s="36"/>
      <c r="W610" s="36"/>
      <c r="X610" s="36"/>
      <c r="Y610" s="36"/>
      <c r="Z610" s="36"/>
      <c r="AA610" s="36"/>
      <c r="AB610" s="36"/>
      <c r="AC610" s="36"/>
      <c r="AD610" s="36"/>
      <c r="AE610" s="36"/>
      <c r="AT610" s="19" t="s">
        <v>157</v>
      </c>
      <c r="AU610" s="19" t="s">
        <v>81</v>
      </c>
    </row>
    <row r="611" spans="1:47" s="2" customFormat="1" ht="12">
      <c r="A611" s="36"/>
      <c r="B611" s="37"/>
      <c r="C611" s="38"/>
      <c r="D611" s="198" t="s">
        <v>159</v>
      </c>
      <c r="E611" s="38"/>
      <c r="F611" s="199" t="s">
        <v>924</v>
      </c>
      <c r="G611" s="38"/>
      <c r="H611" s="38"/>
      <c r="I611" s="195"/>
      <c r="J611" s="38"/>
      <c r="K611" s="38"/>
      <c r="L611" s="41"/>
      <c r="M611" s="196"/>
      <c r="N611" s="197"/>
      <c r="O611" s="66"/>
      <c r="P611" s="66"/>
      <c r="Q611" s="66"/>
      <c r="R611" s="66"/>
      <c r="S611" s="66"/>
      <c r="T611" s="67"/>
      <c r="U611" s="36"/>
      <c r="V611" s="36"/>
      <c r="W611" s="36"/>
      <c r="X611" s="36"/>
      <c r="Y611" s="36"/>
      <c r="Z611" s="36"/>
      <c r="AA611" s="36"/>
      <c r="AB611" s="36"/>
      <c r="AC611" s="36"/>
      <c r="AD611" s="36"/>
      <c r="AE611" s="36"/>
      <c r="AT611" s="19" t="s">
        <v>159</v>
      </c>
      <c r="AU611" s="19" t="s">
        <v>81</v>
      </c>
    </row>
    <row r="612" spans="2:51" s="13" customFormat="1" ht="12">
      <c r="B612" s="200"/>
      <c r="C612" s="201"/>
      <c r="D612" s="193" t="s">
        <v>161</v>
      </c>
      <c r="E612" s="202" t="s">
        <v>19</v>
      </c>
      <c r="F612" s="203" t="s">
        <v>925</v>
      </c>
      <c r="G612" s="201"/>
      <c r="H612" s="204">
        <v>7.79</v>
      </c>
      <c r="I612" s="205"/>
      <c r="J612" s="201"/>
      <c r="K612" s="201"/>
      <c r="L612" s="206"/>
      <c r="M612" s="207"/>
      <c r="N612" s="208"/>
      <c r="O612" s="208"/>
      <c r="P612" s="208"/>
      <c r="Q612" s="208"/>
      <c r="R612" s="208"/>
      <c r="S612" s="208"/>
      <c r="T612" s="209"/>
      <c r="AT612" s="210" t="s">
        <v>161</v>
      </c>
      <c r="AU612" s="210" t="s">
        <v>81</v>
      </c>
      <c r="AV612" s="13" t="s">
        <v>81</v>
      </c>
      <c r="AW612" s="13" t="s">
        <v>34</v>
      </c>
      <c r="AX612" s="13" t="s">
        <v>79</v>
      </c>
      <c r="AY612" s="210" t="s">
        <v>148</v>
      </c>
    </row>
    <row r="613" spans="1:65" s="2" customFormat="1" ht="16.5" customHeight="1">
      <c r="A613" s="36"/>
      <c r="B613" s="37"/>
      <c r="C613" s="180" t="s">
        <v>926</v>
      </c>
      <c r="D613" s="180" t="s">
        <v>150</v>
      </c>
      <c r="E613" s="181" t="s">
        <v>927</v>
      </c>
      <c r="F613" s="182" t="s">
        <v>928</v>
      </c>
      <c r="G613" s="183" t="s">
        <v>245</v>
      </c>
      <c r="H613" s="184">
        <v>99.213</v>
      </c>
      <c r="I613" s="185"/>
      <c r="J613" s="186">
        <f>ROUND(I613*H613,2)</f>
        <v>0</v>
      </c>
      <c r="K613" s="182" t="s">
        <v>154</v>
      </c>
      <c r="L613" s="41"/>
      <c r="M613" s="187" t="s">
        <v>19</v>
      </c>
      <c r="N613" s="188" t="s">
        <v>43</v>
      </c>
      <c r="O613" s="66"/>
      <c r="P613" s="189">
        <f>O613*H613</f>
        <v>0</v>
      </c>
      <c r="Q613" s="189">
        <v>0</v>
      </c>
      <c r="R613" s="189">
        <f>Q613*H613</f>
        <v>0</v>
      </c>
      <c r="S613" s="189">
        <v>0.01098</v>
      </c>
      <c r="T613" s="190">
        <f>S613*H613</f>
        <v>1.08935874</v>
      </c>
      <c r="U613" s="36"/>
      <c r="V613" s="36"/>
      <c r="W613" s="36"/>
      <c r="X613" s="36"/>
      <c r="Y613" s="36"/>
      <c r="Z613" s="36"/>
      <c r="AA613" s="36"/>
      <c r="AB613" s="36"/>
      <c r="AC613" s="36"/>
      <c r="AD613" s="36"/>
      <c r="AE613" s="36"/>
      <c r="AR613" s="191" t="s">
        <v>256</v>
      </c>
      <c r="AT613" s="191" t="s">
        <v>150</v>
      </c>
      <c r="AU613" s="191" t="s">
        <v>81</v>
      </c>
      <c r="AY613" s="19" t="s">
        <v>148</v>
      </c>
      <c r="BE613" s="192">
        <f>IF(N613="základní",J613,0)</f>
        <v>0</v>
      </c>
      <c r="BF613" s="192">
        <f>IF(N613="snížená",J613,0)</f>
        <v>0</v>
      </c>
      <c r="BG613" s="192">
        <f>IF(N613="zákl. přenesená",J613,0)</f>
        <v>0</v>
      </c>
      <c r="BH613" s="192">
        <f>IF(N613="sníž. přenesená",J613,0)</f>
        <v>0</v>
      </c>
      <c r="BI613" s="192">
        <f>IF(N613="nulová",J613,0)</f>
        <v>0</v>
      </c>
      <c r="BJ613" s="19" t="s">
        <v>79</v>
      </c>
      <c r="BK613" s="192">
        <f>ROUND(I613*H613,2)</f>
        <v>0</v>
      </c>
      <c r="BL613" s="19" t="s">
        <v>256</v>
      </c>
      <c r="BM613" s="191" t="s">
        <v>929</v>
      </c>
    </row>
    <row r="614" spans="1:47" s="2" customFormat="1" ht="12">
      <c r="A614" s="36"/>
      <c r="B614" s="37"/>
      <c r="C614" s="38"/>
      <c r="D614" s="193" t="s">
        <v>157</v>
      </c>
      <c r="E614" s="38"/>
      <c r="F614" s="194" t="s">
        <v>930</v>
      </c>
      <c r="G614" s="38"/>
      <c r="H614" s="38"/>
      <c r="I614" s="195"/>
      <c r="J614" s="38"/>
      <c r="K614" s="38"/>
      <c r="L614" s="41"/>
      <c r="M614" s="196"/>
      <c r="N614" s="197"/>
      <c r="O614" s="66"/>
      <c r="P614" s="66"/>
      <c r="Q614" s="66"/>
      <c r="R614" s="66"/>
      <c r="S614" s="66"/>
      <c r="T614" s="67"/>
      <c r="U614" s="36"/>
      <c r="V614" s="36"/>
      <c r="W614" s="36"/>
      <c r="X614" s="36"/>
      <c r="Y614" s="36"/>
      <c r="Z614" s="36"/>
      <c r="AA614" s="36"/>
      <c r="AB614" s="36"/>
      <c r="AC614" s="36"/>
      <c r="AD614" s="36"/>
      <c r="AE614" s="36"/>
      <c r="AT614" s="19" t="s">
        <v>157</v>
      </c>
      <c r="AU614" s="19" t="s">
        <v>81</v>
      </c>
    </row>
    <row r="615" spans="1:47" s="2" customFormat="1" ht="12">
      <c r="A615" s="36"/>
      <c r="B615" s="37"/>
      <c r="C615" s="38"/>
      <c r="D615" s="198" t="s">
        <v>159</v>
      </c>
      <c r="E615" s="38"/>
      <c r="F615" s="199" t="s">
        <v>931</v>
      </c>
      <c r="G615" s="38"/>
      <c r="H615" s="38"/>
      <c r="I615" s="195"/>
      <c r="J615" s="38"/>
      <c r="K615" s="38"/>
      <c r="L615" s="41"/>
      <c r="M615" s="196"/>
      <c r="N615" s="197"/>
      <c r="O615" s="66"/>
      <c r="P615" s="66"/>
      <c r="Q615" s="66"/>
      <c r="R615" s="66"/>
      <c r="S615" s="66"/>
      <c r="T615" s="67"/>
      <c r="U615" s="36"/>
      <c r="V615" s="36"/>
      <c r="W615" s="36"/>
      <c r="X615" s="36"/>
      <c r="Y615" s="36"/>
      <c r="Z615" s="36"/>
      <c r="AA615" s="36"/>
      <c r="AB615" s="36"/>
      <c r="AC615" s="36"/>
      <c r="AD615" s="36"/>
      <c r="AE615" s="36"/>
      <c r="AT615" s="19" t="s">
        <v>159</v>
      </c>
      <c r="AU615" s="19" t="s">
        <v>81</v>
      </c>
    </row>
    <row r="616" spans="2:51" s="15" customFormat="1" ht="12">
      <c r="B616" s="232"/>
      <c r="C616" s="233"/>
      <c r="D616" s="193" t="s">
        <v>161</v>
      </c>
      <c r="E616" s="234" t="s">
        <v>19</v>
      </c>
      <c r="F616" s="235" t="s">
        <v>932</v>
      </c>
      <c r="G616" s="233"/>
      <c r="H616" s="234" t="s">
        <v>19</v>
      </c>
      <c r="I616" s="236"/>
      <c r="J616" s="233"/>
      <c r="K616" s="233"/>
      <c r="L616" s="237"/>
      <c r="M616" s="238"/>
      <c r="N616" s="239"/>
      <c r="O616" s="239"/>
      <c r="P616" s="239"/>
      <c r="Q616" s="239"/>
      <c r="R616" s="239"/>
      <c r="S616" s="239"/>
      <c r="T616" s="240"/>
      <c r="AT616" s="241" t="s">
        <v>161</v>
      </c>
      <c r="AU616" s="241" t="s">
        <v>81</v>
      </c>
      <c r="AV616" s="15" t="s">
        <v>79</v>
      </c>
      <c r="AW616" s="15" t="s">
        <v>34</v>
      </c>
      <c r="AX616" s="15" t="s">
        <v>72</v>
      </c>
      <c r="AY616" s="241" t="s">
        <v>148</v>
      </c>
    </row>
    <row r="617" spans="2:51" s="13" customFormat="1" ht="12">
      <c r="B617" s="200"/>
      <c r="C617" s="201"/>
      <c r="D617" s="193" t="s">
        <v>161</v>
      </c>
      <c r="E617" s="202" t="s">
        <v>19</v>
      </c>
      <c r="F617" s="203" t="s">
        <v>933</v>
      </c>
      <c r="G617" s="201"/>
      <c r="H617" s="204">
        <v>54.639</v>
      </c>
      <c r="I617" s="205"/>
      <c r="J617" s="201"/>
      <c r="K617" s="201"/>
      <c r="L617" s="206"/>
      <c r="M617" s="207"/>
      <c r="N617" s="208"/>
      <c r="O617" s="208"/>
      <c r="P617" s="208"/>
      <c r="Q617" s="208"/>
      <c r="R617" s="208"/>
      <c r="S617" s="208"/>
      <c r="T617" s="209"/>
      <c r="AT617" s="210" t="s">
        <v>161</v>
      </c>
      <c r="AU617" s="210" t="s">
        <v>81</v>
      </c>
      <c r="AV617" s="13" t="s">
        <v>81</v>
      </c>
      <c r="AW617" s="13" t="s">
        <v>34</v>
      </c>
      <c r="AX617" s="13" t="s">
        <v>72</v>
      </c>
      <c r="AY617" s="210" t="s">
        <v>148</v>
      </c>
    </row>
    <row r="618" spans="2:51" s="13" customFormat="1" ht="12">
      <c r="B618" s="200"/>
      <c r="C618" s="201"/>
      <c r="D618" s="193" t="s">
        <v>161</v>
      </c>
      <c r="E618" s="202" t="s">
        <v>19</v>
      </c>
      <c r="F618" s="203" t="s">
        <v>934</v>
      </c>
      <c r="G618" s="201"/>
      <c r="H618" s="204">
        <v>44.574</v>
      </c>
      <c r="I618" s="205"/>
      <c r="J618" s="201"/>
      <c r="K618" s="201"/>
      <c r="L618" s="206"/>
      <c r="M618" s="207"/>
      <c r="N618" s="208"/>
      <c r="O618" s="208"/>
      <c r="P618" s="208"/>
      <c r="Q618" s="208"/>
      <c r="R618" s="208"/>
      <c r="S618" s="208"/>
      <c r="T618" s="209"/>
      <c r="AT618" s="210" t="s">
        <v>161</v>
      </c>
      <c r="AU618" s="210" t="s">
        <v>81</v>
      </c>
      <c r="AV618" s="13" t="s">
        <v>81</v>
      </c>
      <c r="AW618" s="13" t="s">
        <v>34</v>
      </c>
      <c r="AX618" s="13" t="s">
        <v>72</v>
      </c>
      <c r="AY618" s="210" t="s">
        <v>148</v>
      </c>
    </row>
    <row r="619" spans="2:51" s="14" customFormat="1" ht="12">
      <c r="B619" s="211"/>
      <c r="C619" s="212"/>
      <c r="D619" s="193" t="s">
        <v>161</v>
      </c>
      <c r="E619" s="213" t="s">
        <v>19</v>
      </c>
      <c r="F619" s="214" t="s">
        <v>164</v>
      </c>
      <c r="G619" s="212"/>
      <c r="H619" s="215">
        <v>99.213</v>
      </c>
      <c r="I619" s="216"/>
      <c r="J619" s="212"/>
      <c r="K619" s="212"/>
      <c r="L619" s="217"/>
      <c r="M619" s="218"/>
      <c r="N619" s="219"/>
      <c r="O619" s="219"/>
      <c r="P619" s="219"/>
      <c r="Q619" s="219"/>
      <c r="R619" s="219"/>
      <c r="S619" s="219"/>
      <c r="T619" s="220"/>
      <c r="AT619" s="221" t="s">
        <v>161</v>
      </c>
      <c r="AU619" s="221" t="s">
        <v>81</v>
      </c>
      <c r="AV619" s="14" t="s">
        <v>155</v>
      </c>
      <c r="AW619" s="14" t="s">
        <v>34</v>
      </c>
      <c r="AX619" s="14" t="s">
        <v>79</v>
      </c>
      <c r="AY619" s="221" t="s">
        <v>148</v>
      </c>
    </row>
    <row r="620" spans="1:65" s="2" customFormat="1" ht="24.2" customHeight="1">
      <c r="A620" s="36"/>
      <c r="B620" s="37"/>
      <c r="C620" s="180" t="s">
        <v>935</v>
      </c>
      <c r="D620" s="180" t="s">
        <v>150</v>
      </c>
      <c r="E620" s="181" t="s">
        <v>936</v>
      </c>
      <c r="F620" s="182" t="s">
        <v>937</v>
      </c>
      <c r="G620" s="183" t="s">
        <v>245</v>
      </c>
      <c r="H620" s="184">
        <v>28.74</v>
      </c>
      <c r="I620" s="185"/>
      <c r="J620" s="186">
        <f>ROUND(I620*H620,2)</f>
        <v>0</v>
      </c>
      <c r="K620" s="182" t="s">
        <v>154</v>
      </c>
      <c r="L620" s="41"/>
      <c r="M620" s="187" t="s">
        <v>19</v>
      </c>
      <c r="N620" s="188" t="s">
        <v>43</v>
      </c>
      <c r="O620" s="66"/>
      <c r="P620" s="189">
        <f>O620*H620</f>
        <v>0</v>
      </c>
      <c r="Q620" s="189">
        <v>0</v>
      </c>
      <c r="R620" s="189">
        <f>Q620*H620</f>
        <v>0</v>
      </c>
      <c r="S620" s="189">
        <v>0.02465</v>
      </c>
      <c r="T620" s="190">
        <f>S620*H620</f>
        <v>0.7084409999999999</v>
      </c>
      <c r="U620" s="36"/>
      <c r="V620" s="36"/>
      <c r="W620" s="36"/>
      <c r="X620" s="36"/>
      <c r="Y620" s="36"/>
      <c r="Z620" s="36"/>
      <c r="AA620" s="36"/>
      <c r="AB620" s="36"/>
      <c r="AC620" s="36"/>
      <c r="AD620" s="36"/>
      <c r="AE620" s="36"/>
      <c r="AR620" s="191" t="s">
        <v>256</v>
      </c>
      <c r="AT620" s="191" t="s">
        <v>150</v>
      </c>
      <c r="AU620" s="191" t="s">
        <v>81</v>
      </c>
      <c r="AY620" s="19" t="s">
        <v>148</v>
      </c>
      <c r="BE620" s="192">
        <f>IF(N620="základní",J620,0)</f>
        <v>0</v>
      </c>
      <c r="BF620" s="192">
        <f>IF(N620="snížená",J620,0)</f>
        <v>0</v>
      </c>
      <c r="BG620" s="192">
        <f>IF(N620="zákl. přenesená",J620,0)</f>
        <v>0</v>
      </c>
      <c r="BH620" s="192">
        <f>IF(N620="sníž. přenesená",J620,0)</f>
        <v>0</v>
      </c>
      <c r="BI620" s="192">
        <f>IF(N620="nulová",J620,0)</f>
        <v>0</v>
      </c>
      <c r="BJ620" s="19" t="s">
        <v>79</v>
      </c>
      <c r="BK620" s="192">
        <f>ROUND(I620*H620,2)</f>
        <v>0</v>
      </c>
      <c r="BL620" s="19" t="s">
        <v>256</v>
      </c>
      <c r="BM620" s="191" t="s">
        <v>938</v>
      </c>
    </row>
    <row r="621" spans="1:47" s="2" customFormat="1" ht="12">
      <c r="A621" s="36"/>
      <c r="B621" s="37"/>
      <c r="C621" s="38"/>
      <c r="D621" s="193" t="s">
        <v>157</v>
      </c>
      <c r="E621" s="38"/>
      <c r="F621" s="194" t="s">
        <v>939</v>
      </c>
      <c r="G621" s="38"/>
      <c r="H621" s="38"/>
      <c r="I621" s="195"/>
      <c r="J621" s="38"/>
      <c r="K621" s="38"/>
      <c r="L621" s="41"/>
      <c r="M621" s="196"/>
      <c r="N621" s="197"/>
      <c r="O621" s="66"/>
      <c r="P621" s="66"/>
      <c r="Q621" s="66"/>
      <c r="R621" s="66"/>
      <c r="S621" s="66"/>
      <c r="T621" s="67"/>
      <c r="U621" s="36"/>
      <c r="V621" s="36"/>
      <c r="W621" s="36"/>
      <c r="X621" s="36"/>
      <c r="Y621" s="36"/>
      <c r="Z621" s="36"/>
      <c r="AA621" s="36"/>
      <c r="AB621" s="36"/>
      <c r="AC621" s="36"/>
      <c r="AD621" s="36"/>
      <c r="AE621" s="36"/>
      <c r="AT621" s="19" t="s">
        <v>157</v>
      </c>
      <c r="AU621" s="19" t="s">
        <v>81</v>
      </c>
    </row>
    <row r="622" spans="1:47" s="2" customFormat="1" ht="12">
      <c r="A622" s="36"/>
      <c r="B622" s="37"/>
      <c r="C622" s="38"/>
      <c r="D622" s="198" t="s">
        <v>159</v>
      </c>
      <c r="E622" s="38"/>
      <c r="F622" s="199" t="s">
        <v>940</v>
      </c>
      <c r="G622" s="38"/>
      <c r="H622" s="38"/>
      <c r="I622" s="195"/>
      <c r="J622" s="38"/>
      <c r="K622" s="38"/>
      <c r="L622" s="41"/>
      <c r="M622" s="196"/>
      <c r="N622" s="197"/>
      <c r="O622" s="66"/>
      <c r="P622" s="66"/>
      <c r="Q622" s="66"/>
      <c r="R622" s="66"/>
      <c r="S622" s="66"/>
      <c r="T622" s="67"/>
      <c r="U622" s="36"/>
      <c r="V622" s="36"/>
      <c r="W622" s="36"/>
      <c r="X622" s="36"/>
      <c r="Y622" s="36"/>
      <c r="Z622" s="36"/>
      <c r="AA622" s="36"/>
      <c r="AB622" s="36"/>
      <c r="AC622" s="36"/>
      <c r="AD622" s="36"/>
      <c r="AE622" s="36"/>
      <c r="AT622" s="19" t="s">
        <v>159</v>
      </c>
      <c r="AU622" s="19" t="s">
        <v>81</v>
      </c>
    </row>
    <row r="623" spans="2:51" s="13" customFormat="1" ht="22.5">
      <c r="B623" s="200"/>
      <c r="C623" s="201"/>
      <c r="D623" s="193" t="s">
        <v>161</v>
      </c>
      <c r="E623" s="202" t="s">
        <v>19</v>
      </c>
      <c r="F623" s="203" t="s">
        <v>941</v>
      </c>
      <c r="G623" s="201"/>
      <c r="H623" s="204">
        <v>28.74</v>
      </c>
      <c r="I623" s="205"/>
      <c r="J623" s="201"/>
      <c r="K623" s="201"/>
      <c r="L623" s="206"/>
      <c r="M623" s="207"/>
      <c r="N623" s="208"/>
      <c r="O623" s="208"/>
      <c r="P623" s="208"/>
      <c r="Q623" s="208"/>
      <c r="R623" s="208"/>
      <c r="S623" s="208"/>
      <c r="T623" s="209"/>
      <c r="AT623" s="210" t="s">
        <v>161</v>
      </c>
      <c r="AU623" s="210" t="s">
        <v>81</v>
      </c>
      <c r="AV623" s="13" t="s">
        <v>81</v>
      </c>
      <c r="AW623" s="13" t="s">
        <v>34</v>
      </c>
      <c r="AX623" s="13" t="s">
        <v>79</v>
      </c>
      <c r="AY623" s="210" t="s">
        <v>148</v>
      </c>
    </row>
    <row r="624" spans="1:65" s="2" customFormat="1" ht="21.75" customHeight="1">
      <c r="A624" s="36"/>
      <c r="B624" s="37"/>
      <c r="C624" s="180" t="s">
        <v>942</v>
      </c>
      <c r="D624" s="180" t="s">
        <v>150</v>
      </c>
      <c r="E624" s="181" t="s">
        <v>943</v>
      </c>
      <c r="F624" s="182" t="s">
        <v>944</v>
      </c>
      <c r="G624" s="183" t="s">
        <v>245</v>
      </c>
      <c r="H624" s="184">
        <v>32.612</v>
      </c>
      <c r="I624" s="185"/>
      <c r="J624" s="186">
        <f>ROUND(I624*H624,2)</f>
        <v>0</v>
      </c>
      <c r="K624" s="182" t="s">
        <v>154</v>
      </c>
      <c r="L624" s="41"/>
      <c r="M624" s="187" t="s">
        <v>19</v>
      </c>
      <c r="N624" s="188" t="s">
        <v>43</v>
      </c>
      <c r="O624" s="66"/>
      <c r="P624" s="189">
        <f>O624*H624</f>
        <v>0</v>
      </c>
      <c r="Q624" s="189">
        <v>0</v>
      </c>
      <c r="R624" s="189">
        <f>Q624*H624</f>
        <v>0</v>
      </c>
      <c r="S624" s="189">
        <v>0.01098</v>
      </c>
      <c r="T624" s="190">
        <f>S624*H624</f>
        <v>0.35807976</v>
      </c>
      <c r="U624" s="36"/>
      <c r="V624" s="36"/>
      <c r="W624" s="36"/>
      <c r="X624" s="36"/>
      <c r="Y624" s="36"/>
      <c r="Z624" s="36"/>
      <c r="AA624" s="36"/>
      <c r="AB624" s="36"/>
      <c r="AC624" s="36"/>
      <c r="AD624" s="36"/>
      <c r="AE624" s="36"/>
      <c r="AR624" s="191" t="s">
        <v>256</v>
      </c>
      <c r="AT624" s="191" t="s">
        <v>150</v>
      </c>
      <c r="AU624" s="191" t="s">
        <v>81</v>
      </c>
      <c r="AY624" s="19" t="s">
        <v>148</v>
      </c>
      <c r="BE624" s="192">
        <f>IF(N624="základní",J624,0)</f>
        <v>0</v>
      </c>
      <c r="BF624" s="192">
        <f>IF(N624="snížená",J624,0)</f>
        <v>0</v>
      </c>
      <c r="BG624" s="192">
        <f>IF(N624="zákl. přenesená",J624,0)</f>
        <v>0</v>
      </c>
      <c r="BH624" s="192">
        <f>IF(N624="sníž. přenesená",J624,0)</f>
        <v>0</v>
      </c>
      <c r="BI624" s="192">
        <f>IF(N624="nulová",J624,0)</f>
        <v>0</v>
      </c>
      <c r="BJ624" s="19" t="s">
        <v>79</v>
      </c>
      <c r="BK624" s="192">
        <f>ROUND(I624*H624,2)</f>
        <v>0</v>
      </c>
      <c r="BL624" s="19" t="s">
        <v>256</v>
      </c>
      <c r="BM624" s="191" t="s">
        <v>945</v>
      </c>
    </row>
    <row r="625" spans="1:47" s="2" customFormat="1" ht="12">
      <c r="A625" s="36"/>
      <c r="B625" s="37"/>
      <c r="C625" s="38"/>
      <c r="D625" s="193" t="s">
        <v>157</v>
      </c>
      <c r="E625" s="38"/>
      <c r="F625" s="194" t="s">
        <v>946</v>
      </c>
      <c r="G625" s="38"/>
      <c r="H625" s="38"/>
      <c r="I625" s="195"/>
      <c r="J625" s="38"/>
      <c r="K625" s="38"/>
      <c r="L625" s="41"/>
      <c r="M625" s="196"/>
      <c r="N625" s="197"/>
      <c r="O625" s="66"/>
      <c r="P625" s="66"/>
      <c r="Q625" s="66"/>
      <c r="R625" s="66"/>
      <c r="S625" s="66"/>
      <c r="T625" s="67"/>
      <c r="U625" s="36"/>
      <c r="V625" s="36"/>
      <c r="W625" s="36"/>
      <c r="X625" s="36"/>
      <c r="Y625" s="36"/>
      <c r="Z625" s="36"/>
      <c r="AA625" s="36"/>
      <c r="AB625" s="36"/>
      <c r="AC625" s="36"/>
      <c r="AD625" s="36"/>
      <c r="AE625" s="36"/>
      <c r="AT625" s="19" t="s">
        <v>157</v>
      </c>
      <c r="AU625" s="19" t="s">
        <v>81</v>
      </c>
    </row>
    <row r="626" spans="1:47" s="2" customFormat="1" ht="12">
      <c r="A626" s="36"/>
      <c r="B626" s="37"/>
      <c r="C626" s="38"/>
      <c r="D626" s="198" t="s">
        <v>159</v>
      </c>
      <c r="E626" s="38"/>
      <c r="F626" s="199" t="s">
        <v>947</v>
      </c>
      <c r="G626" s="38"/>
      <c r="H626" s="38"/>
      <c r="I626" s="195"/>
      <c r="J626" s="38"/>
      <c r="K626" s="38"/>
      <c r="L626" s="41"/>
      <c r="M626" s="196"/>
      <c r="N626" s="197"/>
      <c r="O626" s="66"/>
      <c r="P626" s="66"/>
      <c r="Q626" s="66"/>
      <c r="R626" s="66"/>
      <c r="S626" s="66"/>
      <c r="T626" s="67"/>
      <c r="U626" s="36"/>
      <c r="V626" s="36"/>
      <c r="W626" s="36"/>
      <c r="X626" s="36"/>
      <c r="Y626" s="36"/>
      <c r="Z626" s="36"/>
      <c r="AA626" s="36"/>
      <c r="AB626" s="36"/>
      <c r="AC626" s="36"/>
      <c r="AD626" s="36"/>
      <c r="AE626" s="36"/>
      <c r="AT626" s="19" t="s">
        <v>159</v>
      </c>
      <c r="AU626" s="19" t="s">
        <v>81</v>
      </c>
    </row>
    <row r="627" spans="2:51" s="13" customFormat="1" ht="12">
      <c r="B627" s="200"/>
      <c r="C627" s="201"/>
      <c r="D627" s="193" t="s">
        <v>161</v>
      </c>
      <c r="E627" s="202" t="s">
        <v>19</v>
      </c>
      <c r="F627" s="203" t="s">
        <v>948</v>
      </c>
      <c r="G627" s="201"/>
      <c r="H627" s="204">
        <v>32.612</v>
      </c>
      <c r="I627" s="205"/>
      <c r="J627" s="201"/>
      <c r="K627" s="201"/>
      <c r="L627" s="206"/>
      <c r="M627" s="207"/>
      <c r="N627" s="208"/>
      <c r="O627" s="208"/>
      <c r="P627" s="208"/>
      <c r="Q627" s="208"/>
      <c r="R627" s="208"/>
      <c r="S627" s="208"/>
      <c r="T627" s="209"/>
      <c r="AT627" s="210" t="s">
        <v>161</v>
      </c>
      <c r="AU627" s="210" t="s">
        <v>81</v>
      </c>
      <c r="AV627" s="13" t="s">
        <v>81</v>
      </c>
      <c r="AW627" s="13" t="s">
        <v>34</v>
      </c>
      <c r="AX627" s="13" t="s">
        <v>79</v>
      </c>
      <c r="AY627" s="210" t="s">
        <v>148</v>
      </c>
    </row>
    <row r="628" spans="1:65" s="2" customFormat="1" ht="24.2" customHeight="1">
      <c r="A628" s="36"/>
      <c r="B628" s="37"/>
      <c r="C628" s="180" t="s">
        <v>949</v>
      </c>
      <c r="D628" s="180" t="s">
        <v>150</v>
      </c>
      <c r="E628" s="181" t="s">
        <v>950</v>
      </c>
      <c r="F628" s="182" t="s">
        <v>951</v>
      </c>
      <c r="G628" s="183" t="s">
        <v>245</v>
      </c>
      <c r="H628" s="184">
        <v>61.352</v>
      </c>
      <c r="I628" s="185"/>
      <c r="J628" s="186">
        <f>ROUND(I628*H628,2)</f>
        <v>0</v>
      </c>
      <c r="K628" s="182" t="s">
        <v>154</v>
      </c>
      <c r="L628" s="41"/>
      <c r="M628" s="187" t="s">
        <v>19</v>
      </c>
      <c r="N628" s="188" t="s">
        <v>43</v>
      </c>
      <c r="O628" s="66"/>
      <c r="P628" s="189">
        <f>O628*H628</f>
        <v>0</v>
      </c>
      <c r="Q628" s="189">
        <v>0</v>
      </c>
      <c r="R628" s="189">
        <f>Q628*H628</f>
        <v>0</v>
      </c>
      <c r="S628" s="189">
        <v>0.008</v>
      </c>
      <c r="T628" s="190">
        <f>S628*H628</f>
        <v>0.490816</v>
      </c>
      <c r="U628" s="36"/>
      <c r="V628" s="36"/>
      <c r="W628" s="36"/>
      <c r="X628" s="36"/>
      <c r="Y628" s="36"/>
      <c r="Z628" s="36"/>
      <c r="AA628" s="36"/>
      <c r="AB628" s="36"/>
      <c r="AC628" s="36"/>
      <c r="AD628" s="36"/>
      <c r="AE628" s="36"/>
      <c r="AR628" s="191" t="s">
        <v>256</v>
      </c>
      <c r="AT628" s="191" t="s">
        <v>150</v>
      </c>
      <c r="AU628" s="191" t="s">
        <v>81</v>
      </c>
      <c r="AY628" s="19" t="s">
        <v>148</v>
      </c>
      <c r="BE628" s="192">
        <f>IF(N628="základní",J628,0)</f>
        <v>0</v>
      </c>
      <c r="BF628" s="192">
        <f>IF(N628="snížená",J628,0)</f>
        <v>0</v>
      </c>
      <c r="BG628" s="192">
        <f>IF(N628="zákl. přenesená",J628,0)</f>
        <v>0</v>
      </c>
      <c r="BH628" s="192">
        <f>IF(N628="sníž. přenesená",J628,0)</f>
        <v>0</v>
      </c>
      <c r="BI628" s="192">
        <f>IF(N628="nulová",J628,0)</f>
        <v>0</v>
      </c>
      <c r="BJ628" s="19" t="s">
        <v>79</v>
      </c>
      <c r="BK628" s="192">
        <f>ROUND(I628*H628,2)</f>
        <v>0</v>
      </c>
      <c r="BL628" s="19" t="s">
        <v>256</v>
      </c>
      <c r="BM628" s="191" t="s">
        <v>952</v>
      </c>
    </row>
    <row r="629" spans="1:47" s="2" customFormat="1" ht="12">
      <c r="A629" s="36"/>
      <c r="B629" s="37"/>
      <c r="C629" s="38"/>
      <c r="D629" s="193" t="s">
        <v>157</v>
      </c>
      <c r="E629" s="38"/>
      <c r="F629" s="194" t="s">
        <v>953</v>
      </c>
      <c r="G629" s="38"/>
      <c r="H629" s="38"/>
      <c r="I629" s="195"/>
      <c r="J629" s="38"/>
      <c r="K629" s="38"/>
      <c r="L629" s="41"/>
      <c r="M629" s="196"/>
      <c r="N629" s="197"/>
      <c r="O629" s="66"/>
      <c r="P629" s="66"/>
      <c r="Q629" s="66"/>
      <c r="R629" s="66"/>
      <c r="S629" s="66"/>
      <c r="T629" s="67"/>
      <c r="U629" s="36"/>
      <c r="V629" s="36"/>
      <c r="W629" s="36"/>
      <c r="X629" s="36"/>
      <c r="Y629" s="36"/>
      <c r="Z629" s="36"/>
      <c r="AA629" s="36"/>
      <c r="AB629" s="36"/>
      <c r="AC629" s="36"/>
      <c r="AD629" s="36"/>
      <c r="AE629" s="36"/>
      <c r="AT629" s="19" t="s">
        <v>157</v>
      </c>
      <c r="AU629" s="19" t="s">
        <v>81</v>
      </c>
    </row>
    <row r="630" spans="1:47" s="2" customFormat="1" ht="12">
      <c r="A630" s="36"/>
      <c r="B630" s="37"/>
      <c r="C630" s="38"/>
      <c r="D630" s="198" t="s">
        <v>159</v>
      </c>
      <c r="E630" s="38"/>
      <c r="F630" s="199" t="s">
        <v>954</v>
      </c>
      <c r="G630" s="38"/>
      <c r="H630" s="38"/>
      <c r="I630" s="195"/>
      <c r="J630" s="38"/>
      <c r="K630" s="38"/>
      <c r="L630" s="41"/>
      <c r="M630" s="196"/>
      <c r="N630" s="197"/>
      <c r="O630" s="66"/>
      <c r="P630" s="66"/>
      <c r="Q630" s="66"/>
      <c r="R630" s="66"/>
      <c r="S630" s="66"/>
      <c r="T630" s="67"/>
      <c r="U630" s="36"/>
      <c r="V630" s="36"/>
      <c r="W630" s="36"/>
      <c r="X630" s="36"/>
      <c r="Y630" s="36"/>
      <c r="Z630" s="36"/>
      <c r="AA630" s="36"/>
      <c r="AB630" s="36"/>
      <c r="AC630" s="36"/>
      <c r="AD630" s="36"/>
      <c r="AE630" s="36"/>
      <c r="AT630" s="19" t="s">
        <v>159</v>
      </c>
      <c r="AU630" s="19" t="s">
        <v>81</v>
      </c>
    </row>
    <row r="631" spans="2:51" s="13" customFormat="1" ht="12">
      <c r="B631" s="200"/>
      <c r="C631" s="201"/>
      <c r="D631" s="193" t="s">
        <v>161</v>
      </c>
      <c r="E631" s="202" t="s">
        <v>19</v>
      </c>
      <c r="F631" s="203" t="s">
        <v>955</v>
      </c>
      <c r="G631" s="201"/>
      <c r="H631" s="204">
        <v>32.612</v>
      </c>
      <c r="I631" s="205"/>
      <c r="J631" s="201"/>
      <c r="K631" s="201"/>
      <c r="L631" s="206"/>
      <c r="M631" s="207"/>
      <c r="N631" s="208"/>
      <c r="O631" s="208"/>
      <c r="P631" s="208"/>
      <c r="Q631" s="208"/>
      <c r="R631" s="208"/>
      <c r="S631" s="208"/>
      <c r="T631" s="209"/>
      <c r="AT631" s="210" t="s">
        <v>161</v>
      </c>
      <c r="AU631" s="210" t="s">
        <v>81</v>
      </c>
      <c r="AV631" s="13" t="s">
        <v>81</v>
      </c>
      <c r="AW631" s="13" t="s">
        <v>34</v>
      </c>
      <c r="AX631" s="13" t="s">
        <v>72</v>
      </c>
      <c r="AY631" s="210" t="s">
        <v>148</v>
      </c>
    </row>
    <row r="632" spans="2:51" s="13" customFormat="1" ht="22.5">
      <c r="B632" s="200"/>
      <c r="C632" s="201"/>
      <c r="D632" s="193" t="s">
        <v>161</v>
      </c>
      <c r="E632" s="202" t="s">
        <v>19</v>
      </c>
      <c r="F632" s="203" t="s">
        <v>941</v>
      </c>
      <c r="G632" s="201"/>
      <c r="H632" s="204">
        <v>28.74</v>
      </c>
      <c r="I632" s="205"/>
      <c r="J632" s="201"/>
      <c r="K632" s="201"/>
      <c r="L632" s="206"/>
      <c r="M632" s="207"/>
      <c r="N632" s="208"/>
      <c r="O632" s="208"/>
      <c r="P632" s="208"/>
      <c r="Q632" s="208"/>
      <c r="R632" s="208"/>
      <c r="S632" s="208"/>
      <c r="T632" s="209"/>
      <c r="AT632" s="210" t="s">
        <v>161</v>
      </c>
      <c r="AU632" s="210" t="s">
        <v>81</v>
      </c>
      <c r="AV632" s="13" t="s">
        <v>81</v>
      </c>
      <c r="AW632" s="13" t="s">
        <v>34</v>
      </c>
      <c r="AX632" s="13" t="s">
        <v>72</v>
      </c>
      <c r="AY632" s="210" t="s">
        <v>148</v>
      </c>
    </row>
    <row r="633" spans="2:51" s="14" customFormat="1" ht="12">
      <c r="B633" s="211"/>
      <c r="C633" s="212"/>
      <c r="D633" s="193" t="s">
        <v>161</v>
      </c>
      <c r="E633" s="213" t="s">
        <v>19</v>
      </c>
      <c r="F633" s="214" t="s">
        <v>164</v>
      </c>
      <c r="G633" s="212"/>
      <c r="H633" s="215">
        <v>61.352</v>
      </c>
      <c r="I633" s="216"/>
      <c r="J633" s="212"/>
      <c r="K633" s="212"/>
      <c r="L633" s="217"/>
      <c r="M633" s="218"/>
      <c r="N633" s="219"/>
      <c r="O633" s="219"/>
      <c r="P633" s="219"/>
      <c r="Q633" s="219"/>
      <c r="R633" s="219"/>
      <c r="S633" s="219"/>
      <c r="T633" s="220"/>
      <c r="AT633" s="221" t="s">
        <v>161</v>
      </c>
      <c r="AU633" s="221" t="s">
        <v>81</v>
      </c>
      <c r="AV633" s="14" t="s">
        <v>155</v>
      </c>
      <c r="AW633" s="14" t="s">
        <v>34</v>
      </c>
      <c r="AX633" s="14" t="s">
        <v>79</v>
      </c>
      <c r="AY633" s="221" t="s">
        <v>148</v>
      </c>
    </row>
    <row r="634" spans="1:65" s="2" customFormat="1" ht="24.2" customHeight="1">
      <c r="A634" s="36"/>
      <c r="B634" s="37"/>
      <c r="C634" s="180" t="s">
        <v>956</v>
      </c>
      <c r="D634" s="180" t="s">
        <v>150</v>
      </c>
      <c r="E634" s="181" t="s">
        <v>957</v>
      </c>
      <c r="F634" s="182" t="s">
        <v>958</v>
      </c>
      <c r="G634" s="183" t="s">
        <v>200</v>
      </c>
      <c r="H634" s="184">
        <v>1</v>
      </c>
      <c r="I634" s="185"/>
      <c r="J634" s="186">
        <f>ROUND(I634*H634,2)</f>
        <v>0</v>
      </c>
      <c r="K634" s="182" t="s">
        <v>154</v>
      </c>
      <c r="L634" s="41"/>
      <c r="M634" s="187" t="s">
        <v>19</v>
      </c>
      <c r="N634" s="188" t="s">
        <v>43</v>
      </c>
      <c r="O634" s="66"/>
      <c r="P634" s="189">
        <f>O634*H634</f>
        <v>0</v>
      </c>
      <c r="Q634" s="189">
        <v>0</v>
      </c>
      <c r="R634" s="189">
        <f>Q634*H634</f>
        <v>0</v>
      </c>
      <c r="S634" s="189">
        <v>0.006</v>
      </c>
      <c r="T634" s="190">
        <f>S634*H634</f>
        <v>0.006</v>
      </c>
      <c r="U634" s="36"/>
      <c r="V634" s="36"/>
      <c r="W634" s="36"/>
      <c r="X634" s="36"/>
      <c r="Y634" s="36"/>
      <c r="Z634" s="36"/>
      <c r="AA634" s="36"/>
      <c r="AB634" s="36"/>
      <c r="AC634" s="36"/>
      <c r="AD634" s="36"/>
      <c r="AE634" s="36"/>
      <c r="AR634" s="191" t="s">
        <v>256</v>
      </c>
      <c r="AT634" s="191" t="s">
        <v>150</v>
      </c>
      <c r="AU634" s="191" t="s">
        <v>81</v>
      </c>
      <c r="AY634" s="19" t="s">
        <v>148</v>
      </c>
      <c r="BE634" s="192">
        <f>IF(N634="základní",J634,0)</f>
        <v>0</v>
      </c>
      <c r="BF634" s="192">
        <f>IF(N634="snížená",J634,0)</f>
        <v>0</v>
      </c>
      <c r="BG634" s="192">
        <f>IF(N634="zákl. přenesená",J634,0)</f>
        <v>0</v>
      </c>
      <c r="BH634" s="192">
        <f>IF(N634="sníž. přenesená",J634,0)</f>
        <v>0</v>
      </c>
      <c r="BI634" s="192">
        <f>IF(N634="nulová",J634,0)</f>
        <v>0</v>
      </c>
      <c r="BJ634" s="19" t="s">
        <v>79</v>
      </c>
      <c r="BK634" s="192">
        <f>ROUND(I634*H634,2)</f>
        <v>0</v>
      </c>
      <c r="BL634" s="19" t="s">
        <v>256</v>
      </c>
      <c r="BM634" s="191" t="s">
        <v>959</v>
      </c>
    </row>
    <row r="635" spans="1:47" s="2" customFormat="1" ht="19.5">
      <c r="A635" s="36"/>
      <c r="B635" s="37"/>
      <c r="C635" s="38"/>
      <c r="D635" s="193" t="s">
        <v>157</v>
      </c>
      <c r="E635" s="38"/>
      <c r="F635" s="194" t="s">
        <v>960</v>
      </c>
      <c r="G635" s="38"/>
      <c r="H635" s="38"/>
      <c r="I635" s="195"/>
      <c r="J635" s="38"/>
      <c r="K635" s="38"/>
      <c r="L635" s="41"/>
      <c r="M635" s="196"/>
      <c r="N635" s="197"/>
      <c r="O635" s="66"/>
      <c r="P635" s="66"/>
      <c r="Q635" s="66"/>
      <c r="R635" s="66"/>
      <c r="S635" s="66"/>
      <c r="T635" s="67"/>
      <c r="U635" s="36"/>
      <c r="V635" s="36"/>
      <c r="W635" s="36"/>
      <c r="X635" s="36"/>
      <c r="Y635" s="36"/>
      <c r="Z635" s="36"/>
      <c r="AA635" s="36"/>
      <c r="AB635" s="36"/>
      <c r="AC635" s="36"/>
      <c r="AD635" s="36"/>
      <c r="AE635" s="36"/>
      <c r="AT635" s="19" t="s">
        <v>157</v>
      </c>
      <c r="AU635" s="19" t="s">
        <v>81</v>
      </c>
    </row>
    <row r="636" spans="1:47" s="2" customFormat="1" ht="12">
      <c r="A636" s="36"/>
      <c r="B636" s="37"/>
      <c r="C636" s="38"/>
      <c r="D636" s="198" t="s">
        <v>159</v>
      </c>
      <c r="E636" s="38"/>
      <c r="F636" s="199" t="s">
        <v>961</v>
      </c>
      <c r="G636" s="38"/>
      <c r="H636" s="38"/>
      <c r="I636" s="195"/>
      <c r="J636" s="38"/>
      <c r="K636" s="38"/>
      <c r="L636" s="41"/>
      <c r="M636" s="196"/>
      <c r="N636" s="197"/>
      <c r="O636" s="66"/>
      <c r="P636" s="66"/>
      <c r="Q636" s="66"/>
      <c r="R636" s="66"/>
      <c r="S636" s="66"/>
      <c r="T636" s="67"/>
      <c r="U636" s="36"/>
      <c r="V636" s="36"/>
      <c r="W636" s="36"/>
      <c r="X636" s="36"/>
      <c r="Y636" s="36"/>
      <c r="Z636" s="36"/>
      <c r="AA636" s="36"/>
      <c r="AB636" s="36"/>
      <c r="AC636" s="36"/>
      <c r="AD636" s="36"/>
      <c r="AE636" s="36"/>
      <c r="AT636" s="19" t="s">
        <v>159</v>
      </c>
      <c r="AU636" s="19" t="s">
        <v>81</v>
      </c>
    </row>
    <row r="637" spans="2:51" s="13" customFormat="1" ht="12">
      <c r="B637" s="200"/>
      <c r="C637" s="201"/>
      <c r="D637" s="193" t="s">
        <v>161</v>
      </c>
      <c r="E637" s="202" t="s">
        <v>19</v>
      </c>
      <c r="F637" s="203" t="s">
        <v>962</v>
      </c>
      <c r="G637" s="201"/>
      <c r="H637" s="204">
        <v>1</v>
      </c>
      <c r="I637" s="205"/>
      <c r="J637" s="201"/>
      <c r="K637" s="201"/>
      <c r="L637" s="206"/>
      <c r="M637" s="207"/>
      <c r="N637" s="208"/>
      <c r="O637" s="208"/>
      <c r="P637" s="208"/>
      <c r="Q637" s="208"/>
      <c r="R637" s="208"/>
      <c r="S637" s="208"/>
      <c r="T637" s="209"/>
      <c r="AT637" s="210" t="s">
        <v>161</v>
      </c>
      <c r="AU637" s="210" t="s">
        <v>81</v>
      </c>
      <c r="AV637" s="13" t="s">
        <v>81</v>
      </c>
      <c r="AW637" s="13" t="s">
        <v>34</v>
      </c>
      <c r="AX637" s="13" t="s">
        <v>79</v>
      </c>
      <c r="AY637" s="210" t="s">
        <v>148</v>
      </c>
    </row>
    <row r="638" spans="1:65" s="2" customFormat="1" ht="24.2" customHeight="1">
      <c r="A638" s="36"/>
      <c r="B638" s="37"/>
      <c r="C638" s="180" t="s">
        <v>963</v>
      </c>
      <c r="D638" s="180" t="s">
        <v>150</v>
      </c>
      <c r="E638" s="181" t="s">
        <v>957</v>
      </c>
      <c r="F638" s="182" t="s">
        <v>958</v>
      </c>
      <c r="G638" s="183" t="s">
        <v>200</v>
      </c>
      <c r="H638" s="184">
        <v>1</v>
      </c>
      <c r="I638" s="185"/>
      <c r="J638" s="186">
        <f>ROUND(I638*H638,2)</f>
        <v>0</v>
      </c>
      <c r="K638" s="182" t="s">
        <v>154</v>
      </c>
      <c r="L638" s="41"/>
      <c r="M638" s="187" t="s">
        <v>19</v>
      </c>
      <c r="N638" s="188" t="s">
        <v>43</v>
      </c>
      <c r="O638" s="66"/>
      <c r="P638" s="189">
        <f>O638*H638</f>
        <v>0</v>
      </c>
      <c r="Q638" s="189">
        <v>0</v>
      </c>
      <c r="R638" s="189">
        <f>Q638*H638</f>
        <v>0</v>
      </c>
      <c r="S638" s="189">
        <v>0.006</v>
      </c>
      <c r="T638" s="190">
        <f>S638*H638</f>
        <v>0.006</v>
      </c>
      <c r="U638" s="36"/>
      <c r="V638" s="36"/>
      <c r="W638" s="36"/>
      <c r="X638" s="36"/>
      <c r="Y638" s="36"/>
      <c r="Z638" s="36"/>
      <c r="AA638" s="36"/>
      <c r="AB638" s="36"/>
      <c r="AC638" s="36"/>
      <c r="AD638" s="36"/>
      <c r="AE638" s="36"/>
      <c r="AR638" s="191" t="s">
        <v>256</v>
      </c>
      <c r="AT638" s="191" t="s">
        <v>150</v>
      </c>
      <c r="AU638" s="191" t="s">
        <v>81</v>
      </c>
      <c r="AY638" s="19" t="s">
        <v>148</v>
      </c>
      <c r="BE638" s="192">
        <f>IF(N638="základní",J638,0)</f>
        <v>0</v>
      </c>
      <c r="BF638" s="192">
        <f>IF(N638="snížená",J638,0)</f>
        <v>0</v>
      </c>
      <c r="BG638" s="192">
        <f>IF(N638="zákl. přenesená",J638,0)</f>
        <v>0</v>
      </c>
      <c r="BH638" s="192">
        <f>IF(N638="sníž. přenesená",J638,0)</f>
        <v>0</v>
      </c>
      <c r="BI638" s="192">
        <f>IF(N638="nulová",J638,0)</f>
        <v>0</v>
      </c>
      <c r="BJ638" s="19" t="s">
        <v>79</v>
      </c>
      <c r="BK638" s="192">
        <f>ROUND(I638*H638,2)</f>
        <v>0</v>
      </c>
      <c r="BL638" s="19" t="s">
        <v>256</v>
      </c>
      <c r="BM638" s="191" t="s">
        <v>964</v>
      </c>
    </row>
    <row r="639" spans="1:47" s="2" customFormat="1" ht="19.5">
      <c r="A639" s="36"/>
      <c r="B639" s="37"/>
      <c r="C639" s="38"/>
      <c r="D639" s="193" t="s">
        <v>157</v>
      </c>
      <c r="E639" s="38"/>
      <c r="F639" s="194" t="s">
        <v>960</v>
      </c>
      <c r="G639" s="38"/>
      <c r="H639" s="38"/>
      <c r="I639" s="195"/>
      <c r="J639" s="38"/>
      <c r="K639" s="38"/>
      <c r="L639" s="41"/>
      <c r="M639" s="196"/>
      <c r="N639" s="197"/>
      <c r="O639" s="66"/>
      <c r="P639" s="66"/>
      <c r="Q639" s="66"/>
      <c r="R639" s="66"/>
      <c r="S639" s="66"/>
      <c r="T639" s="67"/>
      <c r="U639" s="36"/>
      <c r="V639" s="36"/>
      <c r="W639" s="36"/>
      <c r="X639" s="36"/>
      <c r="Y639" s="36"/>
      <c r="Z639" s="36"/>
      <c r="AA639" s="36"/>
      <c r="AB639" s="36"/>
      <c r="AC639" s="36"/>
      <c r="AD639" s="36"/>
      <c r="AE639" s="36"/>
      <c r="AT639" s="19" t="s">
        <v>157</v>
      </c>
      <c r="AU639" s="19" t="s">
        <v>81</v>
      </c>
    </row>
    <row r="640" spans="1:47" s="2" customFormat="1" ht="12">
      <c r="A640" s="36"/>
      <c r="B640" s="37"/>
      <c r="C640" s="38"/>
      <c r="D640" s="198" t="s">
        <v>159</v>
      </c>
      <c r="E640" s="38"/>
      <c r="F640" s="199" t="s">
        <v>961</v>
      </c>
      <c r="G640" s="38"/>
      <c r="H640" s="38"/>
      <c r="I640" s="195"/>
      <c r="J640" s="38"/>
      <c r="K640" s="38"/>
      <c r="L640" s="41"/>
      <c r="M640" s="196"/>
      <c r="N640" s="197"/>
      <c r="O640" s="66"/>
      <c r="P640" s="66"/>
      <c r="Q640" s="66"/>
      <c r="R640" s="66"/>
      <c r="S640" s="66"/>
      <c r="T640" s="67"/>
      <c r="U640" s="36"/>
      <c r="V640" s="36"/>
      <c r="W640" s="36"/>
      <c r="X640" s="36"/>
      <c r="Y640" s="36"/>
      <c r="Z640" s="36"/>
      <c r="AA640" s="36"/>
      <c r="AB640" s="36"/>
      <c r="AC640" s="36"/>
      <c r="AD640" s="36"/>
      <c r="AE640" s="36"/>
      <c r="AT640" s="19" t="s">
        <v>159</v>
      </c>
      <c r="AU640" s="19" t="s">
        <v>81</v>
      </c>
    </row>
    <row r="641" spans="2:51" s="13" customFormat="1" ht="12">
      <c r="B641" s="200"/>
      <c r="C641" s="201"/>
      <c r="D641" s="193" t="s">
        <v>161</v>
      </c>
      <c r="E641" s="202" t="s">
        <v>19</v>
      </c>
      <c r="F641" s="203" t="s">
        <v>965</v>
      </c>
      <c r="G641" s="201"/>
      <c r="H641" s="204">
        <v>1</v>
      </c>
      <c r="I641" s="205"/>
      <c r="J641" s="201"/>
      <c r="K641" s="201"/>
      <c r="L641" s="206"/>
      <c r="M641" s="207"/>
      <c r="N641" s="208"/>
      <c r="O641" s="208"/>
      <c r="P641" s="208"/>
      <c r="Q641" s="208"/>
      <c r="R641" s="208"/>
      <c r="S641" s="208"/>
      <c r="T641" s="209"/>
      <c r="AT641" s="210" t="s">
        <v>161</v>
      </c>
      <c r="AU641" s="210" t="s">
        <v>81</v>
      </c>
      <c r="AV641" s="13" t="s">
        <v>81</v>
      </c>
      <c r="AW641" s="13" t="s">
        <v>34</v>
      </c>
      <c r="AX641" s="13" t="s">
        <v>79</v>
      </c>
      <c r="AY641" s="210" t="s">
        <v>148</v>
      </c>
    </row>
    <row r="642" spans="1:65" s="2" customFormat="1" ht="24.2" customHeight="1">
      <c r="A642" s="36"/>
      <c r="B642" s="37"/>
      <c r="C642" s="180" t="s">
        <v>966</v>
      </c>
      <c r="D642" s="180" t="s">
        <v>150</v>
      </c>
      <c r="E642" s="181" t="s">
        <v>967</v>
      </c>
      <c r="F642" s="182" t="s">
        <v>968</v>
      </c>
      <c r="G642" s="183" t="s">
        <v>200</v>
      </c>
      <c r="H642" s="184">
        <v>4</v>
      </c>
      <c r="I642" s="185"/>
      <c r="J642" s="186">
        <f>ROUND(I642*H642,2)</f>
        <v>0</v>
      </c>
      <c r="K642" s="182" t="s">
        <v>154</v>
      </c>
      <c r="L642" s="41"/>
      <c r="M642" s="187" t="s">
        <v>19</v>
      </c>
      <c r="N642" s="188" t="s">
        <v>43</v>
      </c>
      <c r="O642" s="66"/>
      <c r="P642" s="189">
        <f>O642*H642</f>
        <v>0</v>
      </c>
      <c r="Q642" s="189">
        <v>0</v>
      </c>
      <c r="R642" s="189">
        <f>Q642*H642</f>
        <v>0</v>
      </c>
      <c r="S642" s="189">
        <v>0</v>
      </c>
      <c r="T642" s="190">
        <f>S642*H642</f>
        <v>0</v>
      </c>
      <c r="U642" s="36"/>
      <c r="V642" s="36"/>
      <c r="W642" s="36"/>
      <c r="X642" s="36"/>
      <c r="Y642" s="36"/>
      <c r="Z642" s="36"/>
      <c r="AA642" s="36"/>
      <c r="AB642" s="36"/>
      <c r="AC642" s="36"/>
      <c r="AD642" s="36"/>
      <c r="AE642" s="36"/>
      <c r="AR642" s="191" t="s">
        <v>256</v>
      </c>
      <c r="AT642" s="191" t="s">
        <v>150</v>
      </c>
      <c r="AU642" s="191" t="s">
        <v>81</v>
      </c>
      <c r="AY642" s="19" t="s">
        <v>148</v>
      </c>
      <c r="BE642" s="192">
        <f>IF(N642="základní",J642,0)</f>
        <v>0</v>
      </c>
      <c r="BF642" s="192">
        <f>IF(N642="snížená",J642,0)</f>
        <v>0</v>
      </c>
      <c r="BG642" s="192">
        <f>IF(N642="zákl. přenesená",J642,0)</f>
        <v>0</v>
      </c>
      <c r="BH642" s="192">
        <f>IF(N642="sníž. přenesená",J642,0)</f>
        <v>0</v>
      </c>
      <c r="BI642" s="192">
        <f>IF(N642="nulová",J642,0)</f>
        <v>0</v>
      </c>
      <c r="BJ642" s="19" t="s">
        <v>79</v>
      </c>
      <c r="BK642" s="192">
        <f>ROUND(I642*H642,2)</f>
        <v>0</v>
      </c>
      <c r="BL642" s="19" t="s">
        <v>256</v>
      </c>
      <c r="BM642" s="191" t="s">
        <v>969</v>
      </c>
    </row>
    <row r="643" spans="1:47" s="2" customFormat="1" ht="29.25">
      <c r="A643" s="36"/>
      <c r="B643" s="37"/>
      <c r="C643" s="38"/>
      <c r="D643" s="193" t="s">
        <v>157</v>
      </c>
      <c r="E643" s="38"/>
      <c r="F643" s="194" t="s">
        <v>970</v>
      </c>
      <c r="G643" s="38"/>
      <c r="H643" s="38"/>
      <c r="I643" s="195"/>
      <c r="J643" s="38"/>
      <c r="K643" s="38"/>
      <c r="L643" s="41"/>
      <c r="M643" s="196"/>
      <c r="N643" s="197"/>
      <c r="O643" s="66"/>
      <c r="P643" s="66"/>
      <c r="Q643" s="66"/>
      <c r="R643" s="66"/>
      <c r="S643" s="66"/>
      <c r="T643" s="67"/>
      <c r="U643" s="36"/>
      <c r="V643" s="36"/>
      <c r="W643" s="36"/>
      <c r="X643" s="36"/>
      <c r="Y643" s="36"/>
      <c r="Z643" s="36"/>
      <c r="AA643" s="36"/>
      <c r="AB643" s="36"/>
      <c r="AC643" s="36"/>
      <c r="AD643" s="36"/>
      <c r="AE643" s="36"/>
      <c r="AT643" s="19" t="s">
        <v>157</v>
      </c>
      <c r="AU643" s="19" t="s">
        <v>81</v>
      </c>
    </row>
    <row r="644" spans="1:47" s="2" customFormat="1" ht="12">
      <c r="A644" s="36"/>
      <c r="B644" s="37"/>
      <c r="C644" s="38"/>
      <c r="D644" s="198" t="s">
        <v>159</v>
      </c>
      <c r="E644" s="38"/>
      <c r="F644" s="199" t="s">
        <v>971</v>
      </c>
      <c r="G644" s="38"/>
      <c r="H644" s="38"/>
      <c r="I644" s="195"/>
      <c r="J644" s="38"/>
      <c r="K644" s="38"/>
      <c r="L644" s="41"/>
      <c r="M644" s="196"/>
      <c r="N644" s="197"/>
      <c r="O644" s="66"/>
      <c r="P644" s="66"/>
      <c r="Q644" s="66"/>
      <c r="R644" s="66"/>
      <c r="S644" s="66"/>
      <c r="T644" s="67"/>
      <c r="U644" s="36"/>
      <c r="V644" s="36"/>
      <c r="W644" s="36"/>
      <c r="X644" s="36"/>
      <c r="Y644" s="36"/>
      <c r="Z644" s="36"/>
      <c r="AA644" s="36"/>
      <c r="AB644" s="36"/>
      <c r="AC644" s="36"/>
      <c r="AD644" s="36"/>
      <c r="AE644" s="36"/>
      <c r="AT644" s="19" t="s">
        <v>159</v>
      </c>
      <c r="AU644" s="19" t="s">
        <v>81</v>
      </c>
    </row>
    <row r="645" spans="2:51" s="13" customFormat="1" ht="22.5">
      <c r="B645" s="200"/>
      <c r="C645" s="201"/>
      <c r="D645" s="193" t="s">
        <v>161</v>
      </c>
      <c r="E645" s="202" t="s">
        <v>19</v>
      </c>
      <c r="F645" s="203" t="s">
        <v>972</v>
      </c>
      <c r="G645" s="201"/>
      <c r="H645" s="204">
        <v>4</v>
      </c>
      <c r="I645" s="205"/>
      <c r="J645" s="201"/>
      <c r="K645" s="201"/>
      <c r="L645" s="206"/>
      <c r="M645" s="207"/>
      <c r="N645" s="208"/>
      <c r="O645" s="208"/>
      <c r="P645" s="208"/>
      <c r="Q645" s="208"/>
      <c r="R645" s="208"/>
      <c r="S645" s="208"/>
      <c r="T645" s="209"/>
      <c r="AT645" s="210" t="s">
        <v>161</v>
      </c>
      <c r="AU645" s="210" t="s">
        <v>81</v>
      </c>
      <c r="AV645" s="13" t="s">
        <v>81</v>
      </c>
      <c r="AW645" s="13" t="s">
        <v>34</v>
      </c>
      <c r="AX645" s="13" t="s">
        <v>79</v>
      </c>
      <c r="AY645" s="210" t="s">
        <v>148</v>
      </c>
    </row>
    <row r="646" spans="1:65" s="2" customFormat="1" ht="33" customHeight="1">
      <c r="A646" s="36"/>
      <c r="B646" s="37"/>
      <c r="C646" s="180" t="s">
        <v>973</v>
      </c>
      <c r="D646" s="180" t="s">
        <v>150</v>
      </c>
      <c r="E646" s="181" t="s">
        <v>974</v>
      </c>
      <c r="F646" s="182" t="s">
        <v>975</v>
      </c>
      <c r="G646" s="183" t="s">
        <v>200</v>
      </c>
      <c r="H646" s="184">
        <v>1</v>
      </c>
      <c r="I646" s="185"/>
      <c r="J646" s="186">
        <f>ROUND(I646*H646,2)</f>
        <v>0</v>
      </c>
      <c r="K646" s="182" t="s">
        <v>19</v>
      </c>
      <c r="L646" s="41"/>
      <c r="M646" s="187" t="s">
        <v>19</v>
      </c>
      <c r="N646" s="188" t="s">
        <v>43</v>
      </c>
      <c r="O646" s="66"/>
      <c r="P646" s="189">
        <f>O646*H646</f>
        <v>0</v>
      </c>
      <c r="Q646" s="189">
        <v>0.00027</v>
      </c>
      <c r="R646" s="189">
        <f>Q646*H646</f>
        <v>0.00027</v>
      </c>
      <c r="S646" s="189">
        <v>0</v>
      </c>
      <c r="T646" s="190">
        <f>S646*H646</f>
        <v>0</v>
      </c>
      <c r="U646" s="36"/>
      <c r="V646" s="36"/>
      <c r="W646" s="36"/>
      <c r="X646" s="36"/>
      <c r="Y646" s="36"/>
      <c r="Z646" s="36"/>
      <c r="AA646" s="36"/>
      <c r="AB646" s="36"/>
      <c r="AC646" s="36"/>
      <c r="AD646" s="36"/>
      <c r="AE646" s="36"/>
      <c r="AR646" s="191" t="s">
        <v>256</v>
      </c>
      <c r="AT646" s="191" t="s">
        <v>150</v>
      </c>
      <c r="AU646" s="191" t="s">
        <v>81</v>
      </c>
      <c r="AY646" s="19" t="s">
        <v>148</v>
      </c>
      <c r="BE646" s="192">
        <f>IF(N646="základní",J646,0)</f>
        <v>0</v>
      </c>
      <c r="BF646" s="192">
        <f>IF(N646="snížená",J646,0)</f>
        <v>0</v>
      </c>
      <c r="BG646" s="192">
        <f>IF(N646="zákl. přenesená",J646,0)</f>
        <v>0</v>
      </c>
      <c r="BH646" s="192">
        <f>IF(N646="sníž. přenesená",J646,0)</f>
        <v>0</v>
      </c>
      <c r="BI646" s="192">
        <f>IF(N646="nulová",J646,0)</f>
        <v>0</v>
      </c>
      <c r="BJ646" s="19" t="s">
        <v>79</v>
      </c>
      <c r="BK646" s="192">
        <f>ROUND(I646*H646,2)</f>
        <v>0</v>
      </c>
      <c r="BL646" s="19" t="s">
        <v>256</v>
      </c>
      <c r="BM646" s="191" t="s">
        <v>976</v>
      </c>
    </row>
    <row r="647" spans="1:47" s="2" customFormat="1" ht="19.5">
      <c r="A647" s="36"/>
      <c r="B647" s="37"/>
      <c r="C647" s="38"/>
      <c r="D647" s="193" t="s">
        <v>157</v>
      </c>
      <c r="E647" s="38"/>
      <c r="F647" s="194" t="s">
        <v>977</v>
      </c>
      <c r="G647" s="38"/>
      <c r="H647" s="38"/>
      <c r="I647" s="195"/>
      <c r="J647" s="38"/>
      <c r="K647" s="38"/>
      <c r="L647" s="41"/>
      <c r="M647" s="196"/>
      <c r="N647" s="197"/>
      <c r="O647" s="66"/>
      <c r="P647" s="66"/>
      <c r="Q647" s="66"/>
      <c r="R647" s="66"/>
      <c r="S647" s="66"/>
      <c r="T647" s="67"/>
      <c r="U647" s="36"/>
      <c r="V647" s="36"/>
      <c r="W647" s="36"/>
      <c r="X647" s="36"/>
      <c r="Y647" s="36"/>
      <c r="Z647" s="36"/>
      <c r="AA647" s="36"/>
      <c r="AB647" s="36"/>
      <c r="AC647" s="36"/>
      <c r="AD647" s="36"/>
      <c r="AE647" s="36"/>
      <c r="AT647" s="19" t="s">
        <v>157</v>
      </c>
      <c r="AU647" s="19" t="s">
        <v>81</v>
      </c>
    </row>
    <row r="648" spans="1:65" s="2" customFormat="1" ht="49.15" customHeight="1">
      <c r="A648" s="36"/>
      <c r="B648" s="37"/>
      <c r="C648" s="180" t="s">
        <v>978</v>
      </c>
      <c r="D648" s="180" t="s">
        <v>150</v>
      </c>
      <c r="E648" s="181" t="s">
        <v>979</v>
      </c>
      <c r="F648" s="182" t="s">
        <v>980</v>
      </c>
      <c r="G648" s="183" t="s">
        <v>200</v>
      </c>
      <c r="H648" s="184">
        <v>1</v>
      </c>
      <c r="I648" s="185"/>
      <c r="J648" s="186">
        <f>ROUND(I648*H648,2)</f>
        <v>0</v>
      </c>
      <c r="K648" s="182" t="s">
        <v>19</v>
      </c>
      <c r="L648" s="41"/>
      <c r="M648" s="187" t="s">
        <v>19</v>
      </c>
      <c r="N648" s="188" t="s">
        <v>43</v>
      </c>
      <c r="O648" s="66"/>
      <c r="P648" s="189">
        <f>O648*H648</f>
        <v>0</v>
      </c>
      <c r="Q648" s="189">
        <v>0.00027</v>
      </c>
      <c r="R648" s="189">
        <f>Q648*H648</f>
        <v>0.00027</v>
      </c>
      <c r="S648" s="189">
        <v>0</v>
      </c>
      <c r="T648" s="190">
        <f>S648*H648</f>
        <v>0</v>
      </c>
      <c r="U648" s="36"/>
      <c r="V648" s="36"/>
      <c r="W648" s="36"/>
      <c r="X648" s="36"/>
      <c r="Y648" s="36"/>
      <c r="Z648" s="36"/>
      <c r="AA648" s="36"/>
      <c r="AB648" s="36"/>
      <c r="AC648" s="36"/>
      <c r="AD648" s="36"/>
      <c r="AE648" s="36"/>
      <c r="AR648" s="191" t="s">
        <v>256</v>
      </c>
      <c r="AT648" s="191" t="s">
        <v>150</v>
      </c>
      <c r="AU648" s="191" t="s">
        <v>81</v>
      </c>
      <c r="AY648" s="19" t="s">
        <v>148</v>
      </c>
      <c r="BE648" s="192">
        <f>IF(N648="základní",J648,0)</f>
        <v>0</v>
      </c>
      <c r="BF648" s="192">
        <f>IF(N648="snížená",J648,0)</f>
        <v>0</v>
      </c>
      <c r="BG648" s="192">
        <f>IF(N648="zákl. přenesená",J648,0)</f>
        <v>0</v>
      </c>
      <c r="BH648" s="192">
        <f>IF(N648="sníž. přenesená",J648,0)</f>
        <v>0</v>
      </c>
      <c r="BI648" s="192">
        <f>IF(N648="nulová",J648,0)</f>
        <v>0</v>
      </c>
      <c r="BJ648" s="19" t="s">
        <v>79</v>
      </c>
      <c r="BK648" s="192">
        <f>ROUND(I648*H648,2)</f>
        <v>0</v>
      </c>
      <c r="BL648" s="19" t="s">
        <v>256</v>
      </c>
      <c r="BM648" s="191" t="s">
        <v>981</v>
      </c>
    </row>
    <row r="649" spans="1:47" s="2" customFormat="1" ht="29.25">
      <c r="A649" s="36"/>
      <c r="B649" s="37"/>
      <c r="C649" s="38"/>
      <c r="D649" s="193" t="s">
        <v>157</v>
      </c>
      <c r="E649" s="38"/>
      <c r="F649" s="194" t="s">
        <v>982</v>
      </c>
      <c r="G649" s="38"/>
      <c r="H649" s="38"/>
      <c r="I649" s="195"/>
      <c r="J649" s="38"/>
      <c r="K649" s="38"/>
      <c r="L649" s="41"/>
      <c r="M649" s="196"/>
      <c r="N649" s="197"/>
      <c r="O649" s="66"/>
      <c r="P649" s="66"/>
      <c r="Q649" s="66"/>
      <c r="R649" s="66"/>
      <c r="S649" s="66"/>
      <c r="T649" s="67"/>
      <c r="U649" s="36"/>
      <c r="V649" s="36"/>
      <c r="W649" s="36"/>
      <c r="X649" s="36"/>
      <c r="Y649" s="36"/>
      <c r="Z649" s="36"/>
      <c r="AA649" s="36"/>
      <c r="AB649" s="36"/>
      <c r="AC649" s="36"/>
      <c r="AD649" s="36"/>
      <c r="AE649" s="36"/>
      <c r="AT649" s="19" t="s">
        <v>157</v>
      </c>
      <c r="AU649" s="19" t="s">
        <v>81</v>
      </c>
    </row>
    <row r="650" spans="1:65" s="2" customFormat="1" ht="37.9" customHeight="1">
      <c r="A650" s="36"/>
      <c r="B650" s="37"/>
      <c r="C650" s="180" t="s">
        <v>983</v>
      </c>
      <c r="D650" s="180" t="s">
        <v>150</v>
      </c>
      <c r="E650" s="181" t="s">
        <v>984</v>
      </c>
      <c r="F650" s="182" t="s">
        <v>985</v>
      </c>
      <c r="G650" s="183" t="s">
        <v>200</v>
      </c>
      <c r="H650" s="184">
        <v>1</v>
      </c>
      <c r="I650" s="185"/>
      <c r="J650" s="186">
        <f>ROUND(I650*H650,2)</f>
        <v>0</v>
      </c>
      <c r="K650" s="182" t="s">
        <v>19</v>
      </c>
      <c r="L650" s="41"/>
      <c r="M650" s="187" t="s">
        <v>19</v>
      </c>
      <c r="N650" s="188" t="s">
        <v>43</v>
      </c>
      <c r="O650" s="66"/>
      <c r="P650" s="189">
        <f>O650*H650</f>
        <v>0</v>
      </c>
      <c r="Q650" s="189">
        <v>0.00027</v>
      </c>
      <c r="R650" s="189">
        <f>Q650*H650</f>
        <v>0.00027</v>
      </c>
      <c r="S650" s="189">
        <v>0</v>
      </c>
      <c r="T650" s="190">
        <f>S650*H650</f>
        <v>0</v>
      </c>
      <c r="U650" s="36"/>
      <c r="V650" s="36"/>
      <c r="W650" s="36"/>
      <c r="X650" s="36"/>
      <c r="Y650" s="36"/>
      <c r="Z650" s="36"/>
      <c r="AA650" s="36"/>
      <c r="AB650" s="36"/>
      <c r="AC650" s="36"/>
      <c r="AD650" s="36"/>
      <c r="AE650" s="36"/>
      <c r="AR650" s="191" t="s">
        <v>256</v>
      </c>
      <c r="AT650" s="191" t="s">
        <v>150</v>
      </c>
      <c r="AU650" s="191" t="s">
        <v>81</v>
      </c>
      <c r="AY650" s="19" t="s">
        <v>148</v>
      </c>
      <c r="BE650" s="192">
        <f>IF(N650="základní",J650,0)</f>
        <v>0</v>
      </c>
      <c r="BF650" s="192">
        <f>IF(N650="snížená",J650,0)</f>
        <v>0</v>
      </c>
      <c r="BG650" s="192">
        <f>IF(N650="zákl. přenesená",J650,0)</f>
        <v>0</v>
      </c>
      <c r="BH650" s="192">
        <f>IF(N650="sníž. přenesená",J650,0)</f>
        <v>0</v>
      </c>
      <c r="BI650" s="192">
        <f>IF(N650="nulová",J650,0)</f>
        <v>0</v>
      </c>
      <c r="BJ650" s="19" t="s">
        <v>79</v>
      </c>
      <c r="BK650" s="192">
        <f>ROUND(I650*H650,2)</f>
        <v>0</v>
      </c>
      <c r="BL650" s="19" t="s">
        <v>256</v>
      </c>
      <c r="BM650" s="191" t="s">
        <v>986</v>
      </c>
    </row>
    <row r="651" spans="1:47" s="2" customFormat="1" ht="19.5">
      <c r="A651" s="36"/>
      <c r="B651" s="37"/>
      <c r="C651" s="38"/>
      <c r="D651" s="193" t="s">
        <v>157</v>
      </c>
      <c r="E651" s="38"/>
      <c r="F651" s="194" t="s">
        <v>987</v>
      </c>
      <c r="G651" s="38"/>
      <c r="H651" s="38"/>
      <c r="I651" s="195"/>
      <c r="J651" s="38"/>
      <c r="K651" s="38"/>
      <c r="L651" s="41"/>
      <c r="M651" s="196"/>
      <c r="N651" s="197"/>
      <c r="O651" s="66"/>
      <c r="P651" s="66"/>
      <c r="Q651" s="66"/>
      <c r="R651" s="66"/>
      <c r="S651" s="66"/>
      <c r="T651" s="67"/>
      <c r="U651" s="36"/>
      <c r="V651" s="36"/>
      <c r="W651" s="36"/>
      <c r="X651" s="36"/>
      <c r="Y651" s="36"/>
      <c r="Z651" s="36"/>
      <c r="AA651" s="36"/>
      <c r="AB651" s="36"/>
      <c r="AC651" s="36"/>
      <c r="AD651" s="36"/>
      <c r="AE651" s="36"/>
      <c r="AT651" s="19" t="s">
        <v>157</v>
      </c>
      <c r="AU651" s="19" t="s">
        <v>81</v>
      </c>
    </row>
    <row r="652" spans="1:65" s="2" customFormat="1" ht="24.2" customHeight="1">
      <c r="A652" s="36"/>
      <c r="B652" s="37"/>
      <c r="C652" s="180" t="s">
        <v>988</v>
      </c>
      <c r="D652" s="180" t="s">
        <v>150</v>
      </c>
      <c r="E652" s="181" t="s">
        <v>989</v>
      </c>
      <c r="F652" s="182" t="s">
        <v>990</v>
      </c>
      <c r="G652" s="183" t="s">
        <v>200</v>
      </c>
      <c r="H652" s="184">
        <v>3</v>
      </c>
      <c r="I652" s="185"/>
      <c r="J652" s="186">
        <f>ROUND(I652*H652,2)</f>
        <v>0</v>
      </c>
      <c r="K652" s="182" t="s">
        <v>154</v>
      </c>
      <c r="L652" s="41"/>
      <c r="M652" s="187" t="s">
        <v>19</v>
      </c>
      <c r="N652" s="188" t="s">
        <v>43</v>
      </c>
      <c r="O652" s="66"/>
      <c r="P652" s="189">
        <f>O652*H652</f>
        <v>0</v>
      </c>
      <c r="Q652" s="189">
        <v>0</v>
      </c>
      <c r="R652" s="189">
        <f>Q652*H652</f>
        <v>0</v>
      </c>
      <c r="S652" s="189">
        <v>0</v>
      </c>
      <c r="T652" s="190">
        <f>S652*H652</f>
        <v>0</v>
      </c>
      <c r="U652" s="36"/>
      <c r="V652" s="36"/>
      <c r="W652" s="36"/>
      <c r="X652" s="36"/>
      <c r="Y652" s="36"/>
      <c r="Z652" s="36"/>
      <c r="AA652" s="36"/>
      <c r="AB652" s="36"/>
      <c r="AC652" s="36"/>
      <c r="AD652" s="36"/>
      <c r="AE652" s="36"/>
      <c r="AR652" s="191" t="s">
        <v>256</v>
      </c>
      <c r="AT652" s="191" t="s">
        <v>150</v>
      </c>
      <c r="AU652" s="191" t="s">
        <v>81</v>
      </c>
      <c r="AY652" s="19" t="s">
        <v>148</v>
      </c>
      <c r="BE652" s="192">
        <f>IF(N652="základní",J652,0)</f>
        <v>0</v>
      </c>
      <c r="BF652" s="192">
        <f>IF(N652="snížená",J652,0)</f>
        <v>0</v>
      </c>
      <c r="BG652" s="192">
        <f>IF(N652="zákl. přenesená",J652,0)</f>
        <v>0</v>
      </c>
      <c r="BH652" s="192">
        <f>IF(N652="sníž. přenesená",J652,0)</f>
        <v>0</v>
      </c>
      <c r="BI652" s="192">
        <f>IF(N652="nulová",J652,0)</f>
        <v>0</v>
      </c>
      <c r="BJ652" s="19" t="s">
        <v>79</v>
      </c>
      <c r="BK652" s="192">
        <f>ROUND(I652*H652,2)</f>
        <v>0</v>
      </c>
      <c r="BL652" s="19" t="s">
        <v>256</v>
      </c>
      <c r="BM652" s="191" t="s">
        <v>991</v>
      </c>
    </row>
    <row r="653" spans="1:47" s="2" customFormat="1" ht="29.25">
      <c r="A653" s="36"/>
      <c r="B653" s="37"/>
      <c r="C653" s="38"/>
      <c r="D653" s="193" t="s">
        <v>157</v>
      </c>
      <c r="E653" s="38"/>
      <c r="F653" s="194" t="s">
        <v>992</v>
      </c>
      <c r="G653" s="38"/>
      <c r="H653" s="38"/>
      <c r="I653" s="195"/>
      <c r="J653" s="38"/>
      <c r="K653" s="38"/>
      <c r="L653" s="41"/>
      <c r="M653" s="196"/>
      <c r="N653" s="197"/>
      <c r="O653" s="66"/>
      <c r="P653" s="66"/>
      <c r="Q653" s="66"/>
      <c r="R653" s="66"/>
      <c r="S653" s="66"/>
      <c r="T653" s="67"/>
      <c r="U653" s="36"/>
      <c r="V653" s="36"/>
      <c r="W653" s="36"/>
      <c r="X653" s="36"/>
      <c r="Y653" s="36"/>
      <c r="Z653" s="36"/>
      <c r="AA653" s="36"/>
      <c r="AB653" s="36"/>
      <c r="AC653" s="36"/>
      <c r="AD653" s="36"/>
      <c r="AE653" s="36"/>
      <c r="AT653" s="19" t="s">
        <v>157</v>
      </c>
      <c r="AU653" s="19" t="s">
        <v>81</v>
      </c>
    </row>
    <row r="654" spans="1:47" s="2" customFormat="1" ht="12">
      <c r="A654" s="36"/>
      <c r="B654" s="37"/>
      <c r="C654" s="38"/>
      <c r="D654" s="198" t="s">
        <v>159</v>
      </c>
      <c r="E654" s="38"/>
      <c r="F654" s="199" t="s">
        <v>993</v>
      </c>
      <c r="G654" s="38"/>
      <c r="H654" s="38"/>
      <c r="I654" s="195"/>
      <c r="J654" s="38"/>
      <c r="K654" s="38"/>
      <c r="L654" s="41"/>
      <c r="M654" s="196"/>
      <c r="N654" s="197"/>
      <c r="O654" s="66"/>
      <c r="P654" s="66"/>
      <c r="Q654" s="66"/>
      <c r="R654" s="66"/>
      <c r="S654" s="66"/>
      <c r="T654" s="67"/>
      <c r="U654" s="36"/>
      <c r="V654" s="36"/>
      <c r="W654" s="36"/>
      <c r="X654" s="36"/>
      <c r="Y654" s="36"/>
      <c r="Z654" s="36"/>
      <c r="AA654" s="36"/>
      <c r="AB654" s="36"/>
      <c r="AC654" s="36"/>
      <c r="AD654" s="36"/>
      <c r="AE654" s="36"/>
      <c r="AT654" s="19" t="s">
        <v>159</v>
      </c>
      <c r="AU654" s="19" t="s">
        <v>81</v>
      </c>
    </row>
    <row r="655" spans="1:65" s="2" customFormat="1" ht="24.2" customHeight="1">
      <c r="A655" s="36"/>
      <c r="B655" s="37"/>
      <c r="C655" s="222" t="s">
        <v>994</v>
      </c>
      <c r="D655" s="222" t="s">
        <v>189</v>
      </c>
      <c r="E655" s="223" t="s">
        <v>995</v>
      </c>
      <c r="F655" s="224" t="s">
        <v>996</v>
      </c>
      <c r="G655" s="225" t="s">
        <v>200</v>
      </c>
      <c r="H655" s="226">
        <v>3</v>
      </c>
      <c r="I655" s="227"/>
      <c r="J655" s="228">
        <f>ROUND(I655*H655,2)</f>
        <v>0</v>
      </c>
      <c r="K655" s="224" t="s">
        <v>19</v>
      </c>
      <c r="L655" s="229"/>
      <c r="M655" s="230" t="s">
        <v>19</v>
      </c>
      <c r="N655" s="231" t="s">
        <v>43</v>
      </c>
      <c r="O655" s="66"/>
      <c r="P655" s="189">
        <f>O655*H655</f>
        <v>0</v>
      </c>
      <c r="Q655" s="189">
        <v>0.0155</v>
      </c>
      <c r="R655" s="189">
        <f>Q655*H655</f>
        <v>0.0465</v>
      </c>
      <c r="S655" s="189">
        <v>0</v>
      </c>
      <c r="T655" s="190">
        <f>S655*H655</f>
        <v>0</v>
      </c>
      <c r="U655" s="36"/>
      <c r="V655" s="36"/>
      <c r="W655" s="36"/>
      <c r="X655" s="36"/>
      <c r="Y655" s="36"/>
      <c r="Z655" s="36"/>
      <c r="AA655" s="36"/>
      <c r="AB655" s="36"/>
      <c r="AC655" s="36"/>
      <c r="AD655" s="36"/>
      <c r="AE655" s="36"/>
      <c r="AR655" s="191" t="s">
        <v>386</v>
      </c>
      <c r="AT655" s="191" t="s">
        <v>189</v>
      </c>
      <c r="AU655" s="191" t="s">
        <v>81</v>
      </c>
      <c r="AY655" s="19" t="s">
        <v>148</v>
      </c>
      <c r="BE655" s="192">
        <f>IF(N655="základní",J655,0)</f>
        <v>0</v>
      </c>
      <c r="BF655" s="192">
        <f>IF(N655="snížená",J655,0)</f>
        <v>0</v>
      </c>
      <c r="BG655" s="192">
        <f>IF(N655="zákl. přenesená",J655,0)</f>
        <v>0</v>
      </c>
      <c r="BH655" s="192">
        <f>IF(N655="sníž. přenesená",J655,0)</f>
        <v>0</v>
      </c>
      <c r="BI655" s="192">
        <f>IF(N655="nulová",J655,0)</f>
        <v>0</v>
      </c>
      <c r="BJ655" s="19" t="s">
        <v>79</v>
      </c>
      <c r="BK655" s="192">
        <f>ROUND(I655*H655,2)</f>
        <v>0</v>
      </c>
      <c r="BL655" s="19" t="s">
        <v>256</v>
      </c>
      <c r="BM655" s="191" t="s">
        <v>997</v>
      </c>
    </row>
    <row r="656" spans="1:47" s="2" customFormat="1" ht="19.5">
      <c r="A656" s="36"/>
      <c r="B656" s="37"/>
      <c r="C656" s="38"/>
      <c r="D656" s="193" t="s">
        <v>157</v>
      </c>
      <c r="E656" s="38"/>
      <c r="F656" s="194" t="s">
        <v>998</v>
      </c>
      <c r="G656" s="38"/>
      <c r="H656" s="38"/>
      <c r="I656" s="195"/>
      <c r="J656" s="38"/>
      <c r="K656" s="38"/>
      <c r="L656" s="41"/>
      <c r="M656" s="196"/>
      <c r="N656" s="197"/>
      <c r="O656" s="66"/>
      <c r="P656" s="66"/>
      <c r="Q656" s="66"/>
      <c r="R656" s="66"/>
      <c r="S656" s="66"/>
      <c r="T656" s="67"/>
      <c r="U656" s="36"/>
      <c r="V656" s="36"/>
      <c r="W656" s="36"/>
      <c r="X656" s="36"/>
      <c r="Y656" s="36"/>
      <c r="Z656" s="36"/>
      <c r="AA656" s="36"/>
      <c r="AB656" s="36"/>
      <c r="AC656" s="36"/>
      <c r="AD656" s="36"/>
      <c r="AE656" s="36"/>
      <c r="AT656" s="19" t="s">
        <v>157</v>
      </c>
      <c r="AU656" s="19" t="s">
        <v>81</v>
      </c>
    </row>
    <row r="657" spans="2:51" s="13" customFormat="1" ht="12">
      <c r="B657" s="200"/>
      <c r="C657" s="201"/>
      <c r="D657" s="193" t="s">
        <v>161</v>
      </c>
      <c r="E657" s="202" t="s">
        <v>19</v>
      </c>
      <c r="F657" s="203" t="s">
        <v>999</v>
      </c>
      <c r="G657" s="201"/>
      <c r="H657" s="204">
        <v>3</v>
      </c>
      <c r="I657" s="205"/>
      <c r="J657" s="201"/>
      <c r="K657" s="201"/>
      <c r="L657" s="206"/>
      <c r="M657" s="207"/>
      <c r="N657" s="208"/>
      <c r="O657" s="208"/>
      <c r="P657" s="208"/>
      <c r="Q657" s="208"/>
      <c r="R657" s="208"/>
      <c r="S657" s="208"/>
      <c r="T657" s="209"/>
      <c r="AT657" s="210" t="s">
        <v>161</v>
      </c>
      <c r="AU657" s="210" t="s">
        <v>81</v>
      </c>
      <c r="AV657" s="13" t="s">
        <v>81</v>
      </c>
      <c r="AW657" s="13" t="s">
        <v>34</v>
      </c>
      <c r="AX657" s="13" t="s">
        <v>79</v>
      </c>
      <c r="AY657" s="210" t="s">
        <v>148</v>
      </c>
    </row>
    <row r="658" spans="1:65" s="2" customFormat="1" ht="24.2" customHeight="1">
      <c r="A658" s="36"/>
      <c r="B658" s="37"/>
      <c r="C658" s="222" t="s">
        <v>1000</v>
      </c>
      <c r="D658" s="222" t="s">
        <v>189</v>
      </c>
      <c r="E658" s="223" t="s">
        <v>1001</v>
      </c>
      <c r="F658" s="224" t="s">
        <v>1002</v>
      </c>
      <c r="G658" s="225" t="s">
        <v>200</v>
      </c>
      <c r="H658" s="226">
        <v>3</v>
      </c>
      <c r="I658" s="227"/>
      <c r="J658" s="228">
        <f>ROUND(I658*H658,2)</f>
        <v>0</v>
      </c>
      <c r="K658" s="224" t="s">
        <v>19</v>
      </c>
      <c r="L658" s="229"/>
      <c r="M658" s="230" t="s">
        <v>19</v>
      </c>
      <c r="N658" s="231" t="s">
        <v>43</v>
      </c>
      <c r="O658" s="66"/>
      <c r="P658" s="189">
        <f>O658*H658</f>
        <v>0</v>
      </c>
      <c r="Q658" s="189">
        <v>0.016</v>
      </c>
      <c r="R658" s="189">
        <f>Q658*H658</f>
        <v>0.048</v>
      </c>
      <c r="S658" s="189">
        <v>0</v>
      </c>
      <c r="T658" s="190">
        <f>S658*H658</f>
        <v>0</v>
      </c>
      <c r="U658" s="36"/>
      <c r="V658" s="36"/>
      <c r="W658" s="36"/>
      <c r="X658" s="36"/>
      <c r="Y658" s="36"/>
      <c r="Z658" s="36"/>
      <c r="AA658" s="36"/>
      <c r="AB658" s="36"/>
      <c r="AC658" s="36"/>
      <c r="AD658" s="36"/>
      <c r="AE658" s="36"/>
      <c r="AR658" s="191" t="s">
        <v>386</v>
      </c>
      <c r="AT658" s="191" t="s">
        <v>189</v>
      </c>
      <c r="AU658" s="191" t="s">
        <v>81</v>
      </c>
      <c r="AY658" s="19" t="s">
        <v>148</v>
      </c>
      <c r="BE658" s="192">
        <f>IF(N658="základní",J658,0)</f>
        <v>0</v>
      </c>
      <c r="BF658" s="192">
        <f>IF(N658="snížená",J658,0)</f>
        <v>0</v>
      </c>
      <c r="BG658" s="192">
        <f>IF(N658="zákl. přenesená",J658,0)</f>
        <v>0</v>
      </c>
      <c r="BH658" s="192">
        <f>IF(N658="sníž. přenesená",J658,0)</f>
        <v>0</v>
      </c>
      <c r="BI658" s="192">
        <f>IF(N658="nulová",J658,0)</f>
        <v>0</v>
      </c>
      <c r="BJ658" s="19" t="s">
        <v>79</v>
      </c>
      <c r="BK658" s="192">
        <f>ROUND(I658*H658,2)</f>
        <v>0</v>
      </c>
      <c r="BL658" s="19" t="s">
        <v>256</v>
      </c>
      <c r="BM658" s="191" t="s">
        <v>1003</v>
      </c>
    </row>
    <row r="659" spans="1:47" s="2" customFormat="1" ht="19.5">
      <c r="A659" s="36"/>
      <c r="B659" s="37"/>
      <c r="C659" s="38"/>
      <c r="D659" s="193" t="s">
        <v>157</v>
      </c>
      <c r="E659" s="38"/>
      <c r="F659" s="194" t="s">
        <v>1004</v>
      </c>
      <c r="G659" s="38"/>
      <c r="H659" s="38"/>
      <c r="I659" s="195"/>
      <c r="J659" s="38"/>
      <c r="K659" s="38"/>
      <c r="L659" s="41"/>
      <c r="M659" s="196"/>
      <c r="N659" s="197"/>
      <c r="O659" s="66"/>
      <c r="P659" s="66"/>
      <c r="Q659" s="66"/>
      <c r="R659" s="66"/>
      <c r="S659" s="66"/>
      <c r="T659" s="67"/>
      <c r="U659" s="36"/>
      <c r="V659" s="36"/>
      <c r="W659" s="36"/>
      <c r="X659" s="36"/>
      <c r="Y659" s="36"/>
      <c r="Z659" s="36"/>
      <c r="AA659" s="36"/>
      <c r="AB659" s="36"/>
      <c r="AC659" s="36"/>
      <c r="AD659" s="36"/>
      <c r="AE659" s="36"/>
      <c r="AT659" s="19" t="s">
        <v>157</v>
      </c>
      <c r="AU659" s="19" t="s">
        <v>81</v>
      </c>
    </row>
    <row r="660" spans="2:51" s="13" customFormat="1" ht="12">
      <c r="B660" s="200"/>
      <c r="C660" s="201"/>
      <c r="D660" s="193" t="s">
        <v>161</v>
      </c>
      <c r="E660" s="202" t="s">
        <v>19</v>
      </c>
      <c r="F660" s="203" t="s">
        <v>999</v>
      </c>
      <c r="G660" s="201"/>
      <c r="H660" s="204">
        <v>3</v>
      </c>
      <c r="I660" s="205"/>
      <c r="J660" s="201"/>
      <c r="K660" s="201"/>
      <c r="L660" s="206"/>
      <c r="M660" s="207"/>
      <c r="N660" s="208"/>
      <c r="O660" s="208"/>
      <c r="P660" s="208"/>
      <c r="Q660" s="208"/>
      <c r="R660" s="208"/>
      <c r="S660" s="208"/>
      <c r="T660" s="209"/>
      <c r="AT660" s="210" t="s">
        <v>161</v>
      </c>
      <c r="AU660" s="210" t="s">
        <v>81</v>
      </c>
      <c r="AV660" s="13" t="s">
        <v>81</v>
      </c>
      <c r="AW660" s="13" t="s">
        <v>34</v>
      </c>
      <c r="AX660" s="13" t="s">
        <v>79</v>
      </c>
      <c r="AY660" s="210" t="s">
        <v>148</v>
      </c>
    </row>
    <row r="661" spans="1:65" s="2" customFormat="1" ht="24.2" customHeight="1">
      <c r="A661" s="36"/>
      <c r="B661" s="37"/>
      <c r="C661" s="180" t="s">
        <v>1005</v>
      </c>
      <c r="D661" s="180" t="s">
        <v>150</v>
      </c>
      <c r="E661" s="181" t="s">
        <v>1006</v>
      </c>
      <c r="F661" s="182" t="s">
        <v>1007</v>
      </c>
      <c r="G661" s="183" t="s">
        <v>200</v>
      </c>
      <c r="H661" s="184">
        <v>2</v>
      </c>
      <c r="I661" s="185"/>
      <c r="J661" s="186">
        <f>ROUND(I661*H661,2)</f>
        <v>0</v>
      </c>
      <c r="K661" s="182" t="s">
        <v>154</v>
      </c>
      <c r="L661" s="41"/>
      <c r="M661" s="187" t="s">
        <v>19</v>
      </c>
      <c r="N661" s="188" t="s">
        <v>43</v>
      </c>
      <c r="O661" s="66"/>
      <c r="P661" s="189">
        <f>O661*H661</f>
        <v>0</v>
      </c>
      <c r="Q661" s="189">
        <v>0</v>
      </c>
      <c r="R661" s="189">
        <f>Q661*H661</f>
        <v>0</v>
      </c>
      <c r="S661" s="189">
        <v>0</v>
      </c>
      <c r="T661" s="190">
        <f>S661*H661</f>
        <v>0</v>
      </c>
      <c r="U661" s="36"/>
      <c r="V661" s="36"/>
      <c r="W661" s="36"/>
      <c r="X661" s="36"/>
      <c r="Y661" s="36"/>
      <c r="Z661" s="36"/>
      <c r="AA661" s="36"/>
      <c r="AB661" s="36"/>
      <c r="AC661" s="36"/>
      <c r="AD661" s="36"/>
      <c r="AE661" s="36"/>
      <c r="AR661" s="191" t="s">
        <v>256</v>
      </c>
      <c r="AT661" s="191" t="s">
        <v>150</v>
      </c>
      <c r="AU661" s="191" t="s">
        <v>81</v>
      </c>
      <c r="AY661" s="19" t="s">
        <v>148</v>
      </c>
      <c r="BE661" s="192">
        <f>IF(N661="základní",J661,0)</f>
        <v>0</v>
      </c>
      <c r="BF661" s="192">
        <f>IF(N661="snížená",J661,0)</f>
        <v>0</v>
      </c>
      <c r="BG661" s="192">
        <f>IF(N661="zákl. přenesená",J661,0)</f>
        <v>0</v>
      </c>
      <c r="BH661" s="192">
        <f>IF(N661="sníž. přenesená",J661,0)</f>
        <v>0</v>
      </c>
      <c r="BI661" s="192">
        <f>IF(N661="nulová",J661,0)</f>
        <v>0</v>
      </c>
      <c r="BJ661" s="19" t="s">
        <v>79</v>
      </c>
      <c r="BK661" s="192">
        <f>ROUND(I661*H661,2)</f>
        <v>0</v>
      </c>
      <c r="BL661" s="19" t="s">
        <v>256</v>
      </c>
      <c r="BM661" s="191" t="s">
        <v>1008</v>
      </c>
    </row>
    <row r="662" spans="1:47" s="2" customFormat="1" ht="29.25">
      <c r="A662" s="36"/>
      <c r="B662" s="37"/>
      <c r="C662" s="38"/>
      <c r="D662" s="193" t="s">
        <v>157</v>
      </c>
      <c r="E662" s="38"/>
      <c r="F662" s="194" t="s">
        <v>1009</v>
      </c>
      <c r="G662" s="38"/>
      <c r="H662" s="38"/>
      <c r="I662" s="195"/>
      <c r="J662" s="38"/>
      <c r="K662" s="38"/>
      <c r="L662" s="41"/>
      <c r="M662" s="196"/>
      <c r="N662" s="197"/>
      <c r="O662" s="66"/>
      <c r="P662" s="66"/>
      <c r="Q662" s="66"/>
      <c r="R662" s="66"/>
      <c r="S662" s="66"/>
      <c r="T662" s="67"/>
      <c r="U662" s="36"/>
      <c r="V662" s="36"/>
      <c r="W662" s="36"/>
      <c r="X662" s="36"/>
      <c r="Y662" s="36"/>
      <c r="Z662" s="36"/>
      <c r="AA662" s="36"/>
      <c r="AB662" s="36"/>
      <c r="AC662" s="36"/>
      <c r="AD662" s="36"/>
      <c r="AE662" s="36"/>
      <c r="AT662" s="19" t="s">
        <v>157</v>
      </c>
      <c r="AU662" s="19" t="s">
        <v>81</v>
      </c>
    </row>
    <row r="663" spans="1:47" s="2" customFormat="1" ht="12">
      <c r="A663" s="36"/>
      <c r="B663" s="37"/>
      <c r="C663" s="38"/>
      <c r="D663" s="198" t="s">
        <v>159</v>
      </c>
      <c r="E663" s="38"/>
      <c r="F663" s="199" t="s">
        <v>1010</v>
      </c>
      <c r="G663" s="38"/>
      <c r="H663" s="38"/>
      <c r="I663" s="195"/>
      <c r="J663" s="38"/>
      <c r="K663" s="38"/>
      <c r="L663" s="41"/>
      <c r="M663" s="196"/>
      <c r="N663" s="197"/>
      <c r="O663" s="66"/>
      <c r="P663" s="66"/>
      <c r="Q663" s="66"/>
      <c r="R663" s="66"/>
      <c r="S663" s="66"/>
      <c r="T663" s="67"/>
      <c r="U663" s="36"/>
      <c r="V663" s="36"/>
      <c r="W663" s="36"/>
      <c r="X663" s="36"/>
      <c r="Y663" s="36"/>
      <c r="Z663" s="36"/>
      <c r="AA663" s="36"/>
      <c r="AB663" s="36"/>
      <c r="AC663" s="36"/>
      <c r="AD663" s="36"/>
      <c r="AE663" s="36"/>
      <c r="AT663" s="19" t="s">
        <v>159</v>
      </c>
      <c r="AU663" s="19" t="s">
        <v>81</v>
      </c>
    </row>
    <row r="664" spans="1:65" s="2" customFormat="1" ht="24.2" customHeight="1">
      <c r="A664" s="36"/>
      <c r="B664" s="37"/>
      <c r="C664" s="222" t="s">
        <v>1011</v>
      </c>
      <c r="D664" s="222" t="s">
        <v>189</v>
      </c>
      <c r="E664" s="223" t="s">
        <v>1012</v>
      </c>
      <c r="F664" s="224" t="s">
        <v>1013</v>
      </c>
      <c r="G664" s="225" t="s">
        <v>200</v>
      </c>
      <c r="H664" s="226">
        <v>2</v>
      </c>
      <c r="I664" s="227"/>
      <c r="J664" s="228">
        <f>ROUND(I664*H664,2)</f>
        <v>0</v>
      </c>
      <c r="K664" s="224" t="s">
        <v>19</v>
      </c>
      <c r="L664" s="229"/>
      <c r="M664" s="230" t="s">
        <v>19</v>
      </c>
      <c r="N664" s="231" t="s">
        <v>43</v>
      </c>
      <c r="O664" s="66"/>
      <c r="P664" s="189">
        <f>O664*H664</f>
        <v>0</v>
      </c>
      <c r="Q664" s="189">
        <v>0.0175</v>
      </c>
      <c r="R664" s="189">
        <f>Q664*H664</f>
        <v>0.035</v>
      </c>
      <c r="S664" s="189">
        <v>0</v>
      </c>
      <c r="T664" s="190">
        <f>S664*H664</f>
        <v>0</v>
      </c>
      <c r="U664" s="36"/>
      <c r="V664" s="36"/>
      <c r="W664" s="36"/>
      <c r="X664" s="36"/>
      <c r="Y664" s="36"/>
      <c r="Z664" s="36"/>
      <c r="AA664" s="36"/>
      <c r="AB664" s="36"/>
      <c r="AC664" s="36"/>
      <c r="AD664" s="36"/>
      <c r="AE664" s="36"/>
      <c r="AR664" s="191" t="s">
        <v>386</v>
      </c>
      <c r="AT664" s="191" t="s">
        <v>189</v>
      </c>
      <c r="AU664" s="191" t="s">
        <v>81</v>
      </c>
      <c r="AY664" s="19" t="s">
        <v>148</v>
      </c>
      <c r="BE664" s="192">
        <f>IF(N664="základní",J664,0)</f>
        <v>0</v>
      </c>
      <c r="BF664" s="192">
        <f>IF(N664="snížená",J664,0)</f>
        <v>0</v>
      </c>
      <c r="BG664" s="192">
        <f>IF(N664="zákl. přenesená",J664,0)</f>
        <v>0</v>
      </c>
      <c r="BH664" s="192">
        <f>IF(N664="sníž. přenesená",J664,0)</f>
        <v>0</v>
      </c>
      <c r="BI664" s="192">
        <f>IF(N664="nulová",J664,0)</f>
        <v>0</v>
      </c>
      <c r="BJ664" s="19" t="s">
        <v>79</v>
      </c>
      <c r="BK664" s="192">
        <f>ROUND(I664*H664,2)</f>
        <v>0</v>
      </c>
      <c r="BL664" s="19" t="s">
        <v>256</v>
      </c>
      <c r="BM664" s="191" t="s">
        <v>1014</v>
      </c>
    </row>
    <row r="665" spans="1:47" s="2" customFormat="1" ht="19.5">
      <c r="A665" s="36"/>
      <c r="B665" s="37"/>
      <c r="C665" s="38"/>
      <c r="D665" s="193" t="s">
        <v>157</v>
      </c>
      <c r="E665" s="38"/>
      <c r="F665" s="194" t="s">
        <v>1015</v>
      </c>
      <c r="G665" s="38"/>
      <c r="H665" s="38"/>
      <c r="I665" s="195"/>
      <c r="J665" s="38"/>
      <c r="K665" s="38"/>
      <c r="L665" s="41"/>
      <c r="M665" s="196"/>
      <c r="N665" s="197"/>
      <c r="O665" s="66"/>
      <c r="P665" s="66"/>
      <c r="Q665" s="66"/>
      <c r="R665" s="66"/>
      <c r="S665" s="66"/>
      <c r="T665" s="67"/>
      <c r="U665" s="36"/>
      <c r="V665" s="36"/>
      <c r="W665" s="36"/>
      <c r="X665" s="36"/>
      <c r="Y665" s="36"/>
      <c r="Z665" s="36"/>
      <c r="AA665" s="36"/>
      <c r="AB665" s="36"/>
      <c r="AC665" s="36"/>
      <c r="AD665" s="36"/>
      <c r="AE665" s="36"/>
      <c r="AT665" s="19" t="s">
        <v>157</v>
      </c>
      <c r="AU665" s="19" t="s">
        <v>81</v>
      </c>
    </row>
    <row r="666" spans="2:51" s="13" customFormat="1" ht="12">
      <c r="B666" s="200"/>
      <c r="C666" s="201"/>
      <c r="D666" s="193" t="s">
        <v>161</v>
      </c>
      <c r="E666" s="202" t="s">
        <v>19</v>
      </c>
      <c r="F666" s="203" t="s">
        <v>1016</v>
      </c>
      <c r="G666" s="201"/>
      <c r="H666" s="204">
        <v>2</v>
      </c>
      <c r="I666" s="205"/>
      <c r="J666" s="201"/>
      <c r="K666" s="201"/>
      <c r="L666" s="206"/>
      <c r="M666" s="207"/>
      <c r="N666" s="208"/>
      <c r="O666" s="208"/>
      <c r="P666" s="208"/>
      <c r="Q666" s="208"/>
      <c r="R666" s="208"/>
      <c r="S666" s="208"/>
      <c r="T666" s="209"/>
      <c r="AT666" s="210" t="s">
        <v>161</v>
      </c>
      <c r="AU666" s="210" t="s">
        <v>81</v>
      </c>
      <c r="AV666" s="13" t="s">
        <v>81</v>
      </c>
      <c r="AW666" s="13" t="s">
        <v>34</v>
      </c>
      <c r="AX666" s="13" t="s">
        <v>79</v>
      </c>
      <c r="AY666" s="210" t="s">
        <v>148</v>
      </c>
    </row>
    <row r="667" spans="1:65" s="2" customFormat="1" ht="24.2" customHeight="1">
      <c r="A667" s="36"/>
      <c r="B667" s="37"/>
      <c r="C667" s="180" t="s">
        <v>1017</v>
      </c>
      <c r="D667" s="180" t="s">
        <v>150</v>
      </c>
      <c r="E667" s="181" t="s">
        <v>1018</v>
      </c>
      <c r="F667" s="182" t="s">
        <v>1019</v>
      </c>
      <c r="G667" s="183" t="s">
        <v>200</v>
      </c>
      <c r="H667" s="184">
        <v>2</v>
      </c>
      <c r="I667" s="185"/>
      <c r="J667" s="186">
        <f>ROUND(I667*H667,2)</f>
        <v>0</v>
      </c>
      <c r="K667" s="182" t="s">
        <v>154</v>
      </c>
      <c r="L667" s="41"/>
      <c r="M667" s="187" t="s">
        <v>19</v>
      </c>
      <c r="N667" s="188" t="s">
        <v>43</v>
      </c>
      <c r="O667" s="66"/>
      <c r="P667" s="189">
        <f>O667*H667</f>
        <v>0</v>
      </c>
      <c r="Q667" s="189">
        <v>0</v>
      </c>
      <c r="R667" s="189">
        <f>Q667*H667</f>
        <v>0</v>
      </c>
      <c r="S667" s="189">
        <v>0.024</v>
      </c>
      <c r="T667" s="190">
        <f>S667*H667</f>
        <v>0.048</v>
      </c>
      <c r="U667" s="36"/>
      <c r="V667" s="36"/>
      <c r="W667" s="36"/>
      <c r="X667" s="36"/>
      <c r="Y667" s="36"/>
      <c r="Z667" s="36"/>
      <c r="AA667" s="36"/>
      <c r="AB667" s="36"/>
      <c r="AC667" s="36"/>
      <c r="AD667" s="36"/>
      <c r="AE667" s="36"/>
      <c r="AR667" s="191" t="s">
        <v>256</v>
      </c>
      <c r="AT667" s="191" t="s">
        <v>150</v>
      </c>
      <c r="AU667" s="191" t="s">
        <v>81</v>
      </c>
      <c r="AY667" s="19" t="s">
        <v>148</v>
      </c>
      <c r="BE667" s="192">
        <f>IF(N667="základní",J667,0)</f>
        <v>0</v>
      </c>
      <c r="BF667" s="192">
        <f>IF(N667="snížená",J667,0)</f>
        <v>0</v>
      </c>
      <c r="BG667" s="192">
        <f>IF(N667="zákl. přenesená",J667,0)</f>
        <v>0</v>
      </c>
      <c r="BH667" s="192">
        <f>IF(N667="sníž. přenesená",J667,0)</f>
        <v>0</v>
      </c>
      <c r="BI667" s="192">
        <f>IF(N667="nulová",J667,0)</f>
        <v>0</v>
      </c>
      <c r="BJ667" s="19" t="s">
        <v>79</v>
      </c>
      <c r="BK667" s="192">
        <f>ROUND(I667*H667,2)</f>
        <v>0</v>
      </c>
      <c r="BL667" s="19" t="s">
        <v>256</v>
      </c>
      <c r="BM667" s="191" t="s">
        <v>1020</v>
      </c>
    </row>
    <row r="668" spans="1:47" s="2" customFormat="1" ht="29.25">
      <c r="A668" s="36"/>
      <c r="B668" s="37"/>
      <c r="C668" s="38"/>
      <c r="D668" s="193" t="s">
        <v>157</v>
      </c>
      <c r="E668" s="38"/>
      <c r="F668" s="194" t="s">
        <v>1021</v>
      </c>
      <c r="G668" s="38"/>
      <c r="H668" s="38"/>
      <c r="I668" s="195"/>
      <c r="J668" s="38"/>
      <c r="K668" s="38"/>
      <c r="L668" s="41"/>
      <c r="M668" s="196"/>
      <c r="N668" s="197"/>
      <c r="O668" s="66"/>
      <c r="P668" s="66"/>
      <c r="Q668" s="66"/>
      <c r="R668" s="66"/>
      <c r="S668" s="66"/>
      <c r="T668" s="67"/>
      <c r="U668" s="36"/>
      <c r="V668" s="36"/>
      <c r="W668" s="36"/>
      <c r="X668" s="36"/>
      <c r="Y668" s="36"/>
      <c r="Z668" s="36"/>
      <c r="AA668" s="36"/>
      <c r="AB668" s="36"/>
      <c r="AC668" s="36"/>
      <c r="AD668" s="36"/>
      <c r="AE668" s="36"/>
      <c r="AT668" s="19" t="s">
        <v>157</v>
      </c>
      <c r="AU668" s="19" t="s">
        <v>81</v>
      </c>
    </row>
    <row r="669" spans="1:47" s="2" customFormat="1" ht="12">
      <c r="A669" s="36"/>
      <c r="B669" s="37"/>
      <c r="C669" s="38"/>
      <c r="D669" s="198" t="s">
        <v>159</v>
      </c>
      <c r="E669" s="38"/>
      <c r="F669" s="199" t="s">
        <v>1022</v>
      </c>
      <c r="G669" s="38"/>
      <c r="H669" s="38"/>
      <c r="I669" s="195"/>
      <c r="J669" s="38"/>
      <c r="K669" s="38"/>
      <c r="L669" s="41"/>
      <c r="M669" s="196"/>
      <c r="N669" s="197"/>
      <c r="O669" s="66"/>
      <c r="P669" s="66"/>
      <c r="Q669" s="66"/>
      <c r="R669" s="66"/>
      <c r="S669" s="66"/>
      <c r="T669" s="67"/>
      <c r="U669" s="36"/>
      <c r="V669" s="36"/>
      <c r="W669" s="36"/>
      <c r="X669" s="36"/>
      <c r="Y669" s="36"/>
      <c r="Z669" s="36"/>
      <c r="AA669" s="36"/>
      <c r="AB669" s="36"/>
      <c r="AC669" s="36"/>
      <c r="AD669" s="36"/>
      <c r="AE669" s="36"/>
      <c r="AT669" s="19" t="s">
        <v>159</v>
      </c>
      <c r="AU669" s="19" t="s">
        <v>81</v>
      </c>
    </row>
    <row r="670" spans="2:51" s="13" customFormat="1" ht="12">
      <c r="B670" s="200"/>
      <c r="C670" s="201"/>
      <c r="D670" s="193" t="s">
        <v>161</v>
      </c>
      <c r="E670" s="202" t="s">
        <v>19</v>
      </c>
      <c r="F670" s="203" t="s">
        <v>1023</v>
      </c>
      <c r="G670" s="201"/>
      <c r="H670" s="204">
        <v>1</v>
      </c>
      <c r="I670" s="205"/>
      <c r="J670" s="201"/>
      <c r="K670" s="201"/>
      <c r="L670" s="206"/>
      <c r="M670" s="207"/>
      <c r="N670" s="208"/>
      <c r="O670" s="208"/>
      <c r="P670" s="208"/>
      <c r="Q670" s="208"/>
      <c r="R670" s="208"/>
      <c r="S670" s="208"/>
      <c r="T670" s="209"/>
      <c r="AT670" s="210" t="s">
        <v>161</v>
      </c>
      <c r="AU670" s="210" t="s">
        <v>81</v>
      </c>
      <c r="AV670" s="13" t="s">
        <v>81</v>
      </c>
      <c r="AW670" s="13" t="s">
        <v>34</v>
      </c>
      <c r="AX670" s="13" t="s">
        <v>72</v>
      </c>
      <c r="AY670" s="210" t="s">
        <v>148</v>
      </c>
    </row>
    <row r="671" spans="2:51" s="13" customFormat="1" ht="22.5">
      <c r="B671" s="200"/>
      <c r="C671" s="201"/>
      <c r="D671" s="193" t="s">
        <v>161</v>
      </c>
      <c r="E671" s="202" t="s">
        <v>19</v>
      </c>
      <c r="F671" s="203" t="s">
        <v>1024</v>
      </c>
      <c r="G671" s="201"/>
      <c r="H671" s="204">
        <v>1</v>
      </c>
      <c r="I671" s="205"/>
      <c r="J671" s="201"/>
      <c r="K671" s="201"/>
      <c r="L671" s="206"/>
      <c r="M671" s="207"/>
      <c r="N671" s="208"/>
      <c r="O671" s="208"/>
      <c r="P671" s="208"/>
      <c r="Q671" s="208"/>
      <c r="R671" s="208"/>
      <c r="S671" s="208"/>
      <c r="T671" s="209"/>
      <c r="AT671" s="210" t="s">
        <v>161</v>
      </c>
      <c r="AU671" s="210" t="s">
        <v>81</v>
      </c>
      <c r="AV671" s="13" t="s">
        <v>81</v>
      </c>
      <c r="AW671" s="13" t="s">
        <v>34</v>
      </c>
      <c r="AX671" s="13" t="s">
        <v>72</v>
      </c>
      <c r="AY671" s="210" t="s">
        <v>148</v>
      </c>
    </row>
    <row r="672" spans="2:51" s="14" customFormat="1" ht="12">
      <c r="B672" s="211"/>
      <c r="C672" s="212"/>
      <c r="D672" s="193" t="s">
        <v>161</v>
      </c>
      <c r="E672" s="213" t="s">
        <v>19</v>
      </c>
      <c r="F672" s="214" t="s">
        <v>164</v>
      </c>
      <c r="G672" s="212"/>
      <c r="H672" s="215">
        <v>2</v>
      </c>
      <c r="I672" s="216"/>
      <c r="J672" s="212"/>
      <c r="K672" s="212"/>
      <c r="L672" s="217"/>
      <c r="M672" s="218"/>
      <c r="N672" s="219"/>
      <c r="O672" s="219"/>
      <c r="P672" s="219"/>
      <c r="Q672" s="219"/>
      <c r="R672" s="219"/>
      <c r="S672" s="219"/>
      <c r="T672" s="220"/>
      <c r="AT672" s="221" t="s">
        <v>161</v>
      </c>
      <c r="AU672" s="221" t="s">
        <v>81</v>
      </c>
      <c r="AV672" s="14" t="s">
        <v>155</v>
      </c>
      <c r="AW672" s="14" t="s">
        <v>34</v>
      </c>
      <c r="AX672" s="14" t="s">
        <v>79</v>
      </c>
      <c r="AY672" s="221" t="s">
        <v>148</v>
      </c>
    </row>
    <row r="673" spans="1:65" s="2" customFormat="1" ht="37.9" customHeight="1">
      <c r="A673" s="36"/>
      <c r="B673" s="37"/>
      <c r="C673" s="180" t="s">
        <v>1025</v>
      </c>
      <c r="D673" s="180" t="s">
        <v>150</v>
      </c>
      <c r="E673" s="181" t="s">
        <v>1026</v>
      </c>
      <c r="F673" s="182" t="s">
        <v>1027</v>
      </c>
      <c r="G673" s="183" t="s">
        <v>1028</v>
      </c>
      <c r="H673" s="184">
        <v>1</v>
      </c>
      <c r="I673" s="185"/>
      <c r="J673" s="186">
        <f>ROUND(I673*H673,2)</f>
        <v>0</v>
      </c>
      <c r="K673" s="182" t="s">
        <v>19</v>
      </c>
      <c r="L673" s="41"/>
      <c r="M673" s="187" t="s">
        <v>19</v>
      </c>
      <c r="N673" s="188" t="s">
        <v>43</v>
      </c>
      <c r="O673" s="66"/>
      <c r="P673" s="189">
        <f>O673*H673</f>
        <v>0</v>
      </c>
      <c r="Q673" s="189">
        <v>0</v>
      </c>
      <c r="R673" s="189">
        <f>Q673*H673</f>
        <v>0</v>
      </c>
      <c r="S673" s="189">
        <v>0.131</v>
      </c>
      <c r="T673" s="190">
        <f>S673*H673</f>
        <v>0.131</v>
      </c>
      <c r="U673" s="36"/>
      <c r="V673" s="36"/>
      <c r="W673" s="36"/>
      <c r="X673" s="36"/>
      <c r="Y673" s="36"/>
      <c r="Z673" s="36"/>
      <c r="AA673" s="36"/>
      <c r="AB673" s="36"/>
      <c r="AC673" s="36"/>
      <c r="AD673" s="36"/>
      <c r="AE673" s="36"/>
      <c r="AR673" s="191" t="s">
        <v>256</v>
      </c>
      <c r="AT673" s="191" t="s">
        <v>150</v>
      </c>
      <c r="AU673" s="191" t="s">
        <v>81</v>
      </c>
      <c r="AY673" s="19" t="s">
        <v>148</v>
      </c>
      <c r="BE673" s="192">
        <f>IF(N673="základní",J673,0)</f>
        <v>0</v>
      </c>
      <c r="BF673" s="192">
        <f>IF(N673="snížená",J673,0)</f>
        <v>0</v>
      </c>
      <c r="BG673" s="192">
        <f>IF(N673="zákl. přenesená",J673,0)</f>
        <v>0</v>
      </c>
      <c r="BH673" s="192">
        <f>IF(N673="sníž. přenesená",J673,0)</f>
        <v>0</v>
      </c>
      <c r="BI673" s="192">
        <f>IF(N673="nulová",J673,0)</f>
        <v>0</v>
      </c>
      <c r="BJ673" s="19" t="s">
        <v>79</v>
      </c>
      <c r="BK673" s="192">
        <f>ROUND(I673*H673,2)</f>
        <v>0</v>
      </c>
      <c r="BL673" s="19" t="s">
        <v>256</v>
      </c>
      <c r="BM673" s="191" t="s">
        <v>1029</v>
      </c>
    </row>
    <row r="674" spans="1:47" s="2" customFormat="1" ht="48.75">
      <c r="A674" s="36"/>
      <c r="B674" s="37"/>
      <c r="C674" s="38"/>
      <c r="D674" s="193" t="s">
        <v>157</v>
      </c>
      <c r="E674" s="38"/>
      <c r="F674" s="194" t="s">
        <v>1030</v>
      </c>
      <c r="G674" s="38"/>
      <c r="H674" s="38"/>
      <c r="I674" s="195"/>
      <c r="J674" s="38"/>
      <c r="K674" s="38"/>
      <c r="L674" s="41"/>
      <c r="M674" s="196"/>
      <c r="N674" s="197"/>
      <c r="O674" s="66"/>
      <c r="P674" s="66"/>
      <c r="Q674" s="66"/>
      <c r="R674" s="66"/>
      <c r="S674" s="66"/>
      <c r="T674" s="67"/>
      <c r="U674" s="36"/>
      <c r="V674" s="36"/>
      <c r="W674" s="36"/>
      <c r="X674" s="36"/>
      <c r="Y674" s="36"/>
      <c r="Z674" s="36"/>
      <c r="AA674" s="36"/>
      <c r="AB674" s="36"/>
      <c r="AC674" s="36"/>
      <c r="AD674" s="36"/>
      <c r="AE674" s="36"/>
      <c r="AT674" s="19" t="s">
        <v>157</v>
      </c>
      <c r="AU674" s="19" t="s">
        <v>81</v>
      </c>
    </row>
    <row r="675" spans="2:51" s="13" customFormat="1" ht="12">
      <c r="B675" s="200"/>
      <c r="C675" s="201"/>
      <c r="D675" s="193" t="s">
        <v>161</v>
      </c>
      <c r="E675" s="202" t="s">
        <v>19</v>
      </c>
      <c r="F675" s="203" t="s">
        <v>1031</v>
      </c>
      <c r="G675" s="201"/>
      <c r="H675" s="204">
        <v>1</v>
      </c>
      <c r="I675" s="205"/>
      <c r="J675" s="201"/>
      <c r="K675" s="201"/>
      <c r="L675" s="206"/>
      <c r="M675" s="207"/>
      <c r="N675" s="208"/>
      <c r="O675" s="208"/>
      <c r="P675" s="208"/>
      <c r="Q675" s="208"/>
      <c r="R675" s="208"/>
      <c r="S675" s="208"/>
      <c r="T675" s="209"/>
      <c r="AT675" s="210" t="s">
        <v>161</v>
      </c>
      <c r="AU675" s="210" t="s">
        <v>81</v>
      </c>
      <c r="AV675" s="13" t="s">
        <v>81</v>
      </c>
      <c r="AW675" s="13" t="s">
        <v>34</v>
      </c>
      <c r="AX675" s="13" t="s">
        <v>79</v>
      </c>
      <c r="AY675" s="210" t="s">
        <v>148</v>
      </c>
    </row>
    <row r="676" spans="1:65" s="2" customFormat="1" ht="24.2" customHeight="1">
      <c r="A676" s="36"/>
      <c r="B676" s="37"/>
      <c r="C676" s="180" t="s">
        <v>1032</v>
      </c>
      <c r="D676" s="180" t="s">
        <v>150</v>
      </c>
      <c r="E676" s="181" t="s">
        <v>1033</v>
      </c>
      <c r="F676" s="182" t="s">
        <v>1034</v>
      </c>
      <c r="G676" s="183" t="s">
        <v>824</v>
      </c>
      <c r="H676" s="253"/>
      <c r="I676" s="185"/>
      <c r="J676" s="186">
        <f>ROUND(I676*H676,2)</f>
        <v>0</v>
      </c>
      <c r="K676" s="182" t="s">
        <v>154</v>
      </c>
      <c r="L676" s="41"/>
      <c r="M676" s="187" t="s">
        <v>19</v>
      </c>
      <c r="N676" s="188" t="s">
        <v>43</v>
      </c>
      <c r="O676" s="66"/>
      <c r="P676" s="189">
        <f>O676*H676</f>
        <v>0</v>
      </c>
      <c r="Q676" s="189">
        <v>0</v>
      </c>
      <c r="R676" s="189">
        <f>Q676*H676</f>
        <v>0</v>
      </c>
      <c r="S676" s="189">
        <v>0</v>
      </c>
      <c r="T676" s="190">
        <f>S676*H676</f>
        <v>0</v>
      </c>
      <c r="U676" s="36"/>
      <c r="V676" s="36"/>
      <c r="W676" s="36"/>
      <c r="X676" s="36"/>
      <c r="Y676" s="36"/>
      <c r="Z676" s="36"/>
      <c r="AA676" s="36"/>
      <c r="AB676" s="36"/>
      <c r="AC676" s="36"/>
      <c r="AD676" s="36"/>
      <c r="AE676" s="36"/>
      <c r="AR676" s="191" t="s">
        <v>256</v>
      </c>
      <c r="AT676" s="191" t="s">
        <v>150</v>
      </c>
      <c r="AU676" s="191" t="s">
        <v>81</v>
      </c>
      <c r="AY676" s="19" t="s">
        <v>148</v>
      </c>
      <c r="BE676" s="192">
        <f>IF(N676="základní",J676,0)</f>
        <v>0</v>
      </c>
      <c r="BF676" s="192">
        <f>IF(N676="snížená",J676,0)</f>
        <v>0</v>
      </c>
      <c r="BG676" s="192">
        <f>IF(N676="zákl. přenesená",J676,0)</f>
        <v>0</v>
      </c>
      <c r="BH676" s="192">
        <f>IF(N676="sníž. přenesená",J676,0)</f>
        <v>0</v>
      </c>
      <c r="BI676" s="192">
        <f>IF(N676="nulová",J676,0)</f>
        <v>0</v>
      </c>
      <c r="BJ676" s="19" t="s">
        <v>79</v>
      </c>
      <c r="BK676" s="192">
        <f>ROUND(I676*H676,2)</f>
        <v>0</v>
      </c>
      <c r="BL676" s="19" t="s">
        <v>256</v>
      </c>
      <c r="BM676" s="191" t="s">
        <v>1035</v>
      </c>
    </row>
    <row r="677" spans="1:47" s="2" customFormat="1" ht="29.25">
      <c r="A677" s="36"/>
      <c r="B677" s="37"/>
      <c r="C677" s="38"/>
      <c r="D677" s="193" t="s">
        <v>157</v>
      </c>
      <c r="E677" s="38"/>
      <c r="F677" s="194" t="s">
        <v>1036</v>
      </c>
      <c r="G677" s="38"/>
      <c r="H677" s="38"/>
      <c r="I677" s="195"/>
      <c r="J677" s="38"/>
      <c r="K677" s="38"/>
      <c r="L677" s="41"/>
      <c r="M677" s="196"/>
      <c r="N677" s="197"/>
      <c r="O677" s="66"/>
      <c r="P677" s="66"/>
      <c r="Q677" s="66"/>
      <c r="R677" s="66"/>
      <c r="S677" s="66"/>
      <c r="T677" s="67"/>
      <c r="U677" s="36"/>
      <c r="V677" s="36"/>
      <c r="W677" s="36"/>
      <c r="X677" s="36"/>
      <c r="Y677" s="36"/>
      <c r="Z677" s="36"/>
      <c r="AA677" s="36"/>
      <c r="AB677" s="36"/>
      <c r="AC677" s="36"/>
      <c r="AD677" s="36"/>
      <c r="AE677" s="36"/>
      <c r="AT677" s="19" t="s">
        <v>157</v>
      </c>
      <c r="AU677" s="19" t="s">
        <v>81</v>
      </c>
    </row>
    <row r="678" spans="1:47" s="2" customFormat="1" ht="12">
      <c r="A678" s="36"/>
      <c r="B678" s="37"/>
      <c r="C678" s="38"/>
      <c r="D678" s="198" t="s">
        <v>159</v>
      </c>
      <c r="E678" s="38"/>
      <c r="F678" s="199" t="s">
        <v>1037</v>
      </c>
      <c r="G678" s="38"/>
      <c r="H678" s="38"/>
      <c r="I678" s="195"/>
      <c r="J678" s="38"/>
      <c r="K678" s="38"/>
      <c r="L678" s="41"/>
      <c r="M678" s="196"/>
      <c r="N678" s="197"/>
      <c r="O678" s="66"/>
      <c r="P678" s="66"/>
      <c r="Q678" s="66"/>
      <c r="R678" s="66"/>
      <c r="S678" s="66"/>
      <c r="T678" s="67"/>
      <c r="U678" s="36"/>
      <c r="V678" s="36"/>
      <c r="W678" s="36"/>
      <c r="X678" s="36"/>
      <c r="Y678" s="36"/>
      <c r="Z678" s="36"/>
      <c r="AA678" s="36"/>
      <c r="AB678" s="36"/>
      <c r="AC678" s="36"/>
      <c r="AD678" s="36"/>
      <c r="AE678" s="36"/>
      <c r="AT678" s="19" t="s">
        <v>159</v>
      </c>
      <c r="AU678" s="19" t="s">
        <v>81</v>
      </c>
    </row>
    <row r="679" spans="2:63" s="12" customFormat="1" ht="22.9" customHeight="1">
      <c r="B679" s="164"/>
      <c r="C679" s="165"/>
      <c r="D679" s="166" t="s">
        <v>71</v>
      </c>
      <c r="E679" s="178" t="s">
        <v>1038</v>
      </c>
      <c r="F679" s="178" t="s">
        <v>1039</v>
      </c>
      <c r="G679" s="165"/>
      <c r="H679" s="165"/>
      <c r="I679" s="168"/>
      <c r="J679" s="179">
        <f>BK679</f>
        <v>0</v>
      </c>
      <c r="K679" s="165"/>
      <c r="L679" s="170"/>
      <c r="M679" s="171"/>
      <c r="N679" s="172"/>
      <c r="O679" s="172"/>
      <c r="P679" s="173">
        <f>SUM(P680:P711)</f>
        <v>0</v>
      </c>
      <c r="Q679" s="172"/>
      <c r="R679" s="173">
        <f>SUM(R680:R711)</f>
        <v>0.0030800000000000003</v>
      </c>
      <c r="S679" s="172"/>
      <c r="T679" s="174">
        <f>SUM(T680:T711)</f>
        <v>0.4317</v>
      </c>
      <c r="AR679" s="175" t="s">
        <v>81</v>
      </c>
      <c r="AT679" s="176" t="s">
        <v>71</v>
      </c>
      <c r="AU679" s="176" t="s">
        <v>79</v>
      </c>
      <c r="AY679" s="175" t="s">
        <v>148</v>
      </c>
      <c r="BK679" s="177">
        <f>SUM(BK680:BK711)</f>
        <v>0</v>
      </c>
    </row>
    <row r="680" spans="1:65" s="2" customFormat="1" ht="16.5" customHeight="1">
      <c r="A680" s="36"/>
      <c r="B680" s="37"/>
      <c r="C680" s="180" t="s">
        <v>1040</v>
      </c>
      <c r="D680" s="180" t="s">
        <v>150</v>
      </c>
      <c r="E680" s="181" t="s">
        <v>1041</v>
      </c>
      <c r="F680" s="182" t="s">
        <v>1042</v>
      </c>
      <c r="G680" s="183" t="s">
        <v>200</v>
      </c>
      <c r="H680" s="184">
        <v>24</v>
      </c>
      <c r="I680" s="185"/>
      <c r="J680" s="186">
        <f>ROUND(I680*H680,2)</f>
        <v>0</v>
      </c>
      <c r="K680" s="182" t="s">
        <v>19</v>
      </c>
      <c r="L680" s="41"/>
      <c r="M680" s="187" t="s">
        <v>19</v>
      </c>
      <c r="N680" s="188" t="s">
        <v>43</v>
      </c>
      <c r="O680" s="66"/>
      <c r="P680" s="189">
        <f>O680*H680</f>
        <v>0</v>
      </c>
      <c r="Q680" s="189">
        <v>0</v>
      </c>
      <c r="R680" s="189">
        <f>Q680*H680</f>
        <v>0</v>
      </c>
      <c r="S680" s="189">
        <v>0</v>
      </c>
      <c r="T680" s="190">
        <f>S680*H680</f>
        <v>0</v>
      </c>
      <c r="U680" s="36"/>
      <c r="V680" s="36"/>
      <c r="W680" s="36"/>
      <c r="X680" s="36"/>
      <c r="Y680" s="36"/>
      <c r="Z680" s="36"/>
      <c r="AA680" s="36"/>
      <c r="AB680" s="36"/>
      <c r="AC680" s="36"/>
      <c r="AD680" s="36"/>
      <c r="AE680" s="36"/>
      <c r="AR680" s="191" t="s">
        <v>256</v>
      </c>
      <c r="AT680" s="191" t="s">
        <v>150</v>
      </c>
      <c r="AU680" s="191" t="s">
        <v>81</v>
      </c>
      <c r="AY680" s="19" t="s">
        <v>148</v>
      </c>
      <c r="BE680" s="192">
        <f>IF(N680="základní",J680,0)</f>
        <v>0</v>
      </c>
      <c r="BF680" s="192">
        <f>IF(N680="snížená",J680,0)</f>
        <v>0</v>
      </c>
      <c r="BG680" s="192">
        <f>IF(N680="zákl. přenesená",J680,0)</f>
        <v>0</v>
      </c>
      <c r="BH680" s="192">
        <f>IF(N680="sníž. přenesená",J680,0)</f>
        <v>0</v>
      </c>
      <c r="BI680" s="192">
        <f>IF(N680="nulová",J680,0)</f>
        <v>0</v>
      </c>
      <c r="BJ680" s="19" t="s">
        <v>79</v>
      </c>
      <c r="BK680" s="192">
        <f>ROUND(I680*H680,2)</f>
        <v>0</v>
      </c>
      <c r="BL680" s="19" t="s">
        <v>256</v>
      </c>
      <c r="BM680" s="191" t="s">
        <v>1043</v>
      </c>
    </row>
    <row r="681" spans="1:47" s="2" customFormat="1" ht="12">
      <c r="A681" s="36"/>
      <c r="B681" s="37"/>
      <c r="C681" s="38"/>
      <c r="D681" s="193" t="s">
        <v>157</v>
      </c>
      <c r="E681" s="38"/>
      <c r="F681" s="194" t="s">
        <v>1044</v>
      </c>
      <c r="G681" s="38"/>
      <c r="H681" s="38"/>
      <c r="I681" s="195"/>
      <c r="J681" s="38"/>
      <c r="K681" s="38"/>
      <c r="L681" s="41"/>
      <c r="M681" s="196"/>
      <c r="N681" s="197"/>
      <c r="O681" s="66"/>
      <c r="P681" s="66"/>
      <c r="Q681" s="66"/>
      <c r="R681" s="66"/>
      <c r="S681" s="66"/>
      <c r="T681" s="67"/>
      <c r="U681" s="36"/>
      <c r="V681" s="36"/>
      <c r="W681" s="36"/>
      <c r="X681" s="36"/>
      <c r="Y681" s="36"/>
      <c r="Z681" s="36"/>
      <c r="AA681" s="36"/>
      <c r="AB681" s="36"/>
      <c r="AC681" s="36"/>
      <c r="AD681" s="36"/>
      <c r="AE681" s="36"/>
      <c r="AT681" s="19" t="s">
        <v>157</v>
      </c>
      <c r="AU681" s="19" t="s">
        <v>81</v>
      </c>
    </row>
    <row r="682" spans="2:51" s="13" customFormat="1" ht="12">
      <c r="B682" s="200"/>
      <c r="C682" s="201"/>
      <c r="D682" s="193" t="s">
        <v>161</v>
      </c>
      <c r="E682" s="202" t="s">
        <v>19</v>
      </c>
      <c r="F682" s="203" t="s">
        <v>1045</v>
      </c>
      <c r="G682" s="201"/>
      <c r="H682" s="204">
        <v>24</v>
      </c>
      <c r="I682" s="205"/>
      <c r="J682" s="201"/>
      <c r="K682" s="201"/>
      <c r="L682" s="206"/>
      <c r="M682" s="207"/>
      <c r="N682" s="208"/>
      <c r="O682" s="208"/>
      <c r="P682" s="208"/>
      <c r="Q682" s="208"/>
      <c r="R682" s="208"/>
      <c r="S682" s="208"/>
      <c r="T682" s="209"/>
      <c r="AT682" s="210" t="s">
        <v>161</v>
      </c>
      <c r="AU682" s="210" t="s">
        <v>81</v>
      </c>
      <c r="AV682" s="13" t="s">
        <v>81</v>
      </c>
      <c r="AW682" s="13" t="s">
        <v>34</v>
      </c>
      <c r="AX682" s="13" t="s">
        <v>79</v>
      </c>
      <c r="AY682" s="210" t="s">
        <v>148</v>
      </c>
    </row>
    <row r="683" spans="1:65" s="2" customFormat="1" ht="16.5" customHeight="1">
      <c r="A683" s="36"/>
      <c r="B683" s="37"/>
      <c r="C683" s="180" t="s">
        <v>1046</v>
      </c>
      <c r="D683" s="180" t="s">
        <v>150</v>
      </c>
      <c r="E683" s="181" t="s">
        <v>1047</v>
      </c>
      <c r="F683" s="182" t="s">
        <v>1048</v>
      </c>
      <c r="G683" s="183" t="s">
        <v>245</v>
      </c>
      <c r="H683" s="184">
        <v>34.9</v>
      </c>
      <c r="I683" s="185"/>
      <c r="J683" s="186">
        <f>ROUND(I683*H683,2)</f>
        <v>0</v>
      </c>
      <c r="K683" s="182" t="s">
        <v>154</v>
      </c>
      <c r="L683" s="41"/>
      <c r="M683" s="187" t="s">
        <v>19</v>
      </c>
      <c r="N683" s="188" t="s">
        <v>43</v>
      </c>
      <c r="O683" s="66"/>
      <c r="P683" s="189">
        <f>O683*H683</f>
        <v>0</v>
      </c>
      <c r="Q683" s="189">
        <v>0</v>
      </c>
      <c r="R683" s="189">
        <f>Q683*H683</f>
        <v>0</v>
      </c>
      <c r="S683" s="189">
        <v>0.005</v>
      </c>
      <c r="T683" s="190">
        <f>S683*H683</f>
        <v>0.1745</v>
      </c>
      <c r="U683" s="36"/>
      <c r="V683" s="36"/>
      <c r="W683" s="36"/>
      <c r="X683" s="36"/>
      <c r="Y683" s="36"/>
      <c r="Z683" s="36"/>
      <c r="AA683" s="36"/>
      <c r="AB683" s="36"/>
      <c r="AC683" s="36"/>
      <c r="AD683" s="36"/>
      <c r="AE683" s="36"/>
      <c r="AR683" s="191" t="s">
        <v>256</v>
      </c>
      <c r="AT683" s="191" t="s">
        <v>150</v>
      </c>
      <c r="AU683" s="191" t="s">
        <v>81</v>
      </c>
      <c r="AY683" s="19" t="s">
        <v>148</v>
      </c>
      <c r="BE683" s="192">
        <f>IF(N683="základní",J683,0)</f>
        <v>0</v>
      </c>
      <c r="BF683" s="192">
        <f>IF(N683="snížená",J683,0)</f>
        <v>0</v>
      </c>
      <c r="BG683" s="192">
        <f>IF(N683="zákl. přenesená",J683,0)</f>
        <v>0</v>
      </c>
      <c r="BH683" s="192">
        <f>IF(N683="sníž. přenesená",J683,0)</f>
        <v>0</v>
      </c>
      <c r="BI683" s="192">
        <f>IF(N683="nulová",J683,0)</f>
        <v>0</v>
      </c>
      <c r="BJ683" s="19" t="s">
        <v>79</v>
      </c>
      <c r="BK683" s="192">
        <f>ROUND(I683*H683,2)</f>
        <v>0</v>
      </c>
      <c r="BL683" s="19" t="s">
        <v>256</v>
      </c>
      <c r="BM683" s="191" t="s">
        <v>1049</v>
      </c>
    </row>
    <row r="684" spans="1:47" s="2" customFormat="1" ht="12">
      <c r="A684" s="36"/>
      <c r="B684" s="37"/>
      <c r="C684" s="38"/>
      <c r="D684" s="193" t="s">
        <v>157</v>
      </c>
      <c r="E684" s="38"/>
      <c r="F684" s="194" t="s">
        <v>1050</v>
      </c>
      <c r="G684" s="38"/>
      <c r="H684" s="38"/>
      <c r="I684" s="195"/>
      <c r="J684" s="38"/>
      <c r="K684" s="38"/>
      <c r="L684" s="41"/>
      <c r="M684" s="196"/>
      <c r="N684" s="197"/>
      <c r="O684" s="66"/>
      <c r="P684" s="66"/>
      <c r="Q684" s="66"/>
      <c r="R684" s="66"/>
      <c r="S684" s="66"/>
      <c r="T684" s="67"/>
      <c r="U684" s="36"/>
      <c r="V684" s="36"/>
      <c r="W684" s="36"/>
      <c r="X684" s="36"/>
      <c r="Y684" s="36"/>
      <c r="Z684" s="36"/>
      <c r="AA684" s="36"/>
      <c r="AB684" s="36"/>
      <c r="AC684" s="36"/>
      <c r="AD684" s="36"/>
      <c r="AE684" s="36"/>
      <c r="AT684" s="19" t="s">
        <v>157</v>
      </c>
      <c r="AU684" s="19" t="s">
        <v>81</v>
      </c>
    </row>
    <row r="685" spans="1:47" s="2" customFormat="1" ht="12">
      <c r="A685" s="36"/>
      <c r="B685" s="37"/>
      <c r="C685" s="38"/>
      <c r="D685" s="198" t="s">
        <v>159</v>
      </c>
      <c r="E685" s="38"/>
      <c r="F685" s="199" t="s">
        <v>1051</v>
      </c>
      <c r="G685" s="38"/>
      <c r="H685" s="38"/>
      <c r="I685" s="195"/>
      <c r="J685" s="38"/>
      <c r="K685" s="38"/>
      <c r="L685" s="41"/>
      <c r="M685" s="196"/>
      <c r="N685" s="197"/>
      <c r="O685" s="66"/>
      <c r="P685" s="66"/>
      <c r="Q685" s="66"/>
      <c r="R685" s="66"/>
      <c r="S685" s="66"/>
      <c r="T685" s="67"/>
      <c r="U685" s="36"/>
      <c r="V685" s="36"/>
      <c r="W685" s="36"/>
      <c r="X685" s="36"/>
      <c r="Y685" s="36"/>
      <c r="Z685" s="36"/>
      <c r="AA685" s="36"/>
      <c r="AB685" s="36"/>
      <c r="AC685" s="36"/>
      <c r="AD685" s="36"/>
      <c r="AE685" s="36"/>
      <c r="AT685" s="19" t="s">
        <v>159</v>
      </c>
      <c r="AU685" s="19" t="s">
        <v>81</v>
      </c>
    </row>
    <row r="686" spans="2:51" s="13" customFormat="1" ht="12">
      <c r="B686" s="200"/>
      <c r="C686" s="201"/>
      <c r="D686" s="193" t="s">
        <v>161</v>
      </c>
      <c r="E686" s="202" t="s">
        <v>19</v>
      </c>
      <c r="F686" s="203" t="s">
        <v>1052</v>
      </c>
      <c r="G686" s="201"/>
      <c r="H686" s="204">
        <v>34.9</v>
      </c>
      <c r="I686" s="205"/>
      <c r="J686" s="201"/>
      <c r="K686" s="201"/>
      <c r="L686" s="206"/>
      <c r="M686" s="207"/>
      <c r="N686" s="208"/>
      <c r="O686" s="208"/>
      <c r="P686" s="208"/>
      <c r="Q686" s="208"/>
      <c r="R686" s="208"/>
      <c r="S686" s="208"/>
      <c r="T686" s="209"/>
      <c r="AT686" s="210" t="s">
        <v>161</v>
      </c>
      <c r="AU686" s="210" t="s">
        <v>81</v>
      </c>
      <c r="AV686" s="13" t="s">
        <v>81</v>
      </c>
      <c r="AW686" s="13" t="s">
        <v>34</v>
      </c>
      <c r="AX686" s="13" t="s">
        <v>79</v>
      </c>
      <c r="AY686" s="210" t="s">
        <v>148</v>
      </c>
    </row>
    <row r="687" spans="1:65" s="2" customFormat="1" ht="16.5" customHeight="1">
      <c r="A687" s="36"/>
      <c r="B687" s="37"/>
      <c r="C687" s="180" t="s">
        <v>1053</v>
      </c>
      <c r="D687" s="180" t="s">
        <v>150</v>
      </c>
      <c r="E687" s="181" t="s">
        <v>1054</v>
      </c>
      <c r="F687" s="182" t="s">
        <v>1055</v>
      </c>
      <c r="G687" s="183" t="s">
        <v>245</v>
      </c>
      <c r="H687" s="184">
        <v>34.9</v>
      </c>
      <c r="I687" s="185"/>
      <c r="J687" s="186">
        <f>ROUND(I687*H687,2)</f>
        <v>0</v>
      </c>
      <c r="K687" s="182" t="s">
        <v>154</v>
      </c>
      <c r="L687" s="41"/>
      <c r="M687" s="187" t="s">
        <v>19</v>
      </c>
      <c r="N687" s="188" t="s">
        <v>43</v>
      </c>
      <c r="O687" s="66"/>
      <c r="P687" s="189">
        <f>O687*H687</f>
        <v>0</v>
      </c>
      <c r="Q687" s="189">
        <v>0</v>
      </c>
      <c r="R687" s="189">
        <f>Q687*H687</f>
        <v>0</v>
      </c>
      <c r="S687" s="189">
        <v>0.002</v>
      </c>
      <c r="T687" s="190">
        <f>S687*H687</f>
        <v>0.0698</v>
      </c>
      <c r="U687" s="36"/>
      <c r="V687" s="36"/>
      <c r="W687" s="36"/>
      <c r="X687" s="36"/>
      <c r="Y687" s="36"/>
      <c r="Z687" s="36"/>
      <c r="AA687" s="36"/>
      <c r="AB687" s="36"/>
      <c r="AC687" s="36"/>
      <c r="AD687" s="36"/>
      <c r="AE687" s="36"/>
      <c r="AR687" s="191" t="s">
        <v>256</v>
      </c>
      <c r="AT687" s="191" t="s">
        <v>150</v>
      </c>
      <c r="AU687" s="191" t="s">
        <v>81</v>
      </c>
      <c r="AY687" s="19" t="s">
        <v>148</v>
      </c>
      <c r="BE687" s="192">
        <f>IF(N687="základní",J687,0)</f>
        <v>0</v>
      </c>
      <c r="BF687" s="192">
        <f>IF(N687="snížená",J687,0)</f>
        <v>0</v>
      </c>
      <c r="BG687" s="192">
        <f>IF(N687="zákl. přenesená",J687,0)</f>
        <v>0</v>
      </c>
      <c r="BH687" s="192">
        <f>IF(N687="sníž. přenesená",J687,0)</f>
        <v>0</v>
      </c>
      <c r="BI687" s="192">
        <f>IF(N687="nulová",J687,0)</f>
        <v>0</v>
      </c>
      <c r="BJ687" s="19" t="s">
        <v>79</v>
      </c>
      <c r="BK687" s="192">
        <f>ROUND(I687*H687,2)</f>
        <v>0</v>
      </c>
      <c r="BL687" s="19" t="s">
        <v>256</v>
      </c>
      <c r="BM687" s="191" t="s">
        <v>1056</v>
      </c>
    </row>
    <row r="688" spans="1:47" s="2" customFormat="1" ht="12">
      <c r="A688" s="36"/>
      <c r="B688" s="37"/>
      <c r="C688" s="38"/>
      <c r="D688" s="193" t="s">
        <v>157</v>
      </c>
      <c r="E688" s="38"/>
      <c r="F688" s="194" t="s">
        <v>1057</v>
      </c>
      <c r="G688" s="38"/>
      <c r="H688" s="38"/>
      <c r="I688" s="195"/>
      <c r="J688" s="38"/>
      <c r="K688" s="38"/>
      <c r="L688" s="41"/>
      <c r="M688" s="196"/>
      <c r="N688" s="197"/>
      <c r="O688" s="66"/>
      <c r="P688" s="66"/>
      <c r="Q688" s="66"/>
      <c r="R688" s="66"/>
      <c r="S688" s="66"/>
      <c r="T688" s="67"/>
      <c r="U688" s="36"/>
      <c r="V688" s="36"/>
      <c r="W688" s="36"/>
      <c r="X688" s="36"/>
      <c r="Y688" s="36"/>
      <c r="Z688" s="36"/>
      <c r="AA688" s="36"/>
      <c r="AB688" s="36"/>
      <c r="AC688" s="36"/>
      <c r="AD688" s="36"/>
      <c r="AE688" s="36"/>
      <c r="AT688" s="19" t="s">
        <v>157</v>
      </c>
      <c r="AU688" s="19" t="s">
        <v>81</v>
      </c>
    </row>
    <row r="689" spans="1:47" s="2" customFormat="1" ht="12">
      <c r="A689" s="36"/>
      <c r="B689" s="37"/>
      <c r="C689" s="38"/>
      <c r="D689" s="198" t="s">
        <v>159</v>
      </c>
      <c r="E689" s="38"/>
      <c r="F689" s="199" t="s">
        <v>1058</v>
      </c>
      <c r="G689" s="38"/>
      <c r="H689" s="38"/>
      <c r="I689" s="195"/>
      <c r="J689" s="38"/>
      <c r="K689" s="38"/>
      <c r="L689" s="41"/>
      <c r="M689" s="196"/>
      <c r="N689" s="197"/>
      <c r="O689" s="66"/>
      <c r="P689" s="66"/>
      <c r="Q689" s="66"/>
      <c r="R689" s="66"/>
      <c r="S689" s="66"/>
      <c r="T689" s="67"/>
      <c r="U689" s="36"/>
      <c r="V689" s="36"/>
      <c r="W689" s="36"/>
      <c r="X689" s="36"/>
      <c r="Y689" s="36"/>
      <c r="Z689" s="36"/>
      <c r="AA689" s="36"/>
      <c r="AB689" s="36"/>
      <c r="AC689" s="36"/>
      <c r="AD689" s="36"/>
      <c r="AE689" s="36"/>
      <c r="AT689" s="19" t="s">
        <v>159</v>
      </c>
      <c r="AU689" s="19" t="s">
        <v>81</v>
      </c>
    </row>
    <row r="690" spans="1:65" s="2" customFormat="1" ht="24.2" customHeight="1">
      <c r="A690" s="36"/>
      <c r="B690" s="37"/>
      <c r="C690" s="180" t="s">
        <v>1059</v>
      </c>
      <c r="D690" s="180" t="s">
        <v>150</v>
      </c>
      <c r="E690" s="181" t="s">
        <v>1060</v>
      </c>
      <c r="F690" s="182" t="s">
        <v>1061</v>
      </c>
      <c r="G690" s="183" t="s">
        <v>200</v>
      </c>
      <c r="H690" s="184">
        <v>1</v>
      </c>
      <c r="I690" s="185"/>
      <c r="J690" s="186">
        <f>ROUND(I690*H690,2)</f>
        <v>0</v>
      </c>
      <c r="K690" s="182" t="s">
        <v>19</v>
      </c>
      <c r="L690" s="41"/>
      <c r="M690" s="187" t="s">
        <v>19</v>
      </c>
      <c r="N690" s="188" t="s">
        <v>43</v>
      </c>
      <c r="O690" s="66"/>
      <c r="P690" s="189">
        <f>O690*H690</f>
        <v>0</v>
      </c>
      <c r="Q690" s="189">
        <v>0.00027</v>
      </c>
      <c r="R690" s="189">
        <f>Q690*H690</f>
        <v>0.00027</v>
      </c>
      <c r="S690" s="189">
        <v>0</v>
      </c>
      <c r="T690" s="190">
        <f>S690*H690</f>
        <v>0</v>
      </c>
      <c r="U690" s="36"/>
      <c r="V690" s="36"/>
      <c r="W690" s="36"/>
      <c r="X690" s="36"/>
      <c r="Y690" s="36"/>
      <c r="Z690" s="36"/>
      <c r="AA690" s="36"/>
      <c r="AB690" s="36"/>
      <c r="AC690" s="36"/>
      <c r="AD690" s="36"/>
      <c r="AE690" s="36"/>
      <c r="AR690" s="191" t="s">
        <v>256</v>
      </c>
      <c r="AT690" s="191" t="s">
        <v>150</v>
      </c>
      <c r="AU690" s="191" t="s">
        <v>81</v>
      </c>
      <c r="AY690" s="19" t="s">
        <v>148</v>
      </c>
      <c r="BE690" s="192">
        <f>IF(N690="základní",J690,0)</f>
        <v>0</v>
      </c>
      <c r="BF690" s="192">
        <f>IF(N690="snížená",J690,0)</f>
        <v>0</v>
      </c>
      <c r="BG690" s="192">
        <f>IF(N690="zákl. přenesená",J690,0)</f>
        <v>0</v>
      </c>
      <c r="BH690" s="192">
        <f>IF(N690="sníž. přenesená",J690,0)</f>
        <v>0</v>
      </c>
      <c r="BI690" s="192">
        <f>IF(N690="nulová",J690,0)</f>
        <v>0</v>
      </c>
      <c r="BJ690" s="19" t="s">
        <v>79</v>
      </c>
      <c r="BK690" s="192">
        <f>ROUND(I690*H690,2)</f>
        <v>0</v>
      </c>
      <c r="BL690" s="19" t="s">
        <v>256</v>
      </c>
      <c r="BM690" s="191" t="s">
        <v>1062</v>
      </c>
    </row>
    <row r="691" spans="1:47" s="2" customFormat="1" ht="29.25">
      <c r="A691" s="36"/>
      <c r="B691" s="37"/>
      <c r="C691" s="38"/>
      <c r="D691" s="193" t="s">
        <v>157</v>
      </c>
      <c r="E691" s="38"/>
      <c r="F691" s="194" t="s">
        <v>1063</v>
      </c>
      <c r="G691" s="38"/>
      <c r="H691" s="38"/>
      <c r="I691" s="195"/>
      <c r="J691" s="38"/>
      <c r="K691" s="38"/>
      <c r="L691" s="41"/>
      <c r="M691" s="196"/>
      <c r="N691" s="197"/>
      <c r="O691" s="66"/>
      <c r="P691" s="66"/>
      <c r="Q691" s="66"/>
      <c r="R691" s="66"/>
      <c r="S691" s="66"/>
      <c r="T691" s="67"/>
      <c r="U691" s="36"/>
      <c r="V691" s="36"/>
      <c r="W691" s="36"/>
      <c r="X691" s="36"/>
      <c r="Y691" s="36"/>
      <c r="Z691" s="36"/>
      <c r="AA691" s="36"/>
      <c r="AB691" s="36"/>
      <c r="AC691" s="36"/>
      <c r="AD691" s="36"/>
      <c r="AE691" s="36"/>
      <c r="AT691" s="19" t="s">
        <v>157</v>
      </c>
      <c r="AU691" s="19" t="s">
        <v>81</v>
      </c>
    </row>
    <row r="692" spans="1:65" s="2" customFormat="1" ht="16.5" customHeight="1">
      <c r="A692" s="36"/>
      <c r="B692" s="37"/>
      <c r="C692" s="180" t="s">
        <v>1064</v>
      </c>
      <c r="D692" s="180" t="s">
        <v>150</v>
      </c>
      <c r="E692" s="181" t="s">
        <v>1065</v>
      </c>
      <c r="F692" s="182" t="s">
        <v>1066</v>
      </c>
      <c r="G692" s="183" t="s">
        <v>245</v>
      </c>
      <c r="H692" s="184">
        <v>3.85</v>
      </c>
      <c r="I692" s="185"/>
      <c r="J692" s="186">
        <f>ROUND(I692*H692,2)</f>
        <v>0</v>
      </c>
      <c r="K692" s="182" t="s">
        <v>19</v>
      </c>
      <c r="L692" s="41"/>
      <c r="M692" s="187" t="s">
        <v>19</v>
      </c>
      <c r="N692" s="188" t="s">
        <v>43</v>
      </c>
      <c r="O692" s="66"/>
      <c r="P692" s="189">
        <f>O692*H692</f>
        <v>0</v>
      </c>
      <c r="Q692" s="189">
        <v>0</v>
      </c>
      <c r="R692" s="189">
        <f>Q692*H692</f>
        <v>0</v>
      </c>
      <c r="S692" s="189">
        <v>0.02</v>
      </c>
      <c r="T692" s="190">
        <f>S692*H692</f>
        <v>0.077</v>
      </c>
      <c r="U692" s="36"/>
      <c r="V692" s="36"/>
      <c r="W692" s="36"/>
      <c r="X692" s="36"/>
      <c r="Y692" s="36"/>
      <c r="Z692" s="36"/>
      <c r="AA692" s="36"/>
      <c r="AB692" s="36"/>
      <c r="AC692" s="36"/>
      <c r="AD692" s="36"/>
      <c r="AE692" s="36"/>
      <c r="AR692" s="191" t="s">
        <v>256</v>
      </c>
      <c r="AT692" s="191" t="s">
        <v>150</v>
      </c>
      <c r="AU692" s="191" t="s">
        <v>81</v>
      </c>
      <c r="AY692" s="19" t="s">
        <v>148</v>
      </c>
      <c r="BE692" s="192">
        <f>IF(N692="základní",J692,0)</f>
        <v>0</v>
      </c>
      <c r="BF692" s="192">
        <f>IF(N692="snížená",J692,0)</f>
        <v>0</v>
      </c>
      <c r="BG692" s="192">
        <f>IF(N692="zákl. přenesená",J692,0)</f>
        <v>0</v>
      </c>
      <c r="BH692" s="192">
        <f>IF(N692="sníž. přenesená",J692,0)</f>
        <v>0</v>
      </c>
      <c r="BI692" s="192">
        <f>IF(N692="nulová",J692,0)</f>
        <v>0</v>
      </c>
      <c r="BJ692" s="19" t="s">
        <v>79</v>
      </c>
      <c r="BK692" s="192">
        <f>ROUND(I692*H692,2)</f>
        <v>0</v>
      </c>
      <c r="BL692" s="19" t="s">
        <v>256</v>
      </c>
      <c r="BM692" s="191" t="s">
        <v>1067</v>
      </c>
    </row>
    <row r="693" spans="1:47" s="2" customFormat="1" ht="19.5">
      <c r="A693" s="36"/>
      <c r="B693" s="37"/>
      <c r="C693" s="38"/>
      <c r="D693" s="193" t="s">
        <v>157</v>
      </c>
      <c r="E693" s="38"/>
      <c r="F693" s="194" t="s">
        <v>1068</v>
      </c>
      <c r="G693" s="38"/>
      <c r="H693" s="38"/>
      <c r="I693" s="195"/>
      <c r="J693" s="38"/>
      <c r="K693" s="38"/>
      <c r="L693" s="41"/>
      <c r="M693" s="196"/>
      <c r="N693" s="197"/>
      <c r="O693" s="66"/>
      <c r="P693" s="66"/>
      <c r="Q693" s="66"/>
      <c r="R693" s="66"/>
      <c r="S693" s="66"/>
      <c r="T693" s="67"/>
      <c r="U693" s="36"/>
      <c r="V693" s="36"/>
      <c r="W693" s="36"/>
      <c r="X693" s="36"/>
      <c r="Y693" s="36"/>
      <c r="Z693" s="36"/>
      <c r="AA693" s="36"/>
      <c r="AB693" s="36"/>
      <c r="AC693" s="36"/>
      <c r="AD693" s="36"/>
      <c r="AE693" s="36"/>
      <c r="AT693" s="19" t="s">
        <v>157</v>
      </c>
      <c r="AU693" s="19" t="s">
        <v>81</v>
      </c>
    </row>
    <row r="694" spans="2:51" s="13" customFormat="1" ht="12">
      <c r="B694" s="200"/>
      <c r="C694" s="201"/>
      <c r="D694" s="193" t="s">
        <v>161</v>
      </c>
      <c r="E694" s="202" t="s">
        <v>19</v>
      </c>
      <c r="F694" s="203" t="s">
        <v>1069</v>
      </c>
      <c r="G694" s="201"/>
      <c r="H694" s="204">
        <v>3.85</v>
      </c>
      <c r="I694" s="205"/>
      <c r="J694" s="201"/>
      <c r="K694" s="201"/>
      <c r="L694" s="206"/>
      <c r="M694" s="207"/>
      <c r="N694" s="208"/>
      <c r="O694" s="208"/>
      <c r="P694" s="208"/>
      <c r="Q694" s="208"/>
      <c r="R694" s="208"/>
      <c r="S694" s="208"/>
      <c r="T694" s="209"/>
      <c r="AT694" s="210" t="s">
        <v>161</v>
      </c>
      <c r="AU694" s="210" t="s">
        <v>81</v>
      </c>
      <c r="AV694" s="13" t="s">
        <v>81</v>
      </c>
      <c r="AW694" s="13" t="s">
        <v>34</v>
      </c>
      <c r="AX694" s="13" t="s">
        <v>79</v>
      </c>
      <c r="AY694" s="210" t="s">
        <v>148</v>
      </c>
    </row>
    <row r="695" spans="1:65" s="2" customFormat="1" ht="21.75" customHeight="1">
      <c r="A695" s="36"/>
      <c r="B695" s="37"/>
      <c r="C695" s="180" t="s">
        <v>1070</v>
      </c>
      <c r="D695" s="180" t="s">
        <v>150</v>
      </c>
      <c r="E695" s="181" t="s">
        <v>1071</v>
      </c>
      <c r="F695" s="182" t="s">
        <v>1072</v>
      </c>
      <c r="G695" s="183" t="s">
        <v>1073</v>
      </c>
      <c r="H695" s="184">
        <v>1</v>
      </c>
      <c r="I695" s="185"/>
      <c r="J695" s="186">
        <f>ROUND(I695*H695,2)</f>
        <v>0</v>
      </c>
      <c r="K695" s="182" t="s">
        <v>19</v>
      </c>
      <c r="L695" s="41"/>
      <c r="M695" s="187" t="s">
        <v>19</v>
      </c>
      <c r="N695" s="188" t="s">
        <v>43</v>
      </c>
      <c r="O695" s="66"/>
      <c r="P695" s="189">
        <f>O695*H695</f>
        <v>0</v>
      </c>
      <c r="Q695" s="189">
        <v>0.00038</v>
      </c>
      <c r="R695" s="189">
        <f>Q695*H695</f>
        <v>0.00038</v>
      </c>
      <c r="S695" s="189">
        <v>0</v>
      </c>
      <c r="T695" s="190">
        <f>S695*H695</f>
        <v>0</v>
      </c>
      <c r="U695" s="36"/>
      <c r="V695" s="36"/>
      <c r="W695" s="36"/>
      <c r="X695" s="36"/>
      <c r="Y695" s="36"/>
      <c r="Z695" s="36"/>
      <c r="AA695" s="36"/>
      <c r="AB695" s="36"/>
      <c r="AC695" s="36"/>
      <c r="AD695" s="36"/>
      <c r="AE695" s="36"/>
      <c r="AR695" s="191" t="s">
        <v>256</v>
      </c>
      <c r="AT695" s="191" t="s">
        <v>150</v>
      </c>
      <c r="AU695" s="191" t="s">
        <v>81</v>
      </c>
      <c r="AY695" s="19" t="s">
        <v>148</v>
      </c>
      <c r="BE695" s="192">
        <f>IF(N695="základní",J695,0)</f>
        <v>0</v>
      </c>
      <c r="BF695" s="192">
        <f>IF(N695="snížená",J695,0)</f>
        <v>0</v>
      </c>
      <c r="BG695" s="192">
        <f>IF(N695="zákl. přenesená",J695,0)</f>
        <v>0</v>
      </c>
      <c r="BH695" s="192">
        <f>IF(N695="sníž. přenesená",J695,0)</f>
        <v>0</v>
      </c>
      <c r="BI695" s="192">
        <f>IF(N695="nulová",J695,0)</f>
        <v>0</v>
      </c>
      <c r="BJ695" s="19" t="s">
        <v>79</v>
      </c>
      <c r="BK695" s="192">
        <f>ROUND(I695*H695,2)</f>
        <v>0</v>
      </c>
      <c r="BL695" s="19" t="s">
        <v>256</v>
      </c>
      <c r="BM695" s="191" t="s">
        <v>1074</v>
      </c>
    </row>
    <row r="696" spans="1:47" s="2" customFormat="1" ht="19.5">
      <c r="A696" s="36"/>
      <c r="B696" s="37"/>
      <c r="C696" s="38"/>
      <c r="D696" s="193" t="s">
        <v>157</v>
      </c>
      <c r="E696" s="38"/>
      <c r="F696" s="194" t="s">
        <v>1075</v>
      </c>
      <c r="G696" s="38"/>
      <c r="H696" s="38"/>
      <c r="I696" s="195"/>
      <c r="J696" s="38"/>
      <c r="K696" s="38"/>
      <c r="L696" s="41"/>
      <c r="M696" s="196"/>
      <c r="N696" s="197"/>
      <c r="O696" s="66"/>
      <c r="P696" s="66"/>
      <c r="Q696" s="66"/>
      <c r="R696" s="66"/>
      <c r="S696" s="66"/>
      <c r="T696" s="67"/>
      <c r="U696" s="36"/>
      <c r="V696" s="36"/>
      <c r="W696" s="36"/>
      <c r="X696" s="36"/>
      <c r="Y696" s="36"/>
      <c r="Z696" s="36"/>
      <c r="AA696" s="36"/>
      <c r="AB696" s="36"/>
      <c r="AC696" s="36"/>
      <c r="AD696" s="36"/>
      <c r="AE696" s="36"/>
      <c r="AT696" s="19" t="s">
        <v>157</v>
      </c>
      <c r="AU696" s="19" t="s">
        <v>81</v>
      </c>
    </row>
    <row r="697" spans="2:51" s="13" customFormat="1" ht="12">
      <c r="B697" s="200"/>
      <c r="C697" s="201"/>
      <c r="D697" s="193" t="s">
        <v>161</v>
      </c>
      <c r="E697" s="202" t="s">
        <v>19</v>
      </c>
      <c r="F697" s="203" t="s">
        <v>1076</v>
      </c>
      <c r="G697" s="201"/>
      <c r="H697" s="204">
        <v>1</v>
      </c>
      <c r="I697" s="205"/>
      <c r="J697" s="201"/>
      <c r="K697" s="201"/>
      <c r="L697" s="206"/>
      <c r="M697" s="207"/>
      <c r="N697" s="208"/>
      <c r="O697" s="208"/>
      <c r="P697" s="208"/>
      <c r="Q697" s="208"/>
      <c r="R697" s="208"/>
      <c r="S697" s="208"/>
      <c r="T697" s="209"/>
      <c r="AT697" s="210" t="s">
        <v>161</v>
      </c>
      <c r="AU697" s="210" t="s">
        <v>81</v>
      </c>
      <c r="AV697" s="13" t="s">
        <v>81</v>
      </c>
      <c r="AW697" s="13" t="s">
        <v>34</v>
      </c>
      <c r="AX697" s="13" t="s">
        <v>79</v>
      </c>
      <c r="AY697" s="210" t="s">
        <v>148</v>
      </c>
    </row>
    <row r="698" spans="1:65" s="2" customFormat="1" ht="16.5" customHeight="1">
      <c r="A698" s="36"/>
      <c r="B698" s="37"/>
      <c r="C698" s="180" t="s">
        <v>1077</v>
      </c>
      <c r="D698" s="180" t="s">
        <v>150</v>
      </c>
      <c r="E698" s="181" t="s">
        <v>1078</v>
      </c>
      <c r="F698" s="182" t="s">
        <v>1079</v>
      </c>
      <c r="G698" s="183" t="s">
        <v>200</v>
      </c>
      <c r="H698" s="184">
        <v>1</v>
      </c>
      <c r="I698" s="185"/>
      <c r="J698" s="186">
        <f>ROUND(I698*H698,2)</f>
        <v>0</v>
      </c>
      <c r="K698" s="182" t="s">
        <v>19</v>
      </c>
      <c r="L698" s="41"/>
      <c r="M698" s="187" t="s">
        <v>19</v>
      </c>
      <c r="N698" s="188" t="s">
        <v>43</v>
      </c>
      <c r="O698" s="66"/>
      <c r="P698" s="189">
        <f>O698*H698</f>
        <v>0</v>
      </c>
      <c r="Q698" s="189">
        <v>0.00038</v>
      </c>
      <c r="R698" s="189">
        <f>Q698*H698</f>
        <v>0.00038</v>
      </c>
      <c r="S698" s="189">
        <v>0</v>
      </c>
      <c r="T698" s="190">
        <f>S698*H698</f>
        <v>0</v>
      </c>
      <c r="U698" s="36"/>
      <c r="V698" s="36"/>
      <c r="W698" s="36"/>
      <c r="X698" s="36"/>
      <c r="Y698" s="36"/>
      <c r="Z698" s="36"/>
      <c r="AA698" s="36"/>
      <c r="AB698" s="36"/>
      <c r="AC698" s="36"/>
      <c r="AD698" s="36"/>
      <c r="AE698" s="36"/>
      <c r="AR698" s="191" t="s">
        <v>256</v>
      </c>
      <c r="AT698" s="191" t="s">
        <v>150</v>
      </c>
      <c r="AU698" s="191" t="s">
        <v>81</v>
      </c>
      <c r="AY698" s="19" t="s">
        <v>148</v>
      </c>
      <c r="BE698" s="192">
        <f>IF(N698="základní",J698,0)</f>
        <v>0</v>
      </c>
      <c r="BF698" s="192">
        <f>IF(N698="snížená",J698,0)</f>
        <v>0</v>
      </c>
      <c r="BG698" s="192">
        <f>IF(N698="zákl. přenesená",J698,0)</f>
        <v>0</v>
      </c>
      <c r="BH698" s="192">
        <f>IF(N698="sníž. přenesená",J698,0)</f>
        <v>0</v>
      </c>
      <c r="BI698" s="192">
        <f>IF(N698="nulová",J698,0)</f>
        <v>0</v>
      </c>
      <c r="BJ698" s="19" t="s">
        <v>79</v>
      </c>
      <c r="BK698" s="192">
        <f>ROUND(I698*H698,2)</f>
        <v>0</v>
      </c>
      <c r="BL698" s="19" t="s">
        <v>256</v>
      </c>
      <c r="BM698" s="191" t="s">
        <v>1080</v>
      </c>
    </row>
    <row r="699" spans="1:47" s="2" customFormat="1" ht="19.5">
      <c r="A699" s="36"/>
      <c r="B699" s="37"/>
      <c r="C699" s="38"/>
      <c r="D699" s="193" t="s">
        <v>157</v>
      </c>
      <c r="E699" s="38"/>
      <c r="F699" s="194" t="s">
        <v>1081</v>
      </c>
      <c r="G699" s="38"/>
      <c r="H699" s="38"/>
      <c r="I699" s="195"/>
      <c r="J699" s="38"/>
      <c r="K699" s="38"/>
      <c r="L699" s="41"/>
      <c r="M699" s="196"/>
      <c r="N699" s="197"/>
      <c r="O699" s="66"/>
      <c r="P699" s="66"/>
      <c r="Q699" s="66"/>
      <c r="R699" s="66"/>
      <c r="S699" s="66"/>
      <c r="T699" s="67"/>
      <c r="U699" s="36"/>
      <c r="V699" s="36"/>
      <c r="W699" s="36"/>
      <c r="X699" s="36"/>
      <c r="Y699" s="36"/>
      <c r="Z699" s="36"/>
      <c r="AA699" s="36"/>
      <c r="AB699" s="36"/>
      <c r="AC699" s="36"/>
      <c r="AD699" s="36"/>
      <c r="AE699" s="36"/>
      <c r="AT699" s="19" t="s">
        <v>157</v>
      </c>
      <c r="AU699" s="19" t="s">
        <v>81</v>
      </c>
    </row>
    <row r="700" spans="2:51" s="13" customFormat="1" ht="12">
      <c r="B700" s="200"/>
      <c r="C700" s="201"/>
      <c r="D700" s="193" t="s">
        <v>161</v>
      </c>
      <c r="E700" s="202" t="s">
        <v>19</v>
      </c>
      <c r="F700" s="203" t="s">
        <v>1082</v>
      </c>
      <c r="G700" s="201"/>
      <c r="H700" s="204">
        <v>1</v>
      </c>
      <c r="I700" s="205"/>
      <c r="J700" s="201"/>
      <c r="K700" s="201"/>
      <c r="L700" s="206"/>
      <c r="M700" s="207"/>
      <c r="N700" s="208"/>
      <c r="O700" s="208"/>
      <c r="P700" s="208"/>
      <c r="Q700" s="208"/>
      <c r="R700" s="208"/>
      <c r="S700" s="208"/>
      <c r="T700" s="209"/>
      <c r="AT700" s="210" t="s">
        <v>161</v>
      </c>
      <c r="AU700" s="210" t="s">
        <v>81</v>
      </c>
      <c r="AV700" s="13" t="s">
        <v>81</v>
      </c>
      <c r="AW700" s="13" t="s">
        <v>34</v>
      </c>
      <c r="AX700" s="13" t="s">
        <v>79</v>
      </c>
      <c r="AY700" s="210" t="s">
        <v>148</v>
      </c>
    </row>
    <row r="701" spans="1:65" s="2" customFormat="1" ht="16.5" customHeight="1">
      <c r="A701" s="36"/>
      <c r="B701" s="37"/>
      <c r="C701" s="180" t="s">
        <v>1083</v>
      </c>
      <c r="D701" s="180" t="s">
        <v>150</v>
      </c>
      <c r="E701" s="181" t="s">
        <v>1084</v>
      </c>
      <c r="F701" s="182" t="s">
        <v>1085</v>
      </c>
      <c r="G701" s="183" t="s">
        <v>1073</v>
      </c>
      <c r="H701" s="184">
        <v>1</v>
      </c>
      <c r="I701" s="185"/>
      <c r="J701" s="186">
        <f>ROUND(I701*H701,2)</f>
        <v>0</v>
      </c>
      <c r="K701" s="182" t="s">
        <v>19</v>
      </c>
      <c r="L701" s="41"/>
      <c r="M701" s="187" t="s">
        <v>19</v>
      </c>
      <c r="N701" s="188" t="s">
        <v>43</v>
      </c>
      <c r="O701" s="66"/>
      <c r="P701" s="189">
        <f>O701*H701</f>
        <v>0</v>
      </c>
      <c r="Q701" s="189">
        <v>9E-05</v>
      </c>
      <c r="R701" s="189">
        <f>Q701*H701</f>
        <v>9E-05</v>
      </c>
      <c r="S701" s="189">
        <v>0</v>
      </c>
      <c r="T701" s="190">
        <f>S701*H701</f>
        <v>0</v>
      </c>
      <c r="U701" s="36"/>
      <c r="V701" s="36"/>
      <c r="W701" s="36"/>
      <c r="X701" s="36"/>
      <c r="Y701" s="36"/>
      <c r="Z701" s="36"/>
      <c r="AA701" s="36"/>
      <c r="AB701" s="36"/>
      <c r="AC701" s="36"/>
      <c r="AD701" s="36"/>
      <c r="AE701" s="36"/>
      <c r="AR701" s="191" t="s">
        <v>256</v>
      </c>
      <c r="AT701" s="191" t="s">
        <v>150</v>
      </c>
      <c r="AU701" s="191" t="s">
        <v>81</v>
      </c>
      <c r="AY701" s="19" t="s">
        <v>148</v>
      </c>
      <c r="BE701" s="192">
        <f>IF(N701="základní",J701,0)</f>
        <v>0</v>
      </c>
      <c r="BF701" s="192">
        <f>IF(N701="snížená",J701,0)</f>
        <v>0</v>
      </c>
      <c r="BG701" s="192">
        <f>IF(N701="zákl. přenesená",J701,0)</f>
        <v>0</v>
      </c>
      <c r="BH701" s="192">
        <f>IF(N701="sníž. přenesená",J701,0)</f>
        <v>0</v>
      </c>
      <c r="BI701" s="192">
        <f>IF(N701="nulová",J701,0)</f>
        <v>0</v>
      </c>
      <c r="BJ701" s="19" t="s">
        <v>79</v>
      </c>
      <c r="BK701" s="192">
        <f>ROUND(I701*H701,2)</f>
        <v>0</v>
      </c>
      <c r="BL701" s="19" t="s">
        <v>256</v>
      </c>
      <c r="BM701" s="191" t="s">
        <v>1086</v>
      </c>
    </row>
    <row r="702" spans="1:47" s="2" customFormat="1" ht="19.5">
      <c r="A702" s="36"/>
      <c r="B702" s="37"/>
      <c r="C702" s="38"/>
      <c r="D702" s="193" t="s">
        <v>157</v>
      </c>
      <c r="E702" s="38"/>
      <c r="F702" s="194" t="s">
        <v>1087</v>
      </c>
      <c r="G702" s="38"/>
      <c r="H702" s="38"/>
      <c r="I702" s="195"/>
      <c r="J702" s="38"/>
      <c r="K702" s="38"/>
      <c r="L702" s="41"/>
      <c r="M702" s="196"/>
      <c r="N702" s="197"/>
      <c r="O702" s="66"/>
      <c r="P702" s="66"/>
      <c r="Q702" s="66"/>
      <c r="R702" s="66"/>
      <c r="S702" s="66"/>
      <c r="T702" s="67"/>
      <c r="U702" s="36"/>
      <c r="V702" s="36"/>
      <c r="W702" s="36"/>
      <c r="X702" s="36"/>
      <c r="Y702" s="36"/>
      <c r="Z702" s="36"/>
      <c r="AA702" s="36"/>
      <c r="AB702" s="36"/>
      <c r="AC702" s="36"/>
      <c r="AD702" s="36"/>
      <c r="AE702" s="36"/>
      <c r="AT702" s="19" t="s">
        <v>157</v>
      </c>
      <c r="AU702" s="19" t="s">
        <v>81</v>
      </c>
    </row>
    <row r="703" spans="2:51" s="13" customFormat="1" ht="12">
      <c r="B703" s="200"/>
      <c r="C703" s="201"/>
      <c r="D703" s="193" t="s">
        <v>161</v>
      </c>
      <c r="E703" s="202" t="s">
        <v>19</v>
      </c>
      <c r="F703" s="203" t="s">
        <v>1088</v>
      </c>
      <c r="G703" s="201"/>
      <c r="H703" s="204">
        <v>1</v>
      </c>
      <c r="I703" s="205"/>
      <c r="J703" s="201"/>
      <c r="K703" s="201"/>
      <c r="L703" s="206"/>
      <c r="M703" s="207"/>
      <c r="N703" s="208"/>
      <c r="O703" s="208"/>
      <c r="P703" s="208"/>
      <c r="Q703" s="208"/>
      <c r="R703" s="208"/>
      <c r="S703" s="208"/>
      <c r="T703" s="209"/>
      <c r="AT703" s="210" t="s">
        <v>161</v>
      </c>
      <c r="AU703" s="210" t="s">
        <v>81</v>
      </c>
      <c r="AV703" s="13" t="s">
        <v>81</v>
      </c>
      <c r="AW703" s="13" t="s">
        <v>34</v>
      </c>
      <c r="AX703" s="13" t="s">
        <v>79</v>
      </c>
      <c r="AY703" s="210" t="s">
        <v>148</v>
      </c>
    </row>
    <row r="704" spans="1:65" s="2" customFormat="1" ht="24.2" customHeight="1">
      <c r="A704" s="36"/>
      <c r="B704" s="37"/>
      <c r="C704" s="180" t="s">
        <v>1089</v>
      </c>
      <c r="D704" s="180" t="s">
        <v>150</v>
      </c>
      <c r="E704" s="181" t="s">
        <v>1090</v>
      </c>
      <c r="F704" s="182" t="s">
        <v>1091</v>
      </c>
      <c r="G704" s="183" t="s">
        <v>200</v>
      </c>
      <c r="H704" s="184">
        <v>1</v>
      </c>
      <c r="I704" s="185"/>
      <c r="J704" s="186">
        <f>ROUND(I704*H704,2)</f>
        <v>0</v>
      </c>
      <c r="K704" s="182" t="s">
        <v>19</v>
      </c>
      <c r="L704" s="41"/>
      <c r="M704" s="187" t="s">
        <v>19</v>
      </c>
      <c r="N704" s="188" t="s">
        <v>43</v>
      </c>
      <c r="O704" s="66"/>
      <c r="P704" s="189">
        <f>O704*H704</f>
        <v>0</v>
      </c>
      <c r="Q704" s="189">
        <v>0</v>
      </c>
      <c r="R704" s="189">
        <f>Q704*H704</f>
        <v>0</v>
      </c>
      <c r="S704" s="189">
        <v>0.1104</v>
      </c>
      <c r="T704" s="190">
        <f>S704*H704</f>
        <v>0.1104</v>
      </c>
      <c r="U704" s="36"/>
      <c r="V704" s="36"/>
      <c r="W704" s="36"/>
      <c r="X704" s="36"/>
      <c r="Y704" s="36"/>
      <c r="Z704" s="36"/>
      <c r="AA704" s="36"/>
      <c r="AB704" s="36"/>
      <c r="AC704" s="36"/>
      <c r="AD704" s="36"/>
      <c r="AE704" s="36"/>
      <c r="AR704" s="191" t="s">
        <v>256</v>
      </c>
      <c r="AT704" s="191" t="s">
        <v>150</v>
      </c>
      <c r="AU704" s="191" t="s">
        <v>81</v>
      </c>
      <c r="AY704" s="19" t="s">
        <v>148</v>
      </c>
      <c r="BE704" s="192">
        <f>IF(N704="základní",J704,0)</f>
        <v>0</v>
      </c>
      <c r="BF704" s="192">
        <f>IF(N704="snížená",J704,0)</f>
        <v>0</v>
      </c>
      <c r="BG704" s="192">
        <f>IF(N704="zákl. přenesená",J704,0)</f>
        <v>0</v>
      </c>
      <c r="BH704" s="192">
        <f>IF(N704="sníž. přenesená",J704,0)</f>
        <v>0</v>
      </c>
      <c r="BI704" s="192">
        <f>IF(N704="nulová",J704,0)</f>
        <v>0</v>
      </c>
      <c r="BJ704" s="19" t="s">
        <v>79</v>
      </c>
      <c r="BK704" s="192">
        <f>ROUND(I704*H704,2)</f>
        <v>0</v>
      </c>
      <c r="BL704" s="19" t="s">
        <v>256</v>
      </c>
      <c r="BM704" s="191" t="s">
        <v>1092</v>
      </c>
    </row>
    <row r="705" spans="1:47" s="2" customFormat="1" ht="19.5">
      <c r="A705" s="36"/>
      <c r="B705" s="37"/>
      <c r="C705" s="38"/>
      <c r="D705" s="193" t="s">
        <v>157</v>
      </c>
      <c r="E705" s="38"/>
      <c r="F705" s="194" t="s">
        <v>1093</v>
      </c>
      <c r="G705" s="38"/>
      <c r="H705" s="38"/>
      <c r="I705" s="195"/>
      <c r="J705" s="38"/>
      <c r="K705" s="38"/>
      <c r="L705" s="41"/>
      <c r="M705" s="196"/>
      <c r="N705" s="197"/>
      <c r="O705" s="66"/>
      <c r="P705" s="66"/>
      <c r="Q705" s="66"/>
      <c r="R705" s="66"/>
      <c r="S705" s="66"/>
      <c r="T705" s="67"/>
      <c r="U705" s="36"/>
      <c r="V705" s="36"/>
      <c r="W705" s="36"/>
      <c r="X705" s="36"/>
      <c r="Y705" s="36"/>
      <c r="Z705" s="36"/>
      <c r="AA705" s="36"/>
      <c r="AB705" s="36"/>
      <c r="AC705" s="36"/>
      <c r="AD705" s="36"/>
      <c r="AE705" s="36"/>
      <c r="AT705" s="19" t="s">
        <v>157</v>
      </c>
      <c r="AU705" s="19" t="s">
        <v>81</v>
      </c>
    </row>
    <row r="706" spans="1:65" s="2" customFormat="1" ht="24.2" customHeight="1">
      <c r="A706" s="36"/>
      <c r="B706" s="37"/>
      <c r="C706" s="180" t="s">
        <v>1094</v>
      </c>
      <c r="D706" s="180" t="s">
        <v>150</v>
      </c>
      <c r="E706" s="181" t="s">
        <v>1095</v>
      </c>
      <c r="F706" s="182" t="s">
        <v>1096</v>
      </c>
      <c r="G706" s="183" t="s">
        <v>1097</v>
      </c>
      <c r="H706" s="184">
        <v>10</v>
      </c>
      <c r="I706" s="185"/>
      <c r="J706" s="186">
        <f>ROUND(I706*H706,2)</f>
        <v>0</v>
      </c>
      <c r="K706" s="182" t="s">
        <v>266</v>
      </c>
      <c r="L706" s="41"/>
      <c r="M706" s="187" t="s">
        <v>19</v>
      </c>
      <c r="N706" s="188" t="s">
        <v>43</v>
      </c>
      <c r="O706" s="66"/>
      <c r="P706" s="189">
        <f>O706*H706</f>
        <v>0</v>
      </c>
      <c r="Q706" s="189">
        <v>6E-05</v>
      </c>
      <c r="R706" s="189">
        <f>Q706*H706</f>
        <v>0.0006000000000000001</v>
      </c>
      <c r="S706" s="189">
        <v>0</v>
      </c>
      <c r="T706" s="190">
        <f>S706*H706</f>
        <v>0</v>
      </c>
      <c r="U706" s="36"/>
      <c r="V706" s="36"/>
      <c r="W706" s="36"/>
      <c r="X706" s="36"/>
      <c r="Y706" s="36"/>
      <c r="Z706" s="36"/>
      <c r="AA706" s="36"/>
      <c r="AB706" s="36"/>
      <c r="AC706" s="36"/>
      <c r="AD706" s="36"/>
      <c r="AE706" s="36"/>
      <c r="AR706" s="191" t="s">
        <v>256</v>
      </c>
      <c r="AT706" s="191" t="s">
        <v>150</v>
      </c>
      <c r="AU706" s="191" t="s">
        <v>81</v>
      </c>
      <c r="AY706" s="19" t="s">
        <v>148</v>
      </c>
      <c r="BE706" s="192">
        <f>IF(N706="základní",J706,0)</f>
        <v>0</v>
      </c>
      <c r="BF706" s="192">
        <f>IF(N706="snížená",J706,0)</f>
        <v>0</v>
      </c>
      <c r="BG706" s="192">
        <f>IF(N706="zákl. přenesená",J706,0)</f>
        <v>0</v>
      </c>
      <c r="BH706" s="192">
        <f>IF(N706="sníž. přenesená",J706,0)</f>
        <v>0</v>
      </c>
      <c r="BI706" s="192">
        <f>IF(N706="nulová",J706,0)</f>
        <v>0</v>
      </c>
      <c r="BJ706" s="19" t="s">
        <v>79</v>
      </c>
      <c r="BK706" s="192">
        <f>ROUND(I706*H706,2)</f>
        <v>0</v>
      </c>
      <c r="BL706" s="19" t="s">
        <v>256</v>
      </c>
      <c r="BM706" s="191" t="s">
        <v>1098</v>
      </c>
    </row>
    <row r="707" spans="1:47" s="2" customFormat="1" ht="19.5">
      <c r="A707" s="36"/>
      <c r="B707" s="37"/>
      <c r="C707" s="38"/>
      <c r="D707" s="193" t="s">
        <v>157</v>
      </c>
      <c r="E707" s="38"/>
      <c r="F707" s="194" t="s">
        <v>1099</v>
      </c>
      <c r="G707" s="38"/>
      <c r="H707" s="38"/>
      <c r="I707" s="195"/>
      <c r="J707" s="38"/>
      <c r="K707" s="38"/>
      <c r="L707" s="41"/>
      <c r="M707" s="196"/>
      <c r="N707" s="197"/>
      <c r="O707" s="66"/>
      <c r="P707" s="66"/>
      <c r="Q707" s="66"/>
      <c r="R707" s="66"/>
      <c r="S707" s="66"/>
      <c r="T707" s="67"/>
      <c r="U707" s="36"/>
      <c r="V707" s="36"/>
      <c r="W707" s="36"/>
      <c r="X707" s="36"/>
      <c r="Y707" s="36"/>
      <c r="Z707" s="36"/>
      <c r="AA707" s="36"/>
      <c r="AB707" s="36"/>
      <c r="AC707" s="36"/>
      <c r="AD707" s="36"/>
      <c r="AE707" s="36"/>
      <c r="AT707" s="19" t="s">
        <v>157</v>
      </c>
      <c r="AU707" s="19" t="s">
        <v>81</v>
      </c>
    </row>
    <row r="708" spans="1:65" s="2" customFormat="1" ht="16.5" customHeight="1">
      <c r="A708" s="36"/>
      <c r="B708" s="37"/>
      <c r="C708" s="222" t="s">
        <v>1100</v>
      </c>
      <c r="D708" s="222" t="s">
        <v>189</v>
      </c>
      <c r="E708" s="223" t="s">
        <v>1101</v>
      </c>
      <c r="F708" s="224" t="s">
        <v>1102</v>
      </c>
      <c r="G708" s="225" t="s">
        <v>200</v>
      </c>
      <c r="H708" s="226">
        <v>1</v>
      </c>
      <c r="I708" s="227"/>
      <c r="J708" s="228">
        <f>ROUND(I708*H708,2)</f>
        <v>0</v>
      </c>
      <c r="K708" s="224" t="s">
        <v>266</v>
      </c>
      <c r="L708" s="229"/>
      <c r="M708" s="230" t="s">
        <v>19</v>
      </c>
      <c r="N708" s="231" t="s">
        <v>43</v>
      </c>
      <c r="O708" s="66"/>
      <c r="P708" s="189">
        <f>O708*H708</f>
        <v>0</v>
      </c>
      <c r="Q708" s="189">
        <v>0.00136</v>
      </c>
      <c r="R708" s="189">
        <f>Q708*H708</f>
        <v>0.00136</v>
      </c>
      <c r="S708" s="189">
        <v>0</v>
      </c>
      <c r="T708" s="190">
        <f>S708*H708</f>
        <v>0</v>
      </c>
      <c r="U708" s="36"/>
      <c r="V708" s="36"/>
      <c r="W708" s="36"/>
      <c r="X708" s="36"/>
      <c r="Y708" s="36"/>
      <c r="Z708" s="36"/>
      <c r="AA708" s="36"/>
      <c r="AB708" s="36"/>
      <c r="AC708" s="36"/>
      <c r="AD708" s="36"/>
      <c r="AE708" s="36"/>
      <c r="AR708" s="191" t="s">
        <v>386</v>
      </c>
      <c r="AT708" s="191" t="s">
        <v>189</v>
      </c>
      <c r="AU708" s="191" t="s">
        <v>81</v>
      </c>
      <c r="AY708" s="19" t="s">
        <v>148</v>
      </c>
      <c r="BE708" s="192">
        <f>IF(N708="základní",J708,0)</f>
        <v>0</v>
      </c>
      <c r="BF708" s="192">
        <f>IF(N708="snížená",J708,0)</f>
        <v>0</v>
      </c>
      <c r="BG708" s="192">
        <f>IF(N708="zákl. přenesená",J708,0)</f>
        <v>0</v>
      </c>
      <c r="BH708" s="192">
        <f>IF(N708="sníž. přenesená",J708,0)</f>
        <v>0</v>
      </c>
      <c r="BI708" s="192">
        <f>IF(N708="nulová",J708,0)</f>
        <v>0</v>
      </c>
      <c r="BJ708" s="19" t="s">
        <v>79</v>
      </c>
      <c r="BK708" s="192">
        <f>ROUND(I708*H708,2)</f>
        <v>0</v>
      </c>
      <c r="BL708" s="19" t="s">
        <v>256</v>
      </c>
      <c r="BM708" s="191" t="s">
        <v>1103</v>
      </c>
    </row>
    <row r="709" spans="1:47" s="2" customFormat="1" ht="19.5">
      <c r="A709" s="36"/>
      <c r="B709" s="37"/>
      <c r="C709" s="38"/>
      <c r="D709" s="193" t="s">
        <v>157</v>
      </c>
      <c r="E709" s="38"/>
      <c r="F709" s="194" t="s">
        <v>1104</v>
      </c>
      <c r="G709" s="38"/>
      <c r="H709" s="38"/>
      <c r="I709" s="195"/>
      <c r="J709" s="38"/>
      <c r="K709" s="38"/>
      <c r="L709" s="41"/>
      <c r="M709" s="196"/>
      <c r="N709" s="197"/>
      <c r="O709" s="66"/>
      <c r="P709" s="66"/>
      <c r="Q709" s="66"/>
      <c r="R709" s="66"/>
      <c r="S709" s="66"/>
      <c r="T709" s="67"/>
      <c r="U709" s="36"/>
      <c r="V709" s="36"/>
      <c r="W709" s="36"/>
      <c r="X709" s="36"/>
      <c r="Y709" s="36"/>
      <c r="Z709" s="36"/>
      <c r="AA709" s="36"/>
      <c r="AB709" s="36"/>
      <c r="AC709" s="36"/>
      <c r="AD709" s="36"/>
      <c r="AE709" s="36"/>
      <c r="AT709" s="19" t="s">
        <v>157</v>
      </c>
      <c r="AU709" s="19" t="s">
        <v>81</v>
      </c>
    </row>
    <row r="710" spans="1:65" s="2" customFormat="1" ht="24.2" customHeight="1">
      <c r="A710" s="36"/>
      <c r="B710" s="37"/>
      <c r="C710" s="180" t="s">
        <v>1105</v>
      </c>
      <c r="D710" s="180" t="s">
        <v>150</v>
      </c>
      <c r="E710" s="181" t="s">
        <v>1106</v>
      </c>
      <c r="F710" s="182" t="s">
        <v>1107</v>
      </c>
      <c r="G710" s="183" t="s">
        <v>824</v>
      </c>
      <c r="H710" s="253"/>
      <c r="I710" s="185"/>
      <c r="J710" s="186">
        <f>ROUND(I710*H710,2)</f>
        <v>0</v>
      </c>
      <c r="K710" s="182" t="s">
        <v>266</v>
      </c>
      <c r="L710" s="41"/>
      <c r="M710" s="187" t="s">
        <v>19</v>
      </c>
      <c r="N710" s="188" t="s">
        <v>43</v>
      </c>
      <c r="O710" s="66"/>
      <c r="P710" s="189">
        <f>O710*H710</f>
        <v>0</v>
      </c>
      <c r="Q710" s="189">
        <v>0</v>
      </c>
      <c r="R710" s="189">
        <f>Q710*H710</f>
        <v>0</v>
      </c>
      <c r="S710" s="189">
        <v>0</v>
      </c>
      <c r="T710" s="190">
        <f>S710*H710</f>
        <v>0</v>
      </c>
      <c r="U710" s="36"/>
      <c r="V710" s="36"/>
      <c r="W710" s="36"/>
      <c r="X710" s="36"/>
      <c r="Y710" s="36"/>
      <c r="Z710" s="36"/>
      <c r="AA710" s="36"/>
      <c r="AB710" s="36"/>
      <c r="AC710" s="36"/>
      <c r="AD710" s="36"/>
      <c r="AE710" s="36"/>
      <c r="AR710" s="191" t="s">
        <v>256</v>
      </c>
      <c r="AT710" s="191" t="s">
        <v>150</v>
      </c>
      <c r="AU710" s="191" t="s">
        <v>81</v>
      </c>
      <c r="AY710" s="19" t="s">
        <v>148</v>
      </c>
      <c r="BE710" s="192">
        <f>IF(N710="základní",J710,0)</f>
        <v>0</v>
      </c>
      <c r="BF710" s="192">
        <f>IF(N710="snížená",J710,0)</f>
        <v>0</v>
      </c>
      <c r="BG710" s="192">
        <f>IF(N710="zákl. přenesená",J710,0)</f>
        <v>0</v>
      </c>
      <c r="BH710" s="192">
        <f>IF(N710="sníž. přenesená",J710,0)</f>
        <v>0</v>
      </c>
      <c r="BI710" s="192">
        <f>IF(N710="nulová",J710,0)</f>
        <v>0</v>
      </c>
      <c r="BJ710" s="19" t="s">
        <v>79</v>
      </c>
      <c r="BK710" s="192">
        <f>ROUND(I710*H710,2)</f>
        <v>0</v>
      </c>
      <c r="BL710" s="19" t="s">
        <v>256</v>
      </c>
      <c r="BM710" s="191" t="s">
        <v>1108</v>
      </c>
    </row>
    <row r="711" spans="1:47" s="2" customFormat="1" ht="29.25">
      <c r="A711" s="36"/>
      <c r="B711" s="37"/>
      <c r="C711" s="38"/>
      <c r="D711" s="193" t="s">
        <v>157</v>
      </c>
      <c r="E711" s="38"/>
      <c r="F711" s="194" t="s">
        <v>1109</v>
      </c>
      <c r="G711" s="38"/>
      <c r="H711" s="38"/>
      <c r="I711" s="195"/>
      <c r="J711" s="38"/>
      <c r="K711" s="38"/>
      <c r="L711" s="41"/>
      <c r="M711" s="196"/>
      <c r="N711" s="197"/>
      <c r="O711" s="66"/>
      <c r="P711" s="66"/>
      <c r="Q711" s="66"/>
      <c r="R711" s="66"/>
      <c r="S711" s="66"/>
      <c r="T711" s="67"/>
      <c r="U711" s="36"/>
      <c r="V711" s="36"/>
      <c r="W711" s="36"/>
      <c r="X711" s="36"/>
      <c r="Y711" s="36"/>
      <c r="Z711" s="36"/>
      <c r="AA711" s="36"/>
      <c r="AB711" s="36"/>
      <c r="AC711" s="36"/>
      <c r="AD711" s="36"/>
      <c r="AE711" s="36"/>
      <c r="AT711" s="19" t="s">
        <v>157</v>
      </c>
      <c r="AU711" s="19" t="s">
        <v>81</v>
      </c>
    </row>
    <row r="712" spans="2:63" s="12" customFormat="1" ht="22.9" customHeight="1">
      <c r="B712" s="164"/>
      <c r="C712" s="165"/>
      <c r="D712" s="166" t="s">
        <v>71</v>
      </c>
      <c r="E712" s="178" t="s">
        <v>1110</v>
      </c>
      <c r="F712" s="178" t="s">
        <v>1111</v>
      </c>
      <c r="G712" s="165"/>
      <c r="H712" s="165"/>
      <c r="I712" s="168"/>
      <c r="J712" s="179">
        <f>BK712</f>
        <v>0</v>
      </c>
      <c r="K712" s="165"/>
      <c r="L712" s="170"/>
      <c r="M712" s="171"/>
      <c r="N712" s="172"/>
      <c r="O712" s="172"/>
      <c r="P712" s="173">
        <f>SUM(P713:P751)</f>
        <v>0</v>
      </c>
      <c r="Q712" s="172"/>
      <c r="R712" s="173">
        <f>SUM(R713:R751)</f>
        <v>2.8631765499999995</v>
      </c>
      <c r="S712" s="172"/>
      <c r="T712" s="174">
        <f>SUM(T713:T751)</f>
        <v>0</v>
      </c>
      <c r="AR712" s="175" t="s">
        <v>81</v>
      </c>
      <c r="AT712" s="176" t="s">
        <v>71</v>
      </c>
      <c r="AU712" s="176" t="s">
        <v>79</v>
      </c>
      <c r="AY712" s="175" t="s">
        <v>148</v>
      </c>
      <c r="BK712" s="177">
        <f>SUM(BK713:BK751)</f>
        <v>0</v>
      </c>
    </row>
    <row r="713" spans="1:65" s="2" customFormat="1" ht="16.5" customHeight="1">
      <c r="A713" s="36"/>
      <c r="B713" s="37"/>
      <c r="C713" s="180" t="s">
        <v>1112</v>
      </c>
      <c r="D713" s="180" t="s">
        <v>150</v>
      </c>
      <c r="E713" s="181" t="s">
        <v>1113</v>
      </c>
      <c r="F713" s="182" t="s">
        <v>1114</v>
      </c>
      <c r="G713" s="183" t="s">
        <v>245</v>
      </c>
      <c r="H713" s="184">
        <v>77.665</v>
      </c>
      <c r="I713" s="185"/>
      <c r="J713" s="186">
        <f>ROUND(I713*H713,2)</f>
        <v>0</v>
      </c>
      <c r="K713" s="182" t="s">
        <v>154</v>
      </c>
      <c r="L713" s="41"/>
      <c r="M713" s="187" t="s">
        <v>19</v>
      </c>
      <c r="N713" s="188" t="s">
        <v>43</v>
      </c>
      <c r="O713" s="66"/>
      <c r="P713" s="189">
        <f>O713*H713</f>
        <v>0</v>
      </c>
      <c r="Q713" s="189">
        <v>0.0003</v>
      </c>
      <c r="R713" s="189">
        <f>Q713*H713</f>
        <v>0.0232995</v>
      </c>
      <c r="S713" s="189">
        <v>0</v>
      </c>
      <c r="T713" s="190">
        <f>S713*H713</f>
        <v>0</v>
      </c>
      <c r="U713" s="36"/>
      <c r="V713" s="36"/>
      <c r="W713" s="36"/>
      <c r="X713" s="36"/>
      <c r="Y713" s="36"/>
      <c r="Z713" s="36"/>
      <c r="AA713" s="36"/>
      <c r="AB713" s="36"/>
      <c r="AC713" s="36"/>
      <c r="AD713" s="36"/>
      <c r="AE713" s="36"/>
      <c r="AR713" s="191" t="s">
        <v>256</v>
      </c>
      <c r="AT713" s="191" t="s">
        <v>150</v>
      </c>
      <c r="AU713" s="191" t="s">
        <v>81</v>
      </c>
      <c r="AY713" s="19" t="s">
        <v>148</v>
      </c>
      <c r="BE713" s="192">
        <f>IF(N713="základní",J713,0)</f>
        <v>0</v>
      </c>
      <c r="BF713" s="192">
        <f>IF(N713="snížená",J713,0)</f>
        <v>0</v>
      </c>
      <c r="BG713" s="192">
        <f>IF(N713="zákl. přenesená",J713,0)</f>
        <v>0</v>
      </c>
      <c r="BH713" s="192">
        <f>IF(N713="sníž. přenesená",J713,0)</f>
        <v>0</v>
      </c>
      <c r="BI713" s="192">
        <f>IF(N713="nulová",J713,0)</f>
        <v>0</v>
      </c>
      <c r="BJ713" s="19" t="s">
        <v>79</v>
      </c>
      <c r="BK713" s="192">
        <f>ROUND(I713*H713,2)</f>
        <v>0</v>
      </c>
      <c r="BL713" s="19" t="s">
        <v>256</v>
      </c>
      <c r="BM713" s="191" t="s">
        <v>1115</v>
      </c>
    </row>
    <row r="714" spans="1:47" s="2" customFormat="1" ht="19.5">
      <c r="A714" s="36"/>
      <c r="B714" s="37"/>
      <c r="C714" s="38"/>
      <c r="D714" s="193" t="s">
        <v>157</v>
      </c>
      <c r="E714" s="38"/>
      <c r="F714" s="194" t="s">
        <v>1116</v>
      </c>
      <c r="G714" s="38"/>
      <c r="H714" s="38"/>
      <c r="I714" s="195"/>
      <c r="J714" s="38"/>
      <c r="K714" s="38"/>
      <c r="L714" s="41"/>
      <c r="M714" s="196"/>
      <c r="N714" s="197"/>
      <c r="O714" s="66"/>
      <c r="P714" s="66"/>
      <c r="Q714" s="66"/>
      <c r="R714" s="66"/>
      <c r="S714" s="66"/>
      <c r="T714" s="67"/>
      <c r="U714" s="36"/>
      <c r="V714" s="36"/>
      <c r="W714" s="36"/>
      <c r="X714" s="36"/>
      <c r="Y714" s="36"/>
      <c r="Z714" s="36"/>
      <c r="AA714" s="36"/>
      <c r="AB714" s="36"/>
      <c r="AC714" s="36"/>
      <c r="AD714" s="36"/>
      <c r="AE714" s="36"/>
      <c r="AT714" s="19" t="s">
        <v>157</v>
      </c>
      <c r="AU714" s="19" t="s">
        <v>81</v>
      </c>
    </row>
    <row r="715" spans="1:47" s="2" customFormat="1" ht="12">
      <c r="A715" s="36"/>
      <c r="B715" s="37"/>
      <c r="C715" s="38"/>
      <c r="D715" s="198" t="s">
        <v>159</v>
      </c>
      <c r="E715" s="38"/>
      <c r="F715" s="199" t="s">
        <v>1117</v>
      </c>
      <c r="G715" s="38"/>
      <c r="H715" s="38"/>
      <c r="I715" s="195"/>
      <c r="J715" s="38"/>
      <c r="K715" s="38"/>
      <c r="L715" s="41"/>
      <c r="M715" s="196"/>
      <c r="N715" s="197"/>
      <c r="O715" s="66"/>
      <c r="P715" s="66"/>
      <c r="Q715" s="66"/>
      <c r="R715" s="66"/>
      <c r="S715" s="66"/>
      <c r="T715" s="67"/>
      <c r="U715" s="36"/>
      <c r="V715" s="36"/>
      <c r="W715" s="36"/>
      <c r="X715" s="36"/>
      <c r="Y715" s="36"/>
      <c r="Z715" s="36"/>
      <c r="AA715" s="36"/>
      <c r="AB715" s="36"/>
      <c r="AC715" s="36"/>
      <c r="AD715" s="36"/>
      <c r="AE715" s="36"/>
      <c r="AT715" s="19" t="s">
        <v>159</v>
      </c>
      <c r="AU715" s="19" t="s">
        <v>81</v>
      </c>
    </row>
    <row r="716" spans="2:51" s="13" customFormat="1" ht="22.5">
      <c r="B716" s="200"/>
      <c r="C716" s="201"/>
      <c r="D716" s="193" t="s">
        <v>161</v>
      </c>
      <c r="E716" s="202" t="s">
        <v>19</v>
      </c>
      <c r="F716" s="203" t="s">
        <v>1118</v>
      </c>
      <c r="G716" s="201"/>
      <c r="H716" s="204">
        <v>77.665</v>
      </c>
      <c r="I716" s="205"/>
      <c r="J716" s="201"/>
      <c r="K716" s="201"/>
      <c r="L716" s="206"/>
      <c r="M716" s="207"/>
      <c r="N716" s="208"/>
      <c r="O716" s="208"/>
      <c r="P716" s="208"/>
      <c r="Q716" s="208"/>
      <c r="R716" s="208"/>
      <c r="S716" s="208"/>
      <c r="T716" s="209"/>
      <c r="AT716" s="210" t="s">
        <v>161</v>
      </c>
      <c r="AU716" s="210" t="s">
        <v>81</v>
      </c>
      <c r="AV716" s="13" t="s">
        <v>81</v>
      </c>
      <c r="AW716" s="13" t="s">
        <v>34</v>
      </c>
      <c r="AX716" s="13" t="s">
        <v>79</v>
      </c>
      <c r="AY716" s="210" t="s">
        <v>148</v>
      </c>
    </row>
    <row r="717" spans="1:65" s="2" customFormat="1" ht="33" customHeight="1">
      <c r="A717" s="36"/>
      <c r="B717" s="37"/>
      <c r="C717" s="180" t="s">
        <v>1119</v>
      </c>
      <c r="D717" s="180" t="s">
        <v>150</v>
      </c>
      <c r="E717" s="181" t="s">
        <v>1120</v>
      </c>
      <c r="F717" s="182" t="s">
        <v>1121</v>
      </c>
      <c r="G717" s="183" t="s">
        <v>395</v>
      </c>
      <c r="H717" s="184">
        <v>1.15</v>
      </c>
      <c r="I717" s="185"/>
      <c r="J717" s="186">
        <f>ROUND(I717*H717,2)</f>
        <v>0</v>
      </c>
      <c r="K717" s="182" t="s">
        <v>154</v>
      </c>
      <c r="L717" s="41"/>
      <c r="M717" s="187" t="s">
        <v>19</v>
      </c>
      <c r="N717" s="188" t="s">
        <v>43</v>
      </c>
      <c r="O717" s="66"/>
      <c r="P717" s="189">
        <f>O717*H717</f>
        <v>0</v>
      </c>
      <c r="Q717" s="189">
        <v>0.00128</v>
      </c>
      <c r="R717" s="189">
        <f>Q717*H717</f>
        <v>0.001472</v>
      </c>
      <c r="S717" s="189">
        <v>0</v>
      </c>
      <c r="T717" s="190">
        <f>S717*H717</f>
        <v>0</v>
      </c>
      <c r="U717" s="36"/>
      <c r="V717" s="36"/>
      <c r="W717" s="36"/>
      <c r="X717" s="36"/>
      <c r="Y717" s="36"/>
      <c r="Z717" s="36"/>
      <c r="AA717" s="36"/>
      <c r="AB717" s="36"/>
      <c r="AC717" s="36"/>
      <c r="AD717" s="36"/>
      <c r="AE717" s="36"/>
      <c r="AR717" s="191" t="s">
        <v>256</v>
      </c>
      <c r="AT717" s="191" t="s">
        <v>150</v>
      </c>
      <c r="AU717" s="191" t="s">
        <v>81</v>
      </c>
      <c r="AY717" s="19" t="s">
        <v>148</v>
      </c>
      <c r="BE717" s="192">
        <f>IF(N717="základní",J717,0)</f>
        <v>0</v>
      </c>
      <c r="BF717" s="192">
        <f>IF(N717="snížená",J717,0)</f>
        <v>0</v>
      </c>
      <c r="BG717" s="192">
        <f>IF(N717="zákl. přenesená",J717,0)</f>
        <v>0</v>
      </c>
      <c r="BH717" s="192">
        <f>IF(N717="sníž. přenesená",J717,0)</f>
        <v>0</v>
      </c>
      <c r="BI717" s="192">
        <f>IF(N717="nulová",J717,0)</f>
        <v>0</v>
      </c>
      <c r="BJ717" s="19" t="s">
        <v>79</v>
      </c>
      <c r="BK717" s="192">
        <f>ROUND(I717*H717,2)</f>
        <v>0</v>
      </c>
      <c r="BL717" s="19" t="s">
        <v>256</v>
      </c>
      <c r="BM717" s="191" t="s">
        <v>1122</v>
      </c>
    </row>
    <row r="718" spans="1:47" s="2" customFormat="1" ht="29.25">
      <c r="A718" s="36"/>
      <c r="B718" s="37"/>
      <c r="C718" s="38"/>
      <c r="D718" s="193" t="s">
        <v>157</v>
      </c>
      <c r="E718" s="38"/>
      <c r="F718" s="194" t="s">
        <v>1123</v>
      </c>
      <c r="G718" s="38"/>
      <c r="H718" s="38"/>
      <c r="I718" s="195"/>
      <c r="J718" s="38"/>
      <c r="K718" s="38"/>
      <c r="L718" s="41"/>
      <c r="M718" s="196"/>
      <c r="N718" s="197"/>
      <c r="O718" s="66"/>
      <c r="P718" s="66"/>
      <c r="Q718" s="66"/>
      <c r="R718" s="66"/>
      <c r="S718" s="66"/>
      <c r="T718" s="67"/>
      <c r="U718" s="36"/>
      <c r="V718" s="36"/>
      <c r="W718" s="36"/>
      <c r="X718" s="36"/>
      <c r="Y718" s="36"/>
      <c r="Z718" s="36"/>
      <c r="AA718" s="36"/>
      <c r="AB718" s="36"/>
      <c r="AC718" s="36"/>
      <c r="AD718" s="36"/>
      <c r="AE718" s="36"/>
      <c r="AT718" s="19" t="s">
        <v>157</v>
      </c>
      <c r="AU718" s="19" t="s">
        <v>81</v>
      </c>
    </row>
    <row r="719" spans="1:47" s="2" customFormat="1" ht="12">
      <c r="A719" s="36"/>
      <c r="B719" s="37"/>
      <c r="C719" s="38"/>
      <c r="D719" s="198" t="s">
        <v>159</v>
      </c>
      <c r="E719" s="38"/>
      <c r="F719" s="199" t="s">
        <v>1124</v>
      </c>
      <c r="G719" s="38"/>
      <c r="H719" s="38"/>
      <c r="I719" s="195"/>
      <c r="J719" s="38"/>
      <c r="K719" s="38"/>
      <c r="L719" s="41"/>
      <c r="M719" s="196"/>
      <c r="N719" s="197"/>
      <c r="O719" s="66"/>
      <c r="P719" s="66"/>
      <c r="Q719" s="66"/>
      <c r="R719" s="66"/>
      <c r="S719" s="66"/>
      <c r="T719" s="67"/>
      <c r="U719" s="36"/>
      <c r="V719" s="36"/>
      <c r="W719" s="36"/>
      <c r="X719" s="36"/>
      <c r="Y719" s="36"/>
      <c r="Z719" s="36"/>
      <c r="AA719" s="36"/>
      <c r="AB719" s="36"/>
      <c r="AC719" s="36"/>
      <c r="AD719" s="36"/>
      <c r="AE719" s="36"/>
      <c r="AT719" s="19" t="s">
        <v>159</v>
      </c>
      <c r="AU719" s="19" t="s">
        <v>81</v>
      </c>
    </row>
    <row r="720" spans="1:65" s="2" customFormat="1" ht="33" customHeight="1">
      <c r="A720" s="36"/>
      <c r="B720" s="37"/>
      <c r="C720" s="180" t="s">
        <v>1125</v>
      </c>
      <c r="D720" s="180" t="s">
        <v>150</v>
      </c>
      <c r="E720" s="181" t="s">
        <v>1126</v>
      </c>
      <c r="F720" s="182" t="s">
        <v>1127</v>
      </c>
      <c r="G720" s="183" t="s">
        <v>395</v>
      </c>
      <c r="H720" s="184">
        <v>4.8</v>
      </c>
      <c r="I720" s="185"/>
      <c r="J720" s="186">
        <f>ROUND(I720*H720,2)</f>
        <v>0</v>
      </c>
      <c r="K720" s="182" t="s">
        <v>154</v>
      </c>
      <c r="L720" s="41"/>
      <c r="M720" s="187" t="s">
        <v>19</v>
      </c>
      <c r="N720" s="188" t="s">
        <v>43</v>
      </c>
      <c r="O720" s="66"/>
      <c r="P720" s="189">
        <f>O720*H720</f>
        <v>0</v>
      </c>
      <c r="Q720" s="189">
        <v>0.00102</v>
      </c>
      <c r="R720" s="189">
        <f>Q720*H720</f>
        <v>0.004896</v>
      </c>
      <c r="S720" s="189">
        <v>0</v>
      </c>
      <c r="T720" s="190">
        <f>S720*H720</f>
        <v>0</v>
      </c>
      <c r="U720" s="36"/>
      <c r="V720" s="36"/>
      <c r="W720" s="36"/>
      <c r="X720" s="36"/>
      <c r="Y720" s="36"/>
      <c r="Z720" s="36"/>
      <c r="AA720" s="36"/>
      <c r="AB720" s="36"/>
      <c r="AC720" s="36"/>
      <c r="AD720" s="36"/>
      <c r="AE720" s="36"/>
      <c r="AR720" s="191" t="s">
        <v>256</v>
      </c>
      <c r="AT720" s="191" t="s">
        <v>150</v>
      </c>
      <c r="AU720" s="191" t="s">
        <v>81</v>
      </c>
      <c r="AY720" s="19" t="s">
        <v>148</v>
      </c>
      <c r="BE720" s="192">
        <f>IF(N720="základní",J720,0)</f>
        <v>0</v>
      </c>
      <c r="BF720" s="192">
        <f>IF(N720="snížená",J720,0)</f>
        <v>0</v>
      </c>
      <c r="BG720" s="192">
        <f>IF(N720="zákl. přenesená",J720,0)</f>
        <v>0</v>
      </c>
      <c r="BH720" s="192">
        <f>IF(N720="sníž. přenesená",J720,0)</f>
        <v>0</v>
      </c>
      <c r="BI720" s="192">
        <f>IF(N720="nulová",J720,0)</f>
        <v>0</v>
      </c>
      <c r="BJ720" s="19" t="s">
        <v>79</v>
      </c>
      <c r="BK720" s="192">
        <f>ROUND(I720*H720,2)</f>
        <v>0</v>
      </c>
      <c r="BL720" s="19" t="s">
        <v>256</v>
      </c>
      <c r="BM720" s="191" t="s">
        <v>1128</v>
      </c>
    </row>
    <row r="721" spans="1:47" s="2" customFormat="1" ht="29.25">
      <c r="A721" s="36"/>
      <c r="B721" s="37"/>
      <c r="C721" s="38"/>
      <c r="D721" s="193" t="s">
        <v>157</v>
      </c>
      <c r="E721" s="38"/>
      <c r="F721" s="194" t="s">
        <v>1129</v>
      </c>
      <c r="G721" s="38"/>
      <c r="H721" s="38"/>
      <c r="I721" s="195"/>
      <c r="J721" s="38"/>
      <c r="K721" s="38"/>
      <c r="L721" s="41"/>
      <c r="M721" s="196"/>
      <c r="N721" s="197"/>
      <c r="O721" s="66"/>
      <c r="P721" s="66"/>
      <c r="Q721" s="66"/>
      <c r="R721" s="66"/>
      <c r="S721" s="66"/>
      <c r="T721" s="67"/>
      <c r="U721" s="36"/>
      <c r="V721" s="36"/>
      <c r="W721" s="36"/>
      <c r="X721" s="36"/>
      <c r="Y721" s="36"/>
      <c r="Z721" s="36"/>
      <c r="AA721" s="36"/>
      <c r="AB721" s="36"/>
      <c r="AC721" s="36"/>
      <c r="AD721" s="36"/>
      <c r="AE721" s="36"/>
      <c r="AT721" s="19" t="s">
        <v>157</v>
      </c>
      <c r="AU721" s="19" t="s">
        <v>81</v>
      </c>
    </row>
    <row r="722" spans="1:47" s="2" customFormat="1" ht="12">
      <c r="A722" s="36"/>
      <c r="B722" s="37"/>
      <c r="C722" s="38"/>
      <c r="D722" s="198" t="s">
        <v>159</v>
      </c>
      <c r="E722" s="38"/>
      <c r="F722" s="199" t="s">
        <v>1130</v>
      </c>
      <c r="G722" s="38"/>
      <c r="H722" s="38"/>
      <c r="I722" s="195"/>
      <c r="J722" s="38"/>
      <c r="K722" s="38"/>
      <c r="L722" s="41"/>
      <c r="M722" s="196"/>
      <c r="N722" s="197"/>
      <c r="O722" s="66"/>
      <c r="P722" s="66"/>
      <c r="Q722" s="66"/>
      <c r="R722" s="66"/>
      <c r="S722" s="66"/>
      <c r="T722" s="67"/>
      <c r="U722" s="36"/>
      <c r="V722" s="36"/>
      <c r="W722" s="36"/>
      <c r="X722" s="36"/>
      <c r="Y722" s="36"/>
      <c r="Z722" s="36"/>
      <c r="AA722" s="36"/>
      <c r="AB722" s="36"/>
      <c r="AC722" s="36"/>
      <c r="AD722" s="36"/>
      <c r="AE722" s="36"/>
      <c r="AT722" s="19" t="s">
        <v>159</v>
      </c>
      <c r="AU722" s="19" t="s">
        <v>81</v>
      </c>
    </row>
    <row r="723" spans="2:51" s="13" customFormat="1" ht="12">
      <c r="B723" s="200"/>
      <c r="C723" s="201"/>
      <c r="D723" s="193" t="s">
        <v>161</v>
      </c>
      <c r="E723" s="202" t="s">
        <v>19</v>
      </c>
      <c r="F723" s="203" t="s">
        <v>1131</v>
      </c>
      <c r="G723" s="201"/>
      <c r="H723" s="204">
        <v>4.8</v>
      </c>
      <c r="I723" s="205"/>
      <c r="J723" s="201"/>
      <c r="K723" s="201"/>
      <c r="L723" s="206"/>
      <c r="M723" s="207"/>
      <c r="N723" s="208"/>
      <c r="O723" s="208"/>
      <c r="P723" s="208"/>
      <c r="Q723" s="208"/>
      <c r="R723" s="208"/>
      <c r="S723" s="208"/>
      <c r="T723" s="209"/>
      <c r="AT723" s="210" t="s">
        <v>161</v>
      </c>
      <c r="AU723" s="210" t="s">
        <v>81</v>
      </c>
      <c r="AV723" s="13" t="s">
        <v>81</v>
      </c>
      <c r="AW723" s="13" t="s">
        <v>34</v>
      </c>
      <c r="AX723" s="13" t="s">
        <v>79</v>
      </c>
      <c r="AY723" s="210" t="s">
        <v>148</v>
      </c>
    </row>
    <row r="724" spans="1:65" s="2" customFormat="1" ht="33" customHeight="1">
      <c r="A724" s="36"/>
      <c r="B724" s="37"/>
      <c r="C724" s="180" t="s">
        <v>1132</v>
      </c>
      <c r="D724" s="180" t="s">
        <v>150</v>
      </c>
      <c r="E724" s="181" t="s">
        <v>1133</v>
      </c>
      <c r="F724" s="182" t="s">
        <v>1134</v>
      </c>
      <c r="G724" s="183" t="s">
        <v>395</v>
      </c>
      <c r="H724" s="184">
        <v>10.8</v>
      </c>
      <c r="I724" s="185"/>
      <c r="J724" s="186">
        <f>ROUND(I724*H724,2)</f>
        <v>0</v>
      </c>
      <c r="K724" s="182" t="s">
        <v>154</v>
      </c>
      <c r="L724" s="41"/>
      <c r="M724" s="187" t="s">
        <v>19</v>
      </c>
      <c r="N724" s="188" t="s">
        <v>43</v>
      </c>
      <c r="O724" s="66"/>
      <c r="P724" s="189">
        <f>O724*H724</f>
        <v>0</v>
      </c>
      <c r="Q724" s="189">
        <v>0.00058</v>
      </c>
      <c r="R724" s="189">
        <f>Q724*H724</f>
        <v>0.0062640000000000005</v>
      </c>
      <c r="S724" s="189">
        <v>0</v>
      </c>
      <c r="T724" s="190">
        <f>S724*H724</f>
        <v>0</v>
      </c>
      <c r="U724" s="36"/>
      <c r="V724" s="36"/>
      <c r="W724" s="36"/>
      <c r="X724" s="36"/>
      <c r="Y724" s="36"/>
      <c r="Z724" s="36"/>
      <c r="AA724" s="36"/>
      <c r="AB724" s="36"/>
      <c r="AC724" s="36"/>
      <c r="AD724" s="36"/>
      <c r="AE724" s="36"/>
      <c r="AR724" s="191" t="s">
        <v>256</v>
      </c>
      <c r="AT724" s="191" t="s">
        <v>150</v>
      </c>
      <c r="AU724" s="191" t="s">
        <v>81</v>
      </c>
      <c r="AY724" s="19" t="s">
        <v>148</v>
      </c>
      <c r="BE724" s="192">
        <f>IF(N724="základní",J724,0)</f>
        <v>0</v>
      </c>
      <c r="BF724" s="192">
        <f>IF(N724="snížená",J724,0)</f>
        <v>0</v>
      </c>
      <c r="BG724" s="192">
        <f>IF(N724="zákl. přenesená",J724,0)</f>
        <v>0</v>
      </c>
      <c r="BH724" s="192">
        <f>IF(N724="sníž. přenesená",J724,0)</f>
        <v>0</v>
      </c>
      <c r="BI724" s="192">
        <f>IF(N724="nulová",J724,0)</f>
        <v>0</v>
      </c>
      <c r="BJ724" s="19" t="s">
        <v>79</v>
      </c>
      <c r="BK724" s="192">
        <f>ROUND(I724*H724,2)</f>
        <v>0</v>
      </c>
      <c r="BL724" s="19" t="s">
        <v>256</v>
      </c>
      <c r="BM724" s="191" t="s">
        <v>1135</v>
      </c>
    </row>
    <row r="725" spans="1:47" s="2" customFormat="1" ht="19.5">
      <c r="A725" s="36"/>
      <c r="B725" s="37"/>
      <c r="C725" s="38"/>
      <c r="D725" s="193" t="s">
        <v>157</v>
      </c>
      <c r="E725" s="38"/>
      <c r="F725" s="194" t="s">
        <v>1136</v>
      </c>
      <c r="G725" s="38"/>
      <c r="H725" s="38"/>
      <c r="I725" s="195"/>
      <c r="J725" s="38"/>
      <c r="K725" s="38"/>
      <c r="L725" s="41"/>
      <c r="M725" s="196"/>
      <c r="N725" s="197"/>
      <c r="O725" s="66"/>
      <c r="P725" s="66"/>
      <c r="Q725" s="66"/>
      <c r="R725" s="66"/>
      <c r="S725" s="66"/>
      <c r="T725" s="67"/>
      <c r="U725" s="36"/>
      <c r="V725" s="36"/>
      <c r="W725" s="36"/>
      <c r="X725" s="36"/>
      <c r="Y725" s="36"/>
      <c r="Z725" s="36"/>
      <c r="AA725" s="36"/>
      <c r="AB725" s="36"/>
      <c r="AC725" s="36"/>
      <c r="AD725" s="36"/>
      <c r="AE725" s="36"/>
      <c r="AT725" s="19" t="s">
        <v>157</v>
      </c>
      <c r="AU725" s="19" t="s">
        <v>81</v>
      </c>
    </row>
    <row r="726" spans="1:47" s="2" customFormat="1" ht="12">
      <c r="A726" s="36"/>
      <c r="B726" s="37"/>
      <c r="C726" s="38"/>
      <c r="D726" s="198" t="s">
        <v>159</v>
      </c>
      <c r="E726" s="38"/>
      <c r="F726" s="199" t="s">
        <v>1137</v>
      </c>
      <c r="G726" s="38"/>
      <c r="H726" s="38"/>
      <c r="I726" s="195"/>
      <c r="J726" s="38"/>
      <c r="K726" s="38"/>
      <c r="L726" s="41"/>
      <c r="M726" s="196"/>
      <c r="N726" s="197"/>
      <c r="O726" s="66"/>
      <c r="P726" s="66"/>
      <c r="Q726" s="66"/>
      <c r="R726" s="66"/>
      <c r="S726" s="66"/>
      <c r="T726" s="67"/>
      <c r="U726" s="36"/>
      <c r="V726" s="36"/>
      <c r="W726" s="36"/>
      <c r="X726" s="36"/>
      <c r="Y726" s="36"/>
      <c r="Z726" s="36"/>
      <c r="AA726" s="36"/>
      <c r="AB726" s="36"/>
      <c r="AC726" s="36"/>
      <c r="AD726" s="36"/>
      <c r="AE726" s="36"/>
      <c r="AT726" s="19" t="s">
        <v>159</v>
      </c>
      <c r="AU726" s="19" t="s">
        <v>81</v>
      </c>
    </row>
    <row r="727" spans="2:51" s="13" customFormat="1" ht="12">
      <c r="B727" s="200"/>
      <c r="C727" s="201"/>
      <c r="D727" s="193" t="s">
        <v>161</v>
      </c>
      <c r="E727" s="202" t="s">
        <v>19</v>
      </c>
      <c r="F727" s="203" t="s">
        <v>1138</v>
      </c>
      <c r="G727" s="201"/>
      <c r="H727" s="204">
        <v>10.8</v>
      </c>
      <c r="I727" s="205"/>
      <c r="J727" s="201"/>
      <c r="K727" s="201"/>
      <c r="L727" s="206"/>
      <c r="M727" s="207"/>
      <c r="N727" s="208"/>
      <c r="O727" s="208"/>
      <c r="P727" s="208"/>
      <c r="Q727" s="208"/>
      <c r="R727" s="208"/>
      <c r="S727" s="208"/>
      <c r="T727" s="209"/>
      <c r="AT727" s="210" t="s">
        <v>161</v>
      </c>
      <c r="AU727" s="210" t="s">
        <v>81</v>
      </c>
      <c r="AV727" s="13" t="s">
        <v>81</v>
      </c>
      <c r="AW727" s="13" t="s">
        <v>34</v>
      </c>
      <c r="AX727" s="13" t="s">
        <v>79</v>
      </c>
      <c r="AY727" s="210" t="s">
        <v>148</v>
      </c>
    </row>
    <row r="728" spans="1:65" s="2" customFormat="1" ht="44.25" customHeight="1">
      <c r="A728" s="36"/>
      <c r="B728" s="37"/>
      <c r="C728" s="180" t="s">
        <v>1139</v>
      </c>
      <c r="D728" s="180" t="s">
        <v>150</v>
      </c>
      <c r="E728" s="181" t="s">
        <v>1140</v>
      </c>
      <c r="F728" s="182" t="s">
        <v>1141</v>
      </c>
      <c r="G728" s="183" t="s">
        <v>245</v>
      </c>
      <c r="H728" s="184">
        <v>7.65</v>
      </c>
      <c r="I728" s="185"/>
      <c r="J728" s="186">
        <f>ROUND(I728*H728,2)</f>
        <v>0</v>
      </c>
      <c r="K728" s="182" t="s">
        <v>19</v>
      </c>
      <c r="L728" s="41"/>
      <c r="M728" s="187" t="s">
        <v>19</v>
      </c>
      <c r="N728" s="188" t="s">
        <v>43</v>
      </c>
      <c r="O728" s="66"/>
      <c r="P728" s="189">
        <f>O728*H728</f>
        <v>0</v>
      </c>
      <c r="Q728" s="189">
        <v>0.00689</v>
      </c>
      <c r="R728" s="189">
        <f>Q728*H728</f>
        <v>0.052708500000000005</v>
      </c>
      <c r="S728" s="189">
        <v>0</v>
      </c>
      <c r="T728" s="190">
        <f>S728*H728</f>
        <v>0</v>
      </c>
      <c r="U728" s="36"/>
      <c r="V728" s="36"/>
      <c r="W728" s="36"/>
      <c r="X728" s="36"/>
      <c r="Y728" s="36"/>
      <c r="Z728" s="36"/>
      <c r="AA728" s="36"/>
      <c r="AB728" s="36"/>
      <c r="AC728" s="36"/>
      <c r="AD728" s="36"/>
      <c r="AE728" s="36"/>
      <c r="AR728" s="191" t="s">
        <v>256</v>
      </c>
      <c r="AT728" s="191" t="s">
        <v>150</v>
      </c>
      <c r="AU728" s="191" t="s">
        <v>81</v>
      </c>
      <c r="AY728" s="19" t="s">
        <v>148</v>
      </c>
      <c r="BE728" s="192">
        <f>IF(N728="základní",J728,0)</f>
        <v>0</v>
      </c>
      <c r="BF728" s="192">
        <f>IF(N728="snížená",J728,0)</f>
        <v>0</v>
      </c>
      <c r="BG728" s="192">
        <f>IF(N728="zákl. přenesená",J728,0)</f>
        <v>0</v>
      </c>
      <c r="BH728" s="192">
        <f>IF(N728="sníž. přenesená",J728,0)</f>
        <v>0</v>
      </c>
      <c r="BI728" s="192">
        <f>IF(N728="nulová",J728,0)</f>
        <v>0</v>
      </c>
      <c r="BJ728" s="19" t="s">
        <v>79</v>
      </c>
      <c r="BK728" s="192">
        <f>ROUND(I728*H728,2)</f>
        <v>0</v>
      </c>
      <c r="BL728" s="19" t="s">
        <v>256</v>
      </c>
      <c r="BM728" s="191" t="s">
        <v>1142</v>
      </c>
    </row>
    <row r="729" spans="1:47" s="2" customFormat="1" ht="29.25">
      <c r="A729" s="36"/>
      <c r="B729" s="37"/>
      <c r="C729" s="38"/>
      <c r="D729" s="193" t="s">
        <v>157</v>
      </c>
      <c r="E729" s="38"/>
      <c r="F729" s="194" t="s">
        <v>1143</v>
      </c>
      <c r="G729" s="38"/>
      <c r="H729" s="38"/>
      <c r="I729" s="195"/>
      <c r="J729" s="38"/>
      <c r="K729" s="38"/>
      <c r="L729" s="41"/>
      <c r="M729" s="196"/>
      <c r="N729" s="197"/>
      <c r="O729" s="66"/>
      <c r="P729" s="66"/>
      <c r="Q729" s="66"/>
      <c r="R729" s="66"/>
      <c r="S729" s="66"/>
      <c r="T729" s="67"/>
      <c r="U729" s="36"/>
      <c r="V729" s="36"/>
      <c r="W729" s="36"/>
      <c r="X729" s="36"/>
      <c r="Y729" s="36"/>
      <c r="Z729" s="36"/>
      <c r="AA729" s="36"/>
      <c r="AB729" s="36"/>
      <c r="AC729" s="36"/>
      <c r="AD729" s="36"/>
      <c r="AE729" s="36"/>
      <c r="AT729" s="19" t="s">
        <v>157</v>
      </c>
      <c r="AU729" s="19" t="s">
        <v>81</v>
      </c>
    </row>
    <row r="730" spans="2:51" s="15" customFormat="1" ht="12">
      <c r="B730" s="232"/>
      <c r="C730" s="233"/>
      <c r="D730" s="193" t="s">
        <v>161</v>
      </c>
      <c r="E730" s="234" t="s">
        <v>19</v>
      </c>
      <c r="F730" s="235" t="s">
        <v>1144</v>
      </c>
      <c r="G730" s="233"/>
      <c r="H730" s="234" t="s">
        <v>19</v>
      </c>
      <c r="I730" s="236"/>
      <c r="J730" s="233"/>
      <c r="K730" s="233"/>
      <c r="L730" s="237"/>
      <c r="M730" s="238"/>
      <c r="N730" s="239"/>
      <c r="O730" s="239"/>
      <c r="P730" s="239"/>
      <c r="Q730" s="239"/>
      <c r="R730" s="239"/>
      <c r="S730" s="239"/>
      <c r="T730" s="240"/>
      <c r="AT730" s="241" t="s">
        <v>161</v>
      </c>
      <c r="AU730" s="241" t="s">
        <v>81</v>
      </c>
      <c r="AV730" s="15" t="s">
        <v>79</v>
      </c>
      <c r="AW730" s="15" t="s">
        <v>34</v>
      </c>
      <c r="AX730" s="15" t="s">
        <v>72</v>
      </c>
      <c r="AY730" s="241" t="s">
        <v>148</v>
      </c>
    </row>
    <row r="731" spans="2:51" s="13" customFormat="1" ht="12">
      <c r="B731" s="200"/>
      <c r="C731" s="201"/>
      <c r="D731" s="193" t="s">
        <v>161</v>
      </c>
      <c r="E731" s="202" t="s">
        <v>19</v>
      </c>
      <c r="F731" s="203" t="s">
        <v>1145</v>
      </c>
      <c r="G731" s="201"/>
      <c r="H731" s="204">
        <v>7.65</v>
      </c>
      <c r="I731" s="205"/>
      <c r="J731" s="201"/>
      <c r="K731" s="201"/>
      <c r="L731" s="206"/>
      <c r="M731" s="207"/>
      <c r="N731" s="208"/>
      <c r="O731" s="208"/>
      <c r="P731" s="208"/>
      <c r="Q731" s="208"/>
      <c r="R731" s="208"/>
      <c r="S731" s="208"/>
      <c r="T731" s="209"/>
      <c r="AT731" s="210" t="s">
        <v>161</v>
      </c>
      <c r="AU731" s="210" t="s">
        <v>81</v>
      </c>
      <c r="AV731" s="13" t="s">
        <v>81</v>
      </c>
      <c r="AW731" s="13" t="s">
        <v>34</v>
      </c>
      <c r="AX731" s="13" t="s">
        <v>79</v>
      </c>
      <c r="AY731" s="210" t="s">
        <v>148</v>
      </c>
    </row>
    <row r="732" spans="1:65" s="2" customFormat="1" ht="37.9" customHeight="1">
      <c r="A732" s="36"/>
      <c r="B732" s="37"/>
      <c r="C732" s="222" t="s">
        <v>1146</v>
      </c>
      <c r="D732" s="222" t="s">
        <v>189</v>
      </c>
      <c r="E732" s="223" t="s">
        <v>1147</v>
      </c>
      <c r="F732" s="224" t="s">
        <v>1148</v>
      </c>
      <c r="G732" s="225" t="s">
        <v>245</v>
      </c>
      <c r="H732" s="226">
        <v>12.653</v>
      </c>
      <c r="I732" s="227"/>
      <c r="J732" s="228">
        <f>ROUND(I732*H732,2)</f>
        <v>0</v>
      </c>
      <c r="K732" s="224" t="s">
        <v>19</v>
      </c>
      <c r="L732" s="229"/>
      <c r="M732" s="230" t="s">
        <v>19</v>
      </c>
      <c r="N732" s="231" t="s">
        <v>43</v>
      </c>
      <c r="O732" s="66"/>
      <c r="P732" s="189">
        <f>O732*H732</f>
        <v>0</v>
      </c>
      <c r="Q732" s="189">
        <v>0.0192</v>
      </c>
      <c r="R732" s="189">
        <f>Q732*H732</f>
        <v>0.24293759999999998</v>
      </c>
      <c r="S732" s="189">
        <v>0</v>
      </c>
      <c r="T732" s="190">
        <f>S732*H732</f>
        <v>0</v>
      </c>
      <c r="U732" s="36"/>
      <c r="V732" s="36"/>
      <c r="W732" s="36"/>
      <c r="X732" s="36"/>
      <c r="Y732" s="36"/>
      <c r="Z732" s="36"/>
      <c r="AA732" s="36"/>
      <c r="AB732" s="36"/>
      <c r="AC732" s="36"/>
      <c r="AD732" s="36"/>
      <c r="AE732" s="36"/>
      <c r="AR732" s="191" t="s">
        <v>386</v>
      </c>
      <c r="AT732" s="191" t="s">
        <v>189</v>
      </c>
      <c r="AU732" s="191" t="s">
        <v>81</v>
      </c>
      <c r="AY732" s="19" t="s">
        <v>148</v>
      </c>
      <c r="BE732" s="192">
        <f>IF(N732="základní",J732,0)</f>
        <v>0</v>
      </c>
      <c r="BF732" s="192">
        <f>IF(N732="snížená",J732,0)</f>
        <v>0</v>
      </c>
      <c r="BG732" s="192">
        <f>IF(N732="zákl. přenesená",J732,0)</f>
        <v>0</v>
      </c>
      <c r="BH732" s="192">
        <f>IF(N732="sníž. přenesená",J732,0)</f>
        <v>0</v>
      </c>
      <c r="BI732" s="192">
        <f>IF(N732="nulová",J732,0)</f>
        <v>0</v>
      </c>
      <c r="BJ732" s="19" t="s">
        <v>79</v>
      </c>
      <c r="BK732" s="192">
        <f>ROUND(I732*H732,2)</f>
        <v>0</v>
      </c>
      <c r="BL732" s="19" t="s">
        <v>256</v>
      </c>
      <c r="BM732" s="191" t="s">
        <v>1149</v>
      </c>
    </row>
    <row r="733" spans="1:47" s="2" customFormat="1" ht="19.5">
      <c r="A733" s="36"/>
      <c r="B733" s="37"/>
      <c r="C733" s="38"/>
      <c r="D733" s="193" t="s">
        <v>157</v>
      </c>
      <c r="E733" s="38"/>
      <c r="F733" s="194" t="s">
        <v>1150</v>
      </c>
      <c r="G733" s="38"/>
      <c r="H733" s="38"/>
      <c r="I733" s="195"/>
      <c r="J733" s="38"/>
      <c r="K733" s="38"/>
      <c r="L733" s="41"/>
      <c r="M733" s="196"/>
      <c r="N733" s="197"/>
      <c r="O733" s="66"/>
      <c r="P733" s="66"/>
      <c r="Q733" s="66"/>
      <c r="R733" s="66"/>
      <c r="S733" s="66"/>
      <c r="T733" s="67"/>
      <c r="U733" s="36"/>
      <c r="V733" s="36"/>
      <c r="W733" s="36"/>
      <c r="X733" s="36"/>
      <c r="Y733" s="36"/>
      <c r="Z733" s="36"/>
      <c r="AA733" s="36"/>
      <c r="AB733" s="36"/>
      <c r="AC733" s="36"/>
      <c r="AD733" s="36"/>
      <c r="AE733" s="36"/>
      <c r="AT733" s="19" t="s">
        <v>157</v>
      </c>
      <c r="AU733" s="19" t="s">
        <v>81</v>
      </c>
    </row>
    <row r="734" spans="2:51" s="13" customFormat="1" ht="22.5">
      <c r="B734" s="200"/>
      <c r="C734" s="201"/>
      <c r="D734" s="193" t="s">
        <v>161</v>
      </c>
      <c r="E734" s="202" t="s">
        <v>19</v>
      </c>
      <c r="F734" s="203" t="s">
        <v>1151</v>
      </c>
      <c r="G734" s="201"/>
      <c r="H734" s="204">
        <v>11.003</v>
      </c>
      <c r="I734" s="205"/>
      <c r="J734" s="201"/>
      <c r="K734" s="201"/>
      <c r="L734" s="206"/>
      <c r="M734" s="207"/>
      <c r="N734" s="208"/>
      <c r="O734" s="208"/>
      <c r="P734" s="208"/>
      <c r="Q734" s="208"/>
      <c r="R734" s="208"/>
      <c r="S734" s="208"/>
      <c r="T734" s="209"/>
      <c r="AT734" s="210" t="s">
        <v>161</v>
      </c>
      <c r="AU734" s="210" t="s">
        <v>81</v>
      </c>
      <c r="AV734" s="13" t="s">
        <v>81</v>
      </c>
      <c r="AW734" s="13" t="s">
        <v>34</v>
      </c>
      <c r="AX734" s="13" t="s">
        <v>79</v>
      </c>
      <c r="AY734" s="210" t="s">
        <v>148</v>
      </c>
    </row>
    <row r="735" spans="2:51" s="13" customFormat="1" ht="12">
      <c r="B735" s="200"/>
      <c r="C735" s="201"/>
      <c r="D735" s="193" t="s">
        <v>161</v>
      </c>
      <c r="E735" s="201"/>
      <c r="F735" s="203" t="s">
        <v>1152</v>
      </c>
      <c r="G735" s="201"/>
      <c r="H735" s="204">
        <v>12.653</v>
      </c>
      <c r="I735" s="205"/>
      <c r="J735" s="201"/>
      <c r="K735" s="201"/>
      <c r="L735" s="206"/>
      <c r="M735" s="207"/>
      <c r="N735" s="208"/>
      <c r="O735" s="208"/>
      <c r="P735" s="208"/>
      <c r="Q735" s="208"/>
      <c r="R735" s="208"/>
      <c r="S735" s="208"/>
      <c r="T735" s="209"/>
      <c r="AT735" s="210" t="s">
        <v>161</v>
      </c>
      <c r="AU735" s="210" t="s">
        <v>81</v>
      </c>
      <c r="AV735" s="13" t="s">
        <v>81</v>
      </c>
      <c r="AW735" s="13" t="s">
        <v>4</v>
      </c>
      <c r="AX735" s="13" t="s">
        <v>79</v>
      </c>
      <c r="AY735" s="210" t="s">
        <v>148</v>
      </c>
    </row>
    <row r="736" spans="1:65" s="2" customFormat="1" ht="37.9" customHeight="1">
      <c r="A736" s="36"/>
      <c r="B736" s="37"/>
      <c r="C736" s="180" t="s">
        <v>1153</v>
      </c>
      <c r="D736" s="180" t="s">
        <v>150</v>
      </c>
      <c r="E736" s="181" t="s">
        <v>1154</v>
      </c>
      <c r="F736" s="182" t="s">
        <v>1155</v>
      </c>
      <c r="G736" s="183" t="s">
        <v>245</v>
      </c>
      <c r="H736" s="184">
        <v>70.015</v>
      </c>
      <c r="I736" s="185"/>
      <c r="J736" s="186">
        <f>ROUND(I736*H736,2)</f>
        <v>0</v>
      </c>
      <c r="K736" s="182" t="s">
        <v>19</v>
      </c>
      <c r="L736" s="41"/>
      <c r="M736" s="187" t="s">
        <v>19</v>
      </c>
      <c r="N736" s="188" t="s">
        <v>43</v>
      </c>
      <c r="O736" s="66"/>
      <c r="P736" s="189">
        <f>O736*H736</f>
        <v>0</v>
      </c>
      <c r="Q736" s="189">
        <v>0.00689</v>
      </c>
      <c r="R736" s="189">
        <f>Q736*H736</f>
        <v>0.48240335</v>
      </c>
      <c r="S736" s="189">
        <v>0</v>
      </c>
      <c r="T736" s="190">
        <f>S736*H736</f>
        <v>0</v>
      </c>
      <c r="U736" s="36"/>
      <c r="V736" s="36"/>
      <c r="W736" s="36"/>
      <c r="X736" s="36"/>
      <c r="Y736" s="36"/>
      <c r="Z736" s="36"/>
      <c r="AA736" s="36"/>
      <c r="AB736" s="36"/>
      <c r="AC736" s="36"/>
      <c r="AD736" s="36"/>
      <c r="AE736" s="36"/>
      <c r="AR736" s="191" t="s">
        <v>256</v>
      </c>
      <c r="AT736" s="191" t="s">
        <v>150</v>
      </c>
      <c r="AU736" s="191" t="s">
        <v>81</v>
      </c>
      <c r="AY736" s="19" t="s">
        <v>148</v>
      </c>
      <c r="BE736" s="192">
        <f>IF(N736="základní",J736,0)</f>
        <v>0</v>
      </c>
      <c r="BF736" s="192">
        <f>IF(N736="snížená",J736,0)</f>
        <v>0</v>
      </c>
      <c r="BG736" s="192">
        <f>IF(N736="zákl. přenesená",J736,0)</f>
        <v>0</v>
      </c>
      <c r="BH736" s="192">
        <f>IF(N736="sníž. přenesená",J736,0)</f>
        <v>0</v>
      </c>
      <c r="BI736" s="192">
        <f>IF(N736="nulová",J736,0)</f>
        <v>0</v>
      </c>
      <c r="BJ736" s="19" t="s">
        <v>79</v>
      </c>
      <c r="BK736" s="192">
        <f>ROUND(I736*H736,2)</f>
        <v>0</v>
      </c>
      <c r="BL736" s="19" t="s">
        <v>256</v>
      </c>
      <c r="BM736" s="191" t="s">
        <v>1156</v>
      </c>
    </row>
    <row r="737" spans="1:47" s="2" customFormat="1" ht="29.25">
      <c r="A737" s="36"/>
      <c r="B737" s="37"/>
      <c r="C737" s="38"/>
      <c r="D737" s="193" t="s">
        <v>157</v>
      </c>
      <c r="E737" s="38"/>
      <c r="F737" s="194" t="s">
        <v>1157</v>
      </c>
      <c r="G737" s="38"/>
      <c r="H737" s="38"/>
      <c r="I737" s="195"/>
      <c r="J737" s="38"/>
      <c r="K737" s="38"/>
      <c r="L737" s="41"/>
      <c r="M737" s="196"/>
      <c r="N737" s="197"/>
      <c r="O737" s="66"/>
      <c r="P737" s="66"/>
      <c r="Q737" s="66"/>
      <c r="R737" s="66"/>
      <c r="S737" s="66"/>
      <c r="T737" s="67"/>
      <c r="U737" s="36"/>
      <c r="V737" s="36"/>
      <c r="W737" s="36"/>
      <c r="X737" s="36"/>
      <c r="Y737" s="36"/>
      <c r="Z737" s="36"/>
      <c r="AA737" s="36"/>
      <c r="AB737" s="36"/>
      <c r="AC737" s="36"/>
      <c r="AD737" s="36"/>
      <c r="AE737" s="36"/>
      <c r="AT737" s="19" t="s">
        <v>157</v>
      </c>
      <c r="AU737" s="19" t="s">
        <v>81</v>
      </c>
    </row>
    <row r="738" spans="2:51" s="13" customFormat="1" ht="12">
      <c r="B738" s="200"/>
      <c r="C738" s="201"/>
      <c r="D738" s="193" t="s">
        <v>161</v>
      </c>
      <c r="E738" s="202" t="s">
        <v>19</v>
      </c>
      <c r="F738" s="203" t="s">
        <v>1158</v>
      </c>
      <c r="G738" s="201"/>
      <c r="H738" s="204">
        <v>70.015</v>
      </c>
      <c r="I738" s="205"/>
      <c r="J738" s="201"/>
      <c r="K738" s="201"/>
      <c r="L738" s="206"/>
      <c r="M738" s="207"/>
      <c r="N738" s="208"/>
      <c r="O738" s="208"/>
      <c r="P738" s="208"/>
      <c r="Q738" s="208"/>
      <c r="R738" s="208"/>
      <c r="S738" s="208"/>
      <c r="T738" s="209"/>
      <c r="AT738" s="210" t="s">
        <v>161</v>
      </c>
      <c r="AU738" s="210" t="s">
        <v>81</v>
      </c>
      <c r="AV738" s="13" t="s">
        <v>81</v>
      </c>
      <c r="AW738" s="13" t="s">
        <v>34</v>
      </c>
      <c r="AX738" s="13" t="s">
        <v>79</v>
      </c>
      <c r="AY738" s="210" t="s">
        <v>148</v>
      </c>
    </row>
    <row r="739" spans="1:65" s="2" customFormat="1" ht="37.9" customHeight="1">
      <c r="A739" s="36"/>
      <c r="B739" s="37"/>
      <c r="C739" s="222" t="s">
        <v>1159</v>
      </c>
      <c r="D739" s="222" t="s">
        <v>189</v>
      </c>
      <c r="E739" s="223" t="s">
        <v>1160</v>
      </c>
      <c r="F739" s="224" t="s">
        <v>1148</v>
      </c>
      <c r="G739" s="225" t="s">
        <v>245</v>
      </c>
      <c r="H739" s="226">
        <v>80.517</v>
      </c>
      <c r="I739" s="227"/>
      <c r="J739" s="228">
        <f>ROUND(I739*H739,2)</f>
        <v>0</v>
      </c>
      <c r="K739" s="224" t="s">
        <v>19</v>
      </c>
      <c r="L739" s="229"/>
      <c r="M739" s="230" t="s">
        <v>19</v>
      </c>
      <c r="N739" s="231" t="s">
        <v>43</v>
      </c>
      <c r="O739" s="66"/>
      <c r="P739" s="189">
        <f>O739*H739</f>
        <v>0</v>
      </c>
      <c r="Q739" s="189">
        <v>0.0192</v>
      </c>
      <c r="R739" s="189">
        <f>Q739*H739</f>
        <v>1.5459263999999997</v>
      </c>
      <c r="S739" s="189">
        <v>0</v>
      </c>
      <c r="T739" s="190">
        <f>S739*H739</f>
        <v>0</v>
      </c>
      <c r="U739" s="36"/>
      <c r="V739" s="36"/>
      <c r="W739" s="36"/>
      <c r="X739" s="36"/>
      <c r="Y739" s="36"/>
      <c r="Z739" s="36"/>
      <c r="AA739" s="36"/>
      <c r="AB739" s="36"/>
      <c r="AC739" s="36"/>
      <c r="AD739" s="36"/>
      <c r="AE739" s="36"/>
      <c r="AR739" s="191" t="s">
        <v>386</v>
      </c>
      <c r="AT739" s="191" t="s">
        <v>189</v>
      </c>
      <c r="AU739" s="191" t="s">
        <v>81</v>
      </c>
      <c r="AY739" s="19" t="s">
        <v>148</v>
      </c>
      <c r="BE739" s="192">
        <f>IF(N739="základní",J739,0)</f>
        <v>0</v>
      </c>
      <c r="BF739" s="192">
        <f>IF(N739="snížená",J739,0)</f>
        <v>0</v>
      </c>
      <c r="BG739" s="192">
        <f>IF(N739="zákl. přenesená",J739,0)</f>
        <v>0</v>
      </c>
      <c r="BH739" s="192">
        <f>IF(N739="sníž. přenesená",J739,0)</f>
        <v>0</v>
      </c>
      <c r="BI739" s="192">
        <f>IF(N739="nulová",J739,0)</f>
        <v>0</v>
      </c>
      <c r="BJ739" s="19" t="s">
        <v>79</v>
      </c>
      <c r="BK739" s="192">
        <f>ROUND(I739*H739,2)</f>
        <v>0</v>
      </c>
      <c r="BL739" s="19" t="s">
        <v>256</v>
      </c>
      <c r="BM739" s="191" t="s">
        <v>1161</v>
      </c>
    </row>
    <row r="740" spans="1:47" s="2" customFormat="1" ht="19.5">
      <c r="A740" s="36"/>
      <c r="B740" s="37"/>
      <c r="C740" s="38"/>
      <c r="D740" s="193" t="s">
        <v>157</v>
      </c>
      <c r="E740" s="38"/>
      <c r="F740" s="194" t="s">
        <v>1162</v>
      </c>
      <c r="G740" s="38"/>
      <c r="H740" s="38"/>
      <c r="I740" s="195"/>
      <c r="J740" s="38"/>
      <c r="K740" s="38"/>
      <c r="L740" s="41"/>
      <c r="M740" s="196"/>
      <c r="N740" s="197"/>
      <c r="O740" s="66"/>
      <c r="P740" s="66"/>
      <c r="Q740" s="66"/>
      <c r="R740" s="66"/>
      <c r="S740" s="66"/>
      <c r="T740" s="67"/>
      <c r="U740" s="36"/>
      <c r="V740" s="36"/>
      <c r="W740" s="36"/>
      <c r="X740" s="36"/>
      <c r="Y740" s="36"/>
      <c r="Z740" s="36"/>
      <c r="AA740" s="36"/>
      <c r="AB740" s="36"/>
      <c r="AC740" s="36"/>
      <c r="AD740" s="36"/>
      <c r="AE740" s="36"/>
      <c r="AT740" s="19" t="s">
        <v>157</v>
      </c>
      <c r="AU740" s="19" t="s">
        <v>81</v>
      </c>
    </row>
    <row r="741" spans="2:51" s="13" customFormat="1" ht="12">
      <c r="B741" s="200"/>
      <c r="C741" s="201"/>
      <c r="D741" s="193" t="s">
        <v>161</v>
      </c>
      <c r="E741" s="201"/>
      <c r="F741" s="203" t="s">
        <v>1163</v>
      </c>
      <c r="G741" s="201"/>
      <c r="H741" s="204">
        <v>80.517</v>
      </c>
      <c r="I741" s="205"/>
      <c r="J741" s="201"/>
      <c r="K741" s="201"/>
      <c r="L741" s="206"/>
      <c r="M741" s="207"/>
      <c r="N741" s="208"/>
      <c r="O741" s="208"/>
      <c r="P741" s="208"/>
      <c r="Q741" s="208"/>
      <c r="R741" s="208"/>
      <c r="S741" s="208"/>
      <c r="T741" s="209"/>
      <c r="AT741" s="210" t="s">
        <v>161</v>
      </c>
      <c r="AU741" s="210" t="s">
        <v>81</v>
      </c>
      <c r="AV741" s="13" t="s">
        <v>81</v>
      </c>
      <c r="AW741" s="13" t="s">
        <v>4</v>
      </c>
      <c r="AX741" s="13" t="s">
        <v>79</v>
      </c>
      <c r="AY741" s="210" t="s">
        <v>148</v>
      </c>
    </row>
    <row r="742" spans="1:65" s="2" customFormat="1" ht="21.75" customHeight="1">
      <c r="A742" s="36"/>
      <c r="B742" s="37"/>
      <c r="C742" s="180" t="s">
        <v>1164</v>
      </c>
      <c r="D742" s="180" t="s">
        <v>150</v>
      </c>
      <c r="E742" s="181" t="s">
        <v>1165</v>
      </c>
      <c r="F742" s="182" t="s">
        <v>1166</v>
      </c>
      <c r="G742" s="183" t="s">
        <v>245</v>
      </c>
      <c r="H742" s="184">
        <v>77.665</v>
      </c>
      <c r="I742" s="185"/>
      <c r="J742" s="186">
        <f>ROUND(I742*H742,2)</f>
        <v>0</v>
      </c>
      <c r="K742" s="182" t="s">
        <v>154</v>
      </c>
      <c r="L742" s="41"/>
      <c r="M742" s="187" t="s">
        <v>19</v>
      </c>
      <c r="N742" s="188" t="s">
        <v>43</v>
      </c>
      <c r="O742" s="66"/>
      <c r="P742" s="189">
        <f>O742*H742</f>
        <v>0</v>
      </c>
      <c r="Q742" s="189">
        <v>0.00455</v>
      </c>
      <c r="R742" s="189">
        <f>Q742*H742</f>
        <v>0.35337575000000004</v>
      </c>
      <c r="S742" s="189">
        <v>0</v>
      </c>
      <c r="T742" s="190">
        <f>S742*H742</f>
        <v>0</v>
      </c>
      <c r="U742" s="36"/>
      <c r="V742" s="36"/>
      <c r="W742" s="36"/>
      <c r="X742" s="36"/>
      <c r="Y742" s="36"/>
      <c r="Z742" s="36"/>
      <c r="AA742" s="36"/>
      <c r="AB742" s="36"/>
      <c r="AC742" s="36"/>
      <c r="AD742" s="36"/>
      <c r="AE742" s="36"/>
      <c r="AR742" s="191" t="s">
        <v>256</v>
      </c>
      <c r="AT742" s="191" t="s">
        <v>150</v>
      </c>
      <c r="AU742" s="191" t="s">
        <v>81</v>
      </c>
      <c r="AY742" s="19" t="s">
        <v>148</v>
      </c>
      <c r="BE742" s="192">
        <f>IF(N742="základní",J742,0)</f>
        <v>0</v>
      </c>
      <c r="BF742" s="192">
        <f>IF(N742="snížená",J742,0)</f>
        <v>0</v>
      </c>
      <c r="BG742" s="192">
        <f>IF(N742="zákl. přenesená",J742,0)</f>
        <v>0</v>
      </c>
      <c r="BH742" s="192">
        <f>IF(N742="sníž. přenesená",J742,0)</f>
        <v>0</v>
      </c>
      <c r="BI742" s="192">
        <f>IF(N742="nulová",J742,0)</f>
        <v>0</v>
      </c>
      <c r="BJ742" s="19" t="s">
        <v>79</v>
      </c>
      <c r="BK742" s="192">
        <f>ROUND(I742*H742,2)</f>
        <v>0</v>
      </c>
      <c r="BL742" s="19" t="s">
        <v>256</v>
      </c>
      <c r="BM742" s="191" t="s">
        <v>1167</v>
      </c>
    </row>
    <row r="743" spans="1:47" s="2" customFormat="1" ht="19.5">
      <c r="A743" s="36"/>
      <c r="B743" s="37"/>
      <c r="C743" s="38"/>
      <c r="D743" s="193" t="s">
        <v>157</v>
      </c>
      <c r="E743" s="38"/>
      <c r="F743" s="194" t="s">
        <v>1168</v>
      </c>
      <c r="G743" s="38"/>
      <c r="H743" s="38"/>
      <c r="I743" s="195"/>
      <c r="J743" s="38"/>
      <c r="K743" s="38"/>
      <c r="L743" s="41"/>
      <c r="M743" s="196"/>
      <c r="N743" s="197"/>
      <c r="O743" s="66"/>
      <c r="P743" s="66"/>
      <c r="Q743" s="66"/>
      <c r="R743" s="66"/>
      <c r="S743" s="66"/>
      <c r="T743" s="67"/>
      <c r="U743" s="36"/>
      <c r="V743" s="36"/>
      <c r="W743" s="36"/>
      <c r="X743" s="36"/>
      <c r="Y743" s="36"/>
      <c r="Z743" s="36"/>
      <c r="AA743" s="36"/>
      <c r="AB743" s="36"/>
      <c r="AC743" s="36"/>
      <c r="AD743" s="36"/>
      <c r="AE743" s="36"/>
      <c r="AT743" s="19" t="s">
        <v>157</v>
      </c>
      <c r="AU743" s="19" t="s">
        <v>81</v>
      </c>
    </row>
    <row r="744" spans="1:47" s="2" customFormat="1" ht="12">
      <c r="A744" s="36"/>
      <c r="B744" s="37"/>
      <c r="C744" s="38"/>
      <c r="D744" s="198" t="s">
        <v>159</v>
      </c>
      <c r="E744" s="38"/>
      <c r="F744" s="199" t="s">
        <v>1169</v>
      </c>
      <c r="G744" s="38"/>
      <c r="H744" s="38"/>
      <c r="I744" s="195"/>
      <c r="J744" s="38"/>
      <c r="K744" s="38"/>
      <c r="L744" s="41"/>
      <c r="M744" s="196"/>
      <c r="N744" s="197"/>
      <c r="O744" s="66"/>
      <c r="P744" s="66"/>
      <c r="Q744" s="66"/>
      <c r="R744" s="66"/>
      <c r="S744" s="66"/>
      <c r="T744" s="67"/>
      <c r="U744" s="36"/>
      <c r="V744" s="36"/>
      <c r="W744" s="36"/>
      <c r="X744" s="36"/>
      <c r="Y744" s="36"/>
      <c r="Z744" s="36"/>
      <c r="AA744" s="36"/>
      <c r="AB744" s="36"/>
      <c r="AC744" s="36"/>
      <c r="AD744" s="36"/>
      <c r="AE744" s="36"/>
      <c r="AT744" s="19" t="s">
        <v>159</v>
      </c>
      <c r="AU744" s="19" t="s">
        <v>81</v>
      </c>
    </row>
    <row r="745" spans="2:51" s="13" customFormat="1" ht="22.5">
      <c r="B745" s="200"/>
      <c r="C745" s="201"/>
      <c r="D745" s="193" t="s">
        <v>161</v>
      </c>
      <c r="E745" s="202" t="s">
        <v>19</v>
      </c>
      <c r="F745" s="203" t="s">
        <v>1118</v>
      </c>
      <c r="G745" s="201"/>
      <c r="H745" s="204">
        <v>77.665</v>
      </c>
      <c r="I745" s="205"/>
      <c r="J745" s="201"/>
      <c r="K745" s="201"/>
      <c r="L745" s="206"/>
      <c r="M745" s="207"/>
      <c r="N745" s="208"/>
      <c r="O745" s="208"/>
      <c r="P745" s="208"/>
      <c r="Q745" s="208"/>
      <c r="R745" s="208"/>
      <c r="S745" s="208"/>
      <c r="T745" s="209"/>
      <c r="AT745" s="210" t="s">
        <v>161</v>
      </c>
      <c r="AU745" s="210" t="s">
        <v>81</v>
      </c>
      <c r="AV745" s="13" t="s">
        <v>81</v>
      </c>
      <c r="AW745" s="13" t="s">
        <v>34</v>
      </c>
      <c r="AX745" s="13" t="s">
        <v>79</v>
      </c>
      <c r="AY745" s="210" t="s">
        <v>148</v>
      </c>
    </row>
    <row r="746" spans="1:65" s="2" customFormat="1" ht="33" customHeight="1">
      <c r="A746" s="36"/>
      <c r="B746" s="37"/>
      <c r="C746" s="180" t="s">
        <v>1170</v>
      </c>
      <c r="D746" s="180" t="s">
        <v>150</v>
      </c>
      <c r="E746" s="181" t="s">
        <v>1171</v>
      </c>
      <c r="F746" s="182" t="s">
        <v>1172</v>
      </c>
      <c r="G746" s="183" t="s">
        <v>245</v>
      </c>
      <c r="H746" s="184">
        <v>77.665</v>
      </c>
      <c r="I746" s="185"/>
      <c r="J746" s="186">
        <f>ROUND(I746*H746,2)</f>
        <v>0</v>
      </c>
      <c r="K746" s="182" t="s">
        <v>19</v>
      </c>
      <c r="L746" s="41"/>
      <c r="M746" s="187" t="s">
        <v>19</v>
      </c>
      <c r="N746" s="188" t="s">
        <v>43</v>
      </c>
      <c r="O746" s="66"/>
      <c r="P746" s="189">
        <f>O746*H746</f>
        <v>0</v>
      </c>
      <c r="Q746" s="189">
        <v>0.00193</v>
      </c>
      <c r="R746" s="189">
        <f>Q746*H746</f>
        <v>0.14989345</v>
      </c>
      <c r="S746" s="189">
        <v>0</v>
      </c>
      <c r="T746" s="190">
        <f>S746*H746</f>
        <v>0</v>
      </c>
      <c r="U746" s="36"/>
      <c r="V746" s="36"/>
      <c r="W746" s="36"/>
      <c r="X746" s="36"/>
      <c r="Y746" s="36"/>
      <c r="Z746" s="36"/>
      <c r="AA746" s="36"/>
      <c r="AB746" s="36"/>
      <c r="AC746" s="36"/>
      <c r="AD746" s="36"/>
      <c r="AE746" s="36"/>
      <c r="AR746" s="191" t="s">
        <v>256</v>
      </c>
      <c r="AT746" s="191" t="s">
        <v>150</v>
      </c>
      <c r="AU746" s="191" t="s">
        <v>81</v>
      </c>
      <c r="AY746" s="19" t="s">
        <v>148</v>
      </c>
      <c r="BE746" s="192">
        <f>IF(N746="základní",J746,0)</f>
        <v>0</v>
      </c>
      <c r="BF746" s="192">
        <f>IF(N746="snížená",J746,0)</f>
        <v>0</v>
      </c>
      <c r="BG746" s="192">
        <f>IF(N746="zákl. přenesená",J746,0)</f>
        <v>0</v>
      </c>
      <c r="BH746" s="192">
        <f>IF(N746="sníž. přenesená",J746,0)</f>
        <v>0</v>
      </c>
      <c r="BI746" s="192">
        <f>IF(N746="nulová",J746,0)</f>
        <v>0</v>
      </c>
      <c r="BJ746" s="19" t="s">
        <v>79</v>
      </c>
      <c r="BK746" s="192">
        <f>ROUND(I746*H746,2)</f>
        <v>0</v>
      </c>
      <c r="BL746" s="19" t="s">
        <v>256</v>
      </c>
      <c r="BM746" s="191" t="s">
        <v>1173</v>
      </c>
    </row>
    <row r="747" spans="1:47" s="2" customFormat="1" ht="19.5">
      <c r="A747" s="36"/>
      <c r="B747" s="37"/>
      <c r="C747" s="38"/>
      <c r="D747" s="193" t="s">
        <v>157</v>
      </c>
      <c r="E747" s="38"/>
      <c r="F747" s="194" t="s">
        <v>1172</v>
      </c>
      <c r="G747" s="38"/>
      <c r="H747" s="38"/>
      <c r="I747" s="195"/>
      <c r="J747" s="38"/>
      <c r="K747" s="38"/>
      <c r="L747" s="41"/>
      <c r="M747" s="196"/>
      <c r="N747" s="197"/>
      <c r="O747" s="66"/>
      <c r="P747" s="66"/>
      <c r="Q747" s="66"/>
      <c r="R747" s="66"/>
      <c r="S747" s="66"/>
      <c r="T747" s="67"/>
      <c r="U747" s="36"/>
      <c r="V747" s="36"/>
      <c r="W747" s="36"/>
      <c r="X747" s="36"/>
      <c r="Y747" s="36"/>
      <c r="Z747" s="36"/>
      <c r="AA747" s="36"/>
      <c r="AB747" s="36"/>
      <c r="AC747" s="36"/>
      <c r="AD747" s="36"/>
      <c r="AE747" s="36"/>
      <c r="AT747" s="19" t="s">
        <v>157</v>
      </c>
      <c r="AU747" s="19" t="s">
        <v>81</v>
      </c>
    </row>
    <row r="748" spans="2:51" s="13" customFormat="1" ht="22.5">
      <c r="B748" s="200"/>
      <c r="C748" s="201"/>
      <c r="D748" s="193" t="s">
        <v>161</v>
      </c>
      <c r="E748" s="202" t="s">
        <v>19</v>
      </c>
      <c r="F748" s="203" t="s">
        <v>1118</v>
      </c>
      <c r="G748" s="201"/>
      <c r="H748" s="204">
        <v>77.665</v>
      </c>
      <c r="I748" s="205"/>
      <c r="J748" s="201"/>
      <c r="K748" s="201"/>
      <c r="L748" s="206"/>
      <c r="M748" s="207"/>
      <c r="N748" s="208"/>
      <c r="O748" s="208"/>
      <c r="P748" s="208"/>
      <c r="Q748" s="208"/>
      <c r="R748" s="208"/>
      <c r="S748" s="208"/>
      <c r="T748" s="209"/>
      <c r="AT748" s="210" t="s">
        <v>161</v>
      </c>
      <c r="AU748" s="210" t="s">
        <v>81</v>
      </c>
      <c r="AV748" s="13" t="s">
        <v>81</v>
      </c>
      <c r="AW748" s="13" t="s">
        <v>34</v>
      </c>
      <c r="AX748" s="13" t="s">
        <v>79</v>
      </c>
      <c r="AY748" s="210" t="s">
        <v>148</v>
      </c>
    </row>
    <row r="749" spans="1:65" s="2" customFormat="1" ht="24.2" customHeight="1">
      <c r="A749" s="36"/>
      <c r="B749" s="37"/>
      <c r="C749" s="180" t="s">
        <v>1174</v>
      </c>
      <c r="D749" s="180" t="s">
        <v>150</v>
      </c>
      <c r="E749" s="181" t="s">
        <v>1175</v>
      </c>
      <c r="F749" s="182" t="s">
        <v>1176</v>
      </c>
      <c r="G749" s="183" t="s">
        <v>824</v>
      </c>
      <c r="H749" s="253"/>
      <c r="I749" s="185"/>
      <c r="J749" s="186">
        <f>ROUND(I749*H749,2)</f>
        <v>0</v>
      </c>
      <c r="K749" s="182" t="s">
        <v>154</v>
      </c>
      <c r="L749" s="41"/>
      <c r="M749" s="187" t="s">
        <v>19</v>
      </c>
      <c r="N749" s="188" t="s">
        <v>43</v>
      </c>
      <c r="O749" s="66"/>
      <c r="P749" s="189">
        <f>O749*H749</f>
        <v>0</v>
      </c>
      <c r="Q749" s="189">
        <v>0</v>
      </c>
      <c r="R749" s="189">
        <f>Q749*H749</f>
        <v>0</v>
      </c>
      <c r="S749" s="189">
        <v>0</v>
      </c>
      <c r="T749" s="190">
        <f>S749*H749</f>
        <v>0</v>
      </c>
      <c r="U749" s="36"/>
      <c r="V749" s="36"/>
      <c r="W749" s="36"/>
      <c r="X749" s="36"/>
      <c r="Y749" s="36"/>
      <c r="Z749" s="36"/>
      <c r="AA749" s="36"/>
      <c r="AB749" s="36"/>
      <c r="AC749" s="36"/>
      <c r="AD749" s="36"/>
      <c r="AE749" s="36"/>
      <c r="AR749" s="191" t="s">
        <v>256</v>
      </c>
      <c r="AT749" s="191" t="s">
        <v>150</v>
      </c>
      <c r="AU749" s="191" t="s">
        <v>81</v>
      </c>
      <c r="AY749" s="19" t="s">
        <v>148</v>
      </c>
      <c r="BE749" s="192">
        <f>IF(N749="základní",J749,0)</f>
        <v>0</v>
      </c>
      <c r="BF749" s="192">
        <f>IF(N749="snížená",J749,0)</f>
        <v>0</v>
      </c>
      <c r="BG749" s="192">
        <f>IF(N749="zákl. přenesená",J749,0)</f>
        <v>0</v>
      </c>
      <c r="BH749" s="192">
        <f>IF(N749="sníž. přenesená",J749,0)</f>
        <v>0</v>
      </c>
      <c r="BI749" s="192">
        <f>IF(N749="nulová",J749,0)</f>
        <v>0</v>
      </c>
      <c r="BJ749" s="19" t="s">
        <v>79</v>
      </c>
      <c r="BK749" s="192">
        <f>ROUND(I749*H749,2)</f>
        <v>0</v>
      </c>
      <c r="BL749" s="19" t="s">
        <v>256</v>
      </c>
      <c r="BM749" s="191" t="s">
        <v>1177</v>
      </c>
    </row>
    <row r="750" spans="1:47" s="2" customFormat="1" ht="29.25">
      <c r="A750" s="36"/>
      <c r="B750" s="37"/>
      <c r="C750" s="38"/>
      <c r="D750" s="193" t="s">
        <v>157</v>
      </c>
      <c r="E750" s="38"/>
      <c r="F750" s="194" t="s">
        <v>1178</v>
      </c>
      <c r="G750" s="38"/>
      <c r="H750" s="38"/>
      <c r="I750" s="195"/>
      <c r="J750" s="38"/>
      <c r="K750" s="38"/>
      <c r="L750" s="41"/>
      <c r="M750" s="196"/>
      <c r="N750" s="197"/>
      <c r="O750" s="66"/>
      <c r="P750" s="66"/>
      <c r="Q750" s="66"/>
      <c r="R750" s="66"/>
      <c r="S750" s="66"/>
      <c r="T750" s="67"/>
      <c r="U750" s="36"/>
      <c r="V750" s="36"/>
      <c r="W750" s="36"/>
      <c r="X750" s="36"/>
      <c r="Y750" s="36"/>
      <c r="Z750" s="36"/>
      <c r="AA750" s="36"/>
      <c r="AB750" s="36"/>
      <c r="AC750" s="36"/>
      <c r="AD750" s="36"/>
      <c r="AE750" s="36"/>
      <c r="AT750" s="19" t="s">
        <v>157</v>
      </c>
      <c r="AU750" s="19" t="s">
        <v>81</v>
      </c>
    </row>
    <row r="751" spans="1:47" s="2" customFormat="1" ht="12">
      <c r="A751" s="36"/>
      <c r="B751" s="37"/>
      <c r="C751" s="38"/>
      <c r="D751" s="198" t="s">
        <v>159</v>
      </c>
      <c r="E751" s="38"/>
      <c r="F751" s="199" t="s">
        <v>1179</v>
      </c>
      <c r="G751" s="38"/>
      <c r="H751" s="38"/>
      <c r="I751" s="195"/>
      <c r="J751" s="38"/>
      <c r="K751" s="38"/>
      <c r="L751" s="41"/>
      <c r="M751" s="196"/>
      <c r="N751" s="197"/>
      <c r="O751" s="66"/>
      <c r="P751" s="66"/>
      <c r="Q751" s="66"/>
      <c r="R751" s="66"/>
      <c r="S751" s="66"/>
      <c r="T751" s="67"/>
      <c r="U751" s="36"/>
      <c r="V751" s="36"/>
      <c r="W751" s="36"/>
      <c r="X751" s="36"/>
      <c r="Y751" s="36"/>
      <c r="Z751" s="36"/>
      <c r="AA751" s="36"/>
      <c r="AB751" s="36"/>
      <c r="AC751" s="36"/>
      <c r="AD751" s="36"/>
      <c r="AE751" s="36"/>
      <c r="AT751" s="19" t="s">
        <v>159</v>
      </c>
      <c r="AU751" s="19" t="s">
        <v>81</v>
      </c>
    </row>
    <row r="752" spans="2:63" s="12" customFormat="1" ht="22.9" customHeight="1">
      <c r="B752" s="164"/>
      <c r="C752" s="165"/>
      <c r="D752" s="166" t="s">
        <v>71</v>
      </c>
      <c r="E752" s="178" t="s">
        <v>1180</v>
      </c>
      <c r="F752" s="178" t="s">
        <v>1181</v>
      </c>
      <c r="G752" s="165"/>
      <c r="H752" s="165"/>
      <c r="I752" s="168"/>
      <c r="J752" s="179">
        <f>BK752</f>
        <v>0</v>
      </c>
      <c r="K752" s="165"/>
      <c r="L752" s="170"/>
      <c r="M752" s="171"/>
      <c r="N752" s="172"/>
      <c r="O752" s="172"/>
      <c r="P752" s="173">
        <f>SUM(P753:P759)</f>
        <v>0</v>
      </c>
      <c r="Q752" s="172"/>
      <c r="R752" s="173">
        <f>SUM(R753:R759)</f>
        <v>0</v>
      </c>
      <c r="S752" s="172"/>
      <c r="T752" s="174">
        <f>SUM(T753:T759)</f>
        <v>5.92</v>
      </c>
      <c r="AR752" s="175" t="s">
        <v>81</v>
      </c>
      <c r="AT752" s="176" t="s">
        <v>71</v>
      </c>
      <c r="AU752" s="176" t="s">
        <v>79</v>
      </c>
      <c r="AY752" s="175" t="s">
        <v>148</v>
      </c>
      <c r="BK752" s="177">
        <f>SUM(BK753:BK759)</f>
        <v>0</v>
      </c>
    </row>
    <row r="753" spans="1:65" s="2" customFormat="1" ht="24.2" customHeight="1">
      <c r="A753" s="36"/>
      <c r="B753" s="37"/>
      <c r="C753" s="180" t="s">
        <v>1182</v>
      </c>
      <c r="D753" s="180" t="s">
        <v>150</v>
      </c>
      <c r="E753" s="181" t="s">
        <v>1183</v>
      </c>
      <c r="F753" s="182" t="s">
        <v>1184</v>
      </c>
      <c r="G753" s="183" t="s">
        <v>245</v>
      </c>
      <c r="H753" s="184">
        <v>32</v>
      </c>
      <c r="I753" s="185"/>
      <c r="J753" s="186">
        <f>ROUND(I753*H753,2)</f>
        <v>0</v>
      </c>
      <c r="K753" s="182" t="s">
        <v>154</v>
      </c>
      <c r="L753" s="41"/>
      <c r="M753" s="187" t="s">
        <v>19</v>
      </c>
      <c r="N753" s="188" t="s">
        <v>43</v>
      </c>
      <c r="O753" s="66"/>
      <c r="P753" s="189">
        <f>O753*H753</f>
        <v>0</v>
      </c>
      <c r="Q753" s="189">
        <v>0</v>
      </c>
      <c r="R753" s="189">
        <f>Q753*H753</f>
        <v>0</v>
      </c>
      <c r="S753" s="189">
        <v>0.185</v>
      </c>
      <c r="T753" s="190">
        <f>S753*H753</f>
        <v>5.92</v>
      </c>
      <c r="U753" s="36"/>
      <c r="V753" s="36"/>
      <c r="W753" s="36"/>
      <c r="X753" s="36"/>
      <c r="Y753" s="36"/>
      <c r="Z753" s="36"/>
      <c r="AA753" s="36"/>
      <c r="AB753" s="36"/>
      <c r="AC753" s="36"/>
      <c r="AD753" s="36"/>
      <c r="AE753" s="36"/>
      <c r="AR753" s="191" t="s">
        <v>256</v>
      </c>
      <c r="AT753" s="191" t="s">
        <v>150</v>
      </c>
      <c r="AU753" s="191" t="s">
        <v>81</v>
      </c>
      <c r="AY753" s="19" t="s">
        <v>148</v>
      </c>
      <c r="BE753" s="192">
        <f>IF(N753="základní",J753,0)</f>
        <v>0</v>
      </c>
      <c r="BF753" s="192">
        <f>IF(N753="snížená",J753,0)</f>
        <v>0</v>
      </c>
      <c r="BG753" s="192">
        <f>IF(N753="zákl. přenesená",J753,0)</f>
        <v>0</v>
      </c>
      <c r="BH753" s="192">
        <f>IF(N753="sníž. přenesená",J753,0)</f>
        <v>0</v>
      </c>
      <c r="BI753" s="192">
        <f>IF(N753="nulová",J753,0)</f>
        <v>0</v>
      </c>
      <c r="BJ753" s="19" t="s">
        <v>79</v>
      </c>
      <c r="BK753" s="192">
        <f>ROUND(I753*H753,2)</f>
        <v>0</v>
      </c>
      <c r="BL753" s="19" t="s">
        <v>256</v>
      </c>
      <c r="BM753" s="191" t="s">
        <v>1185</v>
      </c>
    </row>
    <row r="754" spans="1:47" s="2" customFormat="1" ht="19.5">
      <c r="A754" s="36"/>
      <c r="B754" s="37"/>
      <c r="C754" s="38"/>
      <c r="D754" s="193" t="s">
        <v>157</v>
      </c>
      <c r="E754" s="38"/>
      <c r="F754" s="194" t="s">
        <v>1184</v>
      </c>
      <c r="G754" s="38"/>
      <c r="H754" s="38"/>
      <c r="I754" s="195"/>
      <c r="J754" s="38"/>
      <c r="K754" s="38"/>
      <c r="L754" s="41"/>
      <c r="M754" s="196"/>
      <c r="N754" s="197"/>
      <c r="O754" s="66"/>
      <c r="P754" s="66"/>
      <c r="Q754" s="66"/>
      <c r="R754" s="66"/>
      <c r="S754" s="66"/>
      <c r="T754" s="67"/>
      <c r="U754" s="36"/>
      <c r="V754" s="36"/>
      <c r="W754" s="36"/>
      <c r="X754" s="36"/>
      <c r="Y754" s="36"/>
      <c r="Z754" s="36"/>
      <c r="AA754" s="36"/>
      <c r="AB754" s="36"/>
      <c r="AC754" s="36"/>
      <c r="AD754" s="36"/>
      <c r="AE754" s="36"/>
      <c r="AT754" s="19" t="s">
        <v>157</v>
      </c>
      <c r="AU754" s="19" t="s">
        <v>81</v>
      </c>
    </row>
    <row r="755" spans="1:47" s="2" customFormat="1" ht="12">
      <c r="A755" s="36"/>
      <c r="B755" s="37"/>
      <c r="C755" s="38"/>
      <c r="D755" s="198" t="s">
        <v>159</v>
      </c>
      <c r="E755" s="38"/>
      <c r="F755" s="199" t="s">
        <v>1186</v>
      </c>
      <c r="G755" s="38"/>
      <c r="H755" s="38"/>
      <c r="I755" s="195"/>
      <c r="J755" s="38"/>
      <c r="K755" s="38"/>
      <c r="L755" s="41"/>
      <c r="M755" s="196"/>
      <c r="N755" s="197"/>
      <c r="O755" s="66"/>
      <c r="P755" s="66"/>
      <c r="Q755" s="66"/>
      <c r="R755" s="66"/>
      <c r="S755" s="66"/>
      <c r="T755" s="67"/>
      <c r="U755" s="36"/>
      <c r="V755" s="36"/>
      <c r="W755" s="36"/>
      <c r="X755" s="36"/>
      <c r="Y755" s="36"/>
      <c r="Z755" s="36"/>
      <c r="AA755" s="36"/>
      <c r="AB755" s="36"/>
      <c r="AC755" s="36"/>
      <c r="AD755" s="36"/>
      <c r="AE755" s="36"/>
      <c r="AT755" s="19" t="s">
        <v>159</v>
      </c>
      <c r="AU755" s="19" t="s">
        <v>81</v>
      </c>
    </row>
    <row r="756" spans="2:51" s="13" customFormat="1" ht="12">
      <c r="B756" s="200"/>
      <c r="C756" s="201"/>
      <c r="D756" s="193" t="s">
        <v>161</v>
      </c>
      <c r="E756" s="202" t="s">
        <v>19</v>
      </c>
      <c r="F756" s="203" t="s">
        <v>1187</v>
      </c>
      <c r="G756" s="201"/>
      <c r="H756" s="204">
        <v>32</v>
      </c>
      <c r="I756" s="205"/>
      <c r="J756" s="201"/>
      <c r="K756" s="201"/>
      <c r="L756" s="206"/>
      <c r="M756" s="207"/>
      <c r="N756" s="208"/>
      <c r="O756" s="208"/>
      <c r="P756" s="208"/>
      <c r="Q756" s="208"/>
      <c r="R756" s="208"/>
      <c r="S756" s="208"/>
      <c r="T756" s="209"/>
      <c r="AT756" s="210" t="s">
        <v>161</v>
      </c>
      <c r="AU756" s="210" t="s">
        <v>81</v>
      </c>
      <c r="AV756" s="13" t="s">
        <v>81</v>
      </c>
      <c r="AW756" s="13" t="s">
        <v>34</v>
      </c>
      <c r="AX756" s="13" t="s">
        <v>79</v>
      </c>
      <c r="AY756" s="210" t="s">
        <v>148</v>
      </c>
    </row>
    <row r="757" spans="1:65" s="2" customFormat="1" ht="24.2" customHeight="1">
      <c r="A757" s="36"/>
      <c r="B757" s="37"/>
      <c r="C757" s="180" t="s">
        <v>1188</v>
      </c>
      <c r="D757" s="180" t="s">
        <v>150</v>
      </c>
      <c r="E757" s="181" t="s">
        <v>1189</v>
      </c>
      <c r="F757" s="182" t="s">
        <v>1190</v>
      </c>
      <c r="G757" s="183" t="s">
        <v>824</v>
      </c>
      <c r="H757" s="253"/>
      <c r="I757" s="185"/>
      <c r="J757" s="186">
        <f>ROUND(I757*H757,2)</f>
        <v>0</v>
      </c>
      <c r="K757" s="182" t="s">
        <v>154</v>
      </c>
      <c r="L757" s="41"/>
      <c r="M757" s="187" t="s">
        <v>19</v>
      </c>
      <c r="N757" s="188" t="s">
        <v>43</v>
      </c>
      <c r="O757" s="66"/>
      <c r="P757" s="189">
        <f>O757*H757</f>
        <v>0</v>
      </c>
      <c r="Q757" s="189">
        <v>0</v>
      </c>
      <c r="R757" s="189">
        <f>Q757*H757</f>
        <v>0</v>
      </c>
      <c r="S757" s="189">
        <v>0</v>
      </c>
      <c r="T757" s="190">
        <f>S757*H757</f>
        <v>0</v>
      </c>
      <c r="U757" s="36"/>
      <c r="V757" s="36"/>
      <c r="W757" s="36"/>
      <c r="X757" s="36"/>
      <c r="Y757" s="36"/>
      <c r="Z757" s="36"/>
      <c r="AA757" s="36"/>
      <c r="AB757" s="36"/>
      <c r="AC757" s="36"/>
      <c r="AD757" s="36"/>
      <c r="AE757" s="36"/>
      <c r="AR757" s="191" t="s">
        <v>256</v>
      </c>
      <c r="AT757" s="191" t="s">
        <v>150</v>
      </c>
      <c r="AU757" s="191" t="s">
        <v>81</v>
      </c>
      <c r="AY757" s="19" t="s">
        <v>148</v>
      </c>
      <c r="BE757" s="192">
        <f>IF(N757="základní",J757,0)</f>
        <v>0</v>
      </c>
      <c r="BF757" s="192">
        <f>IF(N757="snížená",J757,0)</f>
        <v>0</v>
      </c>
      <c r="BG757" s="192">
        <f>IF(N757="zákl. přenesená",J757,0)</f>
        <v>0</v>
      </c>
      <c r="BH757" s="192">
        <f>IF(N757="sníž. přenesená",J757,0)</f>
        <v>0</v>
      </c>
      <c r="BI757" s="192">
        <f>IF(N757="nulová",J757,0)</f>
        <v>0</v>
      </c>
      <c r="BJ757" s="19" t="s">
        <v>79</v>
      </c>
      <c r="BK757" s="192">
        <f>ROUND(I757*H757,2)</f>
        <v>0</v>
      </c>
      <c r="BL757" s="19" t="s">
        <v>256</v>
      </c>
      <c r="BM757" s="191" t="s">
        <v>1191</v>
      </c>
    </row>
    <row r="758" spans="1:47" s="2" customFormat="1" ht="29.25">
      <c r="A758" s="36"/>
      <c r="B758" s="37"/>
      <c r="C758" s="38"/>
      <c r="D758" s="193" t="s">
        <v>157</v>
      </c>
      <c r="E758" s="38"/>
      <c r="F758" s="194" t="s">
        <v>1192</v>
      </c>
      <c r="G758" s="38"/>
      <c r="H758" s="38"/>
      <c r="I758" s="195"/>
      <c r="J758" s="38"/>
      <c r="K758" s="38"/>
      <c r="L758" s="41"/>
      <c r="M758" s="196"/>
      <c r="N758" s="197"/>
      <c r="O758" s="66"/>
      <c r="P758" s="66"/>
      <c r="Q758" s="66"/>
      <c r="R758" s="66"/>
      <c r="S758" s="66"/>
      <c r="T758" s="67"/>
      <c r="U758" s="36"/>
      <c r="V758" s="36"/>
      <c r="W758" s="36"/>
      <c r="X758" s="36"/>
      <c r="Y758" s="36"/>
      <c r="Z758" s="36"/>
      <c r="AA758" s="36"/>
      <c r="AB758" s="36"/>
      <c r="AC758" s="36"/>
      <c r="AD758" s="36"/>
      <c r="AE758" s="36"/>
      <c r="AT758" s="19" t="s">
        <v>157</v>
      </c>
      <c r="AU758" s="19" t="s">
        <v>81</v>
      </c>
    </row>
    <row r="759" spans="1:47" s="2" customFormat="1" ht="12">
      <c r="A759" s="36"/>
      <c r="B759" s="37"/>
      <c r="C759" s="38"/>
      <c r="D759" s="198" t="s">
        <v>159</v>
      </c>
      <c r="E759" s="38"/>
      <c r="F759" s="199" t="s">
        <v>1193</v>
      </c>
      <c r="G759" s="38"/>
      <c r="H759" s="38"/>
      <c r="I759" s="195"/>
      <c r="J759" s="38"/>
      <c r="K759" s="38"/>
      <c r="L759" s="41"/>
      <c r="M759" s="196"/>
      <c r="N759" s="197"/>
      <c r="O759" s="66"/>
      <c r="P759" s="66"/>
      <c r="Q759" s="66"/>
      <c r="R759" s="66"/>
      <c r="S759" s="66"/>
      <c r="T759" s="67"/>
      <c r="U759" s="36"/>
      <c r="V759" s="36"/>
      <c r="W759" s="36"/>
      <c r="X759" s="36"/>
      <c r="Y759" s="36"/>
      <c r="Z759" s="36"/>
      <c r="AA759" s="36"/>
      <c r="AB759" s="36"/>
      <c r="AC759" s="36"/>
      <c r="AD759" s="36"/>
      <c r="AE759" s="36"/>
      <c r="AT759" s="19" t="s">
        <v>159</v>
      </c>
      <c r="AU759" s="19" t="s">
        <v>81</v>
      </c>
    </row>
    <row r="760" spans="2:63" s="12" customFormat="1" ht="22.9" customHeight="1">
      <c r="B760" s="164"/>
      <c r="C760" s="165"/>
      <c r="D760" s="166" t="s">
        <v>71</v>
      </c>
      <c r="E760" s="178" t="s">
        <v>1194</v>
      </c>
      <c r="F760" s="178" t="s">
        <v>1195</v>
      </c>
      <c r="G760" s="165"/>
      <c r="H760" s="165"/>
      <c r="I760" s="168"/>
      <c r="J760" s="179">
        <f>BK760</f>
        <v>0</v>
      </c>
      <c r="K760" s="165"/>
      <c r="L760" s="170"/>
      <c r="M760" s="171"/>
      <c r="N760" s="172"/>
      <c r="O760" s="172"/>
      <c r="P760" s="173">
        <f>SUM(P761:P774)</f>
        <v>0</v>
      </c>
      <c r="Q760" s="172"/>
      <c r="R760" s="173">
        <f>SUM(R761:R774)</f>
        <v>0.0017000000000000001</v>
      </c>
      <c r="S760" s="172"/>
      <c r="T760" s="174">
        <f>SUM(T761:T774)</f>
        <v>3.0234500000000004</v>
      </c>
      <c r="AR760" s="175" t="s">
        <v>81</v>
      </c>
      <c r="AT760" s="176" t="s">
        <v>71</v>
      </c>
      <c r="AU760" s="176" t="s">
        <v>79</v>
      </c>
      <c r="AY760" s="175" t="s">
        <v>148</v>
      </c>
      <c r="BK760" s="177">
        <f>SUM(BK761:BK774)</f>
        <v>0</v>
      </c>
    </row>
    <row r="761" spans="1:65" s="2" customFormat="1" ht="21.75" customHeight="1">
      <c r="A761" s="36"/>
      <c r="B761" s="37"/>
      <c r="C761" s="180" t="s">
        <v>1196</v>
      </c>
      <c r="D761" s="180" t="s">
        <v>150</v>
      </c>
      <c r="E761" s="181" t="s">
        <v>1197</v>
      </c>
      <c r="F761" s="182" t="s">
        <v>1198</v>
      </c>
      <c r="G761" s="183" t="s">
        <v>395</v>
      </c>
      <c r="H761" s="184">
        <v>8.5</v>
      </c>
      <c r="I761" s="185"/>
      <c r="J761" s="186">
        <f>ROUND(I761*H761,2)</f>
        <v>0</v>
      </c>
      <c r="K761" s="182" t="s">
        <v>154</v>
      </c>
      <c r="L761" s="41"/>
      <c r="M761" s="187" t="s">
        <v>19</v>
      </c>
      <c r="N761" s="188" t="s">
        <v>43</v>
      </c>
      <c r="O761" s="66"/>
      <c r="P761" s="189">
        <f>O761*H761</f>
        <v>0</v>
      </c>
      <c r="Q761" s="189">
        <v>4E-05</v>
      </c>
      <c r="R761" s="189">
        <f>Q761*H761</f>
        <v>0.00034</v>
      </c>
      <c r="S761" s="189">
        <v>0</v>
      </c>
      <c r="T761" s="190">
        <f>S761*H761</f>
        <v>0</v>
      </c>
      <c r="U761" s="36"/>
      <c r="V761" s="36"/>
      <c r="W761" s="36"/>
      <c r="X761" s="36"/>
      <c r="Y761" s="36"/>
      <c r="Z761" s="36"/>
      <c r="AA761" s="36"/>
      <c r="AB761" s="36"/>
      <c r="AC761" s="36"/>
      <c r="AD761" s="36"/>
      <c r="AE761" s="36"/>
      <c r="AR761" s="191" t="s">
        <v>256</v>
      </c>
      <c r="AT761" s="191" t="s">
        <v>150</v>
      </c>
      <c r="AU761" s="191" t="s">
        <v>81</v>
      </c>
      <c r="AY761" s="19" t="s">
        <v>148</v>
      </c>
      <c r="BE761" s="192">
        <f>IF(N761="základní",J761,0)</f>
        <v>0</v>
      </c>
      <c r="BF761" s="192">
        <f>IF(N761="snížená",J761,0)</f>
        <v>0</v>
      </c>
      <c r="BG761" s="192">
        <f>IF(N761="zákl. přenesená",J761,0)</f>
        <v>0</v>
      </c>
      <c r="BH761" s="192">
        <f>IF(N761="sníž. přenesená",J761,0)</f>
        <v>0</v>
      </c>
      <c r="BI761" s="192">
        <f>IF(N761="nulová",J761,0)</f>
        <v>0</v>
      </c>
      <c r="BJ761" s="19" t="s">
        <v>79</v>
      </c>
      <c r="BK761" s="192">
        <f>ROUND(I761*H761,2)</f>
        <v>0</v>
      </c>
      <c r="BL761" s="19" t="s">
        <v>256</v>
      </c>
      <c r="BM761" s="191" t="s">
        <v>1199</v>
      </c>
    </row>
    <row r="762" spans="1:47" s="2" customFormat="1" ht="12">
      <c r="A762" s="36"/>
      <c r="B762" s="37"/>
      <c r="C762" s="38"/>
      <c r="D762" s="193" t="s">
        <v>157</v>
      </c>
      <c r="E762" s="38"/>
      <c r="F762" s="194" t="s">
        <v>1200</v>
      </c>
      <c r="G762" s="38"/>
      <c r="H762" s="38"/>
      <c r="I762" s="195"/>
      <c r="J762" s="38"/>
      <c r="K762" s="38"/>
      <c r="L762" s="41"/>
      <c r="M762" s="196"/>
      <c r="N762" s="197"/>
      <c r="O762" s="66"/>
      <c r="P762" s="66"/>
      <c r="Q762" s="66"/>
      <c r="R762" s="66"/>
      <c r="S762" s="66"/>
      <c r="T762" s="67"/>
      <c r="U762" s="36"/>
      <c r="V762" s="36"/>
      <c r="W762" s="36"/>
      <c r="X762" s="36"/>
      <c r="Y762" s="36"/>
      <c r="Z762" s="36"/>
      <c r="AA762" s="36"/>
      <c r="AB762" s="36"/>
      <c r="AC762" s="36"/>
      <c r="AD762" s="36"/>
      <c r="AE762" s="36"/>
      <c r="AT762" s="19" t="s">
        <v>157</v>
      </c>
      <c r="AU762" s="19" t="s">
        <v>81</v>
      </c>
    </row>
    <row r="763" spans="1:47" s="2" customFormat="1" ht="12">
      <c r="A763" s="36"/>
      <c r="B763" s="37"/>
      <c r="C763" s="38"/>
      <c r="D763" s="198" t="s">
        <v>159</v>
      </c>
      <c r="E763" s="38"/>
      <c r="F763" s="199" t="s">
        <v>1201</v>
      </c>
      <c r="G763" s="38"/>
      <c r="H763" s="38"/>
      <c r="I763" s="195"/>
      <c r="J763" s="38"/>
      <c r="K763" s="38"/>
      <c r="L763" s="41"/>
      <c r="M763" s="196"/>
      <c r="N763" s="197"/>
      <c r="O763" s="66"/>
      <c r="P763" s="66"/>
      <c r="Q763" s="66"/>
      <c r="R763" s="66"/>
      <c r="S763" s="66"/>
      <c r="T763" s="67"/>
      <c r="U763" s="36"/>
      <c r="V763" s="36"/>
      <c r="W763" s="36"/>
      <c r="X763" s="36"/>
      <c r="Y763" s="36"/>
      <c r="Z763" s="36"/>
      <c r="AA763" s="36"/>
      <c r="AB763" s="36"/>
      <c r="AC763" s="36"/>
      <c r="AD763" s="36"/>
      <c r="AE763" s="36"/>
      <c r="AT763" s="19" t="s">
        <v>159</v>
      </c>
      <c r="AU763" s="19" t="s">
        <v>81</v>
      </c>
    </row>
    <row r="764" spans="1:65" s="2" customFormat="1" ht="16.5" customHeight="1">
      <c r="A764" s="36"/>
      <c r="B764" s="37"/>
      <c r="C764" s="222" t="s">
        <v>1202</v>
      </c>
      <c r="D764" s="222" t="s">
        <v>189</v>
      </c>
      <c r="E764" s="223" t="s">
        <v>1203</v>
      </c>
      <c r="F764" s="224" t="s">
        <v>1204</v>
      </c>
      <c r="G764" s="225" t="s">
        <v>395</v>
      </c>
      <c r="H764" s="226">
        <v>8.5</v>
      </c>
      <c r="I764" s="227"/>
      <c r="J764" s="228">
        <f>ROUND(I764*H764,2)</f>
        <v>0</v>
      </c>
      <c r="K764" s="224" t="s">
        <v>19</v>
      </c>
      <c r="L764" s="229"/>
      <c r="M764" s="230" t="s">
        <v>19</v>
      </c>
      <c r="N764" s="231" t="s">
        <v>43</v>
      </c>
      <c r="O764" s="66"/>
      <c r="P764" s="189">
        <f>O764*H764</f>
        <v>0</v>
      </c>
      <c r="Q764" s="189">
        <v>0.00016</v>
      </c>
      <c r="R764" s="189">
        <f>Q764*H764</f>
        <v>0.00136</v>
      </c>
      <c r="S764" s="189">
        <v>0</v>
      </c>
      <c r="T764" s="190">
        <f>S764*H764</f>
        <v>0</v>
      </c>
      <c r="U764" s="36"/>
      <c r="V764" s="36"/>
      <c r="W764" s="36"/>
      <c r="X764" s="36"/>
      <c r="Y764" s="36"/>
      <c r="Z764" s="36"/>
      <c r="AA764" s="36"/>
      <c r="AB764" s="36"/>
      <c r="AC764" s="36"/>
      <c r="AD764" s="36"/>
      <c r="AE764" s="36"/>
      <c r="AR764" s="191" t="s">
        <v>386</v>
      </c>
      <c r="AT764" s="191" t="s">
        <v>189</v>
      </c>
      <c r="AU764" s="191" t="s">
        <v>81</v>
      </c>
      <c r="AY764" s="19" t="s">
        <v>148</v>
      </c>
      <c r="BE764" s="192">
        <f>IF(N764="základní",J764,0)</f>
        <v>0</v>
      </c>
      <c r="BF764" s="192">
        <f>IF(N764="snížená",J764,0)</f>
        <v>0</v>
      </c>
      <c r="BG764" s="192">
        <f>IF(N764="zákl. přenesená",J764,0)</f>
        <v>0</v>
      </c>
      <c r="BH764" s="192">
        <f>IF(N764="sníž. přenesená",J764,0)</f>
        <v>0</v>
      </c>
      <c r="BI764" s="192">
        <f>IF(N764="nulová",J764,0)</f>
        <v>0</v>
      </c>
      <c r="BJ764" s="19" t="s">
        <v>79</v>
      </c>
      <c r="BK764" s="192">
        <f>ROUND(I764*H764,2)</f>
        <v>0</v>
      </c>
      <c r="BL764" s="19" t="s">
        <v>256</v>
      </c>
      <c r="BM764" s="191" t="s">
        <v>1205</v>
      </c>
    </row>
    <row r="765" spans="1:47" s="2" customFormat="1" ht="19.5">
      <c r="A765" s="36"/>
      <c r="B765" s="37"/>
      <c r="C765" s="38"/>
      <c r="D765" s="193" t="s">
        <v>157</v>
      </c>
      <c r="E765" s="38"/>
      <c r="F765" s="194" t="s">
        <v>1206</v>
      </c>
      <c r="G765" s="38"/>
      <c r="H765" s="38"/>
      <c r="I765" s="195"/>
      <c r="J765" s="38"/>
      <c r="K765" s="38"/>
      <c r="L765" s="41"/>
      <c r="M765" s="196"/>
      <c r="N765" s="197"/>
      <c r="O765" s="66"/>
      <c r="P765" s="66"/>
      <c r="Q765" s="66"/>
      <c r="R765" s="66"/>
      <c r="S765" s="66"/>
      <c r="T765" s="67"/>
      <c r="U765" s="36"/>
      <c r="V765" s="36"/>
      <c r="W765" s="36"/>
      <c r="X765" s="36"/>
      <c r="Y765" s="36"/>
      <c r="Z765" s="36"/>
      <c r="AA765" s="36"/>
      <c r="AB765" s="36"/>
      <c r="AC765" s="36"/>
      <c r="AD765" s="36"/>
      <c r="AE765" s="36"/>
      <c r="AT765" s="19" t="s">
        <v>157</v>
      </c>
      <c r="AU765" s="19" t="s">
        <v>81</v>
      </c>
    </row>
    <row r="766" spans="1:65" s="2" customFormat="1" ht="24.2" customHeight="1">
      <c r="A766" s="36"/>
      <c r="B766" s="37"/>
      <c r="C766" s="180" t="s">
        <v>1207</v>
      </c>
      <c r="D766" s="180" t="s">
        <v>150</v>
      </c>
      <c r="E766" s="181" t="s">
        <v>1208</v>
      </c>
      <c r="F766" s="182" t="s">
        <v>1209</v>
      </c>
      <c r="G766" s="183" t="s">
        <v>245</v>
      </c>
      <c r="H766" s="184">
        <v>120.938</v>
      </c>
      <c r="I766" s="185"/>
      <c r="J766" s="186">
        <f>ROUND(I766*H766,2)</f>
        <v>0</v>
      </c>
      <c r="K766" s="182" t="s">
        <v>154</v>
      </c>
      <c r="L766" s="41"/>
      <c r="M766" s="187" t="s">
        <v>19</v>
      </c>
      <c r="N766" s="188" t="s">
        <v>43</v>
      </c>
      <c r="O766" s="66"/>
      <c r="P766" s="189">
        <f>O766*H766</f>
        <v>0</v>
      </c>
      <c r="Q766" s="189">
        <v>0</v>
      </c>
      <c r="R766" s="189">
        <f>Q766*H766</f>
        <v>0</v>
      </c>
      <c r="S766" s="189">
        <v>0.025</v>
      </c>
      <c r="T766" s="190">
        <f>S766*H766</f>
        <v>3.0234500000000004</v>
      </c>
      <c r="U766" s="36"/>
      <c r="V766" s="36"/>
      <c r="W766" s="36"/>
      <c r="X766" s="36"/>
      <c r="Y766" s="36"/>
      <c r="Z766" s="36"/>
      <c r="AA766" s="36"/>
      <c r="AB766" s="36"/>
      <c r="AC766" s="36"/>
      <c r="AD766" s="36"/>
      <c r="AE766" s="36"/>
      <c r="AR766" s="191" t="s">
        <v>256</v>
      </c>
      <c r="AT766" s="191" t="s">
        <v>150</v>
      </c>
      <c r="AU766" s="191" t="s">
        <v>81</v>
      </c>
      <c r="AY766" s="19" t="s">
        <v>148</v>
      </c>
      <c r="BE766" s="192">
        <f>IF(N766="základní",J766,0)</f>
        <v>0</v>
      </c>
      <c r="BF766" s="192">
        <f>IF(N766="snížená",J766,0)</f>
        <v>0</v>
      </c>
      <c r="BG766" s="192">
        <f>IF(N766="zákl. přenesená",J766,0)</f>
        <v>0</v>
      </c>
      <c r="BH766" s="192">
        <f>IF(N766="sníž. přenesená",J766,0)</f>
        <v>0</v>
      </c>
      <c r="BI766" s="192">
        <f>IF(N766="nulová",J766,0)</f>
        <v>0</v>
      </c>
      <c r="BJ766" s="19" t="s">
        <v>79</v>
      </c>
      <c r="BK766" s="192">
        <f>ROUND(I766*H766,2)</f>
        <v>0</v>
      </c>
      <c r="BL766" s="19" t="s">
        <v>256</v>
      </c>
      <c r="BM766" s="191" t="s">
        <v>1210</v>
      </c>
    </row>
    <row r="767" spans="1:47" s="2" customFormat="1" ht="12">
      <c r="A767" s="36"/>
      <c r="B767" s="37"/>
      <c r="C767" s="38"/>
      <c r="D767" s="193" t="s">
        <v>157</v>
      </c>
      <c r="E767" s="38"/>
      <c r="F767" s="194" t="s">
        <v>1211</v>
      </c>
      <c r="G767" s="38"/>
      <c r="H767" s="38"/>
      <c r="I767" s="195"/>
      <c r="J767" s="38"/>
      <c r="K767" s="38"/>
      <c r="L767" s="41"/>
      <c r="M767" s="196"/>
      <c r="N767" s="197"/>
      <c r="O767" s="66"/>
      <c r="P767" s="66"/>
      <c r="Q767" s="66"/>
      <c r="R767" s="66"/>
      <c r="S767" s="66"/>
      <c r="T767" s="67"/>
      <c r="U767" s="36"/>
      <c r="V767" s="36"/>
      <c r="W767" s="36"/>
      <c r="X767" s="36"/>
      <c r="Y767" s="36"/>
      <c r="Z767" s="36"/>
      <c r="AA767" s="36"/>
      <c r="AB767" s="36"/>
      <c r="AC767" s="36"/>
      <c r="AD767" s="36"/>
      <c r="AE767" s="36"/>
      <c r="AT767" s="19" t="s">
        <v>157</v>
      </c>
      <c r="AU767" s="19" t="s">
        <v>81</v>
      </c>
    </row>
    <row r="768" spans="1:47" s="2" customFormat="1" ht="12">
      <c r="A768" s="36"/>
      <c r="B768" s="37"/>
      <c r="C768" s="38"/>
      <c r="D768" s="198" t="s">
        <v>159</v>
      </c>
      <c r="E768" s="38"/>
      <c r="F768" s="199" t="s">
        <v>1212</v>
      </c>
      <c r="G768" s="38"/>
      <c r="H768" s="38"/>
      <c r="I768" s="195"/>
      <c r="J768" s="38"/>
      <c r="K768" s="38"/>
      <c r="L768" s="41"/>
      <c r="M768" s="196"/>
      <c r="N768" s="197"/>
      <c r="O768" s="66"/>
      <c r="P768" s="66"/>
      <c r="Q768" s="66"/>
      <c r="R768" s="66"/>
      <c r="S768" s="66"/>
      <c r="T768" s="67"/>
      <c r="U768" s="36"/>
      <c r="V768" s="36"/>
      <c r="W768" s="36"/>
      <c r="X768" s="36"/>
      <c r="Y768" s="36"/>
      <c r="Z768" s="36"/>
      <c r="AA768" s="36"/>
      <c r="AB768" s="36"/>
      <c r="AC768" s="36"/>
      <c r="AD768" s="36"/>
      <c r="AE768" s="36"/>
      <c r="AT768" s="19" t="s">
        <v>159</v>
      </c>
      <c r="AU768" s="19" t="s">
        <v>81</v>
      </c>
    </row>
    <row r="769" spans="2:51" s="13" customFormat="1" ht="12">
      <c r="B769" s="200"/>
      <c r="C769" s="201"/>
      <c r="D769" s="193" t="s">
        <v>161</v>
      </c>
      <c r="E769" s="202" t="s">
        <v>19</v>
      </c>
      <c r="F769" s="203" t="s">
        <v>1213</v>
      </c>
      <c r="G769" s="201"/>
      <c r="H769" s="204">
        <v>125.938</v>
      </c>
      <c r="I769" s="205"/>
      <c r="J769" s="201"/>
      <c r="K769" s="201"/>
      <c r="L769" s="206"/>
      <c r="M769" s="207"/>
      <c r="N769" s="208"/>
      <c r="O769" s="208"/>
      <c r="P769" s="208"/>
      <c r="Q769" s="208"/>
      <c r="R769" s="208"/>
      <c r="S769" s="208"/>
      <c r="T769" s="209"/>
      <c r="AT769" s="210" t="s">
        <v>161</v>
      </c>
      <c r="AU769" s="210" t="s">
        <v>81</v>
      </c>
      <c r="AV769" s="13" t="s">
        <v>81</v>
      </c>
      <c r="AW769" s="13" t="s">
        <v>34</v>
      </c>
      <c r="AX769" s="13" t="s">
        <v>72</v>
      </c>
      <c r="AY769" s="210" t="s">
        <v>148</v>
      </c>
    </row>
    <row r="770" spans="2:51" s="13" customFormat="1" ht="12">
      <c r="B770" s="200"/>
      <c r="C770" s="201"/>
      <c r="D770" s="193" t="s">
        <v>161</v>
      </c>
      <c r="E770" s="202" t="s">
        <v>19</v>
      </c>
      <c r="F770" s="203" t="s">
        <v>1214</v>
      </c>
      <c r="G770" s="201"/>
      <c r="H770" s="204">
        <v>-5</v>
      </c>
      <c r="I770" s="205"/>
      <c r="J770" s="201"/>
      <c r="K770" s="201"/>
      <c r="L770" s="206"/>
      <c r="M770" s="207"/>
      <c r="N770" s="208"/>
      <c r="O770" s="208"/>
      <c r="P770" s="208"/>
      <c r="Q770" s="208"/>
      <c r="R770" s="208"/>
      <c r="S770" s="208"/>
      <c r="T770" s="209"/>
      <c r="AT770" s="210" t="s">
        <v>161</v>
      </c>
      <c r="AU770" s="210" t="s">
        <v>81</v>
      </c>
      <c r="AV770" s="13" t="s">
        <v>81</v>
      </c>
      <c r="AW770" s="13" t="s">
        <v>34</v>
      </c>
      <c r="AX770" s="13" t="s">
        <v>72</v>
      </c>
      <c r="AY770" s="210" t="s">
        <v>148</v>
      </c>
    </row>
    <row r="771" spans="2:51" s="14" customFormat="1" ht="12">
      <c r="B771" s="211"/>
      <c r="C771" s="212"/>
      <c r="D771" s="193" t="s">
        <v>161</v>
      </c>
      <c r="E771" s="213" t="s">
        <v>19</v>
      </c>
      <c r="F771" s="214" t="s">
        <v>164</v>
      </c>
      <c r="G771" s="212"/>
      <c r="H771" s="215">
        <v>120.938</v>
      </c>
      <c r="I771" s="216"/>
      <c r="J771" s="212"/>
      <c r="K771" s="212"/>
      <c r="L771" s="217"/>
      <c r="M771" s="218"/>
      <c r="N771" s="219"/>
      <c r="O771" s="219"/>
      <c r="P771" s="219"/>
      <c r="Q771" s="219"/>
      <c r="R771" s="219"/>
      <c r="S771" s="219"/>
      <c r="T771" s="220"/>
      <c r="AT771" s="221" t="s">
        <v>161</v>
      </c>
      <c r="AU771" s="221" t="s">
        <v>81</v>
      </c>
      <c r="AV771" s="14" t="s">
        <v>155</v>
      </c>
      <c r="AW771" s="14" t="s">
        <v>34</v>
      </c>
      <c r="AX771" s="14" t="s">
        <v>79</v>
      </c>
      <c r="AY771" s="221" t="s">
        <v>148</v>
      </c>
    </row>
    <row r="772" spans="1:65" s="2" customFormat="1" ht="24.2" customHeight="1">
      <c r="A772" s="36"/>
      <c r="B772" s="37"/>
      <c r="C772" s="180" t="s">
        <v>1215</v>
      </c>
      <c r="D772" s="180" t="s">
        <v>150</v>
      </c>
      <c r="E772" s="181" t="s">
        <v>1216</v>
      </c>
      <c r="F772" s="182" t="s">
        <v>1217</v>
      </c>
      <c r="G772" s="183" t="s">
        <v>824</v>
      </c>
      <c r="H772" s="253"/>
      <c r="I772" s="185"/>
      <c r="J772" s="186">
        <f>ROUND(I772*H772,2)</f>
        <v>0</v>
      </c>
      <c r="K772" s="182" t="s">
        <v>154</v>
      </c>
      <c r="L772" s="41"/>
      <c r="M772" s="187" t="s">
        <v>19</v>
      </c>
      <c r="N772" s="188" t="s">
        <v>43</v>
      </c>
      <c r="O772" s="66"/>
      <c r="P772" s="189">
        <f>O772*H772</f>
        <v>0</v>
      </c>
      <c r="Q772" s="189">
        <v>0</v>
      </c>
      <c r="R772" s="189">
        <f>Q772*H772</f>
        <v>0</v>
      </c>
      <c r="S772" s="189">
        <v>0</v>
      </c>
      <c r="T772" s="190">
        <f>S772*H772</f>
        <v>0</v>
      </c>
      <c r="U772" s="36"/>
      <c r="V772" s="36"/>
      <c r="W772" s="36"/>
      <c r="X772" s="36"/>
      <c r="Y772" s="36"/>
      <c r="Z772" s="36"/>
      <c r="AA772" s="36"/>
      <c r="AB772" s="36"/>
      <c r="AC772" s="36"/>
      <c r="AD772" s="36"/>
      <c r="AE772" s="36"/>
      <c r="AR772" s="191" t="s">
        <v>256</v>
      </c>
      <c r="AT772" s="191" t="s">
        <v>150</v>
      </c>
      <c r="AU772" s="191" t="s">
        <v>81</v>
      </c>
      <c r="AY772" s="19" t="s">
        <v>148</v>
      </c>
      <c r="BE772" s="192">
        <f>IF(N772="základní",J772,0)</f>
        <v>0</v>
      </c>
      <c r="BF772" s="192">
        <f>IF(N772="snížená",J772,0)</f>
        <v>0</v>
      </c>
      <c r="BG772" s="192">
        <f>IF(N772="zákl. přenesená",J772,0)</f>
        <v>0</v>
      </c>
      <c r="BH772" s="192">
        <f>IF(N772="sníž. přenesená",J772,0)</f>
        <v>0</v>
      </c>
      <c r="BI772" s="192">
        <f>IF(N772="nulová",J772,0)</f>
        <v>0</v>
      </c>
      <c r="BJ772" s="19" t="s">
        <v>79</v>
      </c>
      <c r="BK772" s="192">
        <f>ROUND(I772*H772,2)</f>
        <v>0</v>
      </c>
      <c r="BL772" s="19" t="s">
        <v>256</v>
      </c>
      <c r="BM772" s="191" t="s">
        <v>1218</v>
      </c>
    </row>
    <row r="773" spans="1:47" s="2" customFormat="1" ht="29.25">
      <c r="A773" s="36"/>
      <c r="B773" s="37"/>
      <c r="C773" s="38"/>
      <c r="D773" s="193" t="s">
        <v>157</v>
      </c>
      <c r="E773" s="38"/>
      <c r="F773" s="194" t="s">
        <v>1219</v>
      </c>
      <c r="G773" s="38"/>
      <c r="H773" s="38"/>
      <c r="I773" s="195"/>
      <c r="J773" s="38"/>
      <c r="K773" s="38"/>
      <c r="L773" s="41"/>
      <c r="M773" s="196"/>
      <c r="N773" s="197"/>
      <c r="O773" s="66"/>
      <c r="P773" s="66"/>
      <c r="Q773" s="66"/>
      <c r="R773" s="66"/>
      <c r="S773" s="66"/>
      <c r="T773" s="67"/>
      <c r="U773" s="36"/>
      <c r="V773" s="36"/>
      <c r="W773" s="36"/>
      <c r="X773" s="36"/>
      <c r="Y773" s="36"/>
      <c r="Z773" s="36"/>
      <c r="AA773" s="36"/>
      <c r="AB773" s="36"/>
      <c r="AC773" s="36"/>
      <c r="AD773" s="36"/>
      <c r="AE773" s="36"/>
      <c r="AT773" s="19" t="s">
        <v>157</v>
      </c>
      <c r="AU773" s="19" t="s">
        <v>81</v>
      </c>
    </row>
    <row r="774" spans="1:47" s="2" customFormat="1" ht="12">
      <c r="A774" s="36"/>
      <c r="B774" s="37"/>
      <c r="C774" s="38"/>
      <c r="D774" s="198" t="s">
        <v>159</v>
      </c>
      <c r="E774" s="38"/>
      <c r="F774" s="199" t="s">
        <v>1220</v>
      </c>
      <c r="G774" s="38"/>
      <c r="H774" s="38"/>
      <c r="I774" s="195"/>
      <c r="J774" s="38"/>
      <c r="K774" s="38"/>
      <c r="L774" s="41"/>
      <c r="M774" s="196"/>
      <c r="N774" s="197"/>
      <c r="O774" s="66"/>
      <c r="P774" s="66"/>
      <c r="Q774" s="66"/>
      <c r="R774" s="66"/>
      <c r="S774" s="66"/>
      <c r="T774" s="67"/>
      <c r="U774" s="36"/>
      <c r="V774" s="36"/>
      <c r="W774" s="36"/>
      <c r="X774" s="36"/>
      <c r="Y774" s="36"/>
      <c r="Z774" s="36"/>
      <c r="AA774" s="36"/>
      <c r="AB774" s="36"/>
      <c r="AC774" s="36"/>
      <c r="AD774" s="36"/>
      <c r="AE774" s="36"/>
      <c r="AT774" s="19" t="s">
        <v>159</v>
      </c>
      <c r="AU774" s="19" t="s">
        <v>81</v>
      </c>
    </row>
    <row r="775" spans="2:63" s="12" customFormat="1" ht="22.9" customHeight="1">
      <c r="B775" s="164"/>
      <c r="C775" s="165"/>
      <c r="D775" s="166" t="s">
        <v>71</v>
      </c>
      <c r="E775" s="178" t="s">
        <v>1221</v>
      </c>
      <c r="F775" s="178" t="s">
        <v>1222</v>
      </c>
      <c r="G775" s="165"/>
      <c r="H775" s="165"/>
      <c r="I775" s="168"/>
      <c r="J775" s="179">
        <f>BK775</f>
        <v>0</v>
      </c>
      <c r="K775" s="165"/>
      <c r="L775" s="170"/>
      <c r="M775" s="171"/>
      <c r="N775" s="172"/>
      <c r="O775" s="172"/>
      <c r="P775" s="173">
        <f>SUM(P776:P813)</f>
        <v>0</v>
      </c>
      <c r="Q775" s="172"/>
      <c r="R775" s="173">
        <f>SUM(R776:R813)</f>
        <v>0.35766375</v>
      </c>
      <c r="S775" s="172"/>
      <c r="T775" s="174">
        <f>SUM(T776:T813)</f>
        <v>0.056940000000000004</v>
      </c>
      <c r="AR775" s="175" t="s">
        <v>81</v>
      </c>
      <c r="AT775" s="176" t="s">
        <v>71</v>
      </c>
      <c r="AU775" s="176" t="s">
        <v>79</v>
      </c>
      <c r="AY775" s="175" t="s">
        <v>148</v>
      </c>
      <c r="BK775" s="177">
        <f>SUM(BK776:BK813)</f>
        <v>0</v>
      </c>
    </row>
    <row r="776" spans="1:65" s="2" customFormat="1" ht="24.2" customHeight="1">
      <c r="A776" s="36"/>
      <c r="B776" s="37"/>
      <c r="C776" s="180" t="s">
        <v>1223</v>
      </c>
      <c r="D776" s="180" t="s">
        <v>150</v>
      </c>
      <c r="E776" s="181" t="s">
        <v>1224</v>
      </c>
      <c r="F776" s="182" t="s">
        <v>1225</v>
      </c>
      <c r="G776" s="183" t="s">
        <v>245</v>
      </c>
      <c r="H776" s="184">
        <v>120.938</v>
      </c>
      <c r="I776" s="185"/>
      <c r="J776" s="186">
        <f>ROUND(I776*H776,2)</f>
        <v>0</v>
      </c>
      <c r="K776" s="182" t="s">
        <v>154</v>
      </c>
      <c r="L776" s="41"/>
      <c r="M776" s="187" t="s">
        <v>19</v>
      </c>
      <c r="N776" s="188" t="s">
        <v>43</v>
      </c>
      <c r="O776" s="66"/>
      <c r="P776" s="189">
        <f>O776*H776</f>
        <v>0</v>
      </c>
      <c r="Q776" s="189">
        <v>0</v>
      </c>
      <c r="R776" s="189">
        <f>Q776*H776</f>
        <v>0</v>
      </c>
      <c r="S776" s="189">
        <v>0</v>
      </c>
      <c r="T776" s="190">
        <f>S776*H776</f>
        <v>0</v>
      </c>
      <c r="U776" s="36"/>
      <c r="V776" s="36"/>
      <c r="W776" s="36"/>
      <c r="X776" s="36"/>
      <c r="Y776" s="36"/>
      <c r="Z776" s="36"/>
      <c r="AA776" s="36"/>
      <c r="AB776" s="36"/>
      <c r="AC776" s="36"/>
      <c r="AD776" s="36"/>
      <c r="AE776" s="36"/>
      <c r="AR776" s="191" t="s">
        <v>256</v>
      </c>
      <c r="AT776" s="191" t="s">
        <v>150</v>
      </c>
      <c r="AU776" s="191" t="s">
        <v>81</v>
      </c>
      <c r="AY776" s="19" t="s">
        <v>148</v>
      </c>
      <c r="BE776" s="192">
        <f>IF(N776="základní",J776,0)</f>
        <v>0</v>
      </c>
      <c r="BF776" s="192">
        <f>IF(N776="snížená",J776,0)</f>
        <v>0</v>
      </c>
      <c r="BG776" s="192">
        <f>IF(N776="zákl. přenesená",J776,0)</f>
        <v>0</v>
      </c>
      <c r="BH776" s="192">
        <f>IF(N776="sníž. přenesená",J776,0)</f>
        <v>0</v>
      </c>
      <c r="BI776" s="192">
        <f>IF(N776="nulová",J776,0)</f>
        <v>0</v>
      </c>
      <c r="BJ776" s="19" t="s">
        <v>79</v>
      </c>
      <c r="BK776" s="192">
        <f>ROUND(I776*H776,2)</f>
        <v>0</v>
      </c>
      <c r="BL776" s="19" t="s">
        <v>256</v>
      </c>
      <c r="BM776" s="191" t="s">
        <v>1226</v>
      </c>
    </row>
    <row r="777" spans="1:47" s="2" customFormat="1" ht="19.5">
      <c r="A777" s="36"/>
      <c r="B777" s="37"/>
      <c r="C777" s="38"/>
      <c r="D777" s="193" t="s">
        <v>157</v>
      </c>
      <c r="E777" s="38"/>
      <c r="F777" s="194" t="s">
        <v>1227</v>
      </c>
      <c r="G777" s="38"/>
      <c r="H777" s="38"/>
      <c r="I777" s="195"/>
      <c r="J777" s="38"/>
      <c r="K777" s="38"/>
      <c r="L777" s="41"/>
      <c r="M777" s="196"/>
      <c r="N777" s="197"/>
      <c r="O777" s="66"/>
      <c r="P777" s="66"/>
      <c r="Q777" s="66"/>
      <c r="R777" s="66"/>
      <c r="S777" s="66"/>
      <c r="T777" s="67"/>
      <c r="U777" s="36"/>
      <c r="V777" s="36"/>
      <c r="W777" s="36"/>
      <c r="X777" s="36"/>
      <c r="Y777" s="36"/>
      <c r="Z777" s="36"/>
      <c r="AA777" s="36"/>
      <c r="AB777" s="36"/>
      <c r="AC777" s="36"/>
      <c r="AD777" s="36"/>
      <c r="AE777" s="36"/>
      <c r="AT777" s="19" t="s">
        <v>157</v>
      </c>
      <c r="AU777" s="19" t="s">
        <v>81</v>
      </c>
    </row>
    <row r="778" spans="1:47" s="2" customFormat="1" ht="12">
      <c r="A778" s="36"/>
      <c r="B778" s="37"/>
      <c r="C778" s="38"/>
      <c r="D778" s="198" t="s">
        <v>159</v>
      </c>
      <c r="E778" s="38"/>
      <c r="F778" s="199" t="s">
        <v>1228</v>
      </c>
      <c r="G778" s="38"/>
      <c r="H778" s="38"/>
      <c r="I778" s="195"/>
      <c r="J778" s="38"/>
      <c r="K778" s="38"/>
      <c r="L778" s="41"/>
      <c r="M778" s="196"/>
      <c r="N778" s="197"/>
      <c r="O778" s="66"/>
      <c r="P778" s="66"/>
      <c r="Q778" s="66"/>
      <c r="R778" s="66"/>
      <c r="S778" s="66"/>
      <c r="T778" s="67"/>
      <c r="U778" s="36"/>
      <c r="V778" s="36"/>
      <c r="W778" s="36"/>
      <c r="X778" s="36"/>
      <c r="Y778" s="36"/>
      <c r="Z778" s="36"/>
      <c r="AA778" s="36"/>
      <c r="AB778" s="36"/>
      <c r="AC778" s="36"/>
      <c r="AD778" s="36"/>
      <c r="AE778" s="36"/>
      <c r="AT778" s="19" t="s">
        <v>159</v>
      </c>
      <c r="AU778" s="19" t="s">
        <v>81</v>
      </c>
    </row>
    <row r="779" spans="1:65" s="2" customFormat="1" ht="24.2" customHeight="1">
      <c r="A779" s="36"/>
      <c r="B779" s="37"/>
      <c r="C779" s="180" t="s">
        <v>1229</v>
      </c>
      <c r="D779" s="180" t="s">
        <v>150</v>
      </c>
      <c r="E779" s="181" t="s">
        <v>1230</v>
      </c>
      <c r="F779" s="182" t="s">
        <v>1231</v>
      </c>
      <c r="G779" s="183" t="s">
        <v>245</v>
      </c>
      <c r="H779" s="184">
        <v>120.938</v>
      </c>
      <c r="I779" s="185"/>
      <c r="J779" s="186">
        <f>ROUND(I779*H779,2)</f>
        <v>0</v>
      </c>
      <c r="K779" s="182" t="s">
        <v>154</v>
      </c>
      <c r="L779" s="41"/>
      <c r="M779" s="187" t="s">
        <v>19</v>
      </c>
      <c r="N779" s="188" t="s">
        <v>43</v>
      </c>
      <c r="O779" s="66"/>
      <c r="P779" s="189">
        <f>O779*H779</f>
        <v>0</v>
      </c>
      <c r="Q779" s="189">
        <v>0</v>
      </c>
      <c r="R779" s="189">
        <f>Q779*H779</f>
        <v>0</v>
      </c>
      <c r="S779" s="189">
        <v>0</v>
      </c>
      <c r="T779" s="190">
        <f>S779*H779</f>
        <v>0</v>
      </c>
      <c r="U779" s="36"/>
      <c r="V779" s="36"/>
      <c r="W779" s="36"/>
      <c r="X779" s="36"/>
      <c r="Y779" s="36"/>
      <c r="Z779" s="36"/>
      <c r="AA779" s="36"/>
      <c r="AB779" s="36"/>
      <c r="AC779" s="36"/>
      <c r="AD779" s="36"/>
      <c r="AE779" s="36"/>
      <c r="AR779" s="191" t="s">
        <v>256</v>
      </c>
      <c r="AT779" s="191" t="s">
        <v>150</v>
      </c>
      <c r="AU779" s="191" t="s">
        <v>81</v>
      </c>
      <c r="AY779" s="19" t="s">
        <v>148</v>
      </c>
      <c r="BE779" s="192">
        <f>IF(N779="základní",J779,0)</f>
        <v>0</v>
      </c>
      <c r="BF779" s="192">
        <f>IF(N779="snížená",J779,0)</f>
        <v>0</v>
      </c>
      <c r="BG779" s="192">
        <f>IF(N779="zákl. přenesená",J779,0)</f>
        <v>0</v>
      </c>
      <c r="BH779" s="192">
        <f>IF(N779="sníž. přenesená",J779,0)</f>
        <v>0</v>
      </c>
      <c r="BI779" s="192">
        <f>IF(N779="nulová",J779,0)</f>
        <v>0</v>
      </c>
      <c r="BJ779" s="19" t="s">
        <v>79</v>
      </c>
      <c r="BK779" s="192">
        <f>ROUND(I779*H779,2)</f>
        <v>0</v>
      </c>
      <c r="BL779" s="19" t="s">
        <v>256</v>
      </c>
      <c r="BM779" s="191" t="s">
        <v>1232</v>
      </c>
    </row>
    <row r="780" spans="1:47" s="2" customFormat="1" ht="19.5">
      <c r="A780" s="36"/>
      <c r="B780" s="37"/>
      <c r="C780" s="38"/>
      <c r="D780" s="193" t="s">
        <v>157</v>
      </c>
      <c r="E780" s="38"/>
      <c r="F780" s="194" t="s">
        <v>1233</v>
      </c>
      <c r="G780" s="38"/>
      <c r="H780" s="38"/>
      <c r="I780" s="195"/>
      <c r="J780" s="38"/>
      <c r="K780" s="38"/>
      <c r="L780" s="41"/>
      <c r="M780" s="196"/>
      <c r="N780" s="197"/>
      <c r="O780" s="66"/>
      <c r="P780" s="66"/>
      <c r="Q780" s="66"/>
      <c r="R780" s="66"/>
      <c r="S780" s="66"/>
      <c r="T780" s="67"/>
      <c r="U780" s="36"/>
      <c r="V780" s="36"/>
      <c r="W780" s="36"/>
      <c r="X780" s="36"/>
      <c r="Y780" s="36"/>
      <c r="Z780" s="36"/>
      <c r="AA780" s="36"/>
      <c r="AB780" s="36"/>
      <c r="AC780" s="36"/>
      <c r="AD780" s="36"/>
      <c r="AE780" s="36"/>
      <c r="AT780" s="19" t="s">
        <v>157</v>
      </c>
      <c r="AU780" s="19" t="s">
        <v>81</v>
      </c>
    </row>
    <row r="781" spans="1:47" s="2" customFormat="1" ht="12">
      <c r="A781" s="36"/>
      <c r="B781" s="37"/>
      <c r="C781" s="38"/>
      <c r="D781" s="198" t="s">
        <v>159</v>
      </c>
      <c r="E781" s="38"/>
      <c r="F781" s="199" t="s">
        <v>1234</v>
      </c>
      <c r="G781" s="38"/>
      <c r="H781" s="38"/>
      <c r="I781" s="195"/>
      <c r="J781" s="38"/>
      <c r="K781" s="38"/>
      <c r="L781" s="41"/>
      <c r="M781" s="196"/>
      <c r="N781" s="197"/>
      <c r="O781" s="66"/>
      <c r="P781" s="66"/>
      <c r="Q781" s="66"/>
      <c r="R781" s="66"/>
      <c r="S781" s="66"/>
      <c r="T781" s="67"/>
      <c r="U781" s="36"/>
      <c r="V781" s="36"/>
      <c r="W781" s="36"/>
      <c r="X781" s="36"/>
      <c r="Y781" s="36"/>
      <c r="Z781" s="36"/>
      <c r="AA781" s="36"/>
      <c r="AB781" s="36"/>
      <c r="AC781" s="36"/>
      <c r="AD781" s="36"/>
      <c r="AE781" s="36"/>
      <c r="AT781" s="19" t="s">
        <v>159</v>
      </c>
      <c r="AU781" s="19" t="s">
        <v>81</v>
      </c>
    </row>
    <row r="782" spans="2:51" s="13" customFormat="1" ht="12">
      <c r="B782" s="200"/>
      <c r="C782" s="201"/>
      <c r="D782" s="193" t="s">
        <v>161</v>
      </c>
      <c r="E782" s="202" t="s">
        <v>19</v>
      </c>
      <c r="F782" s="203" t="s">
        <v>1213</v>
      </c>
      <c r="G782" s="201"/>
      <c r="H782" s="204">
        <v>125.938</v>
      </c>
      <c r="I782" s="205"/>
      <c r="J782" s="201"/>
      <c r="K782" s="201"/>
      <c r="L782" s="206"/>
      <c r="M782" s="207"/>
      <c r="N782" s="208"/>
      <c r="O782" s="208"/>
      <c r="P782" s="208"/>
      <c r="Q782" s="208"/>
      <c r="R782" s="208"/>
      <c r="S782" s="208"/>
      <c r="T782" s="209"/>
      <c r="AT782" s="210" t="s">
        <v>161</v>
      </c>
      <c r="AU782" s="210" t="s">
        <v>81</v>
      </c>
      <c r="AV782" s="13" t="s">
        <v>81</v>
      </c>
      <c r="AW782" s="13" t="s">
        <v>34</v>
      </c>
      <c r="AX782" s="13" t="s">
        <v>72</v>
      </c>
      <c r="AY782" s="210" t="s">
        <v>148</v>
      </c>
    </row>
    <row r="783" spans="2:51" s="13" customFormat="1" ht="12">
      <c r="B783" s="200"/>
      <c r="C783" s="201"/>
      <c r="D783" s="193" t="s">
        <v>161</v>
      </c>
      <c r="E783" s="202" t="s">
        <v>19</v>
      </c>
      <c r="F783" s="203" t="s">
        <v>1214</v>
      </c>
      <c r="G783" s="201"/>
      <c r="H783" s="204">
        <v>-5</v>
      </c>
      <c r="I783" s="205"/>
      <c r="J783" s="201"/>
      <c r="K783" s="201"/>
      <c r="L783" s="206"/>
      <c r="M783" s="207"/>
      <c r="N783" s="208"/>
      <c r="O783" s="208"/>
      <c r="P783" s="208"/>
      <c r="Q783" s="208"/>
      <c r="R783" s="208"/>
      <c r="S783" s="208"/>
      <c r="T783" s="209"/>
      <c r="AT783" s="210" t="s">
        <v>161</v>
      </c>
      <c r="AU783" s="210" t="s">
        <v>81</v>
      </c>
      <c r="AV783" s="13" t="s">
        <v>81</v>
      </c>
      <c r="AW783" s="13" t="s">
        <v>34</v>
      </c>
      <c r="AX783" s="13" t="s">
        <v>72</v>
      </c>
      <c r="AY783" s="210" t="s">
        <v>148</v>
      </c>
    </row>
    <row r="784" spans="2:51" s="14" customFormat="1" ht="12">
      <c r="B784" s="211"/>
      <c r="C784" s="212"/>
      <c r="D784" s="193" t="s">
        <v>161</v>
      </c>
      <c r="E784" s="213" t="s">
        <v>19</v>
      </c>
      <c r="F784" s="214" t="s">
        <v>164</v>
      </c>
      <c r="G784" s="212"/>
      <c r="H784" s="215">
        <v>120.938</v>
      </c>
      <c r="I784" s="216"/>
      <c r="J784" s="212"/>
      <c r="K784" s="212"/>
      <c r="L784" s="217"/>
      <c r="M784" s="218"/>
      <c r="N784" s="219"/>
      <c r="O784" s="219"/>
      <c r="P784" s="219"/>
      <c r="Q784" s="219"/>
      <c r="R784" s="219"/>
      <c r="S784" s="219"/>
      <c r="T784" s="220"/>
      <c r="AT784" s="221" t="s">
        <v>161</v>
      </c>
      <c r="AU784" s="221" t="s">
        <v>81</v>
      </c>
      <c r="AV784" s="14" t="s">
        <v>155</v>
      </c>
      <c r="AW784" s="14" t="s">
        <v>34</v>
      </c>
      <c r="AX784" s="14" t="s">
        <v>79</v>
      </c>
      <c r="AY784" s="221" t="s">
        <v>148</v>
      </c>
    </row>
    <row r="785" spans="1:65" s="2" customFormat="1" ht="16.5" customHeight="1">
      <c r="A785" s="36"/>
      <c r="B785" s="37"/>
      <c r="C785" s="180" t="s">
        <v>1235</v>
      </c>
      <c r="D785" s="180" t="s">
        <v>150</v>
      </c>
      <c r="E785" s="181" t="s">
        <v>1236</v>
      </c>
      <c r="F785" s="182" t="s">
        <v>1237</v>
      </c>
      <c r="G785" s="183" t="s">
        <v>395</v>
      </c>
      <c r="H785" s="184">
        <v>3.2</v>
      </c>
      <c r="I785" s="185"/>
      <c r="J785" s="186">
        <f>ROUND(I785*H785,2)</f>
        <v>0</v>
      </c>
      <c r="K785" s="182" t="s">
        <v>154</v>
      </c>
      <c r="L785" s="41"/>
      <c r="M785" s="187" t="s">
        <v>19</v>
      </c>
      <c r="N785" s="188" t="s">
        <v>43</v>
      </c>
      <c r="O785" s="66"/>
      <c r="P785" s="189">
        <f>O785*H785</f>
        <v>0</v>
      </c>
      <c r="Q785" s="189">
        <v>0</v>
      </c>
      <c r="R785" s="189">
        <f>Q785*H785</f>
        <v>0</v>
      </c>
      <c r="S785" s="189">
        <v>0</v>
      </c>
      <c r="T785" s="190">
        <f>S785*H785</f>
        <v>0</v>
      </c>
      <c r="U785" s="36"/>
      <c r="V785" s="36"/>
      <c r="W785" s="36"/>
      <c r="X785" s="36"/>
      <c r="Y785" s="36"/>
      <c r="Z785" s="36"/>
      <c r="AA785" s="36"/>
      <c r="AB785" s="36"/>
      <c r="AC785" s="36"/>
      <c r="AD785" s="36"/>
      <c r="AE785" s="36"/>
      <c r="AR785" s="191" t="s">
        <v>256</v>
      </c>
      <c r="AT785" s="191" t="s">
        <v>150</v>
      </c>
      <c r="AU785" s="191" t="s">
        <v>81</v>
      </c>
      <c r="AY785" s="19" t="s">
        <v>148</v>
      </c>
      <c r="BE785" s="192">
        <f>IF(N785="základní",J785,0)</f>
        <v>0</v>
      </c>
      <c r="BF785" s="192">
        <f>IF(N785="snížená",J785,0)</f>
        <v>0</v>
      </c>
      <c r="BG785" s="192">
        <f>IF(N785="zákl. přenesená",J785,0)</f>
        <v>0</v>
      </c>
      <c r="BH785" s="192">
        <f>IF(N785="sníž. přenesená",J785,0)</f>
        <v>0</v>
      </c>
      <c r="BI785" s="192">
        <f>IF(N785="nulová",J785,0)</f>
        <v>0</v>
      </c>
      <c r="BJ785" s="19" t="s">
        <v>79</v>
      </c>
      <c r="BK785" s="192">
        <f>ROUND(I785*H785,2)</f>
        <v>0</v>
      </c>
      <c r="BL785" s="19" t="s">
        <v>256</v>
      </c>
      <c r="BM785" s="191" t="s">
        <v>1238</v>
      </c>
    </row>
    <row r="786" spans="1:47" s="2" customFormat="1" ht="12">
      <c r="A786" s="36"/>
      <c r="B786" s="37"/>
      <c r="C786" s="38"/>
      <c r="D786" s="193" t="s">
        <v>157</v>
      </c>
      <c r="E786" s="38"/>
      <c r="F786" s="194" t="s">
        <v>1239</v>
      </c>
      <c r="G786" s="38"/>
      <c r="H786" s="38"/>
      <c r="I786" s="195"/>
      <c r="J786" s="38"/>
      <c r="K786" s="38"/>
      <c r="L786" s="41"/>
      <c r="M786" s="196"/>
      <c r="N786" s="197"/>
      <c r="O786" s="66"/>
      <c r="P786" s="66"/>
      <c r="Q786" s="66"/>
      <c r="R786" s="66"/>
      <c r="S786" s="66"/>
      <c r="T786" s="67"/>
      <c r="U786" s="36"/>
      <c r="V786" s="36"/>
      <c r="W786" s="36"/>
      <c r="X786" s="36"/>
      <c r="Y786" s="36"/>
      <c r="Z786" s="36"/>
      <c r="AA786" s="36"/>
      <c r="AB786" s="36"/>
      <c r="AC786" s="36"/>
      <c r="AD786" s="36"/>
      <c r="AE786" s="36"/>
      <c r="AT786" s="19" t="s">
        <v>157</v>
      </c>
      <c r="AU786" s="19" t="s">
        <v>81</v>
      </c>
    </row>
    <row r="787" spans="1:47" s="2" customFormat="1" ht="12">
      <c r="A787" s="36"/>
      <c r="B787" s="37"/>
      <c r="C787" s="38"/>
      <c r="D787" s="198" t="s">
        <v>159</v>
      </c>
      <c r="E787" s="38"/>
      <c r="F787" s="199" t="s">
        <v>1240</v>
      </c>
      <c r="G787" s="38"/>
      <c r="H787" s="38"/>
      <c r="I787" s="195"/>
      <c r="J787" s="38"/>
      <c r="K787" s="38"/>
      <c r="L787" s="41"/>
      <c r="M787" s="196"/>
      <c r="N787" s="197"/>
      <c r="O787" s="66"/>
      <c r="P787" s="66"/>
      <c r="Q787" s="66"/>
      <c r="R787" s="66"/>
      <c r="S787" s="66"/>
      <c r="T787" s="67"/>
      <c r="U787" s="36"/>
      <c r="V787" s="36"/>
      <c r="W787" s="36"/>
      <c r="X787" s="36"/>
      <c r="Y787" s="36"/>
      <c r="Z787" s="36"/>
      <c r="AA787" s="36"/>
      <c r="AB787" s="36"/>
      <c r="AC787" s="36"/>
      <c r="AD787" s="36"/>
      <c r="AE787" s="36"/>
      <c r="AT787" s="19" t="s">
        <v>159</v>
      </c>
      <c r="AU787" s="19" t="s">
        <v>81</v>
      </c>
    </row>
    <row r="788" spans="2:51" s="13" customFormat="1" ht="12">
      <c r="B788" s="200"/>
      <c r="C788" s="201"/>
      <c r="D788" s="193" t="s">
        <v>161</v>
      </c>
      <c r="E788" s="202" t="s">
        <v>19</v>
      </c>
      <c r="F788" s="203" t="s">
        <v>1241</v>
      </c>
      <c r="G788" s="201"/>
      <c r="H788" s="204">
        <v>3.2</v>
      </c>
      <c r="I788" s="205"/>
      <c r="J788" s="201"/>
      <c r="K788" s="201"/>
      <c r="L788" s="206"/>
      <c r="M788" s="207"/>
      <c r="N788" s="208"/>
      <c r="O788" s="208"/>
      <c r="P788" s="208"/>
      <c r="Q788" s="208"/>
      <c r="R788" s="208"/>
      <c r="S788" s="208"/>
      <c r="T788" s="209"/>
      <c r="AT788" s="210" t="s">
        <v>161</v>
      </c>
      <c r="AU788" s="210" t="s">
        <v>81</v>
      </c>
      <c r="AV788" s="13" t="s">
        <v>81</v>
      </c>
      <c r="AW788" s="13" t="s">
        <v>34</v>
      </c>
      <c r="AX788" s="13" t="s">
        <v>79</v>
      </c>
      <c r="AY788" s="210" t="s">
        <v>148</v>
      </c>
    </row>
    <row r="789" spans="1:65" s="2" customFormat="1" ht="21.75" customHeight="1">
      <c r="A789" s="36"/>
      <c r="B789" s="37"/>
      <c r="C789" s="180" t="s">
        <v>1242</v>
      </c>
      <c r="D789" s="180" t="s">
        <v>150</v>
      </c>
      <c r="E789" s="181" t="s">
        <v>1243</v>
      </c>
      <c r="F789" s="182" t="s">
        <v>1244</v>
      </c>
      <c r="G789" s="183" t="s">
        <v>395</v>
      </c>
      <c r="H789" s="184">
        <v>4.8</v>
      </c>
      <c r="I789" s="185"/>
      <c r="J789" s="186">
        <f>ROUND(I789*H789,2)</f>
        <v>0</v>
      </c>
      <c r="K789" s="182" t="s">
        <v>154</v>
      </c>
      <c r="L789" s="41"/>
      <c r="M789" s="187" t="s">
        <v>19</v>
      </c>
      <c r="N789" s="188" t="s">
        <v>43</v>
      </c>
      <c r="O789" s="66"/>
      <c r="P789" s="189">
        <f>O789*H789</f>
        <v>0</v>
      </c>
      <c r="Q789" s="189">
        <v>0</v>
      </c>
      <c r="R789" s="189">
        <f>Q789*H789</f>
        <v>0</v>
      </c>
      <c r="S789" s="189">
        <v>0</v>
      </c>
      <c r="T789" s="190">
        <f>S789*H789</f>
        <v>0</v>
      </c>
      <c r="U789" s="36"/>
      <c r="V789" s="36"/>
      <c r="W789" s="36"/>
      <c r="X789" s="36"/>
      <c r="Y789" s="36"/>
      <c r="Z789" s="36"/>
      <c r="AA789" s="36"/>
      <c r="AB789" s="36"/>
      <c r="AC789" s="36"/>
      <c r="AD789" s="36"/>
      <c r="AE789" s="36"/>
      <c r="AR789" s="191" t="s">
        <v>256</v>
      </c>
      <c r="AT789" s="191" t="s">
        <v>150</v>
      </c>
      <c r="AU789" s="191" t="s">
        <v>81</v>
      </c>
      <c r="AY789" s="19" t="s">
        <v>148</v>
      </c>
      <c r="BE789" s="192">
        <f>IF(N789="základní",J789,0)</f>
        <v>0</v>
      </c>
      <c r="BF789" s="192">
        <f>IF(N789="snížená",J789,0)</f>
        <v>0</v>
      </c>
      <c r="BG789" s="192">
        <f>IF(N789="zákl. přenesená",J789,0)</f>
        <v>0</v>
      </c>
      <c r="BH789" s="192">
        <f>IF(N789="sníž. přenesená",J789,0)</f>
        <v>0</v>
      </c>
      <c r="BI789" s="192">
        <f>IF(N789="nulová",J789,0)</f>
        <v>0</v>
      </c>
      <c r="BJ789" s="19" t="s">
        <v>79</v>
      </c>
      <c r="BK789" s="192">
        <f>ROUND(I789*H789,2)</f>
        <v>0</v>
      </c>
      <c r="BL789" s="19" t="s">
        <v>256</v>
      </c>
      <c r="BM789" s="191" t="s">
        <v>1245</v>
      </c>
    </row>
    <row r="790" spans="1:47" s="2" customFormat="1" ht="12">
      <c r="A790" s="36"/>
      <c r="B790" s="37"/>
      <c r="C790" s="38"/>
      <c r="D790" s="193" t="s">
        <v>157</v>
      </c>
      <c r="E790" s="38"/>
      <c r="F790" s="194" t="s">
        <v>1246</v>
      </c>
      <c r="G790" s="38"/>
      <c r="H790" s="38"/>
      <c r="I790" s="195"/>
      <c r="J790" s="38"/>
      <c r="K790" s="38"/>
      <c r="L790" s="41"/>
      <c r="M790" s="196"/>
      <c r="N790" s="197"/>
      <c r="O790" s="66"/>
      <c r="P790" s="66"/>
      <c r="Q790" s="66"/>
      <c r="R790" s="66"/>
      <c r="S790" s="66"/>
      <c r="T790" s="67"/>
      <c r="U790" s="36"/>
      <c r="V790" s="36"/>
      <c r="W790" s="36"/>
      <c r="X790" s="36"/>
      <c r="Y790" s="36"/>
      <c r="Z790" s="36"/>
      <c r="AA790" s="36"/>
      <c r="AB790" s="36"/>
      <c r="AC790" s="36"/>
      <c r="AD790" s="36"/>
      <c r="AE790" s="36"/>
      <c r="AT790" s="19" t="s">
        <v>157</v>
      </c>
      <c r="AU790" s="19" t="s">
        <v>81</v>
      </c>
    </row>
    <row r="791" spans="1:47" s="2" customFormat="1" ht="12">
      <c r="A791" s="36"/>
      <c r="B791" s="37"/>
      <c r="C791" s="38"/>
      <c r="D791" s="198" t="s">
        <v>159</v>
      </c>
      <c r="E791" s="38"/>
      <c r="F791" s="199" t="s">
        <v>1247</v>
      </c>
      <c r="G791" s="38"/>
      <c r="H791" s="38"/>
      <c r="I791" s="195"/>
      <c r="J791" s="38"/>
      <c r="K791" s="38"/>
      <c r="L791" s="41"/>
      <c r="M791" s="196"/>
      <c r="N791" s="197"/>
      <c r="O791" s="66"/>
      <c r="P791" s="66"/>
      <c r="Q791" s="66"/>
      <c r="R791" s="66"/>
      <c r="S791" s="66"/>
      <c r="T791" s="67"/>
      <c r="U791" s="36"/>
      <c r="V791" s="36"/>
      <c r="W791" s="36"/>
      <c r="X791" s="36"/>
      <c r="Y791" s="36"/>
      <c r="Z791" s="36"/>
      <c r="AA791" s="36"/>
      <c r="AB791" s="36"/>
      <c r="AC791" s="36"/>
      <c r="AD791" s="36"/>
      <c r="AE791" s="36"/>
      <c r="AT791" s="19" t="s">
        <v>159</v>
      </c>
      <c r="AU791" s="19" t="s">
        <v>81</v>
      </c>
    </row>
    <row r="792" spans="2:51" s="13" customFormat="1" ht="12">
      <c r="B792" s="200"/>
      <c r="C792" s="201"/>
      <c r="D792" s="193" t="s">
        <v>161</v>
      </c>
      <c r="E792" s="202" t="s">
        <v>19</v>
      </c>
      <c r="F792" s="203" t="s">
        <v>1248</v>
      </c>
      <c r="G792" s="201"/>
      <c r="H792" s="204">
        <v>4.8</v>
      </c>
      <c r="I792" s="205"/>
      <c r="J792" s="201"/>
      <c r="K792" s="201"/>
      <c r="L792" s="206"/>
      <c r="M792" s="207"/>
      <c r="N792" s="208"/>
      <c r="O792" s="208"/>
      <c r="P792" s="208"/>
      <c r="Q792" s="208"/>
      <c r="R792" s="208"/>
      <c r="S792" s="208"/>
      <c r="T792" s="209"/>
      <c r="AT792" s="210" t="s">
        <v>161</v>
      </c>
      <c r="AU792" s="210" t="s">
        <v>81</v>
      </c>
      <c r="AV792" s="13" t="s">
        <v>81</v>
      </c>
      <c r="AW792" s="13" t="s">
        <v>34</v>
      </c>
      <c r="AX792" s="13" t="s">
        <v>79</v>
      </c>
      <c r="AY792" s="210" t="s">
        <v>148</v>
      </c>
    </row>
    <row r="793" spans="1:65" s="2" customFormat="1" ht="24.2" customHeight="1">
      <c r="A793" s="36"/>
      <c r="B793" s="37"/>
      <c r="C793" s="180" t="s">
        <v>1249</v>
      </c>
      <c r="D793" s="180" t="s">
        <v>150</v>
      </c>
      <c r="E793" s="181" t="s">
        <v>1250</v>
      </c>
      <c r="F793" s="182" t="s">
        <v>1251</v>
      </c>
      <c r="G793" s="183" t="s">
        <v>245</v>
      </c>
      <c r="H793" s="184">
        <v>95.25</v>
      </c>
      <c r="I793" s="185"/>
      <c r="J793" s="186">
        <f>ROUND(I793*H793,2)</f>
        <v>0</v>
      </c>
      <c r="K793" s="182" t="s">
        <v>154</v>
      </c>
      <c r="L793" s="41"/>
      <c r="M793" s="187" t="s">
        <v>19</v>
      </c>
      <c r="N793" s="188" t="s">
        <v>43</v>
      </c>
      <c r="O793" s="66"/>
      <c r="P793" s="189">
        <f>O793*H793</f>
        <v>0</v>
      </c>
      <c r="Q793" s="189">
        <v>3E-05</v>
      </c>
      <c r="R793" s="189">
        <f>Q793*H793</f>
        <v>0.0028575000000000002</v>
      </c>
      <c r="S793" s="189">
        <v>0</v>
      </c>
      <c r="T793" s="190">
        <f>S793*H793</f>
        <v>0</v>
      </c>
      <c r="U793" s="36"/>
      <c r="V793" s="36"/>
      <c r="W793" s="36"/>
      <c r="X793" s="36"/>
      <c r="Y793" s="36"/>
      <c r="Z793" s="36"/>
      <c r="AA793" s="36"/>
      <c r="AB793" s="36"/>
      <c r="AC793" s="36"/>
      <c r="AD793" s="36"/>
      <c r="AE793" s="36"/>
      <c r="AR793" s="191" t="s">
        <v>256</v>
      </c>
      <c r="AT793" s="191" t="s">
        <v>150</v>
      </c>
      <c r="AU793" s="191" t="s">
        <v>81</v>
      </c>
      <c r="AY793" s="19" t="s">
        <v>148</v>
      </c>
      <c r="BE793" s="192">
        <f>IF(N793="základní",J793,0)</f>
        <v>0</v>
      </c>
      <c r="BF793" s="192">
        <f>IF(N793="snížená",J793,0)</f>
        <v>0</v>
      </c>
      <c r="BG793" s="192">
        <f>IF(N793="zákl. přenesená",J793,0)</f>
        <v>0</v>
      </c>
      <c r="BH793" s="192">
        <f>IF(N793="sníž. přenesená",J793,0)</f>
        <v>0</v>
      </c>
      <c r="BI793" s="192">
        <f>IF(N793="nulová",J793,0)</f>
        <v>0</v>
      </c>
      <c r="BJ793" s="19" t="s">
        <v>79</v>
      </c>
      <c r="BK793" s="192">
        <f>ROUND(I793*H793,2)</f>
        <v>0</v>
      </c>
      <c r="BL793" s="19" t="s">
        <v>256</v>
      </c>
      <c r="BM793" s="191" t="s">
        <v>1252</v>
      </c>
    </row>
    <row r="794" spans="1:47" s="2" customFormat="1" ht="19.5">
      <c r="A794" s="36"/>
      <c r="B794" s="37"/>
      <c r="C794" s="38"/>
      <c r="D794" s="193" t="s">
        <v>157</v>
      </c>
      <c r="E794" s="38"/>
      <c r="F794" s="194" t="s">
        <v>1253</v>
      </c>
      <c r="G794" s="38"/>
      <c r="H794" s="38"/>
      <c r="I794" s="195"/>
      <c r="J794" s="38"/>
      <c r="K794" s="38"/>
      <c r="L794" s="41"/>
      <c r="M794" s="196"/>
      <c r="N794" s="197"/>
      <c r="O794" s="66"/>
      <c r="P794" s="66"/>
      <c r="Q794" s="66"/>
      <c r="R794" s="66"/>
      <c r="S794" s="66"/>
      <c r="T794" s="67"/>
      <c r="U794" s="36"/>
      <c r="V794" s="36"/>
      <c r="W794" s="36"/>
      <c r="X794" s="36"/>
      <c r="Y794" s="36"/>
      <c r="Z794" s="36"/>
      <c r="AA794" s="36"/>
      <c r="AB794" s="36"/>
      <c r="AC794" s="36"/>
      <c r="AD794" s="36"/>
      <c r="AE794" s="36"/>
      <c r="AT794" s="19" t="s">
        <v>157</v>
      </c>
      <c r="AU794" s="19" t="s">
        <v>81</v>
      </c>
    </row>
    <row r="795" spans="1:47" s="2" customFormat="1" ht="12">
      <c r="A795" s="36"/>
      <c r="B795" s="37"/>
      <c r="C795" s="38"/>
      <c r="D795" s="198" t="s">
        <v>159</v>
      </c>
      <c r="E795" s="38"/>
      <c r="F795" s="199" t="s">
        <v>1254</v>
      </c>
      <c r="G795" s="38"/>
      <c r="H795" s="38"/>
      <c r="I795" s="195"/>
      <c r="J795" s="38"/>
      <c r="K795" s="38"/>
      <c r="L795" s="41"/>
      <c r="M795" s="196"/>
      <c r="N795" s="197"/>
      <c r="O795" s="66"/>
      <c r="P795" s="66"/>
      <c r="Q795" s="66"/>
      <c r="R795" s="66"/>
      <c r="S795" s="66"/>
      <c r="T795" s="67"/>
      <c r="U795" s="36"/>
      <c r="V795" s="36"/>
      <c r="W795" s="36"/>
      <c r="X795" s="36"/>
      <c r="Y795" s="36"/>
      <c r="Z795" s="36"/>
      <c r="AA795" s="36"/>
      <c r="AB795" s="36"/>
      <c r="AC795" s="36"/>
      <c r="AD795" s="36"/>
      <c r="AE795" s="36"/>
      <c r="AT795" s="19" t="s">
        <v>159</v>
      </c>
      <c r="AU795" s="19" t="s">
        <v>81</v>
      </c>
    </row>
    <row r="796" spans="2:51" s="13" customFormat="1" ht="12">
      <c r="B796" s="200"/>
      <c r="C796" s="201"/>
      <c r="D796" s="193" t="s">
        <v>161</v>
      </c>
      <c r="E796" s="202" t="s">
        <v>19</v>
      </c>
      <c r="F796" s="203" t="s">
        <v>1255</v>
      </c>
      <c r="G796" s="201"/>
      <c r="H796" s="204">
        <v>95.25</v>
      </c>
      <c r="I796" s="205"/>
      <c r="J796" s="201"/>
      <c r="K796" s="201"/>
      <c r="L796" s="206"/>
      <c r="M796" s="207"/>
      <c r="N796" s="208"/>
      <c r="O796" s="208"/>
      <c r="P796" s="208"/>
      <c r="Q796" s="208"/>
      <c r="R796" s="208"/>
      <c r="S796" s="208"/>
      <c r="T796" s="209"/>
      <c r="AT796" s="210" t="s">
        <v>161</v>
      </c>
      <c r="AU796" s="210" t="s">
        <v>81</v>
      </c>
      <c r="AV796" s="13" t="s">
        <v>81</v>
      </c>
      <c r="AW796" s="13" t="s">
        <v>34</v>
      </c>
      <c r="AX796" s="13" t="s">
        <v>79</v>
      </c>
      <c r="AY796" s="210" t="s">
        <v>148</v>
      </c>
    </row>
    <row r="797" spans="1:65" s="2" customFormat="1" ht="24.2" customHeight="1">
      <c r="A797" s="36"/>
      <c r="B797" s="37"/>
      <c r="C797" s="180" t="s">
        <v>1256</v>
      </c>
      <c r="D797" s="180" t="s">
        <v>150</v>
      </c>
      <c r="E797" s="181" t="s">
        <v>1257</v>
      </c>
      <c r="F797" s="182" t="s">
        <v>1258</v>
      </c>
      <c r="G797" s="183" t="s">
        <v>245</v>
      </c>
      <c r="H797" s="184">
        <v>14.8</v>
      </c>
      <c r="I797" s="185"/>
      <c r="J797" s="186">
        <f>ROUND(I797*H797,2)</f>
        <v>0</v>
      </c>
      <c r="K797" s="182" t="s">
        <v>154</v>
      </c>
      <c r="L797" s="41"/>
      <c r="M797" s="187" t="s">
        <v>19</v>
      </c>
      <c r="N797" s="188" t="s">
        <v>43</v>
      </c>
      <c r="O797" s="66"/>
      <c r="P797" s="189">
        <f>O797*H797</f>
        <v>0</v>
      </c>
      <c r="Q797" s="189">
        <v>0</v>
      </c>
      <c r="R797" s="189">
        <f>Q797*H797</f>
        <v>0</v>
      </c>
      <c r="S797" s="189">
        <v>0.003</v>
      </c>
      <c r="T797" s="190">
        <f>S797*H797</f>
        <v>0.0444</v>
      </c>
      <c r="U797" s="36"/>
      <c r="V797" s="36"/>
      <c r="W797" s="36"/>
      <c r="X797" s="36"/>
      <c r="Y797" s="36"/>
      <c r="Z797" s="36"/>
      <c r="AA797" s="36"/>
      <c r="AB797" s="36"/>
      <c r="AC797" s="36"/>
      <c r="AD797" s="36"/>
      <c r="AE797" s="36"/>
      <c r="AR797" s="191" t="s">
        <v>256</v>
      </c>
      <c r="AT797" s="191" t="s">
        <v>150</v>
      </c>
      <c r="AU797" s="191" t="s">
        <v>81</v>
      </c>
      <c r="AY797" s="19" t="s">
        <v>148</v>
      </c>
      <c r="BE797" s="192">
        <f>IF(N797="základní",J797,0)</f>
        <v>0</v>
      </c>
      <c r="BF797" s="192">
        <f>IF(N797="snížená",J797,0)</f>
        <v>0</v>
      </c>
      <c r="BG797" s="192">
        <f>IF(N797="zákl. přenesená",J797,0)</f>
        <v>0</v>
      </c>
      <c r="BH797" s="192">
        <f>IF(N797="sníž. přenesená",J797,0)</f>
        <v>0</v>
      </c>
      <c r="BI797" s="192">
        <f>IF(N797="nulová",J797,0)</f>
        <v>0</v>
      </c>
      <c r="BJ797" s="19" t="s">
        <v>79</v>
      </c>
      <c r="BK797" s="192">
        <f>ROUND(I797*H797,2)</f>
        <v>0</v>
      </c>
      <c r="BL797" s="19" t="s">
        <v>256</v>
      </c>
      <c r="BM797" s="191" t="s">
        <v>1259</v>
      </c>
    </row>
    <row r="798" spans="1:47" s="2" customFormat="1" ht="12">
      <c r="A798" s="36"/>
      <c r="B798" s="37"/>
      <c r="C798" s="38"/>
      <c r="D798" s="193" t="s">
        <v>157</v>
      </c>
      <c r="E798" s="38"/>
      <c r="F798" s="194" t="s">
        <v>1260</v>
      </c>
      <c r="G798" s="38"/>
      <c r="H798" s="38"/>
      <c r="I798" s="195"/>
      <c r="J798" s="38"/>
      <c r="K798" s="38"/>
      <c r="L798" s="41"/>
      <c r="M798" s="196"/>
      <c r="N798" s="197"/>
      <c r="O798" s="66"/>
      <c r="P798" s="66"/>
      <c r="Q798" s="66"/>
      <c r="R798" s="66"/>
      <c r="S798" s="66"/>
      <c r="T798" s="67"/>
      <c r="U798" s="36"/>
      <c r="V798" s="36"/>
      <c r="W798" s="36"/>
      <c r="X798" s="36"/>
      <c r="Y798" s="36"/>
      <c r="Z798" s="36"/>
      <c r="AA798" s="36"/>
      <c r="AB798" s="36"/>
      <c r="AC798" s="36"/>
      <c r="AD798" s="36"/>
      <c r="AE798" s="36"/>
      <c r="AT798" s="19" t="s">
        <v>157</v>
      </c>
      <c r="AU798" s="19" t="s">
        <v>81</v>
      </c>
    </row>
    <row r="799" spans="1:47" s="2" customFormat="1" ht="12">
      <c r="A799" s="36"/>
      <c r="B799" s="37"/>
      <c r="C799" s="38"/>
      <c r="D799" s="198" t="s">
        <v>159</v>
      </c>
      <c r="E799" s="38"/>
      <c r="F799" s="199" t="s">
        <v>1261</v>
      </c>
      <c r="G799" s="38"/>
      <c r="H799" s="38"/>
      <c r="I799" s="195"/>
      <c r="J799" s="38"/>
      <c r="K799" s="38"/>
      <c r="L799" s="41"/>
      <c r="M799" s="196"/>
      <c r="N799" s="197"/>
      <c r="O799" s="66"/>
      <c r="P799" s="66"/>
      <c r="Q799" s="66"/>
      <c r="R799" s="66"/>
      <c r="S799" s="66"/>
      <c r="T799" s="67"/>
      <c r="U799" s="36"/>
      <c r="V799" s="36"/>
      <c r="W799" s="36"/>
      <c r="X799" s="36"/>
      <c r="Y799" s="36"/>
      <c r="Z799" s="36"/>
      <c r="AA799" s="36"/>
      <c r="AB799" s="36"/>
      <c r="AC799" s="36"/>
      <c r="AD799" s="36"/>
      <c r="AE799" s="36"/>
      <c r="AT799" s="19" t="s">
        <v>159</v>
      </c>
      <c r="AU799" s="19" t="s">
        <v>81</v>
      </c>
    </row>
    <row r="800" spans="2:51" s="13" customFormat="1" ht="12">
      <c r="B800" s="200"/>
      <c r="C800" s="201"/>
      <c r="D800" s="193" t="s">
        <v>161</v>
      </c>
      <c r="E800" s="202" t="s">
        <v>19</v>
      </c>
      <c r="F800" s="203" t="s">
        <v>1262</v>
      </c>
      <c r="G800" s="201"/>
      <c r="H800" s="204">
        <v>14.8</v>
      </c>
      <c r="I800" s="205"/>
      <c r="J800" s="201"/>
      <c r="K800" s="201"/>
      <c r="L800" s="206"/>
      <c r="M800" s="207"/>
      <c r="N800" s="208"/>
      <c r="O800" s="208"/>
      <c r="P800" s="208"/>
      <c r="Q800" s="208"/>
      <c r="R800" s="208"/>
      <c r="S800" s="208"/>
      <c r="T800" s="209"/>
      <c r="AT800" s="210" t="s">
        <v>161</v>
      </c>
      <c r="AU800" s="210" t="s">
        <v>81</v>
      </c>
      <c r="AV800" s="13" t="s">
        <v>81</v>
      </c>
      <c r="AW800" s="13" t="s">
        <v>34</v>
      </c>
      <c r="AX800" s="13" t="s">
        <v>79</v>
      </c>
      <c r="AY800" s="210" t="s">
        <v>148</v>
      </c>
    </row>
    <row r="801" spans="1:65" s="2" customFormat="1" ht="24.2" customHeight="1">
      <c r="A801" s="36"/>
      <c r="B801" s="37"/>
      <c r="C801" s="180" t="s">
        <v>1263</v>
      </c>
      <c r="D801" s="180" t="s">
        <v>150</v>
      </c>
      <c r="E801" s="181" t="s">
        <v>1264</v>
      </c>
      <c r="F801" s="182" t="s">
        <v>1265</v>
      </c>
      <c r="G801" s="183" t="s">
        <v>245</v>
      </c>
      <c r="H801" s="184">
        <v>95.25</v>
      </c>
      <c r="I801" s="185"/>
      <c r="J801" s="186">
        <f>ROUND(I801*H801,2)</f>
        <v>0</v>
      </c>
      <c r="K801" s="182" t="s">
        <v>19</v>
      </c>
      <c r="L801" s="41"/>
      <c r="M801" s="187" t="s">
        <v>19</v>
      </c>
      <c r="N801" s="188" t="s">
        <v>43</v>
      </c>
      <c r="O801" s="66"/>
      <c r="P801" s="189">
        <f>O801*H801</f>
        <v>0</v>
      </c>
      <c r="Q801" s="189">
        <v>0.0007</v>
      </c>
      <c r="R801" s="189">
        <f>Q801*H801</f>
        <v>0.066675</v>
      </c>
      <c r="S801" s="189">
        <v>0</v>
      </c>
      <c r="T801" s="190">
        <f>S801*H801</f>
        <v>0</v>
      </c>
      <c r="U801" s="36"/>
      <c r="V801" s="36"/>
      <c r="W801" s="36"/>
      <c r="X801" s="36"/>
      <c r="Y801" s="36"/>
      <c r="Z801" s="36"/>
      <c r="AA801" s="36"/>
      <c r="AB801" s="36"/>
      <c r="AC801" s="36"/>
      <c r="AD801" s="36"/>
      <c r="AE801" s="36"/>
      <c r="AR801" s="191" t="s">
        <v>256</v>
      </c>
      <c r="AT801" s="191" t="s">
        <v>150</v>
      </c>
      <c r="AU801" s="191" t="s">
        <v>81</v>
      </c>
      <c r="AY801" s="19" t="s">
        <v>148</v>
      </c>
      <c r="BE801" s="192">
        <f>IF(N801="základní",J801,0)</f>
        <v>0</v>
      </c>
      <c r="BF801" s="192">
        <f>IF(N801="snížená",J801,0)</f>
        <v>0</v>
      </c>
      <c r="BG801" s="192">
        <f>IF(N801="zákl. přenesená",J801,0)</f>
        <v>0</v>
      </c>
      <c r="BH801" s="192">
        <f>IF(N801="sníž. přenesená",J801,0)</f>
        <v>0</v>
      </c>
      <c r="BI801" s="192">
        <f>IF(N801="nulová",J801,0)</f>
        <v>0</v>
      </c>
      <c r="BJ801" s="19" t="s">
        <v>79</v>
      </c>
      <c r="BK801" s="192">
        <f>ROUND(I801*H801,2)</f>
        <v>0</v>
      </c>
      <c r="BL801" s="19" t="s">
        <v>256</v>
      </c>
      <c r="BM801" s="191" t="s">
        <v>1266</v>
      </c>
    </row>
    <row r="802" spans="1:47" s="2" customFormat="1" ht="19.5">
      <c r="A802" s="36"/>
      <c r="B802" s="37"/>
      <c r="C802" s="38"/>
      <c r="D802" s="193" t="s">
        <v>157</v>
      </c>
      <c r="E802" s="38"/>
      <c r="F802" s="194" t="s">
        <v>1267</v>
      </c>
      <c r="G802" s="38"/>
      <c r="H802" s="38"/>
      <c r="I802" s="195"/>
      <c r="J802" s="38"/>
      <c r="K802" s="38"/>
      <c r="L802" s="41"/>
      <c r="M802" s="196"/>
      <c r="N802" s="197"/>
      <c r="O802" s="66"/>
      <c r="P802" s="66"/>
      <c r="Q802" s="66"/>
      <c r="R802" s="66"/>
      <c r="S802" s="66"/>
      <c r="T802" s="67"/>
      <c r="U802" s="36"/>
      <c r="V802" s="36"/>
      <c r="W802" s="36"/>
      <c r="X802" s="36"/>
      <c r="Y802" s="36"/>
      <c r="Z802" s="36"/>
      <c r="AA802" s="36"/>
      <c r="AB802" s="36"/>
      <c r="AC802" s="36"/>
      <c r="AD802" s="36"/>
      <c r="AE802" s="36"/>
      <c r="AT802" s="19" t="s">
        <v>157</v>
      </c>
      <c r="AU802" s="19" t="s">
        <v>81</v>
      </c>
    </row>
    <row r="803" spans="2:51" s="13" customFormat="1" ht="12">
      <c r="B803" s="200"/>
      <c r="C803" s="201"/>
      <c r="D803" s="193" t="s">
        <v>161</v>
      </c>
      <c r="E803" s="202" t="s">
        <v>19</v>
      </c>
      <c r="F803" s="203" t="s">
        <v>1255</v>
      </c>
      <c r="G803" s="201"/>
      <c r="H803" s="204">
        <v>95.25</v>
      </c>
      <c r="I803" s="205"/>
      <c r="J803" s="201"/>
      <c r="K803" s="201"/>
      <c r="L803" s="206"/>
      <c r="M803" s="207"/>
      <c r="N803" s="208"/>
      <c r="O803" s="208"/>
      <c r="P803" s="208"/>
      <c r="Q803" s="208"/>
      <c r="R803" s="208"/>
      <c r="S803" s="208"/>
      <c r="T803" s="209"/>
      <c r="AT803" s="210" t="s">
        <v>161</v>
      </c>
      <c r="AU803" s="210" t="s">
        <v>81</v>
      </c>
      <c r="AV803" s="13" t="s">
        <v>81</v>
      </c>
      <c r="AW803" s="13" t="s">
        <v>34</v>
      </c>
      <c r="AX803" s="13" t="s">
        <v>79</v>
      </c>
      <c r="AY803" s="210" t="s">
        <v>148</v>
      </c>
    </row>
    <row r="804" spans="1:65" s="2" customFormat="1" ht="33" customHeight="1">
      <c r="A804" s="36"/>
      <c r="B804" s="37"/>
      <c r="C804" s="222" t="s">
        <v>1268</v>
      </c>
      <c r="D804" s="222" t="s">
        <v>189</v>
      </c>
      <c r="E804" s="223" t="s">
        <v>1269</v>
      </c>
      <c r="F804" s="224" t="s">
        <v>1270</v>
      </c>
      <c r="G804" s="225" t="s">
        <v>245</v>
      </c>
      <c r="H804" s="226">
        <v>104.775</v>
      </c>
      <c r="I804" s="227"/>
      <c r="J804" s="228">
        <f>ROUND(I804*H804,2)</f>
        <v>0</v>
      </c>
      <c r="K804" s="224" t="s">
        <v>154</v>
      </c>
      <c r="L804" s="229"/>
      <c r="M804" s="230" t="s">
        <v>19</v>
      </c>
      <c r="N804" s="231" t="s">
        <v>43</v>
      </c>
      <c r="O804" s="66"/>
      <c r="P804" s="189">
        <f>O804*H804</f>
        <v>0</v>
      </c>
      <c r="Q804" s="189">
        <v>0.00275</v>
      </c>
      <c r="R804" s="189">
        <f>Q804*H804</f>
        <v>0.28813125</v>
      </c>
      <c r="S804" s="189">
        <v>0</v>
      </c>
      <c r="T804" s="190">
        <f>S804*H804</f>
        <v>0</v>
      </c>
      <c r="U804" s="36"/>
      <c r="V804" s="36"/>
      <c r="W804" s="36"/>
      <c r="X804" s="36"/>
      <c r="Y804" s="36"/>
      <c r="Z804" s="36"/>
      <c r="AA804" s="36"/>
      <c r="AB804" s="36"/>
      <c r="AC804" s="36"/>
      <c r="AD804" s="36"/>
      <c r="AE804" s="36"/>
      <c r="AR804" s="191" t="s">
        <v>386</v>
      </c>
      <c r="AT804" s="191" t="s">
        <v>189</v>
      </c>
      <c r="AU804" s="191" t="s">
        <v>81</v>
      </c>
      <c r="AY804" s="19" t="s">
        <v>148</v>
      </c>
      <c r="BE804" s="192">
        <f>IF(N804="základní",J804,0)</f>
        <v>0</v>
      </c>
      <c r="BF804" s="192">
        <f>IF(N804="snížená",J804,0)</f>
        <v>0</v>
      </c>
      <c r="BG804" s="192">
        <f>IF(N804="zákl. přenesená",J804,0)</f>
        <v>0</v>
      </c>
      <c r="BH804" s="192">
        <f>IF(N804="sníž. přenesená",J804,0)</f>
        <v>0</v>
      </c>
      <c r="BI804" s="192">
        <f>IF(N804="nulová",J804,0)</f>
        <v>0</v>
      </c>
      <c r="BJ804" s="19" t="s">
        <v>79</v>
      </c>
      <c r="BK804" s="192">
        <f>ROUND(I804*H804,2)</f>
        <v>0</v>
      </c>
      <c r="BL804" s="19" t="s">
        <v>256</v>
      </c>
      <c r="BM804" s="191" t="s">
        <v>1271</v>
      </c>
    </row>
    <row r="805" spans="1:47" s="2" customFormat="1" ht="19.5">
      <c r="A805" s="36"/>
      <c r="B805" s="37"/>
      <c r="C805" s="38"/>
      <c r="D805" s="193" t="s">
        <v>157</v>
      </c>
      <c r="E805" s="38"/>
      <c r="F805" s="194" t="s">
        <v>1270</v>
      </c>
      <c r="G805" s="38"/>
      <c r="H805" s="38"/>
      <c r="I805" s="195"/>
      <c r="J805" s="38"/>
      <c r="K805" s="38"/>
      <c r="L805" s="41"/>
      <c r="M805" s="196"/>
      <c r="N805" s="197"/>
      <c r="O805" s="66"/>
      <c r="P805" s="66"/>
      <c r="Q805" s="66"/>
      <c r="R805" s="66"/>
      <c r="S805" s="66"/>
      <c r="T805" s="67"/>
      <c r="U805" s="36"/>
      <c r="V805" s="36"/>
      <c r="W805" s="36"/>
      <c r="X805" s="36"/>
      <c r="Y805" s="36"/>
      <c r="Z805" s="36"/>
      <c r="AA805" s="36"/>
      <c r="AB805" s="36"/>
      <c r="AC805" s="36"/>
      <c r="AD805" s="36"/>
      <c r="AE805" s="36"/>
      <c r="AT805" s="19" t="s">
        <v>157</v>
      </c>
      <c r="AU805" s="19" t="s">
        <v>81</v>
      </c>
    </row>
    <row r="806" spans="2:51" s="13" customFormat="1" ht="12">
      <c r="B806" s="200"/>
      <c r="C806" s="201"/>
      <c r="D806" s="193" t="s">
        <v>161</v>
      </c>
      <c r="E806" s="201"/>
      <c r="F806" s="203" t="s">
        <v>1272</v>
      </c>
      <c r="G806" s="201"/>
      <c r="H806" s="204">
        <v>104.775</v>
      </c>
      <c r="I806" s="205"/>
      <c r="J806" s="201"/>
      <c r="K806" s="201"/>
      <c r="L806" s="206"/>
      <c r="M806" s="207"/>
      <c r="N806" s="208"/>
      <c r="O806" s="208"/>
      <c r="P806" s="208"/>
      <c r="Q806" s="208"/>
      <c r="R806" s="208"/>
      <c r="S806" s="208"/>
      <c r="T806" s="209"/>
      <c r="AT806" s="210" t="s">
        <v>161</v>
      </c>
      <c r="AU806" s="210" t="s">
        <v>81</v>
      </c>
      <c r="AV806" s="13" t="s">
        <v>81</v>
      </c>
      <c r="AW806" s="13" t="s">
        <v>4</v>
      </c>
      <c r="AX806" s="13" t="s">
        <v>79</v>
      </c>
      <c r="AY806" s="210" t="s">
        <v>148</v>
      </c>
    </row>
    <row r="807" spans="1:65" s="2" customFormat="1" ht="24.2" customHeight="1">
      <c r="A807" s="36"/>
      <c r="B807" s="37"/>
      <c r="C807" s="180" t="s">
        <v>1273</v>
      </c>
      <c r="D807" s="180" t="s">
        <v>150</v>
      </c>
      <c r="E807" s="181" t="s">
        <v>1274</v>
      </c>
      <c r="F807" s="182" t="s">
        <v>1275</v>
      </c>
      <c r="G807" s="183" t="s">
        <v>395</v>
      </c>
      <c r="H807" s="184">
        <v>4.18</v>
      </c>
      <c r="I807" s="185"/>
      <c r="J807" s="186">
        <f>ROUND(I807*H807,2)</f>
        <v>0</v>
      </c>
      <c r="K807" s="182" t="s">
        <v>154</v>
      </c>
      <c r="L807" s="41"/>
      <c r="M807" s="187" t="s">
        <v>19</v>
      </c>
      <c r="N807" s="188" t="s">
        <v>43</v>
      </c>
      <c r="O807" s="66"/>
      <c r="P807" s="189">
        <f>O807*H807</f>
        <v>0</v>
      </c>
      <c r="Q807" s="189">
        <v>0</v>
      </c>
      <c r="R807" s="189">
        <f>Q807*H807</f>
        <v>0</v>
      </c>
      <c r="S807" s="189">
        <v>0.003</v>
      </c>
      <c r="T807" s="190">
        <f>S807*H807</f>
        <v>0.012539999999999999</v>
      </c>
      <c r="U807" s="36"/>
      <c r="V807" s="36"/>
      <c r="W807" s="36"/>
      <c r="X807" s="36"/>
      <c r="Y807" s="36"/>
      <c r="Z807" s="36"/>
      <c r="AA807" s="36"/>
      <c r="AB807" s="36"/>
      <c r="AC807" s="36"/>
      <c r="AD807" s="36"/>
      <c r="AE807" s="36"/>
      <c r="AR807" s="191" t="s">
        <v>256</v>
      </c>
      <c r="AT807" s="191" t="s">
        <v>150</v>
      </c>
      <c r="AU807" s="191" t="s">
        <v>81</v>
      </c>
      <c r="AY807" s="19" t="s">
        <v>148</v>
      </c>
      <c r="BE807" s="192">
        <f>IF(N807="základní",J807,0)</f>
        <v>0</v>
      </c>
      <c r="BF807" s="192">
        <f>IF(N807="snížená",J807,0)</f>
        <v>0</v>
      </c>
      <c r="BG807" s="192">
        <f>IF(N807="zákl. přenesená",J807,0)</f>
        <v>0</v>
      </c>
      <c r="BH807" s="192">
        <f>IF(N807="sníž. přenesená",J807,0)</f>
        <v>0</v>
      </c>
      <c r="BI807" s="192">
        <f>IF(N807="nulová",J807,0)</f>
        <v>0</v>
      </c>
      <c r="BJ807" s="19" t="s">
        <v>79</v>
      </c>
      <c r="BK807" s="192">
        <f>ROUND(I807*H807,2)</f>
        <v>0</v>
      </c>
      <c r="BL807" s="19" t="s">
        <v>256</v>
      </c>
      <c r="BM807" s="191" t="s">
        <v>1276</v>
      </c>
    </row>
    <row r="808" spans="1:47" s="2" customFormat="1" ht="19.5">
      <c r="A808" s="36"/>
      <c r="B808" s="37"/>
      <c r="C808" s="38"/>
      <c r="D808" s="193" t="s">
        <v>157</v>
      </c>
      <c r="E808" s="38"/>
      <c r="F808" s="194" t="s">
        <v>1277</v>
      </c>
      <c r="G808" s="38"/>
      <c r="H808" s="38"/>
      <c r="I808" s="195"/>
      <c r="J808" s="38"/>
      <c r="K808" s="38"/>
      <c r="L808" s="41"/>
      <c r="M808" s="196"/>
      <c r="N808" s="197"/>
      <c r="O808" s="66"/>
      <c r="P808" s="66"/>
      <c r="Q808" s="66"/>
      <c r="R808" s="66"/>
      <c r="S808" s="66"/>
      <c r="T808" s="67"/>
      <c r="U808" s="36"/>
      <c r="V808" s="36"/>
      <c r="W808" s="36"/>
      <c r="X808" s="36"/>
      <c r="Y808" s="36"/>
      <c r="Z808" s="36"/>
      <c r="AA808" s="36"/>
      <c r="AB808" s="36"/>
      <c r="AC808" s="36"/>
      <c r="AD808" s="36"/>
      <c r="AE808" s="36"/>
      <c r="AT808" s="19" t="s">
        <v>157</v>
      </c>
      <c r="AU808" s="19" t="s">
        <v>81</v>
      </c>
    </row>
    <row r="809" spans="1:47" s="2" customFormat="1" ht="12">
      <c r="A809" s="36"/>
      <c r="B809" s="37"/>
      <c r="C809" s="38"/>
      <c r="D809" s="198" t="s">
        <v>159</v>
      </c>
      <c r="E809" s="38"/>
      <c r="F809" s="199" t="s">
        <v>1278</v>
      </c>
      <c r="G809" s="38"/>
      <c r="H809" s="38"/>
      <c r="I809" s="195"/>
      <c r="J809" s="38"/>
      <c r="K809" s="38"/>
      <c r="L809" s="41"/>
      <c r="M809" s="196"/>
      <c r="N809" s="197"/>
      <c r="O809" s="66"/>
      <c r="P809" s="66"/>
      <c r="Q809" s="66"/>
      <c r="R809" s="66"/>
      <c r="S809" s="66"/>
      <c r="T809" s="67"/>
      <c r="U809" s="36"/>
      <c r="V809" s="36"/>
      <c r="W809" s="36"/>
      <c r="X809" s="36"/>
      <c r="Y809" s="36"/>
      <c r="Z809" s="36"/>
      <c r="AA809" s="36"/>
      <c r="AB809" s="36"/>
      <c r="AC809" s="36"/>
      <c r="AD809" s="36"/>
      <c r="AE809" s="36"/>
      <c r="AT809" s="19" t="s">
        <v>159</v>
      </c>
      <c r="AU809" s="19" t="s">
        <v>81</v>
      </c>
    </row>
    <row r="810" spans="2:51" s="13" customFormat="1" ht="22.5">
      <c r="B810" s="200"/>
      <c r="C810" s="201"/>
      <c r="D810" s="193" t="s">
        <v>161</v>
      </c>
      <c r="E810" s="202" t="s">
        <v>19</v>
      </c>
      <c r="F810" s="203" t="s">
        <v>1279</v>
      </c>
      <c r="G810" s="201"/>
      <c r="H810" s="204">
        <v>4.18</v>
      </c>
      <c r="I810" s="205"/>
      <c r="J810" s="201"/>
      <c r="K810" s="201"/>
      <c r="L810" s="206"/>
      <c r="M810" s="207"/>
      <c r="N810" s="208"/>
      <c r="O810" s="208"/>
      <c r="P810" s="208"/>
      <c r="Q810" s="208"/>
      <c r="R810" s="208"/>
      <c r="S810" s="208"/>
      <c r="T810" s="209"/>
      <c r="AT810" s="210" t="s">
        <v>161</v>
      </c>
      <c r="AU810" s="210" t="s">
        <v>81</v>
      </c>
      <c r="AV810" s="13" t="s">
        <v>81</v>
      </c>
      <c r="AW810" s="13" t="s">
        <v>34</v>
      </c>
      <c r="AX810" s="13" t="s">
        <v>79</v>
      </c>
      <c r="AY810" s="210" t="s">
        <v>148</v>
      </c>
    </row>
    <row r="811" spans="1:65" s="2" customFormat="1" ht="24.2" customHeight="1">
      <c r="A811" s="36"/>
      <c r="B811" s="37"/>
      <c r="C811" s="180" t="s">
        <v>1280</v>
      </c>
      <c r="D811" s="180" t="s">
        <v>150</v>
      </c>
      <c r="E811" s="181" t="s">
        <v>1281</v>
      </c>
      <c r="F811" s="182" t="s">
        <v>1282</v>
      </c>
      <c r="G811" s="183" t="s">
        <v>824</v>
      </c>
      <c r="H811" s="253"/>
      <c r="I811" s="185"/>
      <c r="J811" s="186">
        <f>ROUND(I811*H811,2)</f>
        <v>0</v>
      </c>
      <c r="K811" s="182" t="s">
        <v>154</v>
      </c>
      <c r="L811" s="41"/>
      <c r="M811" s="187" t="s">
        <v>19</v>
      </c>
      <c r="N811" s="188" t="s">
        <v>43</v>
      </c>
      <c r="O811" s="66"/>
      <c r="P811" s="189">
        <f>O811*H811</f>
        <v>0</v>
      </c>
      <c r="Q811" s="189">
        <v>0</v>
      </c>
      <c r="R811" s="189">
        <f>Q811*H811</f>
        <v>0</v>
      </c>
      <c r="S811" s="189">
        <v>0</v>
      </c>
      <c r="T811" s="190">
        <f>S811*H811</f>
        <v>0</v>
      </c>
      <c r="U811" s="36"/>
      <c r="V811" s="36"/>
      <c r="W811" s="36"/>
      <c r="X811" s="36"/>
      <c r="Y811" s="36"/>
      <c r="Z811" s="36"/>
      <c r="AA811" s="36"/>
      <c r="AB811" s="36"/>
      <c r="AC811" s="36"/>
      <c r="AD811" s="36"/>
      <c r="AE811" s="36"/>
      <c r="AR811" s="191" t="s">
        <v>256</v>
      </c>
      <c r="AT811" s="191" t="s">
        <v>150</v>
      </c>
      <c r="AU811" s="191" t="s">
        <v>81</v>
      </c>
      <c r="AY811" s="19" t="s">
        <v>148</v>
      </c>
      <c r="BE811" s="192">
        <f>IF(N811="základní",J811,0)</f>
        <v>0</v>
      </c>
      <c r="BF811" s="192">
        <f>IF(N811="snížená",J811,0)</f>
        <v>0</v>
      </c>
      <c r="BG811" s="192">
        <f>IF(N811="zákl. přenesená",J811,0)</f>
        <v>0</v>
      </c>
      <c r="BH811" s="192">
        <f>IF(N811="sníž. přenesená",J811,0)</f>
        <v>0</v>
      </c>
      <c r="BI811" s="192">
        <f>IF(N811="nulová",J811,0)</f>
        <v>0</v>
      </c>
      <c r="BJ811" s="19" t="s">
        <v>79</v>
      </c>
      <c r="BK811" s="192">
        <f>ROUND(I811*H811,2)</f>
        <v>0</v>
      </c>
      <c r="BL811" s="19" t="s">
        <v>256</v>
      </c>
      <c r="BM811" s="191" t="s">
        <v>1283</v>
      </c>
    </row>
    <row r="812" spans="1:47" s="2" customFormat="1" ht="29.25">
      <c r="A812" s="36"/>
      <c r="B812" s="37"/>
      <c r="C812" s="38"/>
      <c r="D812" s="193" t="s">
        <v>157</v>
      </c>
      <c r="E812" s="38"/>
      <c r="F812" s="194" t="s">
        <v>1284</v>
      </c>
      <c r="G812" s="38"/>
      <c r="H812" s="38"/>
      <c r="I812" s="195"/>
      <c r="J812" s="38"/>
      <c r="K812" s="38"/>
      <c r="L812" s="41"/>
      <c r="M812" s="196"/>
      <c r="N812" s="197"/>
      <c r="O812" s="66"/>
      <c r="P812" s="66"/>
      <c r="Q812" s="66"/>
      <c r="R812" s="66"/>
      <c r="S812" s="66"/>
      <c r="T812" s="67"/>
      <c r="U812" s="36"/>
      <c r="V812" s="36"/>
      <c r="W812" s="36"/>
      <c r="X812" s="36"/>
      <c r="Y812" s="36"/>
      <c r="Z812" s="36"/>
      <c r="AA812" s="36"/>
      <c r="AB812" s="36"/>
      <c r="AC812" s="36"/>
      <c r="AD812" s="36"/>
      <c r="AE812" s="36"/>
      <c r="AT812" s="19" t="s">
        <v>157</v>
      </c>
      <c r="AU812" s="19" t="s">
        <v>81</v>
      </c>
    </row>
    <row r="813" spans="1:47" s="2" customFormat="1" ht="12">
      <c r="A813" s="36"/>
      <c r="B813" s="37"/>
      <c r="C813" s="38"/>
      <c r="D813" s="198" t="s">
        <v>159</v>
      </c>
      <c r="E813" s="38"/>
      <c r="F813" s="199" t="s">
        <v>1285</v>
      </c>
      <c r="G813" s="38"/>
      <c r="H813" s="38"/>
      <c r="I813" s="195"/>
      <c r="J813" s="38"/>
      <c r="K813" s="38"/>
      <c r="L813" s="41"/>
      <c r="M813" s="196"/>
      <c r="N813" s="197"/>
      <c r="O813" s="66"/>
      <c r="P813" s="66"/>
      <c r="Q813" s="66"/>
      <c r="R813" s="66"/>
      <c r="S813" s="66"/>
      <c r="T813" s="67"/>
      <c r="U813" s="36"/>
      <c r="V813" s="36"/>
      <c r="W813" s="36"/>
      <c r="X813" s="36"/>
      <c r="Y813" s="36"/>
      <c r="Z813" s="36"/>
      <c r="AA813" s="36"/>
      <c r="AB813" s="36"/>
      <c r="AC813" s="36"/>
      <c r="AD813" s="36"/>
      <c r="AE813" s="36"/>
      <c r="AT813" s="19" t="s">
        <v>159</v>
      </c>
      <c r="AU813" s="19" t="s">
        <v>81</v>
      </c>
    </row>
    <row r="814" spans="2:63" s="12" customFormat="1" ht="22.9" customHeight="1">
      <c r="B814" s="164"/>
      <c r="C814" s="165"/>
      <c r="D814" s="166" t="s">
        <v>71</v>
      </c>
      <c r="E814" s="178" t="s">
        <v>1286</v>
      </c>
      <c r="F814" s="178" t="s">
        <v>1287</v>
      </c>
      <c r="G814" s="165"/>
      <c r="H814" s="165"/>
      <c r="I814" s="168"/>
      <c r="J814" s="179">
        <f>BK814</f>
        <v>0</v>
      </c>
      <c r="K814" s="165"/>
      <c r="L814" s="170"/>
      <c r="M814" s="171"/>
      <c r="N814" s="172"/>
      <c r="O814" s="172"/>
      <c r="P814" s="173">
        <f>SUM(P815:P843)</f>
        <v>0</v>
      </c>
      <c r="Q814" s="172"/>
      <c r="R814" s="173">
        <f>SUM(R815:R843)</f>
        <v>4.3943776</v>
      </c>
      <c r="S814" s="172"/>
      <c r="T814" s="174">
        <f>SUM(T815:T843)</f>
        <v>0</v>
      </c>
      <c r="AR814" s="175" t="s">
        <v>81</v>
      </c>
      <c r="AT814" s="176" t="s">
        <v>71</v>
      </c>
      <c r="AU814" s="176" t="s">
        <v>79</v>
      </c>
      <c r="AY814" s="175" t="s">
        <v>148</v>
      </c>
      <c r="BK814" s="177">
        <f>SUM(BK815:BK843)</f>
        <v>0</v>
      </c>
    </row>
    <row r="815" spans="1:65" s="2" customFormat="1" ht="37.9" customHeight="1">
      <c r="A815" s="36"/>
      <c r="B815" s="37"/>
      <c r="C815" s="180" t="s">
        <v>1288</v>
      </c>
      <c r="D815" s="180" t="s">
        <v>150</v>
      </c>
      <c r="E815" s="181" t="s">
        <v>1289</v>
      </c>
      <c r="F815" s="182" t="s">
        <v>1290</v>
      </c>
      <c r="G815" s="183" t="s">
        <v>245</v>
      </c>
      <c r="H815" s="184">
        <v>221.725</v>
      </c>
      <c r="I815" s="185"/>
      <c r="J815" s="186">
        <f>ROUND(I815*H815,2)</f>
        <v>0</v>
      </c>
      <c r="K815" s="182" t="s">
        <v>154</v>
      </c>
      <c r="L815" s="41"/>
      <c r="M815" s="187" t="s">
        <v>19</v>
      </c>
      <c r="N815" s="188" t="s">
        <v>43</v>
      </c>
      <c r="O815" s="66"/>
      <c r="P815" s="189">
        <f>O815*H815</f>
        <v>0</v>
      </c>
      <c r="Q815" s="189">
        <v>0.006</v>
      </c>
      <c r="R815" s="189">
        <f>Q815*H815</f>
        <v>1.33035</v>
      </c>
      <c r="S815" s="189">
        <v>0</v>
      </c>
      <c r="T815" s="190">
        <f>S815*H815</f>
        <v>0</v>
      </c>
      <c r="U815" s="36"/>
      <c r="V815" s="36"/>
      <c r="W815" s="36"/>
      <c r="X815" s="36"/>
      <c r="Y815" s="36"/>
      <c r="Z815" s="36"/>
      <c r="AA815" s="36"/>
      <c r="AB815" s="36"/>
      <c r="AC815" s="36"/>
      <c r="AD815" s="36"/>
      <c r="AE815" s="36"/>
      <c r="AR815" s="191" t="s">
        <v>256</v>
      </c>
      <c r="AT815" s="191" t="s">
        <v>150</v>
      </c>
      <c r="AU815" s="191" t="s">
        <v>81</v>
      </c>
      <c r="AY815" s="19" t="s">
        <v>148</v>
      </c>
      <c r="BE815" s="192">
        <f>IF(N815="základní",J815,0)</f>
        <v>0</v>
      </c>
      <c r="BF815" s="192">
        <f>IF(N815="snížená",J815,0)</f>
        <v>0</v>
      </c>
      <c r="BG815" s="192">
        <f>IF(N815="zákl. přenesená",J815,0)</f>
        <v>0</v>
      </c>
      <c r="BH815" s="192">
        <f>IF(N815="sníž. přenesená",J815,0)</f>
        <v>0</v>
      </c>
      <c r="BI815" s="192">
        <f>IF(N815="nulová",J815,0)</f>
        <v>0</v>
      </c>
      <c r="BJ815" s="19" t="s">
        <v>79</v>
      </c>
      <c r="BK815" s="192">
        <f>ROUND(I815*H815,2)</f>
        <v>0</v>
      </c>
      <c r="BL815" s="19" t="s">
        <v>256</v>
      </c>
      <c r="BM815" s="191" t="s">
        <v>1291</v>
      </c>
    </row>
    <row r="816" spans="1:47" s="2" customFormat="1" ht="19.5">
      <c r="A816" s="36"/>
      <c r="B816" s="37"/>
      <c r="C816" s="38"/>
      <c r="D816" s="193" t="s">
        <v>157</v>
      </c>
      <c r="E816" s="38"/>
      <c r="F816" s="194" t="s">
        <v>1292</v>
      </c>
      <c r="G816" s="38"/>
      <c r="H816" s="38"/>
      <c r="I816" s="195"/>
      <c r="J816" s="38"/>
      <c r="K816" s="38"/>
      <c r="L816" s="41"/>
      <c r="M816" s="196"/>
      <c r="N816" s="197"/>
      <c r="O816" s="66"/>
      <c r="P816" s="66"/>
      <c r="Q816" s="66"/>
      <c r="R816" s="66"/>
      <c r="S816" s="66"/>
      <c r="T816" s="67"/>
      <c r="U816" s="36"/>
      <c r="V816" s="36"/>
      <c r="W816" s="36"/>
      <c r="X816" s="36"/>
      <c r="Y816" s="36"/>
      <c r="Z816" s="36"/>
      <c r="AA816" s="36"/>
      <c r="AB816" s="36"/>
      <c r="AC816" s="36"/>
      <c r="AD816" s="36"/>
      <c r="AE816" s="36"/>
      <c r="AT816" s="19" t="s">
        <v>157</v>
      </c>
      <c r="AU816" s="19" t="s">
        <v>81</v>
      </c>
    </row>
    <row r="817" spans="1:47" s="2" customFormat="1" ht="12">
      <c r="A817" s="36"/>
      <c r="B817" s="37"/>
      <c r="C817" s="38"/>
      <c r="D817" s="198" t="s">
        <v>159</v>
      </c>
      <c r="E817" s="38"/>
      <c r="F817" s="199" t="s">
        <v>1293</v>
      </c>
      <c r="G817" s="38"/>
      <c r="H817" s="38"/>
      <c r="I817" s="195"/>
      <c r="J817" s="38"/>
      <c r="K817" s="38"/>
      <c r="L817" s="41"/>
      <c r="M817" s="196"/>
      <c r="N817" s="197"/>
      <c r="O817" s="66"/>
      <c r="P817" s="66"/>
      <c r="Q817" s="66"/>
      <c r="R817" s="66"/>
      <c r="S817" s="66"/>
      <c r="T817" s="67"/>
      <c r="U817" s="36"/>
      <c r="V817" s="36"/>
      <c r="W817" s="36"/>
      <c r="X817" s="36"/>
      <c r="Y817" s="36"/>
      <c r="Z817" s="36"/>
      <c r="AA817" s="36"/>
      <c r="AB817" s="36"/>
      <c r="AC817" s="36"/>
      <c r="AD817" s="36"/>
      <c r="AE817" s="36"/>
      <c r="AT817" s="19" t="s">
        <v>159</v>
      </c>
      <c r="AU817" s="19" t="s">
        <v>81</v>
      </c>
    </row>
    <row r="818" spans="2:51" s="13" customFormat="1" ht="22.5">
      <c r="B818" s="200"/>
      <c r="C818" s="201"/>
      <c r="D818" s="193" t="s">
        <v>161</v>
      </c>
      <c r="E818" s="202" t="s">
        <v>19</v>
      </c>
      <c r="F818" s="203" t="s">
        <v>1294</v>
      </c>
      <c r="G818" s="201"/>
      <c r="H818" s="204">
        <v>103.26</v>
      </c>
      <c r="I818" s="205"/>
      <c r="J818" s="201"/>
      <c r="K818" s="201"/>
      <c r="L818" s="206"/>
      <c r="M818" s="207"/>
      <c r="N818" s="208"/>
      <c r="O818" s="208"/>
      <c r="P818" s="208"/>
      <c r="Q818" s="208"/>
      <c r="R818" s="208"/>
      <c r="S818" s="208"/>
      <c r="T818" s="209"/>
      <c r="AT818" s="210" t="s">
        <v>161</v>
      </c>
      <c r="AU818" s="210" t="s">
        <v>81</v>
      </c>
      <c r="AV818" s="13" t="s">
        <v>81</v>
      </c>
      <c r="AW818" s="13" t="s">
        <v>34</v>
      </c>
      <c r="AX818" s="13" t="s">
        <v>72</v>
      </c>
      <c r="AY818" s="210" t="s">
        <v>148</v>
      </c>
    </row>
    <row r="819" spans="2:51" s="13" customFormat="1" ht="22.5">
      <c r="B819" s="200"/>
      <c r="C819" s="201"/>
      <c r="D819" s="193" t="s">
        <v>161</v>
      </c>
      <c r="E819" s="202" t="s">
        <v>19</v>
      </c>
      <c r="F819" s="203" t="s">
        <v>1295</v>
      </c>
      <c r="G819" s="201"/>
      <c r="H819" s="204">
        <v>16.495</v>
      </c>
      <c r="I819" s="205"/>
      <c r="J819" s="201"/>
      <c r="K819" s="201"/>
      <c r="L819" s="206"/>
      <c r="M819" s="207"/>
      <c r="N819" s="208"/>
      <c r="O819" s="208"/>
      <c r="P819" s="208"/>
      <c r="Q819" s="208"/>
      <c r="R819" s="208"/>
      <c r="S819" s="208"/>
      <c r="T819" s="209"/>
      <c r="AT819" s="210" t="s">
        <v>161</v>
      </c>
      <c r="AU819" s="210" t="s">
        <v>81</v>
      </c>
      <c r="AV819" s="13" t="s">
        <v>81</v>
      </c>
      <c r="AW819" s="13" t="s">
        <v>34</v>
      </c>
      <c r="AX819" s="13" t="s">
        <v>72</v>
      </c>
      <c r="AY819" s="210" t="s">
        <v>148</v>
      </c>
    </row>
    <row r="820" spans="2:51" s="13" customFormat="1" ht="12">
      <c r="B820" s="200"/>
      <c r="C820" s="201"/>
      <c r="D820" s="193" t="s">
        <v>161</v>
      </c>
      <c r="E820" s="202" t="s">
        <v>19</v>
      </c>
      <c r="F820" s="203" t="s">
        <v>1296</v>
      </c>
      <c r="G820" s="201"/>
      <c r="H820" s="204">
        <v>22.9</v>
      </c>
      <c r="I820" s="205"/>
      <c r="J820" s="201"/>
      <c r="K820" s="201"/>
      <c r="L820" s="206"/>
      <c r="M820" s="207"/>
      <c r="N820" s="208"/>
      <c r="O820" s="208"/>
      <c r="P820" s="208"/>
      <c r="Q820" s="208"/>
      <c r="R820" s="208"/>
      <c r="S820" s="208"/>
      <c r="T820" s="209"/>
      <c r="AT820" s="210" t="s">
        <v>161</v>
      </c>
      <c r="AU820" s="210" t="s">
        <v>81</v>
      </c>
      <c r="AV820" s="13" t="s">
        <v>81</v>
      </c>
      <c r="AW820" s="13" t="s">
        <v>34</v>
      </c>
      <c r="AX820" s="13" t="s">
        <v>72</v>
      </c>
      <c r="AY820" s="210" t="s">
        <v>148</v>
      </c>
    </row>
    <row r="821" spans="2:51" s="13" customFormat="1" ht="12">
      <c r="B821" s="200"/>
      <c r="C821" s="201"/>
      <c r="D821" s="193" t="s">
        <v>161</v>
      </c>
      <c r="E821" s="202" t="s">
        <v>19</v>
      </c>
      <c r="F821" s="203" t="s">
        <v>1297</v>
      </c>
      <c r="G821" s="201"/>
      <c r="H821" s="204">
        <v>23.3</v>
      </c>
      <c r="I821" s="205"/>
      <c r="J821" s="201"/>
      <c r="K821" s="201"/>
      <c r="L821" s="206"/>
      <c r="M821" s="207"/>
      <c r="N821" s="208"/>
      <c r="O821" s="208"/>
      <c r="P821" s="208"/>
      <c r="Q821" s="208"/>
      <c r="R821" s="208"/>
      <c r="S821" s="208"/>
      <c r="T821" s="209"/>
      <c r="AT821" s="210" t="s">
        <v>161</v>
      </c>
      <c r="AU821" s="210" t="s">
        <v>81</v>
      </c>
      <c r="AV821" s="13" t="s">
        <v>81</v>
      </c>
      <c r="AW821" s="13" t="s">
        <v>34</v>
      </c>
      <c r="AX821" s="13" t="s">
        <v>72</v>
      </c>
      <c r="AY821" s="210" t="s">
        <v>148</v>
      </c>
    </row>
    <row r="822" spans="2:51" s="13" customFormat="1" ht="12">
      <c r="B822" s="200"/>
      <c r="C822" s="201"/>
      <c r="D822" s="193" t="s">
        <v>161</v>
      </c>
      <c r="E822" s="202" t="s">
        <v>19</v>
      </c>
      <c r="F822" s="203" t="s">
        <v>1298</v>
      </c>
      <c r="G822" s="201"/>
      <c r="H822" s="204">
        <v>30.7</v>
      </c>
      <c r="I822" s="205"/>
      <c r="J822" s="201"/>
      <c r="K822" s="201"/>
      <c r="L822" s="206"/>
      <c r="M822" s="207"/>
      <c r="N822" s="208"/>
      <c r="O822" s="208"/>
      <c r="P822" s="208"/>
      <c r="Q822" s="208"/>
      <c r="R822" s="208"/>
      <c r="S822" s="208"/>
      <c r="T822" s="209"/>
      <c r="AT822" s="210" t="s">
        <v>161</v>
      </c>
      <c r="AU822" s="210" t="s">
        <v>81</v>
      </c>
      <c r="AV822" s="13" t="s">
        <v>81</v>
      </c>
      <c r="AW822" s="13" t="s">
        <v>34</v>
      </c>
      <c r="AX822" s="13" t="s">
        <v>72</v>
      </c>
      <c r="AY822" s="210" t="s">
        <v>148</v>
      </c>
    </row>
    <row r="823" spans="2:51" s="13" customFormat="1" ht="12">
      <c r="B823" s="200"/>
      <c r="C823" s="201"/>
      <c r="D823" s="193" t="s">
        <v>161</v>
      </c>
      <c r="E823" s="202" t="s">
        <v>19</v>
      </c>
      <c r="F823" s="203" t="s">
        <v>1299</v>
      </c>
      <c r="G823" s="201"/>
      <c r="H823" s="204">
        <v>13.48</v>
      </c>
      <c r="I823" s="205"/>
      <c r="J823" s="201"/>
      <c r="K823" s="201"/>
      <c r="L823" s="206"/>
      <c r="M823" s="207"/>
      <c r="N823" s="208"/>
      <c r="O823" s="208"/>
      <c r="P823" s="208"/>
      <c r="Q823" s="208"/>
      <c r="R823" s="208"/>
      <c r="S823" s="208"/>
      <c r="T823" s="209"/>
      <c r="AT823" s="210" t="s">
        <v>161</v>
      </c>
      <c r="AU823" s="210" t="s">
        <v>81</v>
      </c>
      <c r="AV823" s="13" t="s">
        <v>81</v>
      </c>
      <c r="AW823" s="13" t="s">
        <v>34</v>
      </c>
      <c r="AX823" s="13" t="s">
        <v>72</v>
      </c>
      <c r="AY823" s="210" t="s">
        <v>148</v>
      </c>
    </row>
    <row r="824" spans="2:51" s="13" customFormat="1" ht="22.5">
      <c r="B824" s="200"/>
      <c r="C824" s="201"/>
      <c r="D824" s="193" t="s">
        <v>161</v>
      </c>
      <c r="E824" s="202" t="s">
        <v>19</v>
      </c>
      <c r="F824" s="203" t="s">
        <v>1300</v>
      </c>
      <c r="G824" s="201"/>
      <c r="H824" s="204">
        <v>11.59</v>
      </c>
      <c r="I824" s="205"/>
      <c r="J824" s="201"/>
      <c r="K824" s="201"/>
      <c r="L824" s="206"/>
      <c r="M824" s="207"/>
      <c r="N824" s="208"/>
      <c r="O824" s="208"/>
      <c r="P824" s="208"/>
      <c r="Q824" s="208"/>
      <c r="R824" s="208"/>
      <c r="S824" s="208"/>
      <c r="T824" s="209"/>
      <c r="AT824" s="210" t="s">
        <v>161</v>
      </c>
      <c r="AU824" s="210" t="s">
        <v>81</v>
      </c>
      <c r="AV824" s="13" t="s">
        <v>81</v>
      </c>
      <c r="AW824" s="13" t="s">
        <v>34</v>
      </c>
      <c r="AX824" s="13" t="s">
        <v>72</v>
      </c>
      <c r="AY824" s="210" t="s">
        <v>148</v>
      </c>
    </row>
    <row r="825" spans="2:51" s="14" customFormat="1" ht="12">
      <c r="B825" s="211"/>
      <c r="C825" s="212"/>
      <c r="D825" s="193" t="s">
        <v>161</v>
      </c>
      <c r="E825" s="213" t="s">
        <v>19</v>
      </c>
      <c r="F825" s="214" t="s">
        <v>164</v>
      </c>
      <c r="G825" s="212"/>
      <c r="H825" s="215">
        <v>221.725</v>
      </c>
      <c r="I825" s="216"/>
      <c r="J825" s="212"/>
      <c r="K825" s="212"/>
      <c r="L825" s="217"/>
      <c r="M825" s="218"/>
      <c r="N825" s="219"/>
      <c r="O825" s="219"/>
      <c r="P825" s="219"/>
      <c r="Q825" s="219"/>
      <c r="R825" s="219"/>
      <c r="S825" s="219"/>
      <c r="T825" s="220"/>
      <c r="AT825" s="221" t="s">
        <v>161</v>
      </c>
      <c r="AU825" s="221" t="s">
        <v>81</v>
      </c>
      <c r="AV825" s="14" t="s">
        <v>155</v>
      </c>
      <c r="AW825" s="14" t="s">
        <v>34</v>
      </c>
      <c r="AX825" s="14" t="s">
        <v>79</v>
      </c>
      <c r="AY825" s="221" t="s">
        <v>148</v>
      </c>
    </row>
    <row r="826" spans="1:65" s="2" customFormat="1" ht="16.5" customHeight="1">
      <c r="A826" s="36"/>
      <c r="B826" s="37"/>
      <c r="C826" s="222" t="s">
        <v>1301</v>
      </c>
      <c r="D826" s="222" t="s">
        <v>189</v>
      </c>
      <c r="E826" s="223" t="s">
        <v>1302</v>
      </c>
      <c r="F826" s="224" t="s">
        <v>1303</v>
      </c>
      <c r="G826" s="225" t="s">
        <v>245</v>
      </c>
      <c r="H826" s="226">
        <v>254.984</v>
      </c>
      <c r="I826" s="227"/>
      <c r="J826" s="228">
        <f>ROUND(I826*H826,2)</f>
        <v>0</v>
      </c>
      <c r="K826" s="224" t="s">
        <v>154</v>
      </c>
      <c r="L826" s="229"/>
      <c r="M826" s="230" t="s">
        <v>19</v>
      </c>
      <c r="N826" s="231" t="s">
        <v>43</v>
      </c>
      <c r="O826" s="66"/>
      <c r="P826" s="189">
        <f>O826*H826</f>
        <v>0</v>
      </c>
      <c r="Q826" s="189">
        <v>0.0118</v>
      </c>
      <c r="R826" s="189">
        <f>Q826*H826</f>
        <v>3.0088112000000002</v>
      </c>
      <c r="S826" s="189">
        <v>0</v>
      </c>
      <c r="T826" s="190">
        <f>S826*H826</f>
        <v>0</v>
      </c>
      <c r="U826" s="36"/>
      <c r="V826" s="36"/>
      <c r="W826" s="36"/>
      <c r="X826" s="36"/>
      <c r="Y826" s="36"/>
      <c r="Z826" s="36"/>
      <c r="AA826" s="36"/>
      <c r="AB826" s="36"/>
      <c r="AC826" s="36"/>
      <c r="AD826" s="36"/>
      <c r="AE826" s="36"/>
      <c r="AR826" s="191" t="s">
        <v>386</v>
      </c>
      <c r="AT826" s="191" t="s">
        <v>189</v>
      </c>
      <c r="AU826" s="191" t="s">
        <v>81</v>
      </c>
      <c r="AY826" s="19" t="s">
        <v>148</v>
      </c>
      <c r="BE826" s="192">
        <f>IF(N826="základní",J826,0)</f>
        <v>0</v>
      </c>
      <c r="BF826" s="192">
        <f>IF(N826="snížená",J826,0)</f>
        <v>0</v>
      </c>
      <c r="BG826" s="192">
        <f>IF(N826="zákl. přenesená",J826,0)</f>
        <v>0</v>
      </c>
      <c r="BH826" s="192">
        <f>IF(N826="sníž. přenesená",J826,0)</f>
        <v>0</v>
      </c>
      <c r="BI826" s="192">
        <f>IF(N826="nulová",J826,0)</f>
        <v>0</v>
      </c>
      <c r="BJ826" s="19" t="s">
        <v>79</v>
      </c>
      <c r="BK826" s="192">
        <f>ROUND(I826*H826,2)</f>
        <v>0</v>
      </c>
      <c r="BL826" s="19" t="s">
        <v>256</v>
      </c>
      <c r="BM826" s="191" t="s">
        <v>1304</v>
      </c>
    </row>
    <row r="827" spans="1:47" s="2" customFormat="1" ht="12">
      <c r="A827" s="36"/>
      <c r="B827" s="37"/>
      <c r="C827" s="38"/>
      <c r="D827" s="193" t="s">
        <v>157</v>
      </c>
      <c r="E827" s="38"/>
      <c r="F827" s="194" t="s">
        <v>1303</v>
      </c>
      <c r="G827" s="38"/>
      <c r="H827" s="38"/>
      <c r="I827" s="195"/>
      <c r="J827" s="38"/>
      <c r="K827" s="38"/>
      <c r="L827" s="41"/>
      <c r="M827" s="196"/>
      <c r="N827" s="197"/>
      <c r="O827" s="66"/>
      <c r="P827" s="66"/>
      <c r="Q827" s="66"/>
      <c r="R827" s="66"/>
      <c r="S827" s="66"/>
      <c r="T827" s="67"/>
      <c r="U827" s="36"/>
      <c r="V827" s="36"/>
      <c r="W827" s="36"/>
      <c r="X827" s="36"/>
      <c r="Y827" s="36"/>
      <c r="Z827" s="36"/>
      <c r="AA827" s="36"/>
      <c r="AB827" s="36"/>
      <c r="AC827" s="36"/>
      <c r="AD827" s="36"/>
      <c r="AE827" s="36"/>
      <c r="AT827" s="19" t="s">
        <v>157</v>
      </c>
      <c r="AU827" s="19" t="s">
        <v>81</v>
      </c>
    </row>
    <row r="828" spans="2:51" s="13" customFormat="1" ht="12">
      <c r="B828" s="200"/>
      <c r="C828" s="201"/>
      <c r="D828" s="193" t="s">
        <v>161</v>
      </c>
      <c r="E828" s="201"/>
      <c r="F828" s="203" t="s">
        <v>1305</v>
      </c>
      <c r="G828" s="201"/>
      <c r="H828" s="204">
        <v>254.984</v>
      </c>
      <c r="I828" s="205"/>
      <c r="J828" s="201"/>
      <c r="K828" s="201"/>
      <c r="L828" s="206"/>
      <c r="M828" s="207"/>
      <c r="N828" s="208"/>
      <c r="O828" s="208"/>
      <c r="P828" s="208"/>
      <c r="Q828" s="208"/>
      <c r="R828" s="208"/>
      <c r="S828" s="208"/>
      <c r="T828" s="209"/>
      <c r="AT828" s="210" t="s">
        <v>161</v>
      </c>
      <c r="AU828" s="210" t="s">
        <v>81</v>
      </c>
      <c r="AV828" s="13" t="s">
        <v>81</v>
      </c>
      <c r="AW828" s="13" t="s">
        <v>4</v>
      </c>
      <c r="AX828" s="13" t="s">
        <v>79</v>
      </c>
      <c r="AY828" s="210" t="s">
        <v>148</v>
      </c>
    </row>
    <row r="829" spans="1:65" s="2" customFormat="1" ht="16.5" customHeight="1">
      <c r="A829" s="36"/>
      <c r="B829" s="37"/>
      <c r="C829" s="180" t="s">
        <v>1306</v>
      </c>
      <c r="D829" s="180" t="s">
        <v>150</v>
      </c>
      <c r="E829" s="181" t="s">
        <v>1307</v>
      </c>
      <c r="F829" s="182" t="s">
        <v>1308</v>
      </c>
      <c r="G829" s="183" t="s">
        <v>395</v>
      </c>
      <c r="H829" s="184">
        <v>1</v>
      </c>
      <c r="I829" s="185"/>
      <c r="J829" s="186">
        <f>ROUND(I829*H829,2)</f>
        <v>0</v>
      </c>
      <c r="K829" s="182" t="s">
        <v>154</v>
      </c>
      <c r="L829" s="41"/>
      <c r="M829" s="187" t="s">
        <v>19</v>
      </c>
      <c r="N829" s="188" t="s">
        <v>43</v>
      </c>
      <c r="O829" s="66"/>
      <c r="P829" s="189">
        <f>O829*H829</f>
        <v>0</v>
      </c>
      <c r="Q829" s="189">
        <v>0.00641</v>
      </c>
      <c r="R829" s="189">
        <f>Q829*H829</f>
        <v>0.00641</v>
      </c>
      <c r="S829" s="189">
        <v>0</v>
      </c>
      <c r="T829" s="190">
        <f>S829*H829</f>
        <v>0</v>
      </c>
      <c r="U829" s="36"/>
      <c r="V829" s="36"/>
      <c r="W829" s="36"/>
      <c r="X829" s="36"/>
      <c r="Y829" s="36"/>
      <c r="Z829" s="36"/>
      <c r="AA829" s="36"/>
      <c r="AB829" s="36"/>
      <c r="AC829" s="36"/>
      <c r="AD829" s="36"/>
      <c r="AE829" s="36"/>
      <c r="AR829" s="191" t="s">
        <v>256</v>
      </c>
      <c r="AT829" s="191" t="s">
        <v>150</v>
      </c>
      <c r="AU829" s="191" t="s">
        <v>81</v>
      </c>
      <c r="AY829" s="19" t="s">
        <v>148</v>
      </c>
      <c r="BE829" s="192">
        <f>IF(N829="základní",J829,0)</f>
        <v>0</v>
      </c>
      <c r="BF829" s="192">
        <f>IF(N829="snížená",J829,0)</f>
        <v>0</v>
      </c>
      <c r="BG829" s="192">
        <f>IF(N829="zákl. přenesená",J829,0)</f>
        <v>0</v>
      </c>
      <c r="BH829" s="192">
        <f>IF(N829="sníž. přenesená",J829,0)</f>
        <v>0</v>
      </c>
      <c r="BI829" s="192">
        <f>IF(N829="nulová",J829,0)</f>
        <v>0</v>
      </c>
      <c r="BJ829" s="19" t="s">
        <v>79</v>
      </c>
      <c r="BK829" s="192">
        <f>ROUND(I829*H829,2)</f>
        <v>0</v>
      </c>
      <c r="BL829" s="19" t="s">
        <v>256</v>
      </c>
      <c r="BM829" s="191" t="s">
        <v>1309</v>
      </c>
    </row>
    <row r="830" spans="1:47" s="2" customFormat="1" ht="19.5">
      <c r="A830" s="36"/>
      <c r="B830" s="37"/>
      <c r="C830" s="38"/>
      <c r="D830" s="193" t="s">
        <v>157</v>
      </c>
      <c r="E830" s="38"/>
      <c r="F830" s="194" t="s">
        <v>1310</v>
      </c>
      <c r="G830" s="38"/>
      <c r="H830" s="38"/>
      <c r="I830" s="195"/>
      <c r="J830" s="38"/>
      <c r="K830" s="38"/>
      <c r="L830" s="41"/>
      <c r="M830" s="196"/>
      <c r="N830" s="197"/>
      <c r="O830" s="66"/>
      <c r="P830" s="66"/>
      <c r="Q830" s="66"/>
      <c r="R830" s="66"/>
      <c r="S830" s="66"/>
      <c r="T830" s="67"/>
      <c r="U830" s="36"/>
      <c r="V830" s="36"/>
      <c r="W830" s="36"/>
      <c r="X830" s="36"/>
      <c r="Y830" s="36"/>
      <c r="Z830" s="36"/>
      <c r="AA830" s="36"/>
      <c r="AB830" s="36"/>
      <c r="AC830" s="36"/>
      <c r="AD830" s="36"/>
      <c r="AE830" s="36"/>
      <c r="AT830" s="19" t="s">
        <v>157</v>
      </c>
      <c r="AU830" s="19" t="s">
        <v>81</v>
      </c>
    </row>
    <row r="831" spans="1:47" s="2" customFormat="1" ht="12">
      <c r="A831" s="36"/>
      <c r="B831" s="37"/>
      <c r="C831" s="38"/>
      <c r="D831" s="198" t="s">
        <v>159</v>
      </c>
      <c r="E831" s="38"/>
      <c r="F831" s="199" t="s">
        <v>1311</v>
      </c>
      <c r="G831" s="38"/>
      <c r="H831" s="38"/>
      <c r="I831" s="195"/>
      <c r="J831" s="38"/>
      <c r="K831" s="38"/>
      <c r="L831" s="41"/>
      <c r="M831" s="196"/>
      <c r="N831" s="197"/>
      <c r="O831" s="66"/>
      <c r="P831" s="66"/>
      <c r="Q831" s="66"/>
      <c r="R831" s="66"/>
      <c r="S831" s="66"/>
      <c r="T831" s="67"/>
      <c r="U831" s="36"/>
      <c r="V831" s="36"/>
      <c r="W831" s="36"/>
      <c r="X831" s="36"/>
      <c r="Y831" s="36"/>
      <c r="Z831" s="36"/>
      <c r="AA831" s="36"/>
      <c r="AB831" s="36"/>
      <c r="AC831" s="36"/>
      <c r="AD831" s="36"/>
      <c r="AE831" s="36"/>
      <c r="AT831" s="19" t="s">
        <v>159</v>
      </c>
      <c r="AU831" s="19" t="s">
        <v>81</v>
      </c>
    </row>
    <row r="832" spans="2:51" s="13" customFormat="1" ht="12">
      <c r="B832" s="200"/>
      <c r="C832" s="201"/>
      <c r="D832" s="193" t="s">
        <v>161</v>
      </c>
      <c r="E832" s="202" t="s">
        <v>19</v>
      </c>
      <c r="F832" s="203" t="s">
        <v>1312</v>
      </c>
      <c r="G832" s="201"/>
      <c r="H832" s="204">
        <v>1</v>
      </c>
      <c r="I832" s="205"/>
      <c r="J832" s="201"/>
      <c r="K832" s="201"/>
      <c r="L832" s="206"/>
      <c r="M832" s="207"/>
      <c r="N832" s="208"/>
      <c r="O832" s="208"/>
      <c r="P832" s="208"/>
      <c r="Q832" s="208"/>
      <c r="R832" s="208"/>
      <c r="S832" s="208"/>
      <c r="T832" s="209"/>
      <c r="AT832" s="210" t="s">
        <v>161</v>
      </c>
      <c r="AU832" s="210" t="s">
        <v>81</v>
      </c>
      <c r="AV832" s="13" t="s">
        <v>81</v>
      </c>
      <c r="AW832" s="13" t="s">
        <v>34</v>
      </c>
      <c r="AX832" s="13" t="s">
        <v>79</v>
      </c>
      <c r="AY832" s="210" t="s">
        <v>148</v>
      </c>
    </row>
    <row r="833" spans="2:51" s="15" customFormat="1" ht="12">
      <c r="B833" s="232"/>
      <c r="C833" s="233"/>
      <c r="D833" s="193" t="s">
        <v>161</v>
      </c>
      <c r="E833" s="234" t="s">
        <v>19</v>
      </c>
      <c r="F833" s="235" t="s">
        <v>1313</v>
      </c>
      <c r="G833" s="233"/>
      <c r="H833" s="234" t="s">
        <v>19</v>
      </c>
      <c r="I833" s="236"/>
      <c r="J833" s="233"/>
      <c r="K833" s="233"/>
      <c r="L833" s="237"/>
      <c r="M833" s="238"/>
      <c r="N833" s="239"/>
      <c r="O833" s="239"/>
      <c r="P833" s="239"/>
      <c r="Q833" s="239"/>
      <c r="R833" s="239"/>
      <c r="S833" s="239"/>
      <c r="T833" s="240"/>
      <c r="AT833" s="241" t="s">
        <v>161</v>
      </c>
      <c r="AU833" s="241" t="s">
        <v>81</v>
      </c>
      <c r="AV833" s="15" t="s">
        <v>79</v>
      </c>
      <c r="AW833" s="15" t="s">
        <v>34</v>
      </c>
      <c r="AX833" s="15" t="s">
        <v>72</v>
      </c>
      <c r="AY833" s="241" t="s">
        <v>148</v>
      </c>
    </row>
    <row r="834" spans="1:65" s="2" customFormat="1" ht="33" customHeight="1">
      <c r="A834" s="36"/>
      <c r="B834" s="37"/>
      <c r="C834" s="180" t="s">
        <v>1314</v>
      </c>
      <c r="D834" s="180" t="s">
        <v>150</v>
      </c>
      <c r="E834" s="181" t="s">
        <v>1315</v>
      </c>
      <c r="F834" s="182" t="s">
        <v>1316</v>
      </c>
      <c r="G834" s="183" t="s">
        <v>395</v>
      </c>
      <c r="H834" s="184">
        <v>9.55</v>
      </c>
      <c r="I834" s="185"/>
      <c r="J834" s="186">
        <f>ROUND(I834*H834,2)</f>
        <v>0</v>
      </c>
      <c r="K834" s="182" t="s">
        <v>19</v>
      </c>
      <c r="L834" s="41"/>
      <c r="M834" s="187" t="s">
        <v>19</v>
      </c>
      <c r="N834" s="188" t="s">
        <v>43</v>
      </c>
      <c r="O834" s="66"/>
      <c r="P834" s="189">
        <f>O834*H834</f>
        <v>0</v>
      </c>
      <c r="Q834" s="189">
        <v>0.00098</v>
      </c>
      <c r="R834" s="189">
        <f>Q834*H834</f>
        <v>0.009359000000000001</v>
      </c>
      <c r="S834" s="189">
        <v>0</v>
      </c>
      <c r="T834" s="190">
        <f>S834*H834</f>
        <v>0</v>
      </c>
      <c r="U834" s="36"/>
      <c r="V834" s="36"/>
      <c r="W834" s="36"/>
      <c r="X834" s="36"/>
      <c r="Y834" s="36"/>
      <c r="Z834" s="36"/>
      <c r="AA834" s="36"/>
      <c r="AB834" s="36"/>
      <c r="AC834" s="36"/>
      <c r="AD834" s="36"/>
      <c r="AE834" s="36"/>
      <c r="AR834" s="191" t="s">
        <v>256</v>
      </c>
      <c r="AT834" s="191" t="s">
        <v>150</v>
      </c>
      <c r="AU834" s="191" t="s">
        <v>81</v>
      </c>
      <c r="AY834" s="19" t="s">
        <v>148</v>
      </c>
      <c r="BE834" s="192">
        <f>IF(N834="základní",J834,0)</f>
        <v>0</v>
      </c>
      <c r="BF834" s="192">
        <f>IF(N834="snížená",J834,0)</f>
        <v>0</v>
      </c>
      <c r="BG834" s="192">
        <f>IF(N834="zákl. přenesená",J834,0)</f>
        <v>0</v>
      </c>
      <c r="BH834" s="192">
        <f>IF(N834="sníž. přenesená",J834,0)</f>
        <v>0</v>
      </c>
      <c r="BI834" s="192">
        <f>IF(N834="nulová",J834,0)</f>
        <v>0</v>
      </c>
      <c r="BJ834" s="19" t="s">
        <v>79</v>
      </c>
      <c r="BK834" s="192">
        <f>ROUND(I834*H834,2)</f>
        <v>0</v>
      </c>
      <c r="BL834" s="19" t="s">
        <v>256</v>
      </c>
      <c r="BM834" s="191" t="s">
        <v>1317</v>
      </c>
    </row>
    <row r="835" spans="1:47" s="2" customFormat="1" ht="19.5">
      <c r="A835" s="36"/>
      <c r="B835" s="37"/>
      <c r="C835" s="38"/>
      <c r="D835" s="193" t="s">
        <v>157</v>
      </c>
      <c r="E835" s="38"/>
      <c r="F835" s="194" t="s">
        <v>1318</v>
      </c>
      <c r="G835" s="38"/>
      <c r="H835" s="38"/>
      <c r="I835" s="195"/>
      <c r="J835" s="38"/>
      <c r="K835" s="38"/>
      <c r="L835" s="41"/>
      <c r="M835" s="196"/>
      <c r="N835" s="197"/>
      <c r="O835" s="66"/>
      <c r="P835" s="66"/>
      <c r="Q835" s="66"/>
      <c r="R835" s="66"/>
      <c r="S835" s="66"/>
      <c r="T835" s="67"/>
      <c r="U835" s="36"/>
      <c r="V835" s="36"/>
      <c r="W835" s="36"/>
      <c r="X835" s="36"/>
      <c r="Y835" s="36"/>
      <c r="Z835" s="36"/>
      <c r="AA835" s="36"/>
      <c r="AB835" s="36"/>
      <c r="AC835" s="36"/>
      <c r="AD835" s="36"/>
      <c r="AE835" s="36"/>
      <c r="AT835" s="19" t="s">
        <v>157</v>
      </c>
      <c r="AU835" s="19" t="s">
        <v>81</v>
      </c>
    </row>
    <row r="836" spans="2:51" s="13" customFormat="1" ht="12">
      <c r="B836" s="200"/>
      <c r="C836" s="201"/>
      <c r="D836" s="193" t="s">
        <v>161</v>
      </c>
      <c r="E836" s="202" t="s">
        <v>19</v>
      </c>
      <c r="F836" s="203" t="s">
        <v>1319</v>
      </c>
      <c r="G836" s="201"/>
      <c r="H836" s="204">
        <v>1.95</v>
      </c>
      <c r="I836" s="205"/>
      <c r="J836" s="201"/>
      <c r="K836" s="201"/>
      <c r="L836" s="206"/>
      <c r="M836" s="207"/>
      <c r="N836" s="208"/>
      <c r="O836" s="208"/>
      <c r="P836" s="208"/>
      <c r="Q836" s="208"/>
      <c r="R836" s="208"/>
      <c r="S836" s="208"/>
      <c r="T836" s="209"/>
      <c r="AT836" s="210" t="s">
        <v>161</v>
      </c>
      <c r="AU836" s="210" t="s">
        <v>81</v>
      </c>
      <c r="AV836" s="13" t="s">
        <v>81</v>
      </c>
      <c r="AW836" s="13" t="s">
        <v>34</v>
      </c>
      <c r="AX836" s="13" t="s">
        <v>72</v>
      </c>
      <c r="AY836" s="210" t="s">
        <v>148</v>
      </c>
    </row>
    <row r="837" spans="2:51" s="13" customFormat="1" ht="12">
      <c r="B837" s="200"/>
      <c r="C837" s="201"/>
      <c r="D837" s="193" t="s">
        <v>161</v>
      </c>
      <c r="E837" s="202" t="s">
        <v>19</v>
      </c>
      <c r="F837" s="203" t="s">
        <v>1320</v>
      </c>
      <c r="G837" s="201"/>
      <c r="H837" s="204">
        <v>9.55</v>
      </c>
      <c r="I837" s="205"/>
      <c r="J837" s="201"/>
      <c r="K837" s="201"/>
      <c r="L837" s="206"/>
      <c r="M837" s="207"/>
      <c r="N837" s="208"/>
      <c r="O837" s="208"/>
      <c r="P837" s="208"/>
      <c r="Q837" s="208"/>
      <c r="R837" s="208"/>
      <c r="S837" s="208"/>
      <c r="T837" s="209"/>
      <c r="AT837" s="210" t="s">
        <v>161</v>
      </c>
      <c r="AU837" s="210" t="s">
        <v>81</v>
      </c>
      <c r="AV837" s="13" t="s">
        <v>81</v>
      </c>
      <c r="AW837" s="13" t="s">
        <v>34</v>
      </c>
      <c r="AX837" s="13" t="s">
        <v>79</v>
      </c>
      <c r="AY837" s="210" t="s">
        <v>148</v>
      </c>
    </row>
    <row r="838" spans="1:65" s="2" customFormat="1" ht="16.5" customHeight="1">
      <c r="A838" s="36"/>
      <c r="B838" s="37"/>
      <c r="C838" s="222" t="s">
        <v>1321</v>
      </c>
      <c r="D838" s="222" t="s">
        <v>189</v>
      </c>
      <c r="E838" s="223" t="s">
        <v>1302</v>
      </c>
      <c r="F838" s="224" t="s">
        <v>1303</v>
      </c>
      <c r="G838" s="225" t="s">
        <v>245</v>
      </c>
      <c r="H838" s="226">
        <v>3.343</v>
      </c>
      <c r="I838" s="227"/>
      <c r="J838" s="228">
        <f>ROUND(I838*H838,2)</f>
        <v>0</v>
      </c>
      <c r="K838" s="224" t="s">
        <v>154</v>
      </c>
      <c r="L838" s="229"/>
      <c r="M838" s="230" t="s">
        <v>19</v>
      </c>
      <c r="N838" s="231" t="s">
        <v>43</v>
      </c>
      <c r="O838" s="66"/>
      <c r="P838" s="189">
        <f>O838*H838</f>
        <v>0</v>
      </c>
      <c r="Q838" s="189">
        <v>0.0118</v>
      </c>
      <c r="R838" s="189">
        <f>Q838*H838</f>
        <v>0.0394474</v>
      </c>
      <c r="S838" s="189">
        <v>0</v>
      </c>
      <c r="T838" s="190">
        <f>S838*H838</f>
        <v>0</v>
      </c>
      <c r="U838" s="36"/>
      <c r="V838" s="36"/>
      <c r="W838" s="36"/>
      <c r="X838" s="36"/>
      <c r="Y838" s="36"/>
      <c r="Z838" s="36"/>
      <c r="AA838" s="36"/>
      <c r="AB838" s="36"/>
      <c r="AC838" s="36"/>
      <c r="AD838" s="36"/>
      <c r="AE838" s="36"/>
      <c r="AR838" s="191" t="s">
        <v>386</v>
      </c>
      <c r="AT838" s="191" t="s">
        <v>189</v>
      </c>
      <c r="AU838" s="191" t="s">
        <v>81</v>
      </c>
      <c r="AY838" s="19" t="s">
        <v>148</v>
      </c>
      <c r="BE838" s="192">
        <f>IF(N838="základní",J838,0)</f>
        <v>0</v>
      </c>
      <c r="BF838" s="192">
        <f>IF(N838="snížená",J838,0)</f>
        <v>0</v>
      </c>
      <c r="BG838" s="192">
        <f>IF(N838="zákl. přenesená",J838,0)</f>
        <v>0</v>
      </c>
      <c r="BH838" s="192">
        <f>IF(N838="sníž. přenesená",J838,0)</f>
        <v>0</v>
      </c>
      <c r="BI838" s="192">
        <f>IF(N838="nulová",J838,0)</f>
        <v>0</v>
      </c>
      <c r="BJ838" s="19" t="s">
        <v>79</v>
      </c>
      <c r="BK838" s="192">
        <f>ROUND(I838*H838,2)</f>
        <v>0</v>
      </c>
      <c r="BL838" s="19" t="s">
        <v>256</v>
      </c>
      <c r="BM838" s="191" t="s">
        <v>1322</v>
      </c>
    </row>
    <row r="839" spans="1:47" s="2" customFormat="1" ht="12">
      <c r="A839" s="36"/>
      <c r="B839" s="37"/>
      <c r="C839" s="38"/>
      <c r="D839" s="193" t="s">
        <v>157</v>
      </c>
      <c r="E839" s="38"/>
      <c r="F839" s="194" t="s">
        <v>1303</v>
      </c>
      <c r="G839" s="38"/>
      <c r="H839" s="38"/>
      <c r="I839" s="195"/>
      <c r="J839" s="38"/>
      <c r="K839" s="38"/>
      <c r="L839" s="41"/>
      <c r="M839" s="196"/>
      <c r="N839" s="197"/>
      <c r="O839" s="66"/>
      <c r="P839" s="66"/>
      <c r="Q839" s="66"/>
      <c r="R839" s="66"/>
      <c r="S839" s="66"/>
      <c r="T839" s="67"/>
      <c r="U839" s="36"/>
      <c r="V839" s="36"/>
      <c r="W839" s="36"/>
      <c r="X839" s="36"/>
      <c r="Y839" s="36"/>
      <c r="Z839" s="36"/>
      <c r="AA839" s="36"/>
      <c r="AB839" s="36"/>
      <c r="AC839" s="36"/>
      <c r="AD839" s="36"/>
      <c r="AE839" s="36"/>
      <c r="AT839" s="19" t="s">
        <v>157</v>
      </c>
      <c r="AU839" s="19" t="s">
        <v>81</v>
      </c>
    </row>
    <row r="840" spans="2:51" s="13" customFormat="1" ht="12">
      <c r="B840" s="200"/>
      <c r="C840" s="201"/>
      <c r="D840" s="193" t="s">
        <v>161</v>
      </c>
      <c r="E840" s="201"/>
      <c r="F840" s="203" t="s">
        <v>1323</v>
      </c>
      <c r="G840" s="201"/>
      <c r="H840" s="204">
        <v>3.343</v>
      </c>
      <c r="I840" s="205"/>
      <c r="J840" s="201"/>
      <c r="K840" s="201"/>
      <c r="L840" s="206"/>
      <c r="M840" s="207"/>
      <c r="N840" s="208"/>
      <c r="O840" s="208"/>
      <c r="P840" s="208"/>
      <c r="Q840" s="208"/>
      <c r="R840" s="208"/>
      <c r="S840" s="208"/>
      <c r="T840" s="209"/>
      <c r="AT840" s="210" t="s">
        <v>161</v>
      </c>
      <c r="AU840" s="210" t="s">
        <v>81</v>
      </c>
      <c r="AV840" s="13" t="s">
        <v>81</v>
      </c>
      <c r="AW840" s="13" t="s">
        <v>4</v>
      </c>
      <c r="AX840" s="13" t="s">
        <v>79</v>
      </c>
      <c r="AY840" s="210" t="s">
        <v>148</v>
      </c>
    </row>
    <row r="841" spans="1:65" s="2" customFormat="1" ht="24.2" customHeight="1">
      <c r="A841" s="36"/>
      <c r="B841" s="37"/>
      <c r="C841" s="180" t="s">
        <v>1324</v>
      </c>
      <c r="D841" s="180" t="s">
        <v>150</v>
      </c>
      <c r="E841" s="181" t="s">
        <v>1325</v>
      </c>
      <c r="F841" s="182" t="s">
        <v>1326</v>
      </c>
      <c r="G841" s="183" t="s">
        <v>824</v>
      </c>
      <c r="H841" s="253"/>
      <c r="I841" s="185"/>
      <c r="J841" s="186">
        <f>ROUND(I841*H841,2)</f>
        <v>0</v>
      </c>
      <c r="K841" s="182" t="s">
        <v>154</v>
      </c>
      <c r="L841" s="41"/>
      <c r="M841" s="187" t="s">
        <v>19</v>
      </c>
      <c r="N841" s="188" t="s">
        <v>43</v>
      </c>
      <c r="O841" s="66"/>
      <c r="P841" s="189">
        <f>O841*H841</f>
        <v>0</v>
      </c>
      <c r="Q841" s="189">
        <v>0</v>
      </c>
      <c r="R841" s="189">
        <f>Q841*H841</f>
        <v>0</v>
      </c>
      <c r="S841" s="189">
        <v>0</v>
      </c>
      <c r="T841" s="190">
        <f>S841*H841</f>
        <v>0</v>
      </c>
      <c r="U841" s="36"/>
      <c r="V841" s="36"/>
      <c r="W841" s="36"/>
      <c r="X841" s="36"/>
      <c r="Y841" s="36"/>
      <c r="Z841" s="36"/>
      <c r="AA841" s="36"/>
      <c r="AB841" s="36"/>
      <c r="AC841" s="36"/>
      <c r="AD841" s="36"/>
      <c r="AE841" s="36"/>
      <c r="AR841" s="191" t="s">
        <v>256</v>
      </c>
      <c r="AT841" s="191" t="s">
        <v>150</v>
      </c>
      <c r="AU841" s="191" t="s">
        <v>81</v>
      </c>
      <c r="AY841" s="19" t="s">
        <v>148</v>
      </c>
      <c r="BE841" s="192">
        <f>IF(N841="základní",J841,0)</f>
        <v>0</v>
      </c>
      <c r="BF841" s="192">
        <f>IF(N841="snížená",J841,0)</f>
        <v>0</v>
      </c>
      <c r="BG841" s="192">
        <f>IF(N841="zákl. přenesená",J841,0)</f>
        <v>0</v>
      </c>
      <c r="BH841" s="192">
        <f>IF(N841="sníž. přenesená",J841,0)</f>
        <v>0</v>
      </c>
      <c r="BI841" s="192">
        <f>IF(N841="nulová",J841,0)</f>
        <v>0</v>
      </c>
      <c r="BJ841" s="19" t="s">
        <v>79</v>
      </c>
      <c r="BK841" s="192">
        <f>ROUND(I841*H841,2)</f>
        <v>0</v>
      </c>
      <c r="BL841" s="19" t="s">
        <v>256</v>
      </c>
      <c r="BM841" s="191" t="s">
        <v>1327</v>
      </c>
    </row>
    <row r="842" spans="1:47" s="2" customFormat="1" ht="29.25">
      <c r="A842" s="36"/>
      <c r="B842" s="37"/>
      <c r="C842" s="38"/>
      <c r="D842" s="193" t="s">
        <v>157</v>
      </c>
      <c r="E842" s="38"/>
      <c r="F842" s="194" t="s">
        <v>1328</v>
      </c>
      <c r="G842" s="38"/>
      <c r="H842" s="38"/>
      <c r="I842" s="195"/>
      <c r="J842" s="38"/>
      <c r="K842" s="38"/>
      <c r="L842" s="41"/>
      <c r="M842" s="196"/>
      <c r="N842" s="197"/>
      <c r="O842" s="66"/>
      <c r="P842" s="66"/>
      <c r="Q842" s="66"/>
      <c r="R842" s="66"/>
      <c r="S842" s="66"/>
      <c r="T842" s="67"/>
      <c r="U842" s="36"/>
      <c r="V842" s="36"/>
      <c r="W842" s="36"/>
      <c r="X842" s="36"/>
      <c r="Y842" s="36"/>
      <c r="Z842" s="36"/>
      <c r="AA842" s="36"/>
      <c r="AB842" s="36"/>
      <c r="AC842" s="36"/>
      <c r="AD842" s="36"/>
      <c r="AE842" s="36"/>
      <c r="AT842" s="19" t="s">
        <v>157</v>
      </c>
      <c r="AU842" s="19" t="s">
        <v>81</v>
      </c>
    </row>
    <row r="843" spans="1:47" s="2" customFormat="1" ht="12">
      <c r="A843" s="36"/>
      <c r="B843" s="37"/>
      <c r="C843" s="38"/>
      <c r="D843" s="198" t="s">
        <v>159</v>
      </c>
      <c r="E843" s="38"/>
      <c r="F843" s="199" t="s">
        <v>1329</v>
      </c>
      <c r="G843" s="38"/>
      <c r="H843" s="38"/>
      <c r="I843" s="195"/>
      <c r="J843" s="38"/>
      <c r="K843" s="38"/>
      <c r="L843" s="41"/>
      <c r="M843" s="196"/>
      <c r="N843" s="197"/>
      <c r="O843" s="66"/>
      <c r="P843" s="66"/>
      <c r="Q843" s="66"/>
      <c r="R843" s="66"/>
      <c r="S843" s="66"/>
      <c r="T843" s="67"/>
      <c r="U843" s="36"/>
      <c r="V843" s="36"/>
      <c r="W843" s="36"/>
      <c r="X843" s="36"/>
      <c r="Y843" s="36"/>
      <c r="Z843" s="36"/>
      <c r="AA843" s="36"/>
      <c r="AB843" s="36"/>
      <c r="AC843" s="36"/>
      <c r="AD843" s="36"/>
      <c r="AE843" s="36"/>
      <c r="AT843" s="19" t="s">
        <v>159</v>
      </c>
      <c r="AU843" s="19" t="s">
        <v>81</v>
      </c>
    </row>
    <row r="844" spans="2:63" s="12" customFormat="1" ht="22.9" customHeight="1">
      <c r="B844" s="164"/>
      <c r="C844" s="165"/>
      <c r="D844" s="166" t="s">
        <v>71</v>
      </c>
      <c r="E844" s="178" t="s">
        <v>1330</v>
      </c>
      <c r="F844" s="178" t="s">
        <v>1331</v>
      </c>
      <c r="G844" s="165"/>
      <c r="H844" s="165"/>
      <c r="I844" s="168"/>
      <c r="J844" s="179">
        <f>BK844</f>
        <v>0</v>
      </c>
      <c r="K844" s="165"/>
      <c r="L844" s="170"/>
      <c r="M844" s="171"/>
      <c r="N844" s="172"/>
      <c r="O844" s="172"/>
      <c r="P844" s="173">
        <f>SUM(P845:P884)</f>
        <v>0</v>
      </c>
      <c r="Q844" s="172"/>
      <c r="R844" s="173">
        <f>SUM(R845:R884)</f>
        <v>0.11338500000000001</v>
      </c>
      <c r="S844" s="172"/>
      <c r="T844" s="174">
        <f>SUM(T845:T884)</f>
        <v>0</v>
      </c>
      <c r="AR844" s="175" t="s">
        <v>81</v>
      </c>
      <c r="AT844" s="176" t="s">
        <v>71</v>
      </c>
      <c r="AU844" s="176" t="s">
        <v>79</v>
      </c>
      <c r="AY844" s="175" t="s">
        <v>148</v>
      </c>
      <c r="BK844" s="177">
        <f>SUM(BK845:BK884)</f>
        <v>0</v>
      </c>
    </row>
    <row r="845" spans="1:65" s="2" customFormat="1" ht="24.2" customHeight="1">
      <c r="A845" s="36"/>
      <c r="B845" s="37"/>
      <c r="C845" s="180" t="s">
        <v>1332</v>
      </c>
      <c r="D845" s="180" t="s">
        <v>150</v>
      </c>
      <c r="E845" s="181" t="s">
        <v>1333</v>
      </c>
      <c r="F845" s="182" t="s">
        <v>1334</v>
      </c>
      <c r="G845" s="183" t="s">
        <v>245</v>
      </c>
      <c r="H845" s="184">
        <v>14.65</v>
      </c>
      <c r="I845" s="185"/>
      <c r="J845" s="186">
        <f>ROUND(I845*H845,2)</f>
        <v>0</v>
      </c>
      <c r="K845" s="182" t="s">
        <v>266</v>
      </c>
      <c r="L845" s="41"/>
      <c r="M845" s="187" t="s">
        <v>19</v>
      </c>
      <c r="N845" s="188" t="s">
        <v>43</v>
      </c>
      <c r="O845" s="66"/>
      <c r="P845" s="189">
        <f>O845*H845</f>
        <v>0</v>
      </c>
      <c r="Q845" s="189">
        <v>8E-05</v>
      </c>
      <c r="R845" s="189">
        <f>Q845*H845</f>
        <v>0.001172</v>
      </c>
      <c r="S845" s="189">
        <v>0</v>
      </c>
      <c r="T845" s="190">
        <f>S845*H845</f>
        <v>0</v>
      </c>
      <c r="U845" s="36"/>
      <c r="V845" s="36"/>
      <c r="W845" s="36"/>
      <c r="X845" s="36"/>
      <c r="Y845" s="36"/>
      <c r="Z845" s="36"/>
      <c r="AA845" s="36"/>
      <c r="AB845" s="36"/>
      <c r="AC845" s="36"/>
      <c r="AD845" s="36"/>
      <c r="AE845" s="36"/>
      <c r="AR845" s="191" t="s">
        <v>256</v>
      </c>
      <c r="AT845" s="191" t="s">
        <v>150</v>
      </c>
      <c r="AU845" s="191" t="s">
        <v>81</v>
      </c>
      <c r="AY845" s="19" t="s">
        <v>148</v>
      </c>
      <c r="BE845" s="192">
        <f>IF(N845="základní",J845,0)</f>
        <v>0</v>
      </c>
      <c r="BF845" s="192">
        <f>IF(N845="snížená",J845,0)</f>
        <v>0</v>
      </c>
      <c r="BG845" s="192">
        <f>IF(N845="zákl. přenesená",J845,0)</f>
        <v>0</v>
      </c>
      <c r="BH845" s="192">
        <f>IF(N845="sníž. přenesená",J845,0)</f>
        <v>0</v>
      </c>
      <c r="BI845" s="192">
        <f>IF(N845="nulová",J845,0)</f>
        <v>0</v>
      </c>
      <c r="BJ845" s="19" t="s">
        <v>79</v>
      </c>
      <c r="BK845" s="192">
        <f>ROUND(I845*H845,2)</f>
        <v>0</v>
      </c>
      <c r="BL845" s="19" t="s">
        <v>256</v>
      </c>
      <c r="BM845" s="191" t="s">
        <v>1335</v>
      </c>
    </row>
    <row r="846" spans="1:47" s="2" customFormat="1" ht="19.5">
      <c r="A846" s="36"/>
      <c r="B846" s="37"/>
      <c r="C846" s="38"/>
      <c r="D846" s="193" t="s">
        <v>157</v>
      </c>
      <c r="E846" s="38"/>
      <c r="F846" s="194" t="s">
        <v>1336</v>
      </c>
      <c r="G846" s="38"/>
      <c r="H846" s="38"/>
      <c r="I846" s="195"/>
      <c r="J846" s="38"/>
      <c r="K846" s="38"/>
      <c r="L846" s="41"/>
      <c r="M846" s="196"/>
      <c r="N846" s="197"/>
      <c r="O846" s="66"/>
      <c r="P846" s="66"/>
      <c r="Q846" s="66"/>
      <c r="R846" s="66"/>
      <c r="S846" s="66"/>
      <c r="T846" s="67"/>
      <c r="U846" s="36"/>
      <c r="V846" s="36"/>
      <c r="W846" s="36"/>
      <c r="X846" s="36"/>
      <c r="Y846" s="36"/>
      <c r="Z846" s="36"/>
      <c r="AA846" s="36"/>
      <c r="AB846" s="36"/>
      <c r="AC846" s="36"/>
      <c r="AD846" s="36"/>
      <c r="AE846" s="36"/>
      <c r="AT846" s="19" t="s">
        <v>157</v>
      </c>
      <c r="AU846" s="19" t="s">
        <v>81</v>
      </c>
    </row>
    <row r="847" spans="2:51" s="13" customFormat="1" ht="12">
      <c r="B847" s="200"/>
      <c r="C847" s="201"/>
      <c r="D847" s="193" t="s">
        <v>161</v>
      </c>
      <c r="E847" s="202" t="s">
        <v>19</v>
      </c>
      <c r="F847" s="203" t="s">
        <v>1337</v>
      </c>
      <c r="G847" s="201"/>
      <c r="H847" s="204">
        <v>3.85</v>
      </c>
      <c r="I847" s="205"/>
      <c r="J847" s="201"/>
      <c r="K847" s="201"/>
      <c r="L847" s="206"/>
      <c r="M847" s="207"/>
      <c r="N847" s="208"/>
      <c r="O847" s="208"/>
      <c r="P847" s="208"/>
      <c r="Q847" s="208"/>
      <c r="R847" s="208"/>
      <c r="S847" s="208"/>
      <c r="T847" s="209"/>
      <c r="AT847" s="210" t="s">
        <v>161</v>
      </c>
      <c r="AU847" s="210" t="s">
        <v>81</v>
      </c>
      <c r="AV847" s="13" t="s">
        <v>81</v>
      </c>
      <c r="AW847" s="13" t="s">
        <v>34</v>
      </c>
      <c r="AX847" s="13" t="s">
        <v>72</v>
      </c>
      <c r="AY847" s="210" t="s">
        <v>148</v>
      </c>
    </row>
    <row r="848" spans="2:51" s="13" customFormat="1" ht="12">
      <c r="B848" s="200"/>
      <c r="C848" s="201"/>
      <c r="D848" s="193" t="s">
        <v>161</v>
      </c>
      <c r="E848" s="202" t="s">
        <v>19</v>
      </c>
      <c r="F848" s="203" t="s">
        <v>1338</v>
      </c>
      <c r="G848" s="201"/>
      <c r="H848" s="204">
        <v>5.04</v>
      </c>
      <c r="I848" s="205"/>
      <c r="J848" s="201"/>
      <c r="K848" s="201"/>
      <c r="L848" s="206"/>
      <c r="M848" s="207"/>
      <c r="N848" s="208"/>
      <c r="O848" s="208"/>
      <c r="P848" s="208"/>
      <c r="Q848" s="208"/>
      <c r="R848" s="208"/>
      <c r="S848" s="208"/>
      <c r="T848" s="209"/>
      <c r="AT848" s="210" t="s">
        <v>161</v>
      </c>
      <c r="AU848" s="210" t="s">
        <v>81</v>
      </c>
      <c r="AV848" s="13" t="s">
        <v>81</v>
      </c>
      <c r="AW848" s="13" t="s">
        <v>34</v>
      </c>
      <c r="AX848" s="13" t="s">
        <v>72</v>
      </c>
      <c r="AY848" s="210" t="s">
        <v>148</v>
      </c>
    </row>
    <row r="849" spans="2:51" s="13" customFormat="1" ht="12">
      <c r="B849" s="200"/>
      <c r="C849" s="201"/>
      <c r="D849" s="193" t="s">
        <v>161</v>
      </c>
      <c r="E849" s="202" t="s">
        <v>19</v>
      </c>
      <c r="F849" s="203" t="s">
        <v>1339</v>
      </c>
      <c r="G849" s="201"/>
      <c r="H849" s="204">
        <v>1.44</v>
      </c>
      <c r="I849" s="205"/>
      <c r="J849" s="201"/>
      <c r="K849" s="201"/>
      <c r="L849" s="206"/>
      <c r="M849" s="207"/>
      <c r="N849" s="208"/>
      <c r="O849" s="208"/>
      <c r="P849" s="208"/>
      <c r="Q849" s="208"/>
      <c r="R849" s="208"/>
      <c r="S849" s="208"/>
      <c r="T849" s="209"/>
      <c r="AT849" s="210" t="s">
        <v>161</v>
      </c>
      <c r="AU849" s="210" t="s">
        <v>81</v>
      </c>
      <c r="AV849" s="13" t="s">
        <v>81</v>
      </c>
      <c r="AW849" s="13" t="s">
        <v>34</v>
      </c>
      <c r="AX849" s="13" t="s">
        <v>72</v>
      </c>
      <c r="AY849" s="210" t="s">
        <v>148</v>
      </c>
    </row>
    <row r="850" spans="2:51" s="13" customFormat="1" ht="12">
      <c r="B850" s="200"/>
      <c r="C850" s="201"/>
      <c r="D850" s="193" t="s">
        <v>161</v>
      </c>
      <c r="E850" s="202" t="s">
        <v>19</v>
      </c>
      <c r="F850" s="203" t="s">
        <v>1340</v>
      </c>
      <c r="G850" s="201"/>
      <c r="H850" s="204">
        <v>4.32</v>
      </c>
      <c r="I850" s="205"/>
      <c r="J850" s="201"/>
      <c r="K850" s="201"/>
      <c r="L850" s="206"/>
      <c r="M850" s="207"/>
      <c r="N850" s="208"/>
      <c r="O850" s="208"/>
      <c r="P850" s="208"/>
      <c r="Q850" s="208"/>
      <c r="R850" s="208"/>
      <c r="S850" s="208"/>
      <c r="T850" s="209"/>
      <c r="AT850" s="210" t="s">
        <v>161</v>
      </c>
      <c r="AU850" s="210" t="s">
        <v>81</v>
      </c>
      <c r="AV850" s="13" t="s">
        <v>81</v>
      </c>
      <c r="AW850" s="13" t="s">
        <v>34</v>
      </c>
      <c r="AX850" s="13" t="s">
        <v>72</v>
      </c>
      <c r="AY850" s="210" t="s">
        <v>148</v>
      </c>
    </row>
    <row r="851" spans="2:51" s="14" customFormat="1" ht="12">
      <c r="B851" s="211"/>
      <c r="C851" s="212"/>
      <c r="D851" s="193" t="s">
        <v>161</v>
      </c>
      <c r="E851" s="213" t="s">
        <v>19</v>
      </c>
      <c r="F851" s="214" t="s">
        <v>164</v>
      </c>
      <c r="G851" s="212"/>
      <c r="H851" s="215">
        <v>14.65</v>
      </c>
      <c r="I851" s="216"/>
      <c r="J851" s="212"/>
      <c r="K851" s="212"/>
      <c r="L851" s="217"/>
      <c r="M851" s="218"/>
      <c r="N851" s="219"/>
      <c r="O851" s="219"/>
      <c r="P851" s="219"/>
      <c r="Q851" s="219"/>
      <c r="R851" s="219"/>
      <c r="S851" s="219"/>
      <c r="T851" s="220"/>
      <c r="AT851" s="221" t="s">
        <v>161</v>
      </c>
      <c r="AU851" s="221" t="s">
        <v>81</v>
      </c>
      <c r="AV851" s="14" t="s">
        <v>155</v>
      </c>
      <c r="AW851" s="14" t="s">
        <v>34</v>
      </c>
      <c r="AX851" s="14" t="s">
        <v>79</v>
      </c>
      <c r="AY851" s="221" t="s">
        <v>148</v>
      </c>
    </row>
    <row r="852" spans="1:65" s="2" customFormat="1" ht="24.2" customHeight="1">
      <c r="A852" s="36"/>
      <c r="B852" s="37"/>
      <c r="C852" s="180" t="s">
        <v>1341</v>
      </c>
      <c r="D852" s="180" t="s">
        <v>150</v>
      </c>
      <c r="E852" s="181" t="s">
        <v>1342</v>
      </c>
      <c r="F852" s="182" t="s">
        <v>1343</v>
      </c>
      <c r="G852" s="183" t="s">
        <v>245</v>
      </c>
      <c r="H852" s="184">
        <v>24.65</v>
      </c>
      <c r="I852" s="185"/>
      <c r="J852" s="186">
        <f>ROUND(I852*H852,2)</f>
        <v>0</v>
      </c>
      <c r="K852" s="182" t="s">
        <v>266</v>
      </c>
      <c r="L852" s="41"/>
      <c r="M852" s="187" t="s">
        <v>19</v>
      </c>
      <c r="N852" s="188" t="s">
        <v>43</v>
      </c>
      <c r="O852" s="66"/>
      <c r="P852" s="189">
        <f>O852*H852</f>
        <v>0</v>
      </c>
      <c r="Q852" s="189">
        <v>0.00014</v>
      </c>
      <c r="R852" s="189">
        <f>Q852*H852</f>
        <v>0.0034509999999999996</v>
      </c>
      <c r="S852" s="189">
        <v>0</v>
      </c>
      <c r="T852" s="190">
        <f>S852*H852</f>
        <v>0</v>
      </c>
      <c r="U852" s="36"/>
      <c r="V852" s="36"/>
      <c r="W852" s="36"/>
      <c r="X852" s="36"/>
      <c r="Y852" s="36"/>
      <c r="Z852" s="36"/>
      <c r="AA852" s="36"/>
      <c r="AB852" s="36"/>
      <c r="AC852" s="36"/>
      <c r="AD852" s="36"/>
      <c r="AE852" s="36"/>
      <c r="AR852" s="191" t="s">
        <v>256</v>
      </c>
      <c r="AT852" s="191" t="s">
        <v>150</v>
      </c>
      <c r="AU852" s="191" t="s">
        <v>81</v>
      </c>
      <c r="AY852" s="19" t="s">
        <v>148</v>
      </c>
      <c r="BE852" s="192">
        <f>IF(N852="základní",J852,0)</f>
        <v>0</v>
      </c>
      <c r="BF852" s="192">
        <f>IF(N852="snížená",J852,0)</f>
        <v>0</v>
      </c>
      <c r="BG852" s="192">
        <f>IF(N852="zákl. přenesená",J852,0)</f>
        <v>0</v>
      </c>
      <c r="BH852" s="192">
        <f>IF(N852="sníž. přenesená",J852,0)</f>
        <v>0</v>
      </c>
      <c r="BI852" s="192">
        <f>IF(N852="nulová",J852,0)</f>
        <v>0</v>
      </c>
      <c r="BJ852" s="19" t="s">
        <v>79</v>
      </c>
      <c r="BK852" s="192">
        <f>ROUND(I852*H852,2)</f>
        <v>0</v>
      </c>
      <c r="BL852" s="19" t="s">
        <v>256</v>
      </c>
      <c r="BM852" s="191" t="s">
        <v>1344</v>
      </c>
    </row>
    <row r="853" spans="1:47" s="2" customFormat="1" ht="12">
      <c r="A853" s="36"/>
      <c r="B853" s="37"/>
      <c r="C853" s="38"/>
      <c r="D853" s="193" t="s">
        <v>157</v>
      </c>
      <c r="E853" s="38"/>
      <c r="F853" s="194" t="s">
        <v>1345</v>
      </c>
      <c r="G853" s="38"/>
      <c r="H853" s="38"/>
      <c r="I853" s="195"/>
      <c r="J853" s="38"/>
      <c r="K853" s="38"/>
      <c r="L853" s="41"/>
      <c r="M853" s="196"/>
      <c r="N853" s="197"/>
      <c r="O853" s="66"/>
      <c r="P853" s="66"/>
      <c r="Q853" s="66"/>
      <c r="R853" s="66"/>
      <c r="S853" s="66"/>
      <c r="T853" s="67"/>
      <c r="U853" s="36"/>
      <c r="V853" s="36"/>
      <c r="W853" s="36"/>
      <c r="X853" s="36"/>
      <c r="Y853" s="36"/>
      <c r="Z853" s="36"/>
      <c r="AA853" s="36"/>
      <c r="AB853" s="36"/>
      <c r="AC853" s="36"/>
      <c r="AD853" s="36"/>
      <c r="AE853" s="36"/>
      <c r="AT853" s="19" t="s">
        <v>157</v>
      </c>
      <c r="AU853" s="19" t="s">
        <v>81</v>
      </c>
    </row>
    <row r="854" spans="2:51" s="13" customFormat="1" ht="12">
      <c r="B854" s="200"/>
      <c r="C854" s="201"/>
      <c r="D854" s="193" t="s">
        <v>161</v>
      </c>
      <c r="E854" s="202" t="s">
        <v>19</v>
      </c>
      <c r="F854" s="203" t="s">
        <v>1337</v>
      </c>
      <c r="G854" s="201"/>
      <c r="H854" s="204">
        <v>3.85</v>
      </c>
      <c r="I854" s="205"/>
      <c r="J854" s="201"/>
      <c r="K854" s="201"/>
      <c r="L854" s="206"/>
      <c r="M854" s="207"/>
      <c r="N854" s="208"/>
      <c r="O854" s="208"/>
      <c r="P854" s="208"/>
      <c r="Q854" s="208"/>
      <c r="R854" s="208"/>
      <c r="S854" s="208"/>
      <c r="T854" s="209"/>
      <c r="AT854" s="210" t="s">
        <v>161</v>
      </c>
      <c r="AU854" s="210" t="s">
        <v>81</v>
      </c>
      <c r="AV854" s="13" t="s">
        <v>81</v>
      </c>
      <c r="AW854" s="13" t="s">
        <v>34</v>
      </c>
      <c r="AX854" s="13" t="s">
        <v>72</v>
      </c>
      <c r="AY854" s="210" t="s">
        <v>148</v>
      </c>
    </row>
    <row r="855" spans="2:51" s="13" customFormat="1" ht="12">
      <c r="B855" s="200"/>
      <c r="C855" s="201"/>
      <c r="D855" s="193" t="s">
        <v>161</v>
      </c>
      <c r="E855" s="202" t="s">
        <v>19</v>
      </c>
      <c r="F855" s="203" t="s">
        <v>1338</v>
      </c>
      <c r="G855" s="201"/>
      <c r="H855" s="204">
        <v>5.04</v>
      </c>
      <c r="I855" s="205"/>
      <c r="J855" s="201"/>
      <c r="K855" s="201"/>
      <c r="L855" s="206"/>
      <c r="M855" s="207"/>
      <c r="N855" s="208"/>
      <c r="O855" s="208"/>
      <c r="P855" s="208"/>
      <c r="Q855" s="208"/>
      <c r="R855" s="208"/>
      <c r="S855" s="208"/>
      <c r="T855" s="209"/>
      <c r="AT855" s="210" t="s">
        <v>161</v>
      </c>
      <c r="AU855" s="210" t="s">
        <v>81</v>
      </c>
      <c r="AV855" s="13" t="s">
        <v>81</v>
      </c>
      <c r="AW855" s="13" t="s">
        <v>34</v>
      </c>
      <c r="AX855" s="13" t="s">
        <v>72</v>
      </c>
      <c r="AY855" s="210" t="s">
        <v>148</v>
      </c>
    </row>
    <row r="856" spans="2:51" s="13" customFormat="1" ht="12">
      <c r="B856" s="200"/>
      <c r="C856" s="201"/>
      <c r="D856" s="193" t="s">
        <v>161</v>
      </c>
      <c r="E856" s="202" t="s">
        <v>19</v>
      </c>
      <c r="F856" s="203" t="s">
        <v>1339</v>
      </c>
      <c r="G856" s="201"/>
      <c r="H856" s="204">
        <v>1.44</v>
      </c>
      <c r="I856" s="205"/>
      <c r="J856" s="201"/>
      <c r="K856" s="201"/>
      <c r="L856" s="206"/>
      <c r="M856" s="207"/>
      <c r="N856" s="208"/>
      <c r="O856" s="208"/>
      <c r="P856" s="208"/>
      <c r="Q856" s="208"/>
      <c r="R856" s="208"/>
      <c r="S856" s="208"/>
      <c r="T856" s="209"/>
      <c r="AT856" s="210" t="s">
        <v>161</v>
      </c>
      <c r="AU856" s="210" t="s">
        <v>81</v>
      </c>
      <c r="AV856" s="13" t="s">
        <v>81</v>
      </c>
      <c r="AW856" s="13" t="s">
        <v>34</v>
      </c>
      <c r="AX856" s="13" t="s">
        <v>72</v>
      </c>
      <c r="AY856" s="210" t="s">
        <v>148</v>
      </c>
    </row>
    <row r="857" spans="2:51" s="13" customFormat="1" ht="12">
      <c r="B857" s="200"/>
      <c r="C857" s="201"/>
      <c r="D857" s="193" t="s">
        <v>161</v>
      </c>
      <c r="E857" s="202" t="s">
        <v>19</v>
      </c>
      <c r="F857" s="203" t="s">
        <v>1340</v>
      </c>
      <c r="G857" s="201"/>
      <c r="H857" s="204">
        <v>4.32</v>
      </c>
      <c r="I857" s="205"/>
      <c r="J857" s="201"/>
      <c r="K857" s="201"/>
      <c r="L857" s="206"/>
      <c r="M857" s="207"/>
      <c r="N857" s="208"/>
      <c r="O857" s="208"/>
      <c r="P857" s="208"/>
      <c r="Q857" s="208"/>
      <c r="R857" s="208"/>
      <c r="S857" s="208"/>
      <c r="T857" s="209"/>
      <c r="AT857" s="210" t="s">
        <v>161</v>
      </c>
      <c r="AU857" s="210" t="s">
        <v>81</v>
      </c>
      <c r="AV857" s="13" t="s">
        <v>81</v>
      </c>
      <c r="AW857" s="13" t="s">
        <v>34</v>
      </c>
      <c r="AX857" s="13" t="s">
        <v>72</v>
      </c>
      <c r="AY857" s="210" t="s">
        <v>148</v>
      </c>
    </row>
    <row r="858" spans="2:51" s="13" customFormat="1" ht="12">
      <c r="B858" s="200"/>
      <c r="C858" s="201"/>
      <c r="D858" s="193" t="s">
        <v>161</v>
      </c>
      <c r="E858" s="202" t="s">
        <v>19</v>
      </c>
      <c r="F858" s="203" t="s">
        <v>1346</v>
      </c>
      <c r="G858" s="201"/>
      <c r="H858" s="204">
        <v>10</v>
      </c>
      <c r="I858" s="205"/>
      <c r="J858" s="201"/>
      <c r="K858" s="201"/>
      <c r="L858" s="206"/>
      <c r="M858" s="207"/>
      <c r="N858" s="208"/>
      <c r="O858" s="208"/>
      <c r="P858" s="208"/>
      <c r="Q858" s="208"/>
      <c r="R858" s="208"/>
      <c r="S858" s="208"/>
      <c r="T858" s="209"/>
      <c r="AT858" s="210" t="s">
        <v>161</v>
      </c>
      <c r="AU858" s="210" t="s">
        <v>81</v>
      </c>
      <c r="AV858" s="13" t="s">
        <v>81</v>
      </c>
      <c r="AW858" s="13" t="s">
        <v>34</v>
      </c>
      <c r="AX858" s="13" t="s">
        <v>72</v>
      </c>
      <c r="AY858" s="210" t="s">
        <v>148</v>
      </c>
    </row>
    <row r="859" spans="2:51" s="14" customFormat="1" ht="12">
      <c r="B859" s="211"/>
      <c r="C859" s="212"/>
      <c r="D859" s="193" t="s">
        <v>161</v>
      </c>
      <c r="E859" s="213" t="s">
        <v>19</v>
      </c>
      <c r="F859" s="214" t="s">
        <v>164</v>
      </c>
      <c r="G859" s="212"/>
      <c r="H859" s="215">
        <v>24.65</v>
      </c>
      <c r="I859" s="216"/>
      <c r="J859" s="212"/>
      <c r="K859" s="212"/>
      <c r="L859" s="217"/>
      <c r="M859" s="218"/>
      <c r="N859" s="219"/>
      <c r="O859" s="219"/>
      <c r="P859" s="219"/>
      <c r="Q859" s="219"/>
      <c r="R859" s="219"/>
      <c r="S859" s="219"/>
      <c r="T859" s="220"/>
      <c r="AT859" s="221" t="s">
        <v>161</v>
      </c>
      <c r="AU859" s="221" t="s">
        <v>81</v>
      </c>
      <c r="AV859" s="14" t="s">
        <v>155</v>
      </c>
      <c r="AW859" s="14" t="s">
        <v>34</v>
      </c>
      <c r="AX859" s="14" t="s">
        <v>79</v>
      </c>
      <c r="AY859" s="221" t="s">
        <v>148</v>
      </c>
    </row>
    <row r="860" spans="1:65" s="2" customFormat="1" ht="24.2" customHeight="1">
      <c r="A860" s="36"/>
      <c r="B860" s="37"/>
      <c r="C860" s="180" t="s">
        <v>1347</v>
      </c>
      <c r="D860" s="180" t="s">
        <v>150</v>
      </c>
      <c r="E860" s="181" t="s">
        <v>1348</v>
      </c>
      <c r="F860" s="182" t="s">
        <v>1349</v>
      </c>
      <c r="G860" s="183" t="s">
        <v>245</v>
      </c>
      <c r="H860" s="184">
        <v>10.8</v>
      </c>
      <c r="I860" s="185"/>
      <c r="J860" s="186">
        <f>ROUND(I860*H860,2)</f>
        <v>0</v>
      </c>
      <c r="K860" s="182" t="s">
        <v>266</v>
      </c>
      <c r="L860" s="41"/>
      <c r="M860" s="187" t="s">
        <v>19</v>
      </c>
      <c r="N860" s="188" t="s">
        <v>43</v>
      </c>
      <c r="O860" s="66"/>
      <c r="P860" s="189">
        <f>O860*H860</f>
        <v>0</v>
      </c>
      <c r="Q860" s="189">
        <v>0.00012</v>
      </c>
      <c r="R860" s="189">
        <f>Q860*H860</f>
        <v>0.001296</v>
      </c>
      <c r="S860" s="189">
        <v>0</v>
      </c>
      <c r="T860" s="190">
        <f>S860*H860</f>
        <v>0</v>
      </c>
      <c r="U860" s="36"/>
      <c r="V860" s="36"/>
      <c r="W860" s="36"/>
      <c r="X860" s="36"/>
      <c r="Y860" s="36"/>
      <c r="Z860" s="36"/>
      <c r="AA860" s="36"/>
      <c r="AB860" s="36"/>
      <c r="AC860" s="36"/>
      <c r="AD860" s="36"/>
      <c r="AE860" s="36"/>
      <c r="AR860" s="191" t="s">
        <v>256</v>
      </c>
      <c r="AT860" s="191" t="s">
        <v>150</v>
      </c>
      <c r="AU860" s="191" t="s">
        <v>81</v>
      </c>
      <c r="AY860" s="19" t="s">
        <v>148</v>
      </c>
      <c r="BE860" s="192">
        <f>IF(N860="základní",J860,0)</f>
        <v>0</v>
      </c>
      <c r="BF860" s="192">
        <f>IF(N860="snížená",J860,0)</f>
        <v>0</v>
      </c>
      <c r="BG860" s="192">
        <f>IF(N860="zákl. přenesená",J860,0)</f>
        <v>0</v>
      </c>
      <c r="BH860" s="192">
        <f>IF(N860="sníž. přenesená",J860,0)</f>
        <v>0</v>
      </c>
      <c r="BI860" s="192">
        <f>IF(N860="nulová",J860,0)</f>
        <v>0</v>
      </c>
      <c r="BJ860" s="19" t="s">
        <v>79</v>
      </c>
      <c r="BK860" s="192">
        <f>ROUND(I860*H860,2)</f>
        <v>0</v>
      </c>
      <c r="BL860" s="19" t="s">
        <v>256</v>
      </c>
      <c r="BM860" s="191" t="s">
        <v>1350</v>
      </c>
    </row>
    <row r="861" spans="1:47" s="2" customFormat="1" ht="19.5">
      <c r="A861" s="36"/>
      <c r="B861" s="37"/>
      <c r="C861" s="38"/>
      <c r="D861" s="193" t="s">
        <v>157</v>
      </c>
      <c r="E861" s="38"/>
      <c r="F861" s="194" t="s">
        <v>1351</v>
      </c>
      <c r="G861" s="38"/>
      <c r="H861" s="38"/>
      <c r="I861" s="195"/>
      <c r="J861" s="38"/>
      <c r="K861" s="38"/>
      <c r="L861" s="41"/>
      <c r="M861" s="196"/>
      <c r="N861" s="197"/>
      <c r="O861" s="66"/>
      <c r="P861" s="66"/>
      <c r="Q861" s="66"/>
      <c r="R861" s="66"/>
      <c r="S861" s="66"/>
      <c r="T861" s="67"/>
      <c r="U861" s="36"/>
      <c r="V861" s="36"/>
      <c r="W861" s="36"/>
      <c r="X861" s="36"/>
      <c r="Y861" s="36"/>
      <c r="Z861" s="36"/>
      <c r="AA861" s="36"/>
      <c r="AB861" s="36"/>
      <c r="AC861" s="36"/>
      <c r="AD861" s="36"/>
      <c r="AE861" s="36"/>
      <c r="AT861" s="19" t="s">
        <v>157</v>
      </c>
      <c r="AU861" s="19" t="s">
        <v>81</v>
      </c>
    </row>
    <row r="862" spans="2:51" s="13" customFormat="1" ht="12">
      <c r="B862" s="200"/>
      <c r="C862" s="201"/>
      <c r="D862" s="193" t="s">
        <v>161</v>
      </c>
      <c r="E862" s="202" t="s">
        <v>19</v>
      </c>
      <c r="F862" s="203" t="s">
        <v>1338</v>
      </c>
      <c r="G862" s="201"/>
      <c r="H862" s="204">
        <v>5.04</v>
      </c>
      <c r="I862" s="205"/>
      <c r="J862" s="201"/>
      <c r="K862" s="201"/>
      <c r="L862" s="206"/>
      <c r="M862" s="207"/>
      <c r="N862" s="208"/>
      <c r="O862" s="208"/>
      <c r="P862" s="208"/>
      <c r="Q862" s="208"/>
      <c r="R862" s="208"/>
      <c r="S862" s="208"/>
      <c r="T862" s="209"/>
      <c r="AT862" s="210" t="s">
        <v>161</v>
      </c>
      <c r="AU862" s="210" t="s">
        <v>81</v>
      </c>
      <c r="AV862" s="13" t="s">
        <v>81</v>
      </c>
      <c r="AW862" s="13" t="s">
        <v>34</v>
      </c>
      <c r="AX862" s="13" t="s">
        <v>72</v>
      </c>
      <c r="AY862" s="210" t="s">
        <v>148</v>
      </c>
    </row>
    <row r="863" spans="2:51" s="13" customFormat="1" ht="12">
      <c r="B863" s="200"/>
      <c r="C863" s="201"/>
      <c r="D863" s="193" t="s">
        <v>161</v>
      </c>
      <c r="E863" s="202" t="s">
        <v>19</v>
      </c>
      <c r="F863" s="203" t="s">
        <v>1339</v>
      </c>
      <c r="G863" s="201"/>
      <c r="H863" s="204">
        <v>1.44</v>
      </c>
      <c r="I863" s="205"/>
      <c r="J863" s="201"/>
      <c r="K863" s="201"/>
      <c r="L863" s="206"/>
      <c r="M863" s="207"/>
      <c r="N863" s="208"/>
      <c r="O863" s="208"/>
      <c r="P863" s="208"/>
      <c r="Q863" s="208"/>
      <c r="R863" s="208"/>
      <c r="S863" s="208"/>
      <c r="T863" s="209"/>
      <c r="AT863" s="210" t="s">
        <v>161</v>
      </c>
      <c r="AU863" s="210" t="s">
        <v>81</v>
      </c>
      <c r="AV863" s="13" t="s">
        <v>81</v>
      </c>
      <c r="AW863" s="13" t="s">
        <v>34</v>
      </c>
      <c r="AX863" s="13" t="s">
        <v>72</v>
      </c>
      <c r="AY863" s="210" t="s">
        <v>148</v>
      </c>
    </row>
    <row r="864" spans="2:51" s="13" customFormat="1" ht="12">
      <c r="B864" s="200"/>
      <c r="C864" s="201"/>
      <c r="D864" s="193" t="s">
        <v>161</v>
      </c>
      <c r="E864" s="202" t="s">
        <v>19</v>
      </c>
      <c r="F864" s="203" t="s">
        <v>1340</v>
      </c>
      <c r="G864" s="201"/>
      <c r="H864" s="204">
        <v>4.32</v>
      </c>
      <c r="I864" s="205"/>
      <c r="J864" s="201"/>
      <c r="K864" s="201"/>
      <c r="L864" s="206"/>
      <c r="M864" s="207"/>
      <c r="N864" s="208"/>
      <c r="O864" s="208"/>
      <c r="P864" s="208"/>
      <c r="Q864" s="208"/>
      <c r="R864" s="208"/>
      <c r="S864" s="208"/>
      <c r="T864" s="209"/>
      <c r="AT864" s="210" t="s">
        <v>161</v>
      </c>
      <c r="AU864" s="210" t="s">
        <v>81</v>
      </c>
      <c r="AV864" s="13" t="s">
        <v>81</v>
      </c>
      <c r="AW864" s="13" t="s">
        <v>34</v>
      </c>
      <c r="AX864" s="13" t="s">
        <v>72</v>
      </c>
      <c r="AY864" s="210" t="s">
        <v>148</v>
      </c>
    </row>
    <row r="865" spans="2:51" s="14" customFormat="1" ht="12">
      <c r="B865" s="211"/>
      <c r="C865" s="212"/>
      <c r="D865" s="193" t="s">
        <v>161</v>
      </c>
      <c r="E865" s="213" t="s">
        <v>19</v>
      </c>
      <c r="F865" s="214" t="s">
        <v>164</v>
      </c>
      <c r="G865" s="212"/>
      <c r="H865" s="215">
        <v>10.8</v>
      </c>
      <c r="I865" s="216"/>
      <c r="J865" s="212"/>
      <c r="K865" s="212"/>
      <c r="L865" s="217"/>
      <c r="M865" s="218"/>
      <c r="N865" s="219"/>
      <c r="O865" s="219"/>
      <c r="P865" s="219"/>
      <c r="Q865" s="219"/>
      <c r="R865" s="219"/>
      <c r="S865" s="219"/>
      <c r="T865" s="220"/>
      <c r="AT865" s="221" t="s">
        <v>161</v>
      </c>
      <c r="AU865" s="221" t="s">
        <v>81</v>
      </c>
      <c r="AV865" s="14" t="s">
        <v>155</v>
      </c>
      <c r="AW865" s="14" t="s">
        <v>34</v>
      </c>
      <c r="AX865" s="14" t="s">
        <v>79</v>
      </c>
      <c r="AY865" s="221" t="s">
        <v>148</v>
      </c>
    </row>
    <row r="866" spans="1:65" s="2" customFormat="1" ht="24.2" customHeight="1">
      <c r="A866" s="36"/>
      <c r="B866" s="37"/>
      <c r="C866" s="180" t="s">
        <v>1352</v>
      </c>
      <c r="D866" s="180" t="s">
        <v>150</v>
      </c>
      <c r="E866" s="181" t="s">
        <v>1353</v>
      </c>
      <c r="F866" s="182" t="s">
        <v>1354</v>
      </c>
      <c r="G866" s="183" t="s">
        <v>245</v>
      </c>
      <c r="H866" s="184">
        <v>24.65</v>
      </c>
      <c r="I866" s="185"/>
      <c r="J866" s="186">
        <f>ROUND(I866*H866,2)</f>
        <v>0</v>
      </c>
      <c r="K866" s="182" t="s">
        <v>266</v>
      </c>
      <c r="L866" s="41"/>
      <c r="M866" s="187" t="s">
        <v>19</v>
      </c>
      <c r="N866" s="188" t="s">
        <v>43</v>
      </c>
      <c r="O866" s="66"/>
      <c r="P866" s="189">
        <f>O866*H866</f>
        <v>0</v>
      </c>
      <c r="Q866" s="189">
        <v>0.00012</v>
      </c>
      <c r="R866" s="189">
        <f>Q866*H866</f>
        <v>0.0029579999999999997</v>
      </c>
      <c r="S866" s="189">
        <v>0</v>
      </c>
      <c r="T866" s="190">
        <f>S866*H866</f>
        <v>0</v>
      </c>
      <c r="U866" s="36"/>
      <c r="V866" s="36"/>
      <c r="W866" s="36"/>
      <c r="X866" s="36"/>
      <c r="Y866" s="36"/>
      <c r="Z866" s="36"/>
      <c r="AA866" s="36"/>
      <c r="AB866" s="36"/>
      <c r="AC866" s="36"/>
      <c r="AD866" s="36"/>
      <c r="AE866" s="36"/>
      <c r="AR866" s="191" t="s">
        <v>256</v>
      </c>
      <c r="AT866" s="191" t="s">
        <v>150</v>
      </c>
      <c r="AU866" s="191" t="s">
        <v>81</v>
      </c>
      <c r="AY866" s="19" t="s">
        <v>148</v>
      </c>
      <c r="BE866" s="192">
        <f>IF(N866="základní",J866,0)</f>
        <v>0</v>
      </c>
      <c r="BF866" s="192">
        <f>IF(N866="snížená",J866,0)</f>
        <v>0</v>
      </c>
      <c r="BG866" s="192">
        <f>IF(N866="zákl. přenesená",J866,0)</f>
        <v>0</v>
      </c>
      <c r="BH866" s="192">
        <f>IF(N866="sníž. přenesená",J866,0)</f>
        <v>0</v>
      </c>
      <c r="BI866" s="192">
        <f>IF(N866="nulová",J866,0)</f>
        <v>0</v>
      </c>
      <c r="BJ866" s="19" t="s">
        <v>79</v>
      </c>
      <c r="BK866" s="192">
        <f>ROUND(I866*H866,2)</f>
        <v>0</v>
      </c>
      <c r="BL866" s="19" t="s">
        <v>256</v>
      </c>
      <c r="BM866" s="191" t="s">
        <v>1355</v>
      </c>
    </row>
    <row r="867" spans="1:47" s="2" customFormat="1" ht="19.5">
      <c r="A867" s="36"/>
      <c r="B867" s="37"/>
      <c r="C867" s="38"/>
      <c r="D867" s="193" t="s">
        <v>157</v>
      </c>
      <c r="E867" s="38"/>
      <c r="F867" s="194" t="s">
        <v>1356</v>
      </c>
      <c r="G867" s="38"/>
      <c r="H867" s="38"/>
      <c r="I867" s="195"/>
      <c r="J867" s="38"/>
      <c r="K867" s="38"/>
      <c r="L867" s="41"/>
      <c r="M867" s="196"/>
      <c r="N867" s="197"/>
      <c r="O867" s="66"/>
      <c r="P867" s="66"/>
      <c r="Q867" s="66"/>
      <c r="R867" s="66"/>
      <c r="S867" s="66"/>
      <c r="T867" s="67"/>
      <c r="U867" s="36"/>
      <c r="V867" s="36"/>
      <c r="W867" s="36"/>
      <c r="X867" s="36"/>
      <c r="Y867" s="36"/>
      <c r="Z867" s="36"/>
      <c r="AA867" s="36"/>
      <c r="AB867" s="36"/>
      <c r="AC867" s="36"/>
      <c r="AD867" s="36"/>
      <c r="AE867" s="36"/>
      <c r="AT867" s="19" t="s">
        <v>157</v>
      </c>
      <c r="AU867" s="19" t="s">
        <v>81</v>
      </c>
    </row>
    <row r="868" spans="2:51" s="13" customFormat="1" ht="12">
      <c r="B868" s="200"/>
      <c r="C868" s="201"/>
      <c r="D868" s="193" t="s">
        <v>161</v>
      </c>
      <c r="E868" s="202" t="s">
        <v>19</v>
      </c>
      <c r="F868" s="203" t="s">
        <v>1337</v>
      </c>
      <c r="G868" s="201"/>
      <c r="H868" s="204">
        <v>3.85</v>
      </c>
      <c r="I868" s="205"/>
      <c r="J868" s="201"/>
      <c r="K868" s="201"/>
      <c r="L868" s="206"/>
      <c r="M868" s="207"/>
      <c r="N868" s="208"/>
      <c r="O868" s="208"/>
      <c r="P868" s="208"/>
      <c r="Q868" s="208"/>
      <c r="R868" s="208"/>
      <c r="S868" s="208"/>
      <c r="T868" s="209"/>
      <c r="AT868" s="210" t="s">
        <v>161</v>
      </c>
      <c r="AU868" s="210" t="s">
        <v>81</v>
      </c>
      <c r="AV868" s="13" t="s">
        <v>81</v>
      </c>
      <c r="AW868" s="13" t="s">
        <v>34</v>
      </c>
      <c r="AX868" s="13" t="s">
        <v>72</v>
      </c>
      <c r="AY868" s="210" t="s">
        <v>148</v>
      </c>
    </row>
    <row r="869" spans="2:51" s="13" customFormat="1" ht="12">
      <c r="B869" s="200"/>
      <c r="C869" s="201"/>
      <c r="D869" s="193" t="s">
        <v>161</v>
      </c>
      <c r="E869" s="202" t="s">
        <v>19</v>
      </c>
      <c r="F869" s="203" t="s">
        <v>1338</v>
      </c>
      <c r="G869" s="201"/>
      <c r="H869" s="204">
        <v>5.04</v>
      </c>
      <c r="I869" s="205"/>
      <c r="J869" s="201"/>
      <c r="K869" s="201"/>
      <c r="L869" s="206"/>
      <c r="M869" s="207"/>
      <c r="N869" s="208"/>
      <c r="O869" s="208"/>
      <c r="P869" s="208"/>
      <c r="Q869" s="208"/>
      <c r="R869" s="208"/>
      <c r="S869" s="208"/>
      <c r="T869" s="209"/>
      <c r="AT869" s="210" t="s">
        <v>161</v>
      </c>
      <c r="AU869" s="210" t="s">
        <v>81</v>
      </c>
      <c r="AV869" s="13" t="s">
        <v>81</v>
      </c>
      <c r="AW869" s="13" t="s">
        <v>34</v>
      </c>
      <c r="AX869" s="13" t="s">
        <v>72</v>
      </c>
      <c r="AY869" s="210" t="s">
        <v>148</v>
      </c>
    </row>
    <row r="870" spans="2:51" s="13" customFormat="1" ht="12">
      <c r="B870" s="200"/>
      <c r="C870" s="201"/>
      <c r="D870" s="193" t="s">
        <v>161</v>
      </c>
      <c r="E870" s="202" t="s">
        <v>19</v>
      </c>
      <c r="F870" s="203" t="s">
        <v>1339</v>
      </c>
      <c r="G870" s="201"/>
      <c r="H870" s="204">
        <v>1.44</v>
      </c>
      <c r="I870" s="205"/>
      <c r="J870" s="201"/>
      <c r="K870" s="201"/>
      <c r="L870" s="206"/>
      <c r="M870" s="207"/>
      <c r="N870" s="208"/>
      <c r="O870" s="208"/>
      <c r="P870" s="208"/>
      <c r="Q870" s="208"/>
      <c r="R870" s="208"/>
      <c r="S870" s="208"/>
      <c r="T870" s="209"/>
      <c r="AT870" s="210" t="s">
        <v>161</v>
      </c>
      <c r="AU870" s="210" t="s">
        <v>81</v>
      </c>
      <c r="AV870" s="13" t="s">
        <v>81</v>
      </c>
      <c r="AW870" s="13" t="s">
        <v>34</v>
      </c>
      <c r="AX870" s="13" t="s">
        <v>72</v>
      </c>
      <c r="AY870" s="210" t="s">
        <v>148</v>
      </c>
    </row>
    <row r="871" spans="2:51" s="13" customFormat="1" ht="12">
      <c r="B871" s="200"/>
      <c r="C871" s="201"/>
      <c r="D871" s="193" t="s">
        <v>161</v>
      </c>
      <c r="E871" s="202" t="s">
        <v>19</v>
      </c>
      <c r="F871" s="203" t="s">
        <v>1340</v>
      </c>
      <c r="G871" s="201"/>
      <c r="H871" s="204">
        <v>4.32</v>
      </c>
      <c r="I871" s="205"/>
      <c r="J871" s="201"/>
      <c r="K871" s="201"/>
      <c r="L871" s="206"/>
      <c r="M871" s="207"/>
      <c r="N871" s="208"/>
      <c r="O871" s="208"/>
      <c r="P871" s="208"/>
      <c r="Q871" s="208"/>
      <c r="R871" s="208"/>
      <c r="S871" s="208"/>
      <c r="T871" s="209"/>
      <c r="AT871" s="210" t="s">
        <v>161</v>
      </c>
      <c r="AU871" s="210" t="s">
        <v>81</v>
      </c>
      <c r="AV871" s="13" t="s">
        <v>81</v>
      </c>
      <c r="AW871" s="13" t="s">
        <v>34</v>
      </c>
      <c r="AX871" s="13" t="s">
        <v>72</v>
      </c>
      <c r="AY871" s="210" t="s">
        <v>148</v>
      </c>
    </row>
    <row r="872" spans="2:51" s="13" customFormat="1" ht="12">
      <c r="B872" s="200"/>
      <c r="C872" s="201"/>
      <c r="D872" s="193" t="s">
        <v>161</v>
      </c>
      <c r="E872" s="202" t="s">
        <v>19</v>
      </c>
      <c r="F872" s="203" t="s">
        <v>1346</v>
      </c>
      <c r="G872" s="201"/>
      <c r="H872" s="204">
        <v>10</v>
      </c>
      <c r="I872" s="205"/>
      <c r="J872" s="201"/>
      <c r="K872" s="201"/>
      <c r="L872" s="206"/>
      <c r="M872" s="207"/>
      <c r="N872" s="208"/>
      <c r="O872" s="208"/>
      <c r="P872" s="208"/>
      <c r="Q872" s="208"/>
      <c r="R872" s="208"/>
      <c r="S872" s="208"/>
      <c r="T872" s="209"/>
      <c r="AT872" s="210" t="s">
        <v>161</v>
      </c>
      <c r="AU872" s="210" t="s">
        <v>81</v>
      </c>
      <c r="AV872" s="13" t="s">
        <v>81</v>
      </c>
      <c r="AW872" s="13" t="s">
        <v>34</v>
      </c>
      <c r="AX872" s="13" t="s">
        <v>72</v>
      </c>
      <c r="AY872" s="210" t="s">
        <v>148</v>
      </c>
    </row>
    <row r="873" spans="2:51" s="14" customFormat="1" ht="12">
      <c r="B873" s="211"/>
      <c r="C873" s="212"/>
      <c r="D873" s="193" t="s">
        <v>161</v>
      </c>
      <c r="E873" s="213" t="s">
        <v>19</v>
      </c>
      <c r="F873" s="214" t="s">
        <v>164</v>
      </c>
      <c r="G873" s="212"/>
      <c r="H873" s="215">
        <v>24.65</v>
      </c>
      <c r="I873" s="216"/>
      <c r="J873" s="212"/>
      <c r="K873" s="212"/>
      <c r="L873" s="217"/>
      <c r="M873" s="218"/>
      <c r="N873" s="219"/>
      <c r="O873" s="219"/>
      <c r="P873" s="219"/>
      <c r="Q873" s="219"/>
      <c r="R873" s="219"/>
      <c r="S873" s="219"/>
      <c r="T873" s="220"/>
      <c r="AT873" s="221" t="s">
        <v>161</v>
      </c>
      <c r="AU873" s="221" t="s">
        <v>81</v>
      </c>
      <c r="AV873" s="14" t="s">
        <v>155</v>
      </c>
      <c r="AW873" s="14" t="s">
        <v>34</v>
      </c>
      <c r="AX873" s="14" t="s">
        <v>79</v>
      </c>
      <c r="AY873" s="221" t="s">
        <v>148</v>
      </c>
    </row>
    <row r="874" spans="1:65" s="2" customFormat="1" ht="24.2" customHeight="1">
      <c r="A874" s="36"/>
      <c r="B874" s="37"/>
      <c r="C874" s="180" t="s">
        <v>1357</v>
      </c>
      <c r="D874" s="180" t="s">
        <v>150</v>
      </c>
      <c r="E874" s="181" t="s">
        <v>1358</v>
      </c>
      <c r="F874" s="182" t="s">
        <v>1359</v>
      </c>
      <c r="G874" s="183" t="s">
        <v>245</v>
      </c>
      <c r="H874" s="184">
        <v>1</v>
      </c>
      <c r="I874" s="185"/>
      <c r="J874" s="186">
        <f>ROUND(I874*H874,2)</f>
        <v>0</v>
      </c>
      <c r="K874" s="182" t="s">
        <v>154</v>
      </c>
      <c r="L874" s="41"/>
      <c r="M874" s="187" t="s">
        <v>19</v>
      </c>
      <c r="N874" s="188" t="s">
        <v>43</v>
      </c>
      <c r="O874" s="66"/>
      <c r="P874" s="189">
        <f>O874*H874</f>
        <v>0</v>
      </c>
      <c r="Q874" s="189">
        <v>0</v>
      </c>
      <c r="R874" s="189">
        <f>Q874*H874</f>
        <v>0</v>
      </c>
      <c r="S874" s="189">
        <v>0</v>
      </c>
      <c r="T874" s="190">
        <f>S874*H874</f>
        <v>0</v>
      </c>
      <c r="U874" s="36"/>
      <c r="V874" s="36"/>
      <c r="W874" s="36"/>
      <c r="X874" s="36"/>
      <c r="Y874" s="36"/>
      <c r="Z874" s="36"/>
      <c r="AA874" s="36"/>
      <c r="AB874" s="36"/>
      <c r="AC874" s="36"/>
      <c r="AD874" s="36"/>
      <c r="AE874" s="36"/>
      <c r="AR874" s="191" t="s">
        <v>256</v>
      </c>
      <c r="AT874" s="191" t="s">
        <v>150</v>
      </c>
      <c r="AU874" s="191" t="s">
        <v>81</v>
      </c>
      <c r="AY874" s="19" t="s">
        <v>148</v>
      </c>
      <c r="BE874" s="192">
        <f>IF(N874="základní",J874,0)</f>
        <v>0</v>
      </c>
      <c r="BF874" s="192">
        <f>IF(N874="snížená",J874,0)</f>
        <v>0</v>
      </c>
      <c r="BG874" s="192">
        <f>IF(N874="zákl. přenesená",J874,0)</f>
        <v>0</v>
      </c>
      <c r="BH874" s="192">
        <f>IF(N874="sníž. přenesená",J874,0)</f>
        <v>0</v>
      </c>
      <c r="BI874" s="192">
        <f>IF(N874="nulová",J874,0)</f>
        <v>0</v>
      </c>
      <c r="BJ874" s="19" t="s">
        <v>79</v>
      </c>
      <c r="BK874" s="192">
        <f>ROUND(I874*H874,2)</f>
        <v>0</v>
      </c>
      <c r="BL874" s="19" t="s">
        <v>256</v>
      </c>
      <c r="BM874" s="191" t="s">
        <v>1360</v>
      </c>
    </row>
    <row r="875" spans="1:47" s="2" customFormat="1" ht="19.5">
      <c r="A875" s="36"/>
      <c r="B875" s="37"/>
      <c r="C875" s="38"/>
      <c r="D875" s="193" t="s">
        <v>157</v>
      </c>
      <c r="E875" s="38"/>
      <c r="F875" s="194" t="s">
        <v>1361</v>
      </c>
      <c r="G875" s="38"/>
      <c r="H875" s="38"/>
      <c r="I875" s="195"/>
      <c r="J875" s="38"/>
      <c r="K875" s="38"/>
      <c r="L875" s="41"/>
      <c r="M875" s="196"/>
      <c r="N875" s="197"/>
      <c r="O875" s="66"/>
      <c r="P875" s="66"/>
      <c r="Q875" s="66"/>
      <c r="R875" s="66"/>
      <c r="S875" s="66"/>
      <c r="T875" s="67"/>
      <c r="U875" s="36"/>
      <c r="V875" s="36"/>
      <c r="W875" s="36"/>
      <c r="X875" s="36"/>
      <c r="Y875" s="36"/>
      <c r="Z875" s="36"/>
      <c r="AA875" s="36"/>
      <c r="AB875" s="36"/>
      <c r="AC875" s="36"/>
      <c r="AD875" s="36"/>
      <c r="AE875" s="36"/>
      <c r="AT875" s="19" t="s">
        <v>157</v>
      </c>
      <c r="AU875" s="19" t="s">
        <v>81</v>
      </c>
    </row>
    <row r="876" spans="1:47" s="2" customFormat="1" ht="12">
      <c r="A876" s="36"/>
      <c r="B876" s="37"/>
      <c r="C876" s="38"/>
      <c r="D876" s="198" t="s">
        <v>159</v>
      </c>
      <c r="E876" s="38"/>
      <c r="F876" s="199" t="s">
        <v>1362</v>
      </c>
      <c r="G876" s="38"/>
      <c r="H876" s="38"/>
      <c r="I876" s="195"/>
      <c r="J876" s="38"/>
      <c r="K876" s="38"/>
      <c r="L876" s="41"/>
      <c r="M876" s="196"/>
      <c r="N876" s="197"/>
      <c r="O876" s="66"/>
      <c r="P876" s="66"/>
      <c r="Q876" s="66"/>
      <c r="R876" s="66"/>
      <c r="S876" s="66"/>
      <c r="T876" s="67"/>
      <c r="U876" s="36"/>
      <c r="V876" s="36"/>
      <c r="W876" s="36"/>
      <c r="X876" s="36"/>
      <c r="Y876" s="36"/>
      <c r="Z876" s="36"/>
      <c r="AA876" s="36"/>
      <c r="AB876" s="36"/>
      <c r="AC876" s="36"/>
      <c r="AD876" s="36"/>
      <c r="AE876" s="36"/>
      <c r="AT876" s="19" t="s">
        <v>159</v>
      </c>
      <c r="AU876" s="19" t="s">
        <v>81</v>
      </c>
    </row>
    <row r="877" spans="1:65" s="2" customFormat="1" ht="16.5" customHeight="1">
      <c r="A877" s="36"/>
      <c r="B877" s="37"/>
      <c r="C877" s="180" t="s">
        <v>1363</v>
      </c>
      <c r="D877" s="180" t="s">
        <v>150</v>
      </c>
      <c r="E877" s="181" t="s">
        <v>1364</v>
      </c>
      <c r="F877" s="182" t="s">
        <v>1365</v>
      </c>
      <c r="G877" s="183" t="s">
        <v>245</v>
      </c>
      <c r="H877" s="184">
        <v>48</v>
      </c>
      <c r="I877" s="185"/>
      <c r="J877" s="186">
        <f>ROUND(I877*H877,2)</f>
        <v>0</v>
      </c>
      <c r="K877" s="182" t="s">
        <v>266</v>
      </c>
      <c r="L877" s="41"/>
      <c r="M877" s="187" t="s">
        <v>19</v>
      </c>
      <c r="N877" s="188" t="s">
        <v>43</v>
      </c>
      <c r="O877" s="66"/>
      <c r="P877" s="189">
        <f>O877*H877</f>
        <v>0</v>
      </c>
      <c r="Q877" s="189">
        <v>0.0015</v>
      </c>
      <c r="R877" s="189">
        <f>Q877*H877</f>
        <v>0.07200000000000001</v>
      </c>
      <c r="S877" s="189">
        <v>0</v>
      </c>
      <c r="T877" s="190">
        <f>S877*H877</f>
        <v>0</v>
      </c>
      <c r="U877" s="36"/>
      <c r="V877" s="36"/>
      <c r="W877" s="36"/>
      <c r="X877" s="36"/>
      <c r="Y877" s="36"/>
      <c r="Z877" s="36"/>
      <c r="AA877" s="36"/>
      <c r="AB877" s="36"/>
      <c r="AC877" s="36"/>
      <c r="AD877" s="36"/>
      <c r="AE877" s="36"/>
      <c r="AR877" s="191" t="s">
        <v>256</v>
      </c>
      <c r="AT877" s="191" t="s">
        <v>150</v>
      </c>
      <c r="AU877" s="191" t="s">
        <v>81</v>
      </c>
      <c r="AY877" s="19" t="s">
        <v>148</v>
      </c>
      <c r="BE877" s="192">
        <f>IF(N877="základní",J877,0)</f>
        <v>0</v>
      </c>
      <c r="BF877" s="192">
        <f>IF(N877="snížená",J877,0)</f>
        <v>0</v>
      </c>
      <c r="BG877" s="192">
        <f>IF(N877="zákl. přenesená",J877,0)</f>
        <v>0</v>
      </c>
      <c r="BH877" s="192">
        <f>IF(N877="sníž. přenesená",J877,0)</f>
        <v>0</v>
      </c>
      <c r="BI877" s="192">
        <f>IF(N877="nulová",J877,0)</f>
        <v>0</v>
      </c>
      <c r="BJ877" s="19" t="s">
        <v>79</v>
      </c>
      <c r="BK877" s="192">
        <f>ROUND(I877*H877,2)</f>
        <v>0</v>
      </c>
      <c r="BL877" s="19" t="s">
        <v>256</v>
      </c>
      <c r="BM877" s="191" t="s">
        <v>1366</v>
      </c>
    </row>
    <row r="878" spans="1:47" s="2" customFormat="1" ht="12">
      <c r="A878" s="36"/>
      <c r="B878" s="37"/>
      <c r="C878" s="38"/>
      <c r="D878" s="193" t="s">
        <v>157</v>
      </c>
      <c r="E878" s="38"/>
      <c r="F878" s="194" t="s">
        <v>1367</v>
      </c>
      <c r="G878" s="38"/>
      <c r="H878" s="38"/>
      <c r="I878" s="195"/>
      <c r="J878" s="38"/>
      <c r="K878" s="38"/>
      <c r="L878" s="41"/>
      <c r="M878" s="196"/>
      <c r="N878" s="197"/>
      <c r="O878" s="66"/>
      <c r="P878" s="66"/>
      <c r="Q878" s="66"/>
      <c r="R878" s="66"/>
      <c r="S878" s="66"/>
      <c r="T878" s="67"/>
      <c r="U878" s="36"/>
      <c r="V878" s="36"/>
      <c r="W878" s="36"/>
      <c r="X878" s="36"/>
      <c r="Y878" s="36"/>
      <c r="Z878" s="36"/>
      <c r="AA878" s="36"/>
      <c r="AB878" s="36"/>
      <c r="AC878" s="36"/>
      <c r="AD878" s="36"/>
      <c r="AE878" s="36"/>
      <c r="AT878" s="19" t="s">
        <v>157</v>
      </c>
      <c r="AU878" s="19" t="s">
        <v>81</v>
      </c>
    </row>
    <row r="879" spans="2:51" s="13" customFormat="1" ht="12">
      <c r="B879" s="200"/>
      <c r="C879" s="201"/>
      <c r="D879" s="193" t="s">
        <v>161</v>
      </c>
      <c r="E879" s="202" t="s">
        <v>19</v>
      </c>
      <c r="F879" s="203" t="s">
        <v>1368</v>
      </c>
      <c r="G879" s="201"/>
      <c r="H879" s="204">
        <v>48</v>
      </c>
      <c r="I879" s="205"/>
      <c r="J879" s="201"/>
      <c r="K879" s="201"/>
      <c r="L879" s="206"/>
      <c r="M879" s="207"/>
      <c r="N879" s="208"/>
      <c r="O879" s="208"/>
      <c r="P879" s="208"/>
      <c r="Q879" s="208"/>
      <c r="R879" s="208"/>
      <c r="S879" s="208"/>
      <c r="T879" s="209"/>
      <c r="AT879" s="210" t="s">
        <v>161</v>
      </c>
      <c r="AU879" s="210" t="s">
        <v>81</v>
      </c>
      <c r="AV879" s="13" t="s">
        <v>81</v>
      </c>
      <c r="AW879" s="13" t="s">
        <v>34</v>
      </c>
      <c r="AX879" s="13" t="s">
        <v>79</v>
      </c>
      <c r="AY879" s="210" t="s">
        <v>148</v>
      </c>
    </row>
    <row r="880" spans="1:65" s="2" customFormat="1" ht="24.2" customHeight="1">
      <c r="A880" s="36"/>
      <c r="B880" s="37"/>
      <c r="C880" s="180" t="s">
        <v>1369</v>
      </c>
      <c r="D880" s="180" t="s">
        <v>150</v>
      </c>
      <c r="E880" s="181" t="s">
        <v>1370</v>
      </c>
      <c r="F880" s="182" t="s">
        <v>1371</v>
      </c>
      <c r="G880" s="183" t="s">
        <v>245</v>
      </c>
      <c r="H880" s="184">
        <v>37.8</v>
      </c>
      <c r="I880" s="185"/>
      <c r="J880" s="186">
        <f>ROUND(I880*H880,2)</f>
        <v>0</v>
      </c>
      <c r="K880" s="182" t="s">
        <v>266</v>
      </c>
      <c r="L880" s="41"/>
      <c r="M880" s="187" t="s">
        <v>19</v>
      </c>
      <c r="N880" s="188" t="s">
        <v>43</v>
      </c>
      <c r="O880" s="66"/>
      <c r="P880" s="189">
        <f>O880*H880</f>
        <v>0</v>
      </c>
      <c r="Q880" s="189">
        <v>0.00014</v>
      </c>
      <c r="R880" s="189">
        <f>Q880*H880</f>
        <v>0.005291999999999999</v>
      </c>
      <c r="S880" s="189">
        <v>0</v>
      </c>
      <c r="T880" s="190">
        <f>S880*H880</f>
        <v>0</v>
      </c>
      <c r="U880" s="36"/>
      <c r="V880" s="36"/>
      <c r="W880" s="36"/>
      <c r="X880" s="36"/>
      <c r="Y880" s="36"/>
      <c r="Z880" s="36"/>
      <c r="AA880" s="36"/>
      <c r="AB880" s="36"/>
      <c r="AC880" s="36"/>
      <c r="AD880" s="36"/>
      <c r="AE880" s="36"/>
      <c r="AR880" s="191" t="s">
        <v>256</v>
      </c>
      <c r="AT880" s="191" t="s">
        <v>150</v>
      </c>
      <c r="AU880" s="191" t="s">
        <v>81</v>
      </c>
      <c r="AY880" s="19" t="s">
        <v>148</v>
      </c>
      <c r="BE880" s="192">
        <f>IF(N880="základní",J880,0)</f>
        <v>0</v>
      </c>
      <c r="BF880" s="192">
        <f>IF(N880="snížená",J880,0)</f>
        <v>0</v>
      </c>
      <c r="BG880" s="192">
        <f>IF(N880="zákl. přenesená",J880,0)</f>
        <v>0</v>
      </c>
      <c r="BH880" s="192">
        <f>IF(N880="sníž. přenesená",J880,0)</f>
        <v>0</v>
      </c>
      <c r="BI880" s="192">
        <f>IF(N880="nulová",J880,0)</f>
        <v>0</v>
      </c>
      <c r="BJ880" s="19" t="s">
        <v>79</v>
      </c>
      <c r="BK880" s="192">
        <f>ROUND(I880*H880,2)</f>
        <v>0</v>
      </c>
      <c r="BL880" s="19" t="s">
        <v>256</v>
      </c>
      <c r="BM880" s="191" t="s">
        <v>1372</v>
      </c>
    </row>
    <row r="881" spans="1:47" s="2" customFormat="1" ht="19.5">
      <c r="A881" s="36"/>
      <c r="B881" s="37"/>
      <c r="C881" s="38"/>
      <c r="D881" s="193" t="s">
        <v>157</v>
      </c>
      <c r="E881" s="38"/>
      <c r="F881" s="194" t="s">
        <v>1373</v>
      </c>
      <c r="G881" s="38"/>
      <c r="H881" s="38"/>
      <c r="I881" s="195"/>
      <c r="J881" s="38"/>
      <c r="K881" s="38"/>
      <c r="L881" s="41"/>
      <c r="M881" s="196"/>
      <c r="N881" s="197"/>
      <c r="O881" s="66"/>
      <c r="P881" s="66"/>
      <c r="Q881" s="66"/>
      <c r="R881" s="66"/>
      <c r="S881" s="66"/>
      <c r="T881" s="67"/>
      <c r="U881" s="36"/>
      <c r="V881" s="36"/>
      <c r="W881" s="36"/>
      <c r="X881" s="36"/>
      <c r="Y881" s="36"/>
      <c r="Z881" s="36"/>
      <c r="AA881" s="36"/>
      <c r="AB881" s="36"/>
      <c r="AC881" s="36"/>
      <c r="AD881" s="36"/>
      <c r="AE881" s="36"/>
      <c r="AT881" s="19" t="s">
        <v>157</v>
      </c>
      <c r="AU881" s="19" t="s">
        <v>81</v>
      </c>
    </row>
    <row r="882" spans="2:51" s="13" customFormat="1" ht="12">
      <c r="B882" s="200"/>
      <c r="C882" s="201"/>
      <c r="D882" s="193" t="s">
        <v>161</v>
      </c>
      <c r="E882" s="202" t="s">
        <v>19</v>
      </c>
      <c r="F882" s="203" t="s">
        <v>409</v>
      </c>
      <c r="G882" s="201"/>
      <c r="H882" s="204">
        <v>37.8</v>
      </c>
      <c r="I882" s="205"/>
      <c r="J882" s="201"/>
      <c r="K882" s="201"/>
      <c r="L882" s="206"/>
      <c r="M882" s="207"/>
      <c r="N882" s="208"/>
      <c r="O882" s="208"/>
      <c r="P882" s="208"/>
      <c r="Q882" s="208"/>
      <c r="R882" s="208"/>
      <c r="S882" s="208"/>
      <c r="T882" s="209"/>
      <c r="AT882" s="210" t="s">
        <v>161</v>
      </c>
      <c r="AU882" s="210" t="s">
        <v>81</v>
      </c>
      <c r="AV882" s="13" t="s">
        <v>81</v>
      </c>
      <c r="AW882" s="13" t="s">
        <v>34</v>
      </c>
      <c r="AX882" s="13" t="s">
        <v>79</v>
      </c>
      <c r="AY882" s="210" t="s">
        <v>148</v>
      </c>
    </row>
    <row r="883" spans="1:65" s="2" customFormat="1" ht="24.2" customHeight="1">
      <c r="A883" s="36"/>
      <c r="B883" s="37"/>
      <c r="C883" s="180" t="s">
        <v>1374</v>
      </c>
      <c r="D883" s="180" t="s">
        <v>150</v>
      </c>
      <c r="E883" s="181" t="s">
        <v>1375</v>
      </c>
      <c r="F883" s="182" t="s">
        <v>1376</v>
      </c>
      <c r="G883" s="183" t="s">
        <v>245</v>
      </c>
      <c r="H883" s="184">
        <v>37.8</v>
      </c>
      <c r="I883" s="185"/>
      <c r="J883" s="186">
        <f>ROUND(I883*H883,2)</f>
        <v>0</v>
      </c>
      <c r="K883" s="182" t="s">
        <v>266</v>
      </c>
      <c r="L883" s="41"/>
      <c r="M883" s="187" t="s">
        <v>19</v>
      </c>
      <c r="N883" s="188" t="s">
        <v>43</v>
      </c>
      <c r="O883" s="66"/>
      <c r="P883" s="189">
        <f>O883*H883</f>
        <v>0</v>
      </c>
      <c r="Q883" s="189">
        <v>0.00072</v>
      </c>
      <c r="R883" s="189">
        <f>Q883*H883</f>
        <v>0.027216</v>
      </c>
      <c r="S883" s="189">
        <v>0</v>
      </c>
      <c r="T883" s="190">
        <f>S883*H883</f>
        <v>0</v>
      </c>
      <c r="U883" s="36"/>
      <c r="V883" s="36"/>
      <c r="W883" s="36"/>
      <c r="X883" s="36"/>
      <c r="Y883" s="36"/>
      <c r="Z883" s="36"/>
      <c r="AA883" s="36"/>
      <c r="AB883" s="36"/>
      <c r="AC883" s="36"/>
      <c r="AD883" s="36"/>
      <c r="AE883" s="36"/>
      <c r="AR883" s="191" t="s">
        <v>256</v>
      </c>
      <c r="AT883" s="191" t="s">
        <v>150</v>
      </c>
      <c r="AU883" s="191" t="s">
        <v>81</v>
      </c>
      <c r="AY883" s="19" t="s">
        <v>148</v>
      </c>
      <c r="BE883" s="192">
        <f>IF(N883="základní",J883,0)</f>
        <v>0</v>
      </c>
      <c r="BF883" s="192">
        <f>IF(N883="snížená",J883,0)</f>
        <v>0</v>
      </c>
      <c r="BG883" s="192">
        <f>IF(N883="zákl. přenesená",J883,0)</f>
        <v>0</v>
      </c>
      <c r="BH883" s="192">
        <f>IF(N883="sníž. přenesená",J883,0)</f>
        <v>0</v>
      </c>
      <c r="BI883" s="192">
        <f>IF(N883="nulová",J883,0)</f>
        <v>0</v>
      </c>
      <c r="BJ883" s="19" t="s">
        <v>79</v>
      </c>
      <c r="BK883" s="192">
        <f>ROUND(I883*H883,2)</f>
        <v>0</v>
      </c>
      <c r="BL883" s="19" t="s">
        <v>256</v>
      </c>
      <c r="BM883" s="191" t="s">
        <v>1377</v>
      </c>
    </row>
    <row r="884" spans="1:47" s="2" customFormat="1" ht="29.25">
      <c r="A884" s="36"/>
      <c r="B884" s="37"/>
      <c r="C884" s="38"/>
      <c r="D884" s="193" t="s">
        <v>157</v>
      </c>
      <c r="E884" s="38"/>
      <c r="F884" s="194" t="s">
        <v>1378</v>
      </c>
      <c r="G884" s="38"/>
      <c r="H884" s="38"/>
      <c r="I884" s="195"/>
      <c r="J884" s="38"/>
      <c r="K884" s="38"/>
      <c r="L884" s="41"/>
      <c r="M884" s="196"/>
      <c r="N884" s="197"/>
      <c r="O884" s="66"/>
      <c r="P884" s="66"/>
      <c r="Q884" s="66"/>
      <c r="R884" s="66"/>
      <c r="S884" s="66"/>
      <c r="T884" s="67"/>
      <c r="U884" s="36"/>
      <c r="V884" s="36"/>
      <c r="W884" s="36"/>
      <c r="X884" s="36"/>
      <c r="Y884" s="36"/>
      <c r="Z884" s="36"/>
      <c r="AA884" s="36"/>
      <c r="AB884" s="36"/>
      <c r="AC884" s="36"/>
      <c r="AD884" s="36"/>
      <c r="AE884" s="36"/>
      <c r="AT884" s="19" t="s">
        <v>157</v>
      </c>
      <c r="AU884" s="19" t="s">
        <v>81</v>
      </c>
    </row>
    <row r="885" spans="2:63" s="12" customFormat="1" ht="22.9" customHeight="1">
      <c r="B885" s="164"/>
      <c r="C885" s="165"/>
      <c r="D885" s="166" t="s">
        <v>71</v>
      </c>
      <c r="E885" s="178" t="s">
        <v>1379</v>
      </c>
      <c r="F885" s="178" t="s">
        <v>1380</v>
      </c>
      <c r="G885" s="165"/>
      <c r="H885" s="165"/>
      <c r="I885" s="168"/>
      <c r="J885" s="179">
        <f>BK885</f>
        <v>0</v>
      </c>
      <c r="K885" s="165"/>
      <c r="L885" s="170"/>
      <c r="M885" s="171"/>
      <c r="N885" s="172"/>
      <c r="O885" s="172"/>
      <c r="P885" s="173">
        <f>SUM(P886:P922)</f>
        <v>0</v>
      </c>
      <c r="Q885" s="172"/>
      <c r="R885" s="173">
        <f>SUM(R886:R922)</f>
        <v>0.09753382</v>
      </c>
      <c r="S885" s="172"/>
      <c r="T885" s="174">
        <f>SUM(T886:T922)</f>
        <v>0</v>
      </c>
      <c r="AR885" s="175" t="s">
        <v>81</v>
      </c>
      <c r="AT885" s="176" t="s">
        <v>71</v>
      </c>
      <c r="AU885" s="176" t="s">
        <v>79</v>
      </c>
      <c r="AY885" s="175" t="s">
        <v>148</v>
      </c>
      <c r="BK885" s="177">
        <f>SUM(BK886:BK922)</f>
        <v>0</v>
      </c>
    </row>
    <row r="886" spans="1:65" s="2" customFormat="1" ht="24.2" customHeight="1">
      <c r="A886" s="36"/>
      <c r="B886" s="37"/>
      <c r="C886" s="180" t="s">
        <v>1381</v>
      </c>
      <c r="D886" s="180" t="s">
        <v>150</v>
      </c>
      <c r="E886" s="181" t="s">
        <v>1382</v>
      </c>
      <c r="F886" s="182" t="s">
        <v>1383</v>
      </c>
      <c r="G886" s="183" t="s">
        <v>245</v>
      </c>
      <c r="H886" s="184">
        <v>150</v>
      </c>
      <c r="I886" s="185"/>
      <c r="J886" s="186">
        <f>ROUND(I886*H886,2)</f>
        <v>0</v>
      </c>
      <c r="K886" s="182" t="s">
        <v>154</v>
      </c>
      <c r="L886" s="41"/>
      <c r="M886" s="187" t="s">
        <v>19</v>
      </c>
      <c r="N886" s="188" t="s">
        <v>43</v>
      </c>
      <c r="O886" s="66"/>
      <c r="P886" s="189">
        <f>O886*H886</f>
        <v>0</v>
      </c>
      <c r="Q886" s="189">
        <v>0</v>
      </c>
      <c r="R886" s="189">
        <f>Q886*H886</f>
        <v>0</v>
      </c>
      <c r="S886" s="189">
        <v>0</v>
      </c>
      <c r="T886" s="190">
        <f>S886*H886</f>
        <v>0</v>
      </c>
      <c r="U886" s="36"/>
      <c r="V886" s="36"/>
      <c r="W886" s="36"/>
      <c r="X886" s="36"/>
      <c r="Y886" s="36"/>
      <c r="Z886" s="36"/>
      <c r="AA886" s="36"/>
      <c r="AB886" s="36"/>
      <c r="AC886" s="36"/>
      <c r="AD886" s="36"/>
      <c r="AE886" s="36"/>
      <c r="AR886" s="191" t="s">
        <v>256</v>
      </c>
      <c r="AT886" s="191" t="s">
        <v>150</v>
      </c>
      <c r="AU886" s="191" t="s">
        <v>81</v>
      </c>
      <c r="AY886" s="19" t="s">
        <v>148</v>
      </c>
      <c r="BE886" s="192">
        <f>IF(N886="základní",J886,0)</f>
        <v>0</v>
      </c>
      <c r="BF886" s="192">
        <f>IF(N886="snížená",J886,0)</f>
        <v>0</v>
      </c>
      <c r="BG886" s="192">
        <f>IF(N886="zákl. přenesená",J886,0)</f>
        <v>0</v>
      </c>
      <c r="BH886" s="192">
        <f>IF(N886="sníž. přenesená",J886,0)</f>
        <v>0</v>
      </c>
      <c r="BI886" s="192">
        <f>IF(N886="nulová",J886,0)</f>
        <v>0</v>
      </c>
      <c r="BJ886" s="19" t="s">
        <v>79</v>
      </c>
      <c r="BK886" s="192">
        <f>ROUND(I886*H886,2)</f>
        <v>0</v>
      </c>
      <c r="BL886" s="19" t="s">
        <v>256</v>
      </c>
      <c r="BM886" s="191" t="s">
        <v>1384</v>
      </c>
    </row>
    <row r="887" spans="1:47" s="2" customFormat="1" ht="12">
      <c r="A887" s="36"/>
      <c r="B887" s="37"/>
      <c r="C887" s="38"/>
      <c r="D887" s="193" t="s">
        <v>157</v>
      </c>
      <c r="E887" s="38"/>
      <c r="F887" s="194" t="s">
        <v>1385</v>
      </c>
      <c r="G887" s="38"/>
      <c r="H887" s="38"/>
      <c r="I887" s="195"/>
      <c r="J887" s="38"/>
      <c r="K887" s="38"/>
      <c r="L887" s="41"/>
      <c r="M887" s="196"/>
      <c r="N887" s="197"/>
      <c r="O887" s="66"/>
      <c r="P887" s="66"/>
      <c r="Q887" s="66"/>
      <c r="R887" s="66"/>
      <c r="S887" s="66"/>
      <c r="T887" s="67"/>
      <c r="U887" s="36"/>
      <c r="V887" s="36"/>
      <c r="W887" s="36"/>
      <c r="X887" s="36"/>
      <c r="Y887" s="36"/>
      <c r="Z887" s="36"/>
      <c r="AA887" s="36"/>
      <c r="AB887" s="36"/>
      <c r="AC887" s="36"/>
      <c r="AD887" s="36"/>
      <c r="AE887" s="36"/>
      <c r="AT887" s="19" t="s">
        <v>157</v>
      </c>
      <c r="AU887" s="19" t="s">
        <v>81</v>
      </c>
    </row>
    <row r="888" spans="1:47" s="2" customFormat="1" ht="12">
      <c r="A888" s="36"/>
      <c r="B888" s="37"/>
      <c r="C888" s="38"/>
      <c r="D888" s="198" t="s">
        <v>159</v>
      </c>
      <c r="E888" s="38"/>
      <c r="F888" s="199" t="s">
        <v>1386</v>
      </c>
      <c r="G888" s="38"/>
      <c r="H888" s="38"/>
      <c r="I888" s="195"/>
      <c r="J888" s="38"/>
      <c r="K888" s="38"/>
      <c r="L888" s="41"/>
      <c r="M888" s="196"/>
      <c r="N888" s="197"/>
      <c r="O888" s="66"/>
      <c r="P888" s="66"/>
      <c r="Q888" s="66"/>
      <c r="R888" s="66"/>
      <c r="S888" s="66"/>
      <c r="T888" s="67"/>
      <c r="U888" s="36"/>
      <c r="V888" s="36"/>
      <c r="W888" s="36"/>
      <c r="X888" s="36"/>
      <c r="Y888" s="36"/>
      <c r="Z888" s="36"/>
      <c r="AA888" s="36"/>
      <c r="AB888" s="36"/>
      <c r="AC888" s="36"/>
      <c r="AD888" s="36"/>
      <c r="AE888" s="36"/>
      <c r="AT888" s="19" t="s">
        <v>159</v>
      </c>
      <c r="AU888" s="19" t="s">
        <v>81</v>
      </c>
    </row>
    <row r="889" spans="2:51" s="13" customFormat="1" ht="22.5">
      <c r="B889" s="200"/>
      <c r="C889" s="201"/>
      <c r="D889" s="193" t="s">
        <v>161</v>
      </c>
      <c r="E889" s="202" t="s">
        <v>19</v>
      </c>
      <c r="F889" s="203" t="s">
        <v>1387</v>
      </c>
      <c r="G889" s="201"/>
      <c r="H889" s="204">
        <v>150</v>
      </c>
      <c r="I889" s="205"/>
      <c r="J889" s="201"/>
      <c r="K889" s="201"/>
      <c r="L889" s="206"/>
      <c r="M889" s="207"/>
      <c r="N889" s="208"/>
      <c r="O889" s="208"/>
      <c r="P889" s="208"/>
      <c r="Q889" s="208"/>
      <c r="R889" s="208"/>
      <c r="S889" s="208"/>
      <c r="T889" s="209"/>
      <c r="AT889" s="210" t="s">
        <v>161</v>
      </c>
      <c r="AU889" s="210" t="s">
        <v>81</v>
      </c>
      <c r="AV889" s="13" t="s">
        <v>81</v>
      </c>
      <c r="AW889" s="13" t="s">
        <v>34</v>
      </c>
      <c r="AX889" s="13" t="s">
        <v>79</v>
      </c>
      <c r="AY889" s="210" t="s">
        <v>148</v>
      </c>
    </row>
    <row r="890" spans="1:65" s="2" customFormat="1" ht="16.5" customHeight="1">
      <c r="A890" s="36"/>
      <c r="B890" s="37"/>
      <c r="C890" s="180" t="s">
        <v>1388</v>
      </c>
      <c r="D890" s="180" t="s">
        <v>150</v>
      </c>
      <c r="E890" s="181" t="s">
        <v>1389</v>
      </c>
      <c r="F890" s="182" t="s">
        <v>1390</v>
      </c>
      <c r="G890" s="183" t="s">
        <v>245</v>
      </c>
      <c r="H890" s="184">
        <v>212.615</v>
      </c>
      <c r="I890" s="185"/>
      <c r="J890" s="186">
        <f>ROUND(I890*H890,2)</f>
        <v>0</v>
      </c>
      <c r="K890" s="182" t="s">
        <v>154</v>
      </c>
      <c r="L890" s="41"/>
      <c r="M890" s="187" t="s">
        <v>19</v>
      </c>
      <c r="N890" s="188" t="s">
        <v>43</v>
      </c>
      <c r="O890" s="66"/>
      <c r="P890" s="189">
        <f>O890*H890</f>
        <v>0</v>
      </c>
      <c r="Q890" s="189">
        <v>0</v>
      </c>
      <c r="R890" s="189">
        <f>Q890*H890</f>
        <v>0</v>
      </c>
      <c r="S890" s="189">
        <v>0</v>
      </c>
      <c r="T890" s="190">
        <f>S890*H890</f>
        <v>0</v>
      </c>
      <c r="U890" s="36"/>
      <c r="V890" s="36"/>
      <c r="W890" s="36"/>
      <c r="X890" s="36"/>
      <c r="Y890" s="36"/>
      <c r="Z890" s="36"/>
      <c r="AA890" s="36"/>
      <c r="AB890" s="36"/>
      <c r="AC890" s="36"/>
      <c r="AD890" s="36"/>
      <c r="AE890" s="36"/>
      <c r="AR890" s="191" t="s">
        <v>256</v>
      </c>
      <c r="AT890" s="191" t="s">
        <v>150</v>
      </c>
      <c r="AU890" s="191" t="s">
        <v>81</v>
      </c>
      <c r="AY890" s="19" t="s">
        <v>148</v>
      </c>
      <c r="BE890" s="192">
        <f>IF(N890="základní",J890,0)</f>
        <v>0</v>
      </c>
      <c r="BF890" s="192">
        <f>IF(N890="snížená",J890,0)</f>
        <v>0</v>
      </c>
      <c r="BG890" s="192">
        <f>IF(N890="zákl. přenesená",J890,0)</f>
        <v>0</v>
      </c>
      <c r="BH890" s="192">
        <f>IF(N890="sníž. přenesená",J890,0)</f>
        <v>0</v>
      </c>
      <c r="BI890" s="192">
        <f>IF(N890="nulová",J890,0)</f>
        <v>0</v>
      </c>
      <c r="BJ890" s="19" t="s">
        <v>79</v>
      </c>
      <c r="BK890" s="192">
        <f>ROUND(I890*H890,2)</f>
        <v>0</v>
      </c>
      <c r="BL890" s="19" t="s">
        <v>256</v>
      </c>
      <c r="BM890" s="191" t="s">
        <v>1391</v>
      </c>
    </row>
    <row r="891" spans="1:47" s="2" customFormat="1" ht="12">
      <c r="A891" s="36"/>
      <c r="B891" s="37"/>
      <c r="C891" s="38"/>
      <c r="D891" s="193" t="s">
        <v>157</v>
      </c>
      <c r="E891" s="38"/>
      <c r="F891" s="194" t="s">
        <v>1392</v>
      </c>
      <c r="G891" s="38"/>
      <c r="H891" s="38"/>
      <c r="I891" s="195"/>
      <c r="J891" s="38"/>
      <c r="K891" s="38"/>
      <c r="L891" s="41"/>
      <c r="M891" s="196"/>
      <c r="N891" s="197"/>
      <c r="O891" s="66"/>
      <c r="P891" s="66"/>
      <c r="Q891" s="66"/>
      <c r="R891" s="66"/>
      <c r="S891" s="66"/>
      <c r="T891" s="67"/>
      <c r="U891" s="36"/>
      <c r="V891" s="36"/>
      <c r="W891" s="36"/>
      <c r="X891" s="36"/>
      <c r="Y891" s="36"/>
      <c r="Z891" s="36"/>
      <c r="AA891" s="36"/>
      <c r="AB891" s="36"/>
      <c r="AC891" s="36"/>
      <c r="AD891" s="36"/>
      <c r="AE891" s="36"/>
      <c r="AT891" s="19" t="s">
        <v>157</v>
      </c>
      <c r="AU891" s="19" t="s">
        <v>81</v>
      </c>
    </row>
    <row r="892" spans="1:47" s="2" customFormat="1" ht="12">
      <c r="A892" s="36"/>
      <c r="B892" s="37"/>
      <c r="C892" s="38"/>
      <c r="D892" s="198" t="s">
        <v>159</v>
      </c>
      <c r="E892" s="38"/>
      <c r="F892" s="199" t="s">
        <v>1393</v>
      </c>
      <c r="G892" s="38"/>
      <c r="H892" s="38"/>
      <c r="I892" s="195"/>
      <c r="J892" s="38"/>
      <c r="K892" s="38"/>
      <c r="L892" s="41"/>
      <c r="M892" s="196"/>
      <c r="N892" s="197"/>
      <c r="O892" s="66"/>
      <c r="P892" s="66"/>
      <c r="Q892" s="66"/>
      <c r="R892" s="66"/>
      <c r="S892" s="66"/>
      <c r="T892" s="67"/>
      <c r="U892" s="36"/>
      <c r="V892" s="36"/>
      <c r="W892" s="36"/>
      <c r="X892" s="36"/>
      <c r="Y892" s="36"/>
      <c r="Z892" s="36"/>
      <c r="AA892" s="36"/>
      <c r="AB892" s="36"/>
      <c r="AC892" s="36"/>
      <c r="AD892" s="36"/>
      <c r="AE892" s="36"/>
      <c r="AT892" s="19" t="s">
        <v>159</v>
      </c>
      <c r="AU892" s="19" t="s">
        <v>81</v>
      </c>
    </row>
    <row r="893" spans="2:51" s="13" customFormat="1" ht="12">
      <c r="B893" s="200"/>
      <c r="C893" s="201"/>
      <c r="D893" s="193" t="s">
        <v>161</v>
      </c>
      <c r="E893" s="202" t="s">
        <v>19</v>
      </c>
      <c r="F893" s="203" t="s">
        <v>1394</v>
      </c>
      <c r="G893" s="201"/>
      <c r="H893" s="204">
        <v>341.5</v>
      </c>
      <c r="I893" s="205"/>
      <c r="J893" s="201"/>
      <c r="K893" s="201"/>
      <c r="L893" s="206"/>
      <c r="M893" s="207"/>
      <c r="N893" s="208"/>
      <c r="O893" s="208"/>
      <c r="P893" s="208"/>
      <c r="Q893" s="208"/>
      <c r="R893" s="208"/>
      <c r="S893" s="208"/>
      <c r="T893" s="209"/>
      <c r="AT893" s="210" t="s">
        <v>161</v>
      </c>
      <c r="AU893" s="210" t="s">
        <v>81</v>
      </c>
      <c r="AV893" s="13" t="s">
        <v>81</v>
      </c>
      <c r="AW893" s="13" t="s">
        <v>34</v>
      </c>
      <c r="AX893" s="13" t="s">
        <v>72</v>
      </c>
      <c r="AY893" s="210" t="s">
        <v>148</v>
      </c>
    </row>
    <row r="894" spans="2:51" s="13" customFormat="1" ht="22.5">
      <c r="B894" s="200"/>
      <c r="C894" s="201"/>
      <c r="D894" s="193" t="s">
        <v>161</v>
      </c>
      <c r="E894" s="202" t="s">
        <v>19</v>
      </c>
      <c r="F894" s="203" t="s">
        <v>1395</v>
      </c>
      <c r="G894" s="201"/>
      <c r="H894" s="204">
        <v>-36.51</v>
      </c>
      <c r="I894" s="205"/>
      <c r="J894" s="201"/>
      <c r="K894" s="201"/>
      <c r="L894" s="206"/>
      <c r="M894" s="207"/>
      <c r="N894" s="208"/>
      <c r="O894" s="208"/>
      <c r="P894" s="208"/>
      <c r="Q894" s="208"/>
      <c r="R894" s="208"/>
      <c r="S894" s="208"/>
      <c r="T894" s="209"/>
      <c r="AT894" s="210" t="s">
        <v>161</v>
      </c>
      <c r="AU894" s="210" t="s">
        <v>81</v>
      </c>
      <c r="AV894" s="13" t="s">
        <v>81</v>
      </c>
      <c r="AW894" s="13" t="s">
        <v>34</v>
      </c>
      <c r="AX894" s="13" t="s">
        <v>72</v>
      </c>
      <c r="AY894" s="210" t="s">
        <v>148</v>
      </c>
    </row>
    <row r="895" spans="2:51" s="13" customFormat="1" ht="33.75">
      <c r="B895" s="200"/>
      <c r="C895" s="201"/>
      <c r="D895" s="193" t="s">
        <v>161</v>
      </c>
      <c r="E895" s="202" t="s">
        <v>19</v>
      </c>
      <c r="F895" s="203" t="s">
        <v>1396</v>
      </c>
      <c r="G895" s="201"/>
      <c r="H895" s="204">
        <v>-92.375</v>
      </c>
      <c r="I895" s="205"/>
      <c r="J895" s="201"/>
      <c r="K895" s="201"/>
      <c r="L895" s="206"/>
      <c r="M895" s="207"/>
      <c r="N895" s="208"/>
      <c r="O895" s="208"/>
      <c r="P895" s="208"/>
      <c r="Q895" s="208"/>
      <c r="R895" s="208"/>
      <c r="S895" s="208"/>
      <c r="T895" s="209"/>
      <c r="AT895" s="210" t="s">
        <v>161</v>
      </c>
      <c r="AU895" s="210" t="s">
        <v>81</v>
      </c>
      <c r="AV895" s="13" t="s">
        <v>81</v>
      </c>
      <c r="AW895" s="13" t="s">
        <v>34</v>
      </c>
      <c r="AX895" s="13" t="s">
        <v>72</v>
      </c>
      <c r="AY895" s="210" t="s">
        <v>148</v>
      </c>
    </row>
    <row r="896" spans="2:51" s="14" customFormat="1" ht="12">
      <c r="B896" s="211"/>
      <c r="C896" s="212"/>
      <c r="D896" s="193" t="s">
        <v>161</v>
      </c>
      <c r="E896" s="213" t="s">
        <v>19</v>
      </c>
      <c r="F896" s="214" t="s">
        <v>164</v>
      </c>
      <c r="G896" s="212"/>
      <c r="H896" s="215">
        <v>212.615</v>
      </c>
      <c r="I896" s="216"/>
      <c r="J896" s="212"/>
      <c r="K896" s="212"/>
      <c r="L896" s="217"/>
      <c r="M896" s="218"/>
      <c r="N896" s="219"/>
      <c r="O896" s="219"/>
      <c r="P896" s="219"/>
      <c r="Q896" s="219"/>
      <c r="R896" s="219"/>
      <c r="S896" s="219"/>
      <c r="T896" s="220"/>
      <c r="AT896" s="221" t="s">
        <v>161</v>
      </c>
      <c r="AU896" s="221" t="s">
        <v>81</v>
      </c>
      <c r="AV896" s="14" t="s">
        <v>155</v>
      </c>
      <c r="AW896" s="14" t="s">
        <v>34</v>
      </c>
      <c r="AX896" s="14" t="s">
        <v>79</v>
      </c>
      <c r="AY896" s="221" t="s">
        <v>148</v>
      </c>
    </row>
    <row r="897" spans="1:65" s="2" customFormat="1" ht="21.75" customHeight="1">
      <c r="A897" s="36"/>
      <c r="B897" s="37"/>
      <c r="C897" s="180" t="s">
        <v>1397</v>
      </c>
      <c r="D897" s="180" t="s">
        <v>150</v>
      </c>
      <c r="E897" s="181" t="s">
        <v>1398</v>
      </c>
      <c r="F897" s="182" t="s">
        <v>1399</v>
      </c>
      <c r="G897" s="183" t="s">
        <v>245</v>
      </c>
      <c r="H897" s="184">
        <v>292.968</v>
      </c>
      <c r="I897" s="185"/>
      <c r="J897" s="186">
        <f>ROUND(I897*H897,2)</f>
        <v>0</v>
      </c>
      <c r="K897" s="182" t="s">
        <v>154</v>
      </c>
      <c r="L897" s="41"/>
      <c r="M897" s="187" t="s">
        <v>19</v>
      </c>
      <c r="N897" s="188" t="s">
        <v>43</v>
      </c>
      <c r="O897" s="66"/>
      <c r="P897" s="189">
        <f>O897*H897</f>
        <v>0</v>
      </c>
      <c r="Q897" s="189">
        <v>0</v>
      </c>
      <c r="R897" s="189">
        <f>Q897*H897</f>
        <v>0</v>
      </c>
      <c r="S897" s="189">
        <v>0</v>
      </c>
      <c r="T897" s="190">
        <f>S897*H897</f>
        <v>0</v>
      </c>
      <c r="U897" s="36"/>
      <c r="V897" s="36"/>
      <c r="W897" s="36"/>
      <c r="X897" s="36"/>
      <c r="Y897" s="36"/>
      <c r="Z897" s="36"/>
      <c r="AA897" s="36"/>
      <c r="AB897" s="36"/>
      <c r="AC897" s="36"/>
      <c r="AD897" s="36"/>
      <c r="AE897" s="36"/>
      <c r="AR897" s="191" t="s">
        <v>256</v>
      </c>
      <c r="AT897" s="191" t="s">
        <v>150</v>
      </c>
      <c r="AU897" s="191" t="s">
        <v>81</v>
      </c>
      <c r="AY897" s="19" t="s">
        <v>148</v>
      </c>
      <c r="BE897" s="192">
        <f>IF(N897="základní",J897,0)</f>
        <v>0</v>
      </c>
      <c r="BF897" s="192">
        <f>IF(N897="snížená",J897,0)</f>
        <v>0</v>
      </c>
      <c r="BG897" s="192">
        <f>IF(N897="zákl. přenesená",J897,0)</f>
        <v>0</v>
      </c>
      <c r="BH897" s="192">
        <f>IF(N897="sníž. přenesená",J897,0)</f>
        <v>0</v>
      </c>
      <c r="BI897" s="192">
        <f>IF(N897="nulová",J897,0)</f>
        <v>0</v>
      </c>
      <c r="BJ897" s="19" t="s">
        <v>79</v>
      </c>
      <c r="BK897" s="192">
        <f>ROUND(I897*H897,2)</f>
        <v>0</v>
      </c>
      <c r="BL897" s="19" t="s">
        <v>256</v>
      </c>
      <c r="BM897" s="191" t="s">
        <v>1400</v>
      </c>
    </row>
    <row r="898" spans="1:47" s="2" customFormat="1" ht="29.25">
      <c r="A898" s="36"/>
      <c r="B898" s="37"/>
      <c r="C898" s="38"/>
      <c r="D898" s="193" t="s">
        <v>157</v>
      </c>
      <c r="E898" s="38"/>
      <c r="F898" s="194" t="s">
        <v>1401</v>
      </c>
      <c r="G898" s="38"/>
      <c r="H898" s="38"/>
      <c r="I898" s="195"/>
      <c r="J898" s="38"/>
      <c r="K898" s="38"/>
      <c r="L898" s="41"/>
      <c r="M898" s="196"/>
      <c r="N898" s="197"/>
      <c r="O898" s="66"/>
      <c r="P898" s="66"/>
      <c r="Q898" s="66"/>
      <c r="R898" s="66"/>
      <c r="S898" s="66"/>
      <c r="T898" s="67"/>
      <c r="U898" s="36"/>
      <c r="V898" s="36"/>
      <c r="W898" s="36"/>
      <c r="X898" s="36"/>
      <c r="Y898" s="36"/>
      <c r="Z898" s="36"/>
      <c r="AA898" s="36"/>
      <c r="AB898" s="36"/>
      <c r="AC898" s="36"/>
      <c r="AD898" s="36"/>
      <c r="AE898" s="36"/>
      <c r="AT898" s="19" t="s">
        <v>157</v>
      </c>
      <c r="AU898" s="19" t="s">
        <v>81</v>
      </c>
    </row>
    <row r="899" spans="1:47" s="2" customFormat="1" ht="12">
      <c r="A899" s="36"/>
      <c r="B899" s="37"/>
      <c r="C899" s="38"/>
      <c r="D899" s="198" t="s">
        <v>159</v>
      </c>
      <c r="E899" s="38"/>
      <c r="F899" s="199" t="s">
        <v>1402</v>
      </c>
      <c r="G899" s="38"/>
      <c r="H899" s="38"/>
      <c r="I899" s="195"/>
      <c r="J899" s="38"/>
      <c r="K899" s="38"/>
      <c r="L899" s="41"/>
      <c r="M899" s="196"/>
      <c r="N899" s="197"/>
      <c r="O899" s="66"/>
      <c r="P899" s="66"/>
      <c r="Q899" s="66"/>
      <c r="R899" s="66"/>
      <c r="S899" s="66"/>
      <c r="T899" s="67"/>
      <c r="U899" s="36"/>
      <c r="V899" s="36"/>
      <c r="W899" s="36"/>
      <c r="X899" s="36"/>
      <c r="Y899" s="36"/>
      <c r="Z899" s="36"/>
      <c r="AA899" s="36"/>
      <c r="AB899" s="36"/>
      <c r="AC899" s="36"/>
      <c r="AD899" s="36"/>
      <c r="AE899" s="36"/>
      <c r="AT899" s="19" t="s">
        <v>159</v>
      </c>
      <c r="AU899" s="19" t="s">
        <v>81</v>
      </c>
    </row>
    <row r="900" spans="2:51" s="13" customFormat="1" ht="12">
      <c r="B900" s="200"/>
      <c r="C900" s="201"/>
      <c r="D900" s="193" t="s">
        <v>161</v>
      </c>
      <c r="E900" s="202" t="s">
        <v>19</v>
      </c>
      <c r="F900" s="203" t="s">
        <v>1403</v>
      </c>
      <c r="G900" s="201"/>
      <c r="H900" s="204">
        <v>31.101</v>
      </c>
      <c r="I900" s="205"/>
      <c r="J900" s="201"/>
      <c r="K900" s="201"/>
      <c r="L900" s="206"/>
      <c r="M900" s="207"/>
      <c r="N900" s="208"/>
      <c r="O900" s="208"/>
      <c r="P900" s="208"/>
      <c r="Q900" s="208"/>
      <c r="R900" s="208"/>
      <c r="S900" s="208"/>
      <c r="T900" s="209"/>
      <c r="AT900" s="210" t="s">
        <v>161</v>
      </c>
      <c r="AU900" s="210" t="s">
        <v>81</v>
      </c>
      <c r="AV900" s="13" t="s">
        <v>81</v>
      </c>
      <c r="AW900" s="13" t="s">
        <v>34</v>
      </c>
      <c r="AX900" s="13" t="s">
        <v>72</v>
      </c>
      <c r="AY900" s="210" t="s">
        <v>148</v>
      </c>
    </row>
    <row r="901" spans="2:51" s="13" customFormat="1" ht="12">
      <c r="B901" s="200"/>
      <c r="C901" s="201"/>
      <c r="D901" s="193" t="s">
        <v>161</v>
      </c>
      <c r="E901" s="202" t="s">
        <v>19</v>
      </c>
      <c r="F901" s="203" t="s">
        <v>1404</v>
      </c>
      <c r="G901" s="201"/>
      <c r="H901" s="204">
        <v>18.317</v>
      </c>
      <c r="I901" s="205"/>
      <c r="J901" s="201"/>
      <c r="K901" s="201"/>
      <c r="L901" s="206"/>
      <c r="M901" s="207"/>
      <c r="N901" s="208"/>
      <c r="O901" s="208"/>
      <c r="P901" s="208"/>
      <c r="Q901" s="208"/>
      <c r="R901" s="208"/>
      <c r="S901" s="208"/>
      <c r="T901" s="209"/>
      <c r="AT901" s="210" t="s">
        <v>161</v>
      </c>
      <c r="AU901" s="210" t="s">
        <v>81</v>
      </c>
      <c r="AV901" s="13" t="s">
        <v>81</v>
      </c>
      <c r="AW901" s="13" t="s">
        <v>34</v>
      </c>
      <c r="AX901" s="13" t="s">
        <v>72</v>
      </c>
      <c r="AY901" s="210" t="s">
        <v>148</v>
      </c>
    </row>
    <row r="902" spans="2:51" s="13" customFormat="1" ht="12">
      <c r="B902" s="200"/>
      <c r="C902" s="201"/>
      <c r="D902" s="193" t="s">
        <v>161</v>
      </c>
      <c r="E902" s="202" t="s">
        <v>19</v>
      </c>
      <c r="F902" s="203" t="s">
        <v>1405</v>
      </c>
      <c r="G902" s="201"/>
      <c r="H902" s="204">
        <v>243.55</v>
      </c>
      <c r="I902" s="205"/>
      <c r="J902" s="201"/>
      <c r="K902" s="201"/>
      <c r="L902" s="206"/>
      <c r="M902" s="207"/>
      <c r="N902" s="208"/>
      <c r="O902" s="208"/>
      <c r="P902" s="208"/>
      <c r="Q902" s="208"/>
      <c r="R902" s="208"/>
      <c r="S902" s="208"/>
      <c r="T902" s="209"/>
      <c r="AT902" s="210" t="s">
        <v>161</v>
      </c>
      <c r="AU902" s="210" t="s">
        <v>81</v>
      </c>
      <c r="AV902" s="13" t="s">
        <v>81</v>
      </c>
      <c r="AW902" s="13" t="s">
        <v>34</v>
      </c>
      <c r="AX902" s="13" t="s">
        <v>72</v>
      </c>
      <c r="AY902" s="210" t="s">
        <v>148</v>
      </c>
    </row>
    <row r="903" spans="2:51" s="14" customFormat="1" ht="12">
      <c r="B903" s="211"/>
      <c r="C903" s="212"/>
      <c r="D903" s="193" t="s">
        <v>161</v>
      </c>
      <c r="E903" s="213" t="s">
        <v>19</v>
      </c>
      <c r="F903" s="214" t="s">
        <v>164</v>
      </c>
      <c r="G903" s="212"/>
      <c r="H903" s="215">
        <v>292.968</v>
      </c>
      <c r="I903" s="216"/>
      <c r="J903" s="212"/>
      <c r="K903" s="212"/>
      <c r="L903" s="217"/>
      <c r="M903" s="218"/>
      <c r="N903" s="219"/>
      <c r="O903" s="219"/>
      <c r="P903" s="219"/>
      <c r="Q903" s="219"/>
      <c r="R903" s="219"/>
      <c r="S903" s="219"/>
      <c r="T903" s="220"/>
      <c r="AT903" s="221" t="s">
        <v>161</v>
      </c>
      <c r="AU903" s="221" t="s">
        <v>81</v>
      </c>
      <c r="AV903" s="14" t="s">
        <v>155</v>
      </c>
      <c r="AW903" s="14" t="s">
        <v>34</v>
      </c>
      <c r="AX903" s="14" t="s">
        <v>79</v>
      </c>
      <c r="AY903" s="221" t="s">
        <v>148</v>
      </c>
    </row>
    <row r="904" spans="1:65" s="2" customFormat="1" ht="16.5" customHeight="1">
      <c r="A904" s="36"/>
      <c r="B904" s="37"/>
      <c r="C904" s="222" t="s">
        <v>1406</v>
      </c>
      <c r="D904" s="222" t="s">
        <v>189</v>
      </c>
      <c r="E904" s="223" t="s">
        <v>1407</v>
      </c>
      <c r="F904" s="224" t="s">
        <v>1408</v>
      </c>
      <c r="G904" s="225" t="s">
        <v>245</v>
      </c>
      <c r="H904" s="226">
        <v>307.616</v>
      </c>
      <c r="I904" s="227"/>
      <c r="J904" s="228">
        <f>ROUND(I904*H904,2)</f>
        <v>0</v>
      </c>
      <c r="K904" s="224" t="s">
        <v>154</v>
      </c>
      <c r="L904" s="229"/>
      <c r="M904" s="230" t="s">
        <v>19</v>
      </c>
      <c r="N904" s="231" t="s">
        <v>43</v>
      </c>
      <c r="O904" s="66"/>
      <c r="P904" s="189">
        <f>O904*H904</f>
        <v>0</v>
      </c>
      <c r="Q904" s="189">
        <v>0</v>
      </c>
      <c r="R904" s="189">
        <f>Q904*H904</f>
        <v>0</v>
      </c>
      <c r="S904" s="189">
        <v>0</v>
      </c>
      <c r="T904" s="190">
        <f>S904*H904</f>
        <v>0</v>
      </c>
      <c r="U904" s="36"/>
      <c r="V904" s="36"/>
      <c r="W904" s="36"/>
      <c r="X904" s="36"/>
      <c r="Y904" s="36"/>
      <c r="Z904" s="36"/>
      <c r="AA904" s="36"/>
      <c r="AB904" s="36"/>
      <c r="AC904" s="36"/>
      <c r="AD904" s="36"/>
      <c r="AE904" s="36"/>
      <c r="AR904" s="191" t="s">
        <v>386</v>
      </c>
      <c r="AT904" s="191" t="s">
        <v>189</v>
      </c>
      <c r="AU904" s="191" t="s">
        <v>81</v>
      </c>
      <c r="AY904" s="19" t="s">
        <v>148</v>
      </c>
      <c r="BE904" s="192">
        <f>IF(N904="základní",J904,0)</f>
        <v>0</v>
      </c>
      <c r="BF904" s="192">
        <f>IF(N904="snížená",J904,0)</f>
        <v>0</v>
      </c>
      <c r="BG904" s="192">
        <f>IF(N904="zákl. přenesená",J904,0)</f>
        <v>0</v>
      </c>
      <c r="BH904" s="192">
        <f>IF(N904="sníž. přenesená",J904,0)</f>
        <v>0</v>
      </c>
      <c r="BI904" s="192">
        <f>IF(N904="nulová",J904,0)</f>
        <v>0</v>
      </c>
      <c r="BJ904" s="19" t="s">
        <v>79</v>
      </c>
      <c r="BK904" s="192">
        <f>ROUND(I904*H904,2)</f>
        <v>0</v>
      </c>
      <c r="BL904" s="19" t="s">
        <v>256</v>
      </c>
      <c r="BM904" s="191" t="s">
        <v>1409</v>
      </c>
    </row>
    <row r="905" spans="1:47" s="2" customFormat="1" ht="12">
      <c r="A905" s="36"/>
      <c r="B905" s="37"/>
      <c r="C905" s="38"/>
      <c r="D905" s="193" t="s">
        <v>157</v>
      </c>
      <c r="E905" s="38"/>
      <c r="F905" s="194" t="s">
        <v>1408</v>
      </c>
      <c r="G905" s="38"/>
      <c r="H905" s="38"/>
      <c r="I905" s="195"/>
      <c r="J905" s="38"/>
      <c r="K905" s="38"/>
      <c r="L905" s="41"/>
      <c r="M905" s="196"/>
      <c r="N905" s="197"/>
      <c r="O905" s="66"/>
      <c r="P905" s="66"/>
      <c r="Q905" s="66"/>
      <c r="R905" s="66"/>
      <c r="S905" s="66"/>
      <c r="T905" s="67"/>
      <c r="U905" s="36"/>
      <c r="V905" s="36"/>
      <c r="W905" s="36"/>
      <c r="X905" s="36"/>
      <c r="Y905" s="36"/>
      <c r="Z905" s="36"/>
      <c r="AA905" s="36"/>
      <c r="AB905" s="36"/>
      <c r="AC905" s="36"/>
      <c r="AD905" s="36"/>
      <c r="AE905" s="36"/>
      <c r="AT905" s="19" t="s">
        <v>157</v>
      </c>
      <c r="AU905" s="19" t="s">
        <v>81</v>
      </c>
    </row>
    <row r="906" spans="2:51" s="13" customFormat="1" ht="12">
      <c r="B906" s="200"/>
      <c r="C906" s="201"/>
      <c r="D906" s="193" t="s">
        <v>161</v>
      </c>
      <c r="E906" s="201"/>
      <c r="F906" s="203" t="s">
        <v>1410</v>
      </c>
      <c r="G906" s="201"/>
      <c r="H906" s="204">
        <v>307.616</v>
      </c>
      <c r="I906" s="205"/>
      <c r="J906" s="201"/>
      <c r="K906" s="201"/>
      <c r="L906" s="206"/>
      <c r="M906" s="207"/>
      <c r="N906" s="208"/>
      <c r="O906" s="208"/>
      <c r="P906" s="208"/>
      <c r="Q906" s="208"/>
      <c r="R906" s="208"/>
      <c r="S906" s="208"/>
      <c r="T906" s="209"/>
      <c r="AT906" s="210" t="s">
        <v>161</v>
      </c>
      <c r="AU906" s="210" t="s">
        <v>81</v>
      </c>
      <c r="AV906" s="13" t="s">
        <v>81</v>
      </c>
      <c r="AW906" s="13" t="s">
        <v>4</v>
      </c>
      <c r="AX906" s="13" t="s">
        <v>79</v>
      </c>
      <c r="AY906" s="210" t="s">
        <v>148</v>
      </c>
    </row>
    <row r="907" spans="1:65" s="2" customFormat="1" ht="24.2" customHeight="1">
      <c r="A907" s="36"/>
      <c r="B907" s="37"/>
      <c r="C907" s="180" t="s">
        <v>1411</v>
      </c>
      <c r="D907" s="180" t="s">
        <v>150</v>
      </c>
      <c r="E907" s="181" t="s">
        <v>1412</v>
      </c>
      <c r="F907" s="182" t="s">
        <v>1413</v>
      </c>
      <c r="G907" s="183" t="s">
        <v>245</v>
      </c>
      <c r="H907" s="184">
        <v>188.05</v>
      </c>
      <c r="I907" s="185"/>
      <c r="J907" s="186">
        <f>ROUND(I907*H907,2)</f>
        <v>0</v>
      </c>
      <c r="K907" s="182" t="s">
        <v>154</v>
      </c>
      <c r="L907" s="41"/>
      <c r="M907" s="187" t="s">
        <v>19</v>
      </c>
      <c r="N907" s="188" t="s">
        <v>43</v>
      </c>
      <c r="O907" s="66"/>
      <c r="P907" s="189">
        <f>O907*H907</f>
        <v>0</v>
      </c>
      <c r="Q907" s="189">
        <v>1E-05</v>
      </c>
      <c r="R907" s="189">
        <f>Q907*H907</f>
        <v>0.0018805000000000002</v>
      </c>
      <c r="S907" s="189">
        <v>0</v>
      </c>
      <c r="T907" s="190">
        <f>S907*H907</f>
        <v>0</v>
      </c>
      <c r="U907" s="36"/>
      <c r="V907" s="36"/>
      <c r="W907" s="36"/>
      <c r="X907" s="36"/>
      <c r="Y907" s="36"/>
      <c r="Z907" s="36"/>
      <c r="AA907" s="36"/>
      <c r="AB907" s="36"/>
      <c r="AC907" s="36"/>
      <c r="AD907" s="36"/>
      <c r="AE907" s="36"/>
      <c r="AR907" s="191" t="s">
        <v>256</v>
      </c>
      <c r="AT907" s="191" t="s">
        <v>150</v>
      </c>
      <c r="AU907" s="191" t="s">
        <v>81</v>
      </c>
      <c r="AY907" s="19" t="s">
        <v>148</v>
      </c>
      <c r="BE907" s="192">
        <f>IF(N907="základní",J907,0)</f>
        <v>0</v>
      </c>
      <c r="BF907" s="192">
        <f>IF(N907="snížená",J907,0)</f>
        <v>0</v>
      </c>
      <c r="BG907" s="192">
        <f>IF(N907="zákl. přenesená",J907,0)</f>
        <v>0</v>
      </c>
      <c r="BH907" s="192">
        <f>IF(N907="sníž. přenesená",J907,0)</f>
        <v>0</v>
      </c>
      <c r="BI907" s="192">
        <f>IF(N907="nulová",J907,0)</f>
        <v>0</v>
      </c>
      <c r="BJ907" s="19" t="s">
        <v>79</v>
      </c>
      <c r="BK907" s="192">
        <f>ROUND(I907*H907,2)</f>
        <v>0</v>
      </c>
      <c r="BL907" s="19" t="s">
        <v>256</v>
      </c>
      <c r="BM907" s="191" t="s">
        <v>1414</v>
      </c>
    </row>
    <row r="908" spans="1:47" s="2" customFormat="1" ht="19.5">
      <c r="A908" s="36"/>
      <c r="B908" s="37"/>
      <c r="C908" s="38"/>
      <c r="D908" s="193" t="s">
        <v>157</v>
      </c>
      <c r="E908" s="38"/>
      <c r="F908" s="194" t="s">
        <v>1415</v>
      </c>
      <c r="G908" s="38"/>
      <c r="H908" s="38"/>
      <c r="I908" s="195"/>
      <c r="J908" s="38"/>
      <c r="K908" s="38"/>
      <c r="L908" s="41"/>
      <c r="M908" s="196"/>
      <c r="N908" s="197"/>
      <c r="O908" s="66"/>
      <c r="P908" s="66"/>
      <c r="Q908" s="66"/>
      <c r="R908" s="66"/>
      <c r="S908" s="66"/>
      <c r="T908" s="67"/>
      <c r="U908" s="36"/>
      <c r="V908" s="36"/>
      <c r="W908" s="36"/>
      <c r="X908" s="36"/>
      <c r="Y908" s="36"/>
      <c r="Z908" s="36"/>
      <c r="AA908" s="36"/>
      <c r="AB908" s="36"/>
      <c r="AC908" s="36"/>
      <c r="AD908" s="36"/>
      <c r="AE908" s="36"/>
      <c r="AT908" s="19" t="s">
        <v>157</v>
      </c>
      <c r="AU908" s="19" t="s">
        <v>81</v>
      </c>
    </row>
    <row r="909" spans="1:47" s="2" customFormat="1" ht="12">
      <c r="A909" s="36"/>
      <c r="B909" s="37"/>
      <c r="C909" s="38"/>
      <c r="D909" s="198" t="s">
        <v>159</v>
      </c>
      <c r="E909" s="38"/>
      <c r="F909" s="199" t="s">
        <v>1416</v>
      </c>
      <c r="G909" s="38"/>
      <c r="H909" s="38"/>
      <c r="I909" s="195"/>
      <c r="J909" s="38"/>
      <c r="K909" s="38"/>
      <c r="L909" s="41"/>
      <c r="M909" s="196"/>
      <c r="N909" s="197"/>
      <c r="O909" s="66"/>
      <c r="P909" s="66"/>
      <c r="Q909" s="66"/>
      <c r="R909" s="66"/>
      <c r="S909" s="66"/>
      <c r="T909" s="67"/>
      <c r="U909" s="36"/>
      <c r="V909" s="36"/>
      <c r="W909" s="36"/>
      <c r="X909" s="36"/>
      <c r="Y909" s="36"/>
      <c r="Z909" s="36"/>
      <c r="AA909" s="36"/>
      <c r="AB909" s="36"/>
      <c r="AC909" s="36"/>
      <c r="AD909" s="36"/>
      <c r="AE909" s="36"/>
      <c r="AT909" s="19" t="s">
        <v>159</v>
      </c>
      <c r="AU909" s="19" t="s">
        <v>81</v>
      </c>
    </row>
    <row r="910" spans="2:51" s="13" customFormat="1" ht="22.5">
      <c r="B910" s="200"/>
      <c r="C910" s="201"/>
      <c r="D910" s="193" t="s">
        <v>161</v>
      </c>
      <c r="E910" s="202" t="s">
        <v>19</v>
      </c>
      <c r="F910" s="203" t="s">
        <v>1417</v>
      </c>
      <c r="G910" s="201"/>
      <c r="H910" s="204">
        <v>188.05</v>
      </c>
      <c r="I910" s="205"/>
      <c r="J910" s="201"/>
      <c r="K910" s="201"/>
      <c r="L910" s="206"/>
      <c r="M910" s="207"/>
      <c r="N910" s="208"/>
      <c r="O910" s="208"/>
      <c r="P910" s="208"/>
      <c r="Q910" s="208"/>
      <c r="R910" s="208"/>
      <c r="S910" s="208"/>
      <c r="T910" s="209"/>
      <c r="AT910" s="210" t="s">
        <v>161</v>
      </c>
      <c r="AU910" s="210" t="s">
        <v>81</v>
      </c>
      <c r="AV910" s="13" t="s">
        <v>81</v>
      </c>
      <c r="AW910" s="13" t="s">
        <v>34</v>
      </c>
      <c r="AX910" s="13" t="s">
        <v>79</v>
      </c>
      <c r="AY910" s="210" t="s">
        <v>148</v>
      </c>
    </row>
    <row r="911" spans="1:65" s="2" customFormat="1" ht="33" customHeight="1">
      <c r="A911" s="36"/>
      <c r="B911" s="37"/>
      <c r="C911" s="180" t="s">
        <v>1418</v>
      </c>
      <c r="D911" s="180" t="s">
        <v>150</v>
      </c>
      <c r="E911" s="181" t="s">
        <v>1419</v>
      </c>
      <c r="F911" s="182" t="s">
        <v>1420</v>
      </c>
      <c r="G911" s="183" t="s">
        <v>245</v>
      </c>
      <c r="H911" s="184">
        <v>341.619</v>
      </c>
      <c r="I911" s="185"/>
      <c r="J911" s="186">
        <f>ROUND(I911*H911,2)</f>
        <v>0</v>
      </c>
      <c r="K911" s="182" t="s">
        <v>154</v>
      </c>
      <c r="L911" s="41"/>
      <c r="M911" s="187" t="s">
        <v>19</v>
      </c>
      <c r="N911" s="188" t="s">
        <v>43</v>
      </c>
      <c r="O911" s="66"/>
      <c r="P911" s="189">
        <f>O911*H911</f>
        <v>0</v>
      </c>
      <c r="Q911" s="189">
        <v>0.00028</v>
      </c>
      <c r="R911" s="189">
        <f>Q911*H911</f>
        <v>0.09565332</v>
      </c>
      <c r="S911" s="189">
        <v>0</v>
      </c>
      <c r="T911" s="190">
        <f>S911*H911</f>
        <v>0</v>
      </c>
      <c r="U911" s="36"/>
      <c r="V911" s="36"/>
      <c r="W911" s="36"/>
      <c r="X911" s="36"/>
      <c r="Y911" s="36"/>
      <c r="Z911" s="36"/>
      <c r="AA911" s="36"/>
      <c r="AB911" s="36"/>
      <c r="AC911" s="36"/>
      <c r="AD911" s="36"/>
      <c r="AE911" s="36"/>
      <c r="AR911" s="191" t="s">
        <v>256</v>
      </c>
      <c r="AT911" s="191" t="s">
        <v>150</v>
      </c>
      <c r="AU911" s="191" t="s">
        <v>81</v>
      </c>
      <c r="AY911" s="19" t="s">
        <v>148</v>
      </c>
      <c r="BE911" s="192">
        <f>IF(N911="základní",J911,0)</f>
        <v>0</v>
      </c>
      <c r="BF911" s="192">
        <f>IF(N911="snížená",J911,0)</f>
        <v>0</v>
      </c>
      <c r="BG911" s="192">
        <f>IF(N911="zákl. přenesená",J911,0)</f>
        <v>0</v>
      </c>
      <c r="BH911" s="192">
        <f>IF(N911="sníž. přenesená",J911,0)</f>
        <v>0</v>
      </c>
      <c r="BI911" s="192">
        <f>IF(N911="nulová",J911,0)</f>
        <v>0</v>
      </c>
      <c r="BJ911" s="19" t="s">
        <v>79</v>
      </c>
      <c r="BK911" s="192">
        <f>ROUND(I911*H911,2)</f>
        <v>0</v>
      </c>
      <c r="BL911" s="19" t="s">
        <v>256</v>
      </c>
      <c r="BM911" s="191" t="s">
        <v>1421</v>
      </c>
    </row>
    <row r="912" spans="1:47" s="2" customFormat="1" ht="19.5">
      <c r="A912" s="36"/>
      <c r="B912" s="37"/>
      <c r="C912" s="38"/>
      <c r="D912" s="193" t="s">
        <v>157</v>
      </c>
      <c r="E912" s="38"/>
      <c r="F912" s="194" t="s">
        <v>1422</v>
      </c>
      <c r="G912" s="38"/>
      <c r="H912" s="38"/>
      <c r="I912" s="195"/>
      <c r="J912" s="38"/>
      <c r="K912" s="38"/>
      <c r="L912" s="41"/>
      <c r="M912" s="196"/>
      <c r="N912" s="197"/>
      <c r="O912" s="66"/>
      <c r="P912" s="66"/>
      <c r="Q912" s="66"/>
      <c r="R912" s="66"/>
      <c r="S912" s="66"/>
      <c r="T912" s="67"/>
      <c r="U912" s="36"/>
      <c r="V912" s="36"/>
      <c r="W912" s="36"/>
      <c r="X912" s="36"/>
      <c r="Y912" s="36"/>
      <c r="Z912" s="36"/>
      <c r="AA912" s="36"/>
      <c r="AB912" s="36"/>
      <c r="AC912" s="36"/>
      <c r="AD912" s="36"/>
      <c r="AE912" s="36"/>
      <c r="AT912" s="19" t="s">
        <v>157</v>
      </c>
      <c r="AU912" s="19" t="s">
        <v>81</v>
      </c>
    </row>
    <row r="913" spans="1:47" s="2" customFormat="1" ht="12">
      <c r="A913" s="36"/>
      <c r="B913" s="37"/>
      <c r="C913" s="38"/>
      <c r="D913" s="198" t="s">
        <v>159</v>
      </c>
      <c r="E913" s="38"/>
      <c r="F913" s="199" t="s">
        <v>1423</v>
      </c>
      <c r="G913" s="38"/>
      <c r="H913" s="38"/>
      <c r="I913" s="195"/>
      <c r="J913" s="38"/>
      <c r="K913" s="38"/>
      <c r="L913" s="41"/>
      <c r="M913" s="196"/>
      <c r="N913" s="197"/>
      <c r="O913" s="66"/>
      <c r="P913" s="66"/>
      <c r="Q913" s="66"/>
      <c r="R913" s="66"/>
      <c r="S913" s="66"/>
      <c r="T913" s="67"/>
      <c r="U913" s="36"/>
      <c r="V913" s="36"/>
      <c r="W913" s="36"/>
      <c r="X913" s="36"/>
      <c r="Y913" s="36"/>
      <c r="Z913" s="36"/>
      <c r="AA913" s="36"/>
      <c r="AB913" s="36"/>
      <c r="AC913" s="36"/>
      <c r="AD913" s="36"/>
      <c r="AE913" s="36"/>
      <c r="AT913" s="19" t="s">
        <v>159</v>
      </c>
      <c r="AU913" s="19" t="s">
        <v>81</v>
      </c>
    </row>
    <row r="914" spans="2:51" s="13" customFormat="1" ht="33.75">
      <c r="B914" s="200"/>
      <c r="C914" s="201"/>
      <c r="D914" s="193" t="s">
        <v>161</v>
      </c>
      <c r="E914" s="202" t="s">
        <v>19</v>
      </c>
      <c r="F914" s="203" t="s">
        <v>1424</v>
      </c>
      <c r="G914" s="201"/>
      <c r="H914" s="204">
        <v>157.075</v>
      </c>
      <c r="I914" s="205"/>
      <c r="J914" s="201"/>
      <c r="K914" s="201"/>
      <c r="L914" s="206"/>
      <c r="M914" s="207"/>
      <c r="N914" s="208"/>
      <c r="O914" s="208"/>
      <c r="P914" s="208"/>
      <c r="Q914" s="208"/>
      <c r="R914" s="208"/>
      <c r="S914" s="208"/>
      <c r="T914" s="209"/>
      <c r="AT914" s="210" t="s">
        <v>161</v>
      </c>
      <c r="AU914" s="210" t="s">
        <v>81</v>
      </c>
      <c r="AV914" s="13" t="s">
        <v>81</v>
      </c>
      <c r="AW914" s="13" t="s">
        <v>34</v>
      </c>
      <c r="AX914" s="13" t="s">
        <v>72</v>
      </c>
      <c r="AY914" s="210" t="s">
        <v>148</v>
      </c>
    </row>
    <row r="915" spans="2:51" s="13" customFormat="1" ht="22.5">
      <c r="B915" s="200"/>
      <c r="C915" s="201"/>
      <c r="D915" s="193" t="s">
        <v>161</v>
      </c>
      <c r="E915" s="202" t="s">
        <v>19</v>
      </c>
      <c r="F915" s="203" t="s">
        <v>1425</v>
      </c>
      <c r="G915" s="201"/>
      <c r="H915" s="204">
        <v>32.645</v>
      </c>
      <c r="I915" s="205"/>
      <c r="J915" s="201"/>
      <c r="K915" s="201"/>
      <c r="L915" s="206"/>
      <c r="M915" s="207"/>
      <c r="N915" s="208"/>
      <c r="O915" s="208"/>
      <c r="P915" s="208"/>
      <c r="Q915" s="208"/>
      <c r="R915" s="208"/>
      <c r="S915" s="208"/>
      <c r="T915" s="209"/>
      <c r="AT915" s="210" t="s">
        <v>161</v>
      </c>
      <c r="AU915" s="210" t="s">
        <v>81</v>
      </c>
      <c r="AV915" s="13" t="s">
        <v>81</v>
      </c>
      <c r="AW915" s="13" t="s">
        <v>34</v>
      </c>
      <c r="AX915" s="13" t="s">
        <v>72</v>
      </c>
      <c r="AY915" s="210" t="s">
        <v>148</v>
      </c>
    </row>
    <row r="916" spans="2:51" s="13" customFormat="1" ht="12">
      <c r="B916" s="200"/>
      <c r="C916" s="201"/>
      <c r="D916" s="193" t="s">
        <v>161</v>
      </c>
      <c r="E916" s="202" t="s">
        <v>19</v>
      </c>
      <c r="F916" s="203" t="s">
        <v>1426</v>
      </c>
      <c r="G916" s="201"/>
      <c r="H916" s="204">
        <v>21.669</v>
      </c>
      <c r="I916" s="205"/>
      <c r="J916" s="201"/>
      <c r="K916" s="201"/>
      <c r="L916" s="206"/>
      <c r="M916" s="207"/>
      <c r="N916" s="208"/>
      <c r="O916" s="208"/>
      <c r="P916" s="208"/>
      <c r="Q916" s="208"/>
      <c r="R916" s="208"/>
      <c r="S916" s="208"/>
      <c r="T916" s="209"/>
      <c r="AT916" s="210" t="s">
        <v>161</v>
      </c>
      <c r="AU916" s="210" t="s">
        <v>81</v>
      </c>
      <c r="AV916" s="13" t="s">
        <v>81</v>
      </c>
      <c r="AW916" s="13" t="s">
        <v>34</v>
      </c>
      <c r="AX916" s="13" t="s">
        <v>72</v>
      </c>
      <c r="AY916" s="210" t="s">
        <v>148</v>
      </c>
    </row>
    <row r="917" spans="2:51" s="13" customFormat="1" ht="22.5">
      <c r="B917" s="200"/>
      <c r="C917" s="201"/>
      <c r="D917" s="193" t="s">
        <v>161</v>
      </c>
      <c r="E917" s="202" t="s">
        <v>19</v>
      </c>
      <c r="F917" s="203" t="s">
        <v>1427</v>
      </c>
      <c r="G917" s="201"/>
      <c r="H917" s="204">
        <v>26.56</v>
      </c>
      <c r="I917" s="205"/>
      <c r="J917" s="201"/>
      <c r="K917" s="201"/>
      <c r="L917" s="206"/>
      <c r="M917" s="207"/>
      <c r="N917" s="208"/>
      <c r="O917" s="208"/>
      <c r="P917" s="208"/>
      <c r="Q917" s="208"/>
      <c r="R917" s="208"/>
      <c r="S917" s="208"/>
      <c r="T917" s="209"/>
      <c r="AT917" s="210" t="s">
        <v>161</v>
      </c>
      <c r="AU917" s="210" t="s">
        <v>81</v>
      </c>
      <c r="AV917" s="13" t="s">
        <v>81</v>
      </c>
      <c r="AW917" s="13" t="s">
        <v>34</v>
      </c>
      <c r="AX917" s="13" t="s">
        <v>72</v>
      </c>
      <c r="AY917" s="210" t="s">
        <v>148</v>
      </c>
    </row>
    <row r="918" spans="2:51" s="13" customFormat="1" ht="12">
      <c r="B918" s="200"/>
      <c r="C918" s="201"/>
      <c r="D918" s="193" t="s">
        <v>161</v>
      </c>
      <c r="E918" s="202" t="s">
        <v>19</v>
      </c>
      <c r="F918" s="203" t="s">
        <v>1428</v>
      </c>
      <c r="G918" s="201"/>
      <c r="H918" s="204">
        <v>14.601</v>
      </c>
      <c r="I918" s="205"/>
      <c r="J918" s="201"/>
      <c r="K918" s="201"/>
      <c r="L918" s="206"/>
      <c r="M918" s="207"/>
      <c r="N918" s="208"/>
      <c r="O918" s="208"/>
      <c r="P918" s="208"/>
      <c r="Q918" s="208"/>
      <c r="R918" s="208"/>
      <c r="S918" s="208"/>
      <c r="T918" s="209"/>
      <c r="AT918" s="210" t="s">
        <v>161</v>
      </c>
      <c r="AU918" s="210" t="s">
        <v>81</v>
      </c>
      <c r="AV918" s="13" t="s">
        <v>81</v>
      </c>
      <c r="AW918" s="13" t="s">
        <v>34</v>
      </c>
      <c r="AX918" s="13" t="s">
        <v>72</v>
      </c>
      <c r="AY918" s="210" t="s">
        <v>148</v>
      </c>
    </row>
    <row r="919" spans="2:51" s="13" customFormat="1" ht="33.75">
      <c r="B919" s="200"/>
      <c r="C919" s="201"/>
      <c r="D919" s="193" t="s">
        <v>161</v>
      </c>
      <c r="E919" s="202" t="s">
        <v>19</v>
      </c>
      <c r="F919" s="203" t="s">
        <v>1429</v>
      </c>
      <c r="G919" s="201"/>
      <c r="H919" s="204">
        <v>48.913</v>
      </c>
      <c r="I919" s="205"/>
      <c r="J919" s="201"/>
      <c r="K919" s="201"/>
      <c r="L919" s="206"/>
      <c r="M919" s="207"/>
      <c r="N919" s="208"/>
      <c r="O919" s="208"/>
      <c r="P919" s="208"/>
      <c r="Q919" s="208"/>
      <c r="R919" s="208"/>
      <c r="S919" s="208"/>
      <c r="T919" s="209"/>
      <c r="AT919" s="210" t="s">
        <v>161</v>
      </c>
      <c r="AU919" s="210" t="s">
        <v>81</v>
      </c>
      <c r="AV919" s="13" t="s">
        <v>81</v>
      </c>
      <c r="AW919" s="13" t="s">
        <v>34</v>
      </c>
      <c r="AX919" s="13" t="s">
        <v>72</v>
      </c>
      <c r="AY919" s="210" t="s">
        <v>148</v>
      </c>
    </row>
    <row r="920" spans="2:51" s="13" customFormat="1" ht="22.5">
      <c r="B920" s="200"/>
      <c r="C920" s="201"/>
      <c r="D920" s="193" t="s">
        <v>161</v>
      </c>
      <c r="E920" s="202" t="s">
        <v>19</v>
      </c>
      <c r="F920" s="203" t="s">
        <v>1430</v>
      </c>
      <c r="G920" s="201"/>
      <c r="H920" s="204">
        <v>28.743</v>
      </c>
      <c r="I920" s="205"/>
      <c r="J920" s="201"/>
      <c r="K920" s="201"/>
      <c r="L920" s="206"/>
      <c r="M920" s="207"/>
      <c r="N920" s="208"/>
      <c r="O920" s="208"/>
      <c r="P920" s="208"/>
      <c r="Q920" s="208"/>
      <c r="R920" s="208"/>
      <c r="S920" s="208"/>
      <c r="T920" s="209"/>
      <c r="AT920" s="210" t="s">
        <v>161</v>
      </c>
      <c r="AU920" s="210" t="s">
        <v>81</v>
      </c>
      <c r="AV920" s="13" t="s">
        <v>81</v>
      </c>
      <c r="AW920" s="13" t="s">
        <v>34</v>
      </c>
      <c r="AX920" s="13" t="s">
        <v>72</v>
      </c>
      <c r="AY920" s="210" t="s">
        <v>148</v>
      </c>
    </row>
    <row r="921" spans="2:51" s="13" customFormat="1" ht="12">
      <c r="B921" s="200"/>
      <c r="C921" s="201"/>
      <c r="D921" s="193" t="s">
        <v>161</v>
      </c>
      <c r="E921" s="202" t="s">
        <v>19</v>
      </c>
      <c r="F921" s="203" t="s">
        <v>1431</v>
      </c>
      <c r="G921" s="201"/>
      <c r="H921" s="204">
        <v>11.413</v>
      </c>
      <c r="I921" s="205"/>
      <c r="J921" s="201"/>
      <c r="K921" s="201"/>
      <c r="L921" s="206"/>
      <c r="M921" s="207"/>
      <c r="N921" s="208"/>
      <c r="O921" s="208"/>
      <c r="P921" s="208"/>
      <c r="Q921" s="208"/>
      <c r="R921" s="208"/>
      <c r="S921" s="208"/>
      <c r="T921" s="209"/>
      <c r="AT921" s="210" t="s">
        <v>161</v>
      </c>
      <c r="AU921" s="210" t="s">
        <v>81</v>
      </c>
      <c r="AV921" s="13" t="s">
        <v>81</v>
      </c>
      <c r="AW921" s="13" t="s">
        <v>34</v>
      </c>
      <c r="AX921" s="13" t="s">
        <v>72</v>
      </c>
      <c r="AY921" s="210" t="s">
        <v>148</v>
      </c>
    </row>
    <row r="922" spans="2:51" s="14" customFormat="1" ht="12">
      <c r="B922" s="211"/>
      <c r="C922" s="212"/>
      <c r="D922" s="193" t="s">
        <v>161</v>
      </c>
      <c r="E922" s="213" t="s">
        <v>19</v>
      </c>
      <c r="F922" s="214" t="s">
        <v>164</v>
      </c>
      <c r="G922" s="212"/>
      <c r="H922" s="215">
        <v>341.619</v>
      </c>
      <c r="I922" s="216"/>
      <c r="J922" s="212"/>
      <c r="K922" s="212"/>
      <c r="L922" s="217"/>
      <c r="M922" s="254"/>
      <c r="N922" s="255"/>
      <c r="O922" s="255"/>
      <c r="P922" s="255"/>
      <c r="Q922" s="255"/>
      <c r="R922" s="255"/>
      <c r="S922" s="255"/>
      <c r="T922" s="256"/>
      <c r="AT922" s="221" t="s">
        <v>161</v>
      </c>
      <c r="AU922" s="221" t="s">
        <v>81</v>
      </c>
      <c r="AV922" s="14" t="s">
        <v>155</v>
      </c>
      <c r="AW922" s="14" t="s">
        <v>34</v>
      </c>
      <c r="AX922" s="14" t="s">
        <v>79</v>
      </c>
      <c r="AY922" s="221" t="s">
        <v>148</v>
      </c>
    </row>
    <row r="923" spans="1:31" s="2" customFormat="1" ht="6.95" customHeight="1">
      <c r="A923" s="36"/>
      <c r="B923" s="49"/>
      <c r="C923" s="50"/>
      <c r="D923" s="50"/>
      <c r="E923" s="50"/>
      <c r="F923" s="50"/>
      <c r="G923" s="50"/>
      <c r="H923" s="50"/>
      <c r="I923" s="50"/>
      <c r="J923" s="50"/>
      <c r="K923" s="50"/>
      <c r="L923" s="41"/>
      <c r="M923" s="36"/>
      <c r="O923" s="36"/>
      <c r="P923" s="36"/>
      <c r="Q923" s="36"/>
      <c r="R923" s="36"/>
      <c r="S923" s="36"/>
      <c r="T923" s="36"/>
      <c r="U923" s="36"/>
      <c r="V923" s="36"/>
      <c r="W923" s="36"/>
      <c r="X923" s="36"/>
      <c r="Y923" s="36"/>
      <c r="Z923" s="36"/>
      <c r="AA923" s="36"/>
      <c r="AB923" s="36"/>
      <c r="AC923" s="36"/>
      <c r="AD923" s="36"/>
      <c r="AE923" s="36"/>
    </row>
  </sheetData>
  <sheetProtection password="CC35" sheet="1" objects="1" scenarios="1" formatColumns="0" formatRows="0" autoFilter="0"/>
  <autoFilter ref="C105:K922"/>
  <mergeCells count="12">
    <mergeCell ref="E98:H98"/>
    <mergeCell ref="L2:V2"/>
    <mergeCell ref="E50:H50"/>
    <mergeCell ref="E52:H52"/>
    <mergeCell ref="E54:H54"/>
    <mergeCell ref="E94:H94"/>
    <mergeCell ref="E96:H96"/>
    <mergeCell ref="E7:H7"/>
    <mergeCell ref="E9:H9"/>
    <mergeCell ref="E11:H11"/>
    <mergeCell ref="E20:H20"/>
    <mergeCell ref="E29:H29"/>
  </mergeCells>
  <hyperlinks>
    <hyperlink ref="F111" r:id="rId1" display="https://podminky.urs.cz/item/CS_URS_2022_02/139711111"/>
    <hyperlink ref="F117" r:id="rId2" display="https://podminky.urs.cz/item/CS_URS_2022_02/162211311"/>
    <hyperlink ref="F123" r:id="rId3" display="https://podminky.urs.cz/item/CS_URS_2022_02/162211311"/>
    <hyperlink ref="F127" r:id="rId4" display="https://podminky.urs.cz/item/CS_URS_2022_02/174111101"/>
    <hyperlink ref="F131" r:id="rId5" display="https://podminky.urs.cz/item/CS_URS_2022_02/175111101"/>
    <hyperlink ref="F139" r:id="rId6" display="https://podminky.urs.cz/item/CS_URS_2022_02/310237261"/>
    <hyperlink ref="F145" r:id="rId7" display="https://podminky.urs.cz/item/CS_URS_2022_02/317121151"/>
    <hyperlink ref="F158" r:id="rId8" display="https://podminky.urs.cz/item/CS_URS_2022_02/317944321"/>
    <hyperlink ref="F164" r:id="rId9" display="https://podminky.urs.cz/item/CS_URS_2022_02/317944323"/>
    <hyperlink ref="F168" r:id="rId10" display="https://podminky.urs.cz/item/CS_URS_2022_02/340231001"/>
    <hyperlink ref="F172" r:id="rId11" display="https://podminky.urs.cz/item/CS_URS_2022_02/340231021"/>
    <hyperlink ref="F176" r:id="rId12" display="https://podminky.urs.cz/item/CS_URS_2022_02/342244211"/>
    <hyperlink ref="F188" r:id="rId13" display="https://podminky.urs.cz/item/CS_URS_2022_02/348101120"/>
    <hyperlink ref="F197" r:id="rId14" display="https://podminky.urs.cz/item/CS_URS_2022_02/430321515"/>
    <hyperlink ref="F201" r:id="rId15" display="https://podminky.urs.cz/item/CS_URS_2022_02/430362021"/>
    <hyperlink ref="F205" r:id="rId16" display="https://podminky.urs.cz/item/CS_URS_2022_02/431351121"/>
    <hyperlink ref="F209" r:id="rId17" display="https://podminky.urs.cz/item/CS_URS_2022_02/431351122"/>
    <hyperlink ref="F212" r:id="rId18" display="https://podminky.urs.cz/item/CS_URS_2022_02/451573111"/>
    <hyperlink ref="F236" r:id="rId19" display="https://podminky.urs.cz/item/CS_URS_2022_02/612142001"/>
    <hyperlink ref="F240" r:id="rId20" display="https://podminky.urs.cz/item/CS_URS_2022_02/612231003"/>
    <hyperlink ref="F246" r:id="rId21" display="https://podminky.urs.cz/item/CS_URS_2022_02/612311141"/>
    <hyperlink ref="F259" r:id="rId22" display="https://podminky.urs.cz/item/CS_URS_2022_02/612316121"/>
    <hyperlink ref="F279" r:id="rId23" display="https://podminky.urs.cz/item/CS_URS_2022_02/612328131"/>
    <hyperlink ref="F290" r:id="rId24" display="https://podminky.urs.cz/item/CS_URS_2022_02/619995001"/>
    <hyperlink ref="F294" r:id="rId25" display="https://podminky.urs.cz/item/CS_URS_2022_02/619995001"/>
    <hyperlink ref="F298" r:id="rId26" display="https://podminky.urs.cz/item/CS_URS_2022_02/622325111"/>
    <hyperlink ref="F302" r:id="rId27" display="https://podminky.urs.cz/item/CS_URS_2022_02/629991011"/>
    <hyperlink ref="F309" r:id="rId28" display="https://podminky.urs.cz/item/CS_URS_2022_02/631311115"/>
    <hyperlink ref="F313" r:id="rId29" display="https://podminky.urs.cz/item/CS_URS_2022_02/631311123"/>
    <hyperlink ref="F317" r:id="rId30" display="https://podminky.urs.cz/item/CS_URS_2022_02/631311124"/>
    <hyperlink ref="F321" r:id="rId31" display="https://podminky.urs.cz/item/CS_URS_2022_02/631319171"/>
    <hyperlink ref="F325" r:id="rId32" display="https://podminky.urs.cz/item/CS_URS_2022_02/631362021"/>
    <hyperlink ref="F329" r:id="rId33" display="https://podminky.urs.cz/item/CS_URS_2022_02/642942611"/>
    <hyperlink ref="F332" r:id="rId34" display="https://podminky.urs.cz/item/CS_URS_2022_02/632441112"/>
    <hyperlink ref="F348" r:id="rId35" display="https://podminky.urs.cz/item/CS_URS_2022_02/949101111"/>
    <hyperlink ref="F357" r:id="rId36" display="https://podminky.urs.cz/item/CS_URS_2022_02/962031133"/>
    <hyperlink ref="F363" r:id="rId37" display="https://podminky.urs.cz/item/CS_URS_2022_02/962032230"/>
    <hyperlink ref="F372" r:id="rId38" display="https://podminky.urs.cz/item/CS_URS_2022_02/965042121"/>
    <hyperlink ref="F376" r:id="rId39" display="https://podminky.urs.cz/item/CS_URS_2022_02/965042131"/>
    <hyperlink ref="F380" r:id="rId40" display="https://podminky.urs.cz/item/CS_URS_ÚRS2022_02/965042141"/>
    <hyperlink ref="F388" r:id="rId41" display="https://podminky.urs.cz/item/CS_URS_2022_02/965049111"/>
    <hyperlink ref="F395" r:id="rId42" display="https://podminky.urs.cz/item/CS_URS_2022_02/965081333"/>
    <hyperlink ref="F403" r:id="rId43" display="https://podminky.urs.cz/item/CS_URS_2022_02/968072455"/>
    <hyperlink ref="F416" r:id="rId44" display="https://podminky.urs.cz/item/CS_URS_2022_02/968082016"/>
    <hyperlink ref="F420" r:id="rId45" display="https://podminky.urs.cz/item/CS_URS_2022_02/971033241"/>
    <hyperlink ref="F424" r:id="rId46" display="https://podminky.urs.cz/item/CS_URS_2022_02/971033341"/>
    <hyperlink ref="F429" r:id="rId47" display="https://podminky.urs.cz/item/CS_URS_2022_02/971033261"/>
    <hyperlink ref="F436" r:id="rId48" display="https://podminky.urs.cz/item/CS_URS_2022_02/971033361"/>
    <hyperlink ref="F442" r:id="rId49" display="https://podminky.urs.cz/item/CS_URS_2022_02/971033431"/>
    <hyperlink ref="F446" r:id="rId50" display="https://podminky.urs.cz/item/CS_URS_2022_02/971033461"/>
    <hyperlink ref="F450" r:id="rId51" display="https://podminky.urs.cz/item/CS_URS_2022_02/971033561"/>
    <hyperlink ref="F457" r:id="rId52" display="https://podminky.urs.cz/item/CS_URS_2022_02/971033631"/>
    <hyperlink ref="F461" r:id="rId53" display="https://podminky.urs.cz/item/CS_URS_2022_02/971042331"/>
    <hyperlink ref="F465" r:id="rId54" display="https://podminky.urs.cz/item/CS_URS_2022_02/973031812"/>
    <hyperlink ref="F471" r:id="rId55" display="https://podminky.urs.cz/item/CS_URS_2022_02/973031813"/>
    <hyperlink ref="F475" r:id="rId56" display="https://podminky.urs.cz/item/CS_URS_2022_02/974031132"/>
    <hyperlink ref="F479" r:id="rId57" display="https://podminky.urs.cz/item/CS_URS_2022_02/974031143"/>
    <hyperlink ref="F483" r:id="rId58" display="https://podminky.urs.cz/item/CS_URS_2022_02/974031153"/>
    <hyperlink ref="F487" r:id="rId59" display="https://podminky.urs.cz/item/CS_URS_2022_02/974031164"/>
    <hyperlink ref="F491" r:id="rId60" display="https://podminky.urs.cz/item/CS_URS_2022_02/974031664"/>
    <hyperlink ref="F497" r:id="rId61" display="https://podminky.urs.cz/item/CS_URS_2022_02/978013191"/>
    <hyperlink ref="F506" r:id="rId62" display="https://podminky.urs.cz/item/CS_URS_2022_02/978059541"/>
    <hyperlink ref="F511" r:id="rId63" display="https://podminky.urs.cz/item/CS_URS_2022_02/997013211"/>
    <hyperlink ref="F514" r:id="rId64" display="https://podminky.urs.cz/item/CS_URS_2022_02/997013501"/>
    <hyperlink ref="F517" r:id="rId65" display="https://podminky.urs.cz/item/CS_URS_2022_02/997013509"/>
    <hyperlink ref="F524" r:id="rId66" display="https://podminky.urs.cz/item/CS_URS_2022_02/998011001"/>
    <hyperlink ref="F537" r:id="rId67" display="https://podminky.urs.cz/item/CS_URS_2022_02/711111001"/>
    <hyperlink ref="F544" r:id="rId68" display="https://podminky.urs.cz/item/CS_URS_2022_02/711141559"/>
    <hyperlink ref="F560" r:id="rId69" display="https://podminky.urs.cz/item/CS_URS_2022_02/998711201"/>
    <hyperlink ref="F564" r:id="rId70" display="https://podminky.urs.cz/item/CS_URS_2022_02/763101814"/>
    <hyperlink ref="F568" r:id="rId71" display="https://podminky.urs.cz/item/CS_URS_2022_02/763111811"/>
    <hyperlink ref="F575" r:id="rId72" display="https://podminky.urs.cz/item/CS_URS_2022_02/763131451"/>
    <hyperlink ref="F579" r:id="rId73" display="https://podminky.urs.cz/item/CS_URS_2022_02/763164521"/>
    <hyperlink ref="F583" r:id="rId74" display="https://podminky.urs.cz/item/CS_URS_2022_02/763164541"/>
    <hyperlink ref="F590" r:id="rId75" display="https://podminky.urs.cz/item/CS_URS_2022_02/763172312"/>
    <hyperlink ref="F599" r:id="rId76" display="https://podminky.urs.cz/item/CS_URS_2022_02/764002851"/>
    <hyperlink ref="F603" r:id="rId77" display="https://podminky.urs.cz/item/CS_URS_2022_02/764216604"/>
    <hyperlink ref="F607" r:id="rId78" display="https://podminky.urs.cz/item/CS_URS_2022_02/998764201"/>
    <hyperlink ref="F611" r:id="rId79" display="https://podminky.urs.cz/item/CS_URS_2022_02/766411811"/>
    <hyperlink ref="F615" r:id="rId80" display="https://podminky.urs.cz/item/CS_URS_2022_02/766411821"/>
    <hyperlink ref="F622" r:id="rId81" display="https://podminky.urs.cz/item/CS_URS_2022_02/766421811"/>
    <hyperlink ref="F626" r:id="rId82" display="https://podminky.urs.cz/item/CS_URS_2022_02/766421821"/>
    <hyperlink ref="F630" r:id="rId83" display="https://podminky.urs.cz/item/CS_URS_2022_02/766421822"/>
    <hyperlink ref="F636" r:id="rId84" display="https://podminky.urs.cz/item/CS_URS_2022_02/766441822"/>
    <hyperlink ref="F640" r:id="rId85" display="https://podminky.urs.cz/item/CS_URS_2022_02/766441822"/>
    <hyperlink ref="F644" r:id="rId86" display="https://podminky.urs.cz/item/CS_URS_2022_02/766622861"/>
    <hyperlink ref="F654" r:id="rId87" display="https://podminky.urs.cz/item/CS_URS_2022_02/766660001"/>
    <hyperlink ref="F663" r:id="rId88" display="https://podminky.urs.cz/item/CS_URS_2022_02/766660002"/>
    <hyperlink ref="F669" r:id="rId89" display="https://podminky.urs.cz/item/CS_URS_2022_02/766691914"/>
    <hyperlink ref="F678" r:id="rId90" display="https://podminky.urs.cz/item/CS_URS_2022_02/998766201"/>
    <hyperlink ref="F685" r:id="rId91" display="https://podminky.urs.cz/item/CS_URS_2022_02/767581801"/>
    <hyperlink ref="F689" r:id="rId92" display="https://podminky.urs.cz/item/CS_URS_2022_02/767582800"/>
    <hyperlink ref="F715" r:id="rId93" display="https://podminky.urs.cz/item/CS_URS_2022_02/771121011"/>
    <hyperlink ref="F719" r:id="rId94" display="https://podminky.urs.cz/item/CS_URS_2022_02/771274122"/>
    <hyperlink ref="F722" r:id="rId95" display="https://podminky.urs.cz/item/CS_URS_2022_02/771274242"/>
    <hyperlink ref="F726" r:id="rId96" display="https://podminky.urs.cz/item/CS_URS_2022_02/771474113"/>
    <hyperlink ref="F744" r:id="rId97" display="https://podminky.urs.cz/item/CS_URS_2022_02/771151011"/>
    <hyperlink ref="F751" r:id="rId98" display="https://podminky.urs.cz/item/CS_URS_2022_02/998771201"/>
    <hyperlink ref="F755" r:id="rId99" display="https://podminky.urs.cz/item/CS_URS_2022_02/772522811"/>
    <hyperlink ref="F759" r:id="rId100" display="https://podminky.urs.cz/item/CS_URS_2022_02/998772201"/>
    <hyperlink ref="F763" r:id="rId101" display="https://podminky.urs.cz/item/CS_URS_2022_02/775429121"/>
    <hyperlink ref="F768" r:id="rId102" display="https://podminky.urs.cz/item/CS_URS_2022_02/775511800"/>
    <hyperlink ref="F774" r:id="rId103" display="https://podminky.urs.cz/item/CS_URS_2022_02/998775201"/>
    <hyperlink ref="F778" r:id="rId104" display="https://podminky.urs.cz/item/CS_URS_2022_02/776111115"/>
    <hyperlink ref="F781" r:id="rId105" display="https://podminky.urs.cz/item/CS_URS_2022_02/776111116"/>
    <hyperlink ref="F787" r:id="rId106" display="https://podminky.urs.cz/item/CS_URS_2022_02/776111211"/>
    <hyperlink ref="F791" r:id="rId107" display="https://podminky.urs.cz/item/CS_URS_2022_02/776111221"/>
    <hyperlink ref="F795" r:id="rId108" display="https://podminky.urs.cz/item/CS_URS_2022_02/776121111"/>
    <hyperlink ref="F799" r:id="rId109" display="https://podminky.urs.cz/item/CS_URS_2022_02/776201812"/>
    <hyperlink ref="F809" r:id="rId110" display="https://podminky.urs.cz/item/CS_URS_2022_02/776301812"/>
    <hyperlink ref="F813" r:id="rId111" display="https://podminky.urs.cz/item/CS_URS_2022_02/998776201"/>
    <hyperlink ref="F817" r:id="rId112" display="https://podminky.urs.cz/item/CS_URS_2022_02/781474112"/>
    <hyperlink ref="F831" r:id="rId113" display="https://podminky.urs.cz/item/CS_URS_2022_02/781491511"/>
    <hyperlink ref="F843" r:id="rId114" display="https://podminky.urs.cz/item/CS_URS_2022_02/998781201"/>
    <hyperlink ref="F876" r:id="rId115" display="https://podminky.urs.cz/item/CS_URS_2022_02/783491021"/>
    <hyperlink ref="F888" r:id="rId116" display="https://podminky.urs.cz/item/CS_URS_2022_02/784111001"/>
    <hyperlink ref="F892" r:id="rId117" display="https://podminky.urs.cz/item/CS_URS_2022_02/784111031"/>
    <hyperlink ref="F899" r:id="rId118" display="https://podminky.urs.cz/item/CS_URS_2022_02/784171111"/>
    <hyperlink ref="F909" r:id="rId119" display="https://podminky.urs.cz/item/CS_URS_2022_02/784191007"/>
    <hyperlink ref="F913" r:id="rId120" display="https://podminky.urs.cz/item/CS_URS_2022_02/78421112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1"/>
</worksheet>
</file>

<file path=xl/worksheets/sheet3.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2"/>
      <c r="M2" s="342"/>
      <c r="N2" s="342"/>
      <c r="O2" s="342"/>
      <c r="P2" s="342"/>
      <c r="Q2" s="342"/>
      <c r="R2" s="342"/>
      <c r="S2" s="342"/>
      <c r="T2" s="342"/>
      <c r="U2" s="342"/>
      <c r="V2" s="342"/>
      <c r="AT2" s="19" t="s">
        <v>89</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102</v>
      </c>
      <c r="L4" s="22"/>
      <c r="M4" s="113" t="s">
        <v>10</v>
      </c>
      <c r="AT4" s="19" t="s">
        <v>4</v>
      </c>
    </row>
    <row r="5" spans="2:12" s="1" customFormat="1" ht="6.95" customHeight="1">
      <c r="B5" s="22"/>
      <c r="L5" s="22"/>
    </row>
    <row r="6" spans="2:12" s="1" customFormat="1" ht="12" customHeight="1">
      <c r="B6" s="22"/>
      <c r="D6" s="114" t="s">
        <v>16</v>
      </c>
      <c r="L6" s="22"/>
    </row>
    <row r="7" spans="2:12" s="1" customFormat="1" ht="26.25" customHeight="1">
      <c r="B7" s="22"/>
      <c r="E7" s="389" t="str">
        <f>'Rekapitulace stavby'!K6</f>
        <v>Výdejna stravy- Králíček - Stavební úpravy obj.čp1035 na pozemku č.st.77, kú Nové  Město nad Met</v>
      </c>
      <c r="F7" s="390"/>
      <c r="G7" s="390"/>
      <c r="H7" s="390"/>
      <c r="L7" s="22"/>
    </row>
    <row r="8" spans="2:12" s="1" customFormat="1" ht="12" customHeight="1">
      <c r="B8" s="22"/>
      <c r="D8" s="114" t="s">
        <v>103</v>
      </c>
      <c r="L8" s="22"/>
    </row>
    <row r="9" spans="1:31" s="2" customFormat="1" ht="16.5" customHeight="1">
      <c r="A9" s="36"/>
      <c r="B9" s="41"/>
      <c r="C9" s="36"/>
      <c r="D9" s="36"/>
      <c r="E9" s="389" t="s">
        <v>104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2" t="s">
        <v>1432</v>
      </c>
      <c r="F11" s="391"/>
      <c r="G11" s="391"/>
      <c r="H11" s="391"/>
      <c r="I11" s="36"/>
      <c r="J11" s="36"/>
      <c r="K11" s="36"/>
      <c r="L11" s="115"/>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2. 6. 2023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3" t="str">
        <f>'Rekapitulace stavby'!E14</f>
        <v>Vyplň údaj</v>
      </c>
      <c r="F20" s="394"/>
      <c r="G20" s="394"/>
      <c r="H20" s="394"/>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1433</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1433</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71.25" customHeight="1">
      <c r="A29" s="117"/>
      <c r="B29" s="118"/>
      <c r="C29" s="117"/>
      <c r="D29" s="117"/>
      <c r="E29" s="395" t="s">
        <v>107</v>
      </c>
      <c r="F29" s="395"/>
      <c r="G29" s="395"/>
      <c r="H29" s="395"/>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ROUND((SUM(BE87:BE91)),2)</f>
        <v>0</v>
      </c>
      <c r="G35" s="36"/>
      <c r="H35" s="36"/>
      <c r="I35" s="126">
        <v>0.21</v>
      </c>
      <c r="J35" s="125">
        <f>ROUND(((SUM(BE87:BE91))*I35),2)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ROUND((SUM(BF87:BF91)),2)</f>
        <v>0</v>
      </c>
      <c r="G36" s="36"/>
      <c r="H36" s="36"/>
      <c r="I36" s="126">
        <v>0.15</v>
      </c>
      <c r="J36" s="125">
        <f>ROUND(((SUM(BF87:BF91))*I36),2)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ROUND((SUM(BG87:BG91)),2)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ROUND((SUM(BH87:BH91)),2)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ROUND((SUM(BI87:BI91)),2)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108</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26.25" customHeight="1">
      <c r="A50" s="36"/>
      <c r="B50" s="37"/>
      <c r="C50" s="38"/>
      <c r="D50" s="38"/>
      <c r="E50" s="387" t="str">
        <f>E7</f>
        <v>Výdejna stravy- Králíček - Stavební úpravy obj.čp1035 na pozemku č.st.77, kú Nové  Město nad Met</v>
      </c>
      <c r="F50" s="388"/>
      <c r="G50" s="388"/>
      <c r="H50" s="388"/>
      <c r="I50" s="38"/>
      <c r="J50" s="38"/>
      <c r="K50" s="38"/>
      <c r="L50" s="115"/>
      <c r="S50" s="36"/>
      <c r="T50" s="36"/>
      <c r="U50" s="36"/>
      <c r="V50" s="36"/>
      <c r="W50" s="36"/>
      <c r="X50" s="36"/>
      <c r="Y50" s="36"/>
      <c r="Z50" s="36"/>
      <c r="AA50" s="36"/>
      <c r="AB50" s="36"/>
      <c r="AC50" s="36"/>
      <c r="AD50" s="36"/>
      <c r="AE50" s="36"/>
    </row>
    <row r="51" spans="2:12" s="1" customFormat="1" ht="12" customHeight="1">
      <c r="B51" s="23"/>
      <c r="C51" s="31" t="s">
        <v>103</v>
      </c>
      <c r="D51" s="24"/>
      <c r="E51" s="24"/>
      <c r="F51" s="24"/>
      <c r="G51" s="24"/>
      <c r="H51" s="24"/>
      <c r="I51" s="24"/>
      <c r="J51" s="24"/>
      <c r="K51" s="24"/>
      <c r="L51" s="22"/>
    </row>
    <row r="52" spans="1:31" s="2" customFormat="1" ht="16.5" customHeight="1">
      <c r="A52" s="36"/>
      <c r="B52" s="37"/>
      <c r="C52" s="38"/>
      <c r="D52" s="38"/>
      <c r="E52" s="387" t="s">
        <v>104</v>
      </c>
      <c r="F52" s="386"/>
      <c r="G52" s="386"/>
      <c r="H52" s="38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75" t="str">
        <f>E11</f>
        <v>SO 01-D1.4. ZTI -  část zdravotně techn. instalace</v>
      </c>
      <c r="F54" s="386"/>
      <c r="G54" s="386"/>
      <c r="H54" s="38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Nové  Město nad Met</v>
      </c>
      <c r="G56" s="38"/>
      <c r="H56" s="38"/>
      <c r="I56" s="31" t="s">
        <v>23</v>
      </c>
      <c r="J56" s="61" t="str">
        <f>IF(J14="","",J14)</f>
        <v>2. 6. 2023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SŠ a ZŠ ú Nové  Město nad Met</v>
      </c>
      <c r="G58" s="38"/>
      <c r="H58" s="38"/>
      <c r="I58" s="31" t="s">
        <v>31</v>
      </c>
      <c r="J58" s="34" t="str">
        <f>E23</f>
        <v xml:space="preserve">VPK Mauer s.r.o. Hradec Králové </v>
      </c>
      <c r="K58" s="38"/>
      <c r="L58" s="115"/>
      <c r="S58" s="36"/>
      <c r="T58" s="36"/>
      <c r="U58" s="36"/>
      <c r="V58" s="36"/>
      <c r="W58" s="36"/>
      <c r="X58" s="36"/>
      <c r="Y58" s="36"/>
      <c r="Z58" s="36"/>
      <c r="AA58" s="36"/>
      <c r="AB58" s="36"/>
      <c r="AC58" s="36"/>
      <c r="AD58" s="36"/>
      <c r="AE58" s="36"/>
    </row>
    <row r="59" spans="1:31" s="2" customFormat="1" ht="25.7" customHeight="1">
      <c r="A59" s="36"/>
      <c r="B59" s="37"/>
      <c r="C59" s="31" t="s">
        <v>29</v>
      </c>
      <c r="D59" s="38"/>
      <c r="E59" s="38"/>
      <c r="F59" s="29" t="str">
        <f>IF(E20="","",E20)</f>
        <v>Vyplň údaj</v>
      </c>
      <c r="G59" s="38"/>
      <c r="H59" s="38"/>
      <c r="I59" s="31" t="s">
        <v>35</v>
      </c>
      <c r="J59" s="34" t="str">
        <f>E26</f>
        <v xml:space="preserve">VPK Mauer s.r.o. Hradec Králové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109</v>
      </c>
      <c r="D61" s="139"/>
      <c r="E61" s="139"/>
      <c r="F61" s="139"/>
      <c r="G61" s="139"/>
      <c r="H61" s="139"/>
      <c r="I61" s="139"/>
      <c r="J61" s="140" t="s">
        <v>110</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111</v>
      </c>
    </row>
    <row r="64" spans="2:12" s="9" customFormat="1" ht="24.95" customHeight="1">
      <c r="B64" s="142"/>
      <c r="C64" s="143"/>
      <c r="D64" s="144" t="s">
        <v>120</v>
      </c>
      <c r="E64" s="145"/>
      <c r="F64" s="145"/>
      <c r="G64" s="145"/>
      <c r="H64" s="145"/>
      <c r="I64" s="145"/>
      <c r="J64" s="146">
        <f>J88</f>
        <v>0</v>
      </c>
      <c r="K64" s="143"/>
      <c r="L64" s="147"/>
    </row>
    <row r="65" spans="2:12" s="10" customFormat="1" ht="19.9" customHeight="1">
      <c r="B65" s="148"/>
      <c r="C65" s="99"/>
      <c r="D65" s="149" t="s">
        <v>1434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133</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26.25" customHeight="1">
      <c r="A75" s="36"/>
      <c r="B75" s="37"/>
      <c r="C75" s="38"/>
      <c r="D75" s="38"/>
      <c r="E75" s="387" t="str">
        <f>E7</f>
        <v>Výdejna stravy- Králíček - Stavební úpravy obj.čp1035 na pozemku č.st.77, kú Nové  Město nad Met</v>
      </c>
      <c r="F75" s="388"/>
      <c r="G75" s="388"/>
      <c r="H75" s="388"/>
      <c r="I75" s="38"/>
      <c r="J75" s="38"/>
      <c r="K75" s="38"/>
      <c r="L75" s="115"/>
      <c r="S75" s="36"/>
      <c r="T75" s="36"/>
      <c r="U75" s="36"/>
      <c r="V75" s="36"/>
      <c r="W75" s="36"/>
      <c r="X75" s="36"/>
      <c r="Y75" s="36"/>
      <c r="Z75" s="36"/>
      <c r="AA75" s="36"/>
      <c r="AB75" s="36"/>
      <c r="AC75" s="36"/>
      <c r="AD75" s="36"/>
      <c r="AE75" s="36"/>
    </row>
    <row r="76" spans="2:12" s="1" customFormat="1" ht="12" customHeight="1">
      <c r="B76" s="23"/>
      <c r="C76" s="31" t="s">
        <v>103</v>
      </c>
      <c r="D76" s="24"/>
      <c r="E76" s="24"/>
      <c r="F76" s="24"/>
      <c r="G76" s="24"/>
      <c r="H76" s="24"/>
      <c r="I76" s="24"/>
      <c r="J76" s="24"/>
      <c r="K76" s="24"/>
      <c r="L76" s="22"/>
    </row>
    <row r="77" spans="1:31" s="2" customFormat="1" ht="16.5" customHeight="1">
      <c r="A77" s="36"/>
      <c r="B77" s="37"/>
      <c r="C77" s="38"/>
      <c r="D77" s="38"/>
      <c r="E77" s="387" t="s">
        <v>104</v>
      </c>
      <c r="F77" s="386"/>
      <c r="G77" s="386"/>
      <c r="H77" s="386"/>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105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75" t="str">
        <f>E11</f>
        <v>SO 01-D1.4. ZTI -  část zdravotně techn. instalace</v>
      </c>
      <c r="F79" s="386"/>
      <c r="G79" s="386"/>
      <c r="H79" s="386"/>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F14</f>
        <v xml:space="preserve"> Nové  Město nad Met</v>
      </c>
      <c r="G81" s="38"/>
      <c r="H81" s="38"/>
      <c r="I81" s="31" t="s">
        <v>23</v>
      </c>
      <c r="J81" s="61" t="str">
        <f>IF(J14="","",J14)</f>
        <v>2. 6. 2023</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25.7" customHeight="1">
      <c r="A83" s="36"/>
      <c r="B83" s="37"/>
      <c r="C83" s="31" t="s">
        <v>25</v>
      </c>
      <c r="D83" s="38"/>
      <c r="E83" s="38"/>
      <c r="F83" s="29" t="str">
        <f>E17</f>
        <v>SŠ a ZŠ ú Nové  Město nad Met</v>
      </c>
      <c r="G83" s="38"/>
      <c r="H83" s="38"/>
      <c r="I83" s="31" t="s">
        <v>31</v>
      </c>
      <c r="J83" s="34" t="str">
        <f>E23</f>
        <v xml:space="preserve">VPK Mauer s.r.o. Hradec Králové </v>
      </c>
      <c r="K83" s="38"/>
      <c r="L83" s="115"/>
      <c r="S83" s="36"/>
      <c r="T83" s="36"/>
      <c r="U83" s="36"/>
      <c r="V83" s="36"/>
      <c r="W83" s="36"/>
      <c r="X83" s="36"/>
      <c r="Y83" s="36"/>
      <c r="Z83" s="36"/>
      <c r="AA83" s="36"/>
      <c r="AB83" s="36"/>
      <c r="AC83" s="36"/>
      <c r="AD83" s="36"/>
      <c r="AE83" s="36"/>
    </row>
    <row r="84" spans="1:31" s="2" customFormat="1" ht="25.7" customHeight="1">
      <c r="A84" s="36"/>
      <c r="B84" s="37"/>
      <c r="C84" s="31" t="s">
        <v>29</v>
      </c>
      <c r="D84" s="38"/>
      <c r="E84" s="38"/>
      <c r="F84" s="29" t="str">
        <f>IF(E20="","",E20)</f>
        <v>Vyplň údaj</v>
      </c>
      <c r="G84" s="38"/>
      <c r="H84" s="38"/>
      <c r="I84" s="31" t="s">
        <v>35</v>
      </c>
      <c r="J84" s="34" t="str">
        <f>E26</f>
        <v xml:space="preserve">VPK Mauer s.r.o. Hradec Králové </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134</v>
      </c>
      <c r="D86" s="156" t="s">
        <v>57</v>
      </c>
      <c r="E86" s="156" t="s">
        <v>53</v>
      </c>
      <c r="F86" s="156" t="s">
        <v>54</v>
      </c>
      <c r="G86" s="156" t="s">
        <v>135</v>
      </c>
      <c r="H86" s="156" t="s">
        <v>136</v>
      </c>
      <c r="I86" s="156" t="s">
        <v>137</v>
      </c>
      <c r="J86" s="156" t="s">
        <v>110</v>
      </c>
      <c r="K86" s="157" t="s">
        <v>138</v>
      </c>
      <c r="L86" s="158"/>
      <c r="M86" s="70" t="s">
        <v>19</v>
      </c>
      <c r="N86" s="71" t="s">
        <v>42</v>
      </c>
      <c r="O86" s="71" t="s">
        <v>139</v>
      </c>
      <c r="P86" s="71" t="s">
        <v>140</v>
      </c>
      <c r="Q86" s="71" t="s">
        <v>141</v>
      </c>
      <c r="R86" s="71" t="s">
        <v>142</v>
      </c>
      <c r="S86" s="71" t="s">
        <v>143</v>
      </c>
      <c r="T86" s="72" t="s">
        <v>144</v>
      </c>
      <c r="U86" s="153"/>
      <c r="V86" s="153"/>
      <c r="W86" s="153"/>
      <c r="X86" s="153"/>
      <c r="Y86" s="153"/>
      <c r="Z86" s="153"/>
      <c r="AA86" s="153"/>
      <c r="AB86" s="153"/>
      <c r="AC86" s="153"/>
      <c r="AD86" s="153"/>
      <c r="AE86" s="153"/>
    </row>
    <row r="87" spans="1:63" s="2" customFormat="1" ht="22.9" customHeight="1">
      <c r="A87" s="36"/>
      <c r="B87" s="37"/>
      <c r="C87" s="77" t="s">
        <v>145</v>
      </c>
      <c r="D87" s="38"/>
      <c r="E87" s="38"/>
      <c r="F87" s="38"/>
      <c r="G87" s="38"/>
      <c r="H87" s="38"/>
      <c r="I87" s="38"/>
      <c r="J87" s="159">
        <f>BK87</f>
        <v>0</v>
      </c>
      <c r="K87" s="38"/>
      <c r="L87" s="41"/>
      <c r="M87" s="73"/>
      <c r="N87" s="160"/>
      <c r="O87" s="74"/>
      <c r="P87" s="161">
        <f>P88</f>
        <v>0</v>
      </c>
      <c r="Q87" s="74"/>
      <c r="R87" s="161">
        <f>R88</f>
        <v>0.00058</v>
      </c>
      <c r="S87" s="74"/>
      <c r="T87" s="162">
        <f>T88</f>
        <v>0.00042</v>
      </c>
      <c r="U87" s="36"/>
      <c r="V87" s="36"/>
      <c r="W87" s="36"/>
      <c r="X87" s="36"/>
      <c r="Y87" s="36"/>
      <c r="Z87" s="36"/>
      <c r="AA87" s="36"/>
      <c r="AB87" s="36"/>
      <c r="AC87" s="36"/>
      <c r="AD87" s="36"/>
      <c r="AE87" s="36"/>
      <c r="AT87" s="19" t="s">
        <v>71</v>
      </c>
      <c r="AU87" s="19" t="s">
        <v>111</v>
      </c>
      <c r="BK87" s="163">
        <f>BK88</f>
        <v>0</v>
      </c>
    </row>
    <row r="88" spans="2:63" s="12" customFormat="1" ht="25.9" customHeight="1">
      <c r="B88" s="164"/>
      <c r="C88" s="165"/>
      <c r="D88" s="166" t="s">
        <v>71</v>
      </c>
      <c r="E88" s="167" t="s">
        <v>766</v>
      </c>
      <c r="F88" s="167" t="s">
        <v>767</v>
      </c>
      <c r="G88" s="165"/>
      <c r="H88" s="165"/>
      <c r="I88" s="168"/>
      <c r="J88" s="169">
        <f>BK88</f>
        <v>0</v>
      </c>
      <c r="K88" s="165"/>
      <c r="L88" s="170"/>
      <c r="M88" s="171"/>
      <c r="N88" s="172"/>
      <c r="O88" s="172"/>
      <c r="P88" s="173">
        <f>P89</f>
        <v>0</v>
      </c>
      <c r="Q88" s="172"/>
      <c r="R88" s="173">
        <f>R89</f>
        <v>0.00058</v>
      </c>
      <c r="S88" s="172"/>
      <c r="T88" s="174">
        <f>T89</f>
        <v>0.00042</v>
      </c>
      <c r="AR88" s="175" t="s">
        <v>81</v>
      </c>
      <c r="AT88" s="176" t="s">
        <v>71</v>
      </c>
      <c r="AU88" s="176" t="s">
        <v>72</v>
      </c>
      <c r="AY88" s="175" t="s">
        <v>148</v>
      </c>
      <c r="BK88" s="177">
        <f>BK89</f>
        <v>0</v>
      </c>
    </row>
    <row r="89" spans="2:63" s="12" customFormat="1" ht="22.9" customHeight="1">
      <c r="B89" s="164"/>
      <c r="C89" s="165"/>
      <c r="D89" s="166" t="s">
        <v>71</v>
      </c>
      <c r="E89" s="178" t="s">
        <v>1435</v>
      </c>
      <c r="F89" s="178" t="s">
        <v>1436</v>
      </c>
      <c r="G89" s="165"/>
      <c r="H89" s="165"/>
      <c r="I89" s="168"/>
      <c r="J89" s="179">
        <f>BK89</f>
        <v>0</v>
      </c>
      <c r="K89" s="165"/>
      <c r="L89" s="170"/>
      <c r="M89" s="171"/>
      <c r="N89" s="172"/>
      <c r="O89" s="172"/>
      <c r="P89" s="173">
        <f>SUM(P90:P91)</f>
        <v>0</v>
      </c>
      <c r="Q89" s="172"/>
      <c r="R89" s="173">
        <f>SUM(R90:R91)</f>
        <v>0.00058</v>
      </c>
      <c r="S89" s="172"/>
      <c r="T89" s="174">
        <f>SUM(T90:T91)</f>
        <v>0.00042</v>
      </c>
      <c r="AR89" s="175" t="s">
        <v>81</v>
      </c>
      <c r="AT89" s="176" t="s">
        <v>71</v>
      </c>
      <c r="AU89" s="176" t="s">
        <v>79</v>
      </c>
      <c r="AY89" s="175" t="s">
        <v>148</v>
      </c>
      <c r="BK89" s="177">
        <f>SUM(BK90:BK91)</f>
        <v>0</v>
      </c>
    </row>
    <row r="90" spans="1:65" s="2" customFormat="1" ht="24.2" customHeight="1">
      <c r="A90" s="36"/>
      <c r="B90" s="37"/>
      <c r="C90" s="180" t="s">
        <v>79</v>
      </c>
      <c r="D90" s="180" t="s">
        <v>150</v>
      </c>
      <c r="E90" s="181" t="s">
        <v>1437</v>
      </c>
      <c r="F90" s="182" t="s">
        <v>1438</v>
      </c>
      <c r="G90" s="183" t="s">
        <v>1439</v>
      </c>
      <c r="H90" s="184">
        <v>1</v>
      </c>
      <c r="I90" s="185"/>
      <c r="J90" s="186">
        <f>ROUND(I90*H90,2)</f>
        <v>0</v>
      </c>
      <c r="K90" s="182" t="s">
        <v>19</v>
      </c>
      <c r="L90" s="41"/>
      <c r="M90" s="187" t="s">
        <v>19</v>
      </c>
      <c r="N90" s="188" t="s">
        <v>43</v>
      </c>
      <c r="O90" s="66"/>
      <c r="P90" s="189">
        <f>O90*H90</f>
        <v>0</v>
      </c>
      <c r="Q90" s="189">
        <v>0.00058</v>
      </c>
      <c r="R90" s="189">
        <f>Q90*H90</f>
        <v>0.00058</v>
      </c>
      <c r="S90" s="189">
        <v>0.00042</v>
      </c>
      <c r="T90" s="190">
        <f>S90*H90</f>
        <v>0.00042</v>
      </c>
      <c r="U90" s="36"/>
      <c r="V90" s="36"/>
      <c r="W90" s="36"/>
      <c r="X90" s="36"/>
      <c r="Y90" s="36"/>
      <c r="Z90" s="36"/>
      <c r="AA90" s="36"/>
      <c r="AB90" s="36"/>
      <c r="AC90" s="36"/>
      <c r="AD90" s="36"/>
      <c r="AE90" s="36"/>
      <c r="AR90" s="191" t="s">
        <v>256</v>
      </c>
      <c r="AT90" s="191" t="s">
        <v>150</v>
      </c>
      <c r="AU90" s="191" t="s">
        <v>81</v>
      </c>
      <c r="AY90" s="19" t="s">
        <v>148</v>
      </c>
      <c r="BE90" s="192">
        <f>IF(N90="základní",J90,0)</f>
        <v>0</v>
      </c>
      <c r="BF90" s="192">
        <f>IF(N90="snížená",J90,0)</f>
        <v>0</v>
      </c>
      <c r="BG90" s="192">
        <f>IF(N90="zákl. přenesená",J90,0)</f>
        <v>0</v>
      </c>
      <c r="BH90" s="192">
        <f>IF(N90="sníž. přenesená",J90,0)</f>
        <v>0</v>
      </c>
      <c r="BI90" s="192">
        <f>IF(N90="nulová",J90,0)</f>
        <v>0</v>
      </c>
      <c r="BJ90" s="19" t="s">
        <v>79</v>
      </c>
      <c r="BK90" s="192">
        <f>ROUND(I90*H90,2)</f>
        <v>0</v>
      </c>
      <c r="BL90" s="19" t="s">
        <v>256</v>
      </c>
      <c r="BM90" s="191" t="s">
        <v>1440</v>
      </c>
    </row>
    <row r="91" spans="1:47" s="2" customFormat="1" ht="12">
      <c r="A91" s="36"/>
      <c r="B91" s="37"/>
      <c r="C91" s="38"/>
      <c r="D91" s="193" t="s">
        <v>157</v>
      </c>
      <c r="E91" s="38"/>
      <c r="F91" s="194" t="s">
        <v>1441</v>
      </c>
      <c r="G91" s="38"/>
      <c r="H91" s="38"/>
      <c r="I91" s="195"/>
      <c r="J91" s="38"/>
      <c r="K91" s="38"/>
      <c r="L91" s="41"/>
      <c r="M91" s="257"/>
      <c r="N91" s="258"/>
      <c r="O91" s="259"/>
      <c r="P91" s="259"/>
      <c r="Q91" s="259"/>
      <c r="R91" s="259"/>
      <c r="S91" s="259"/>
      <c r="T91" s="260"/>
      <c r="U91" s="36"/>
      <c r="V91" s="36"/>
      <c r="W91" s="36"/>
      <c r="X91" s="36"/>
      <c r="Y91" s="36"/>
      <c r="Z91" s="36"/>
      <c r="AA91" s="36"/>
      <c r="AB91" s="36"/>
      <c r="AC91" s="36"/>
      <c r="AD91" s="36"/>
      <c r="AE91" s="36"/>
      <c r="AT91" s="19" t="s">
        <v>157</v>
      </c>
      <c r="AU91" s="19" t="s">
        <v>81</v>
      </c>
    </row>
    <row r="92" spans="1:31" s="2" customFormat="1" ht="6.95" customHeight="1">
      <c r="A92" s="36"/>
      <c r="B92" s="49"/>
      <c r="C92" s="50"/>
      <c r="D92" s="50"/>
      <c r="E92" s="50"/>
      <c r="F92" s="50"/>
      <c r="G92" s="50"/>
      <c r="H92" s="50"/>
      <c r="I92" s="50"/>
      <c r="J92" s="50"/>
      <c r="K92" s="50"/>
      <c r="L92" s="41"/>
      <c r="M92" s="36"/>
      <c r="O92" s="36"/>
      <c r="P92" s="36"/>
      <c r="Q92" s="36"/>
      <c r="R92" s="36"/>
      <c r="S92" s="36"/>
      <c r="T92" s="36"/>
      <c r="U92" s="36"/>
      <c r="V92" s="36"/>
      <c r="W92" s="36"/>
      <c r="X92" s="36"/>
      <c r="Y92" s="36"/>
      <c r="Z92" s="36"/>
      <c r="AA92" s="36"/>
      <c r="AB92" s="36"/>
      <c r="AC92" s="36"/>
      <c r="AD92" s="36"/>
      <c r="AE92" s="36"/>
    </row>
  </sheetData>
  <sheetProtection password="CC35" sheet="1" objects="1" scenarios="1" formatColumns="0" formatRows="0" autoFilter="0"/>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2"/>
      <c r="M2" s="342"/>
      <c r="N2" s="342"/>
      <c r="O2" s="342"/>
      <c r="P2" s="342"/>
      <c r="Q2" s="342"/>
      <c r="R2" s="342"/>
      <c r="S2" s="342"/>
      <c r="T2" s="342"/>
      <c r="U2" s="342"/>
      <c r="V2" s="342"/>
      <c r="AT2" s="19" t="s">
        <v>92</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102</v>
      </c>
      <c r="L4" s="22"/>
      <c r="M4" s="113" t="s">
        <v>10</v>
      </c>
      <c r="AT4" s="19" t="s">
        <v>4</v>
      </c>
    </row>
    <row r="5" spans="2:12" s="1" customFormat="1" ht="6.95" customHeight="1">
      <c r="B5" s="22"/>
      <c r="L5" s="22"/>
    </row>
    <row r="6" spans="2:12" s="1" customFormat="1" ht="12" customHeight="1">
      <c r="B6" s="22"/>
      <c r="D6" s="114" t="s">
        <v>16</v>
      </c>
      <c r="L6" s="22"/>
    </row>
    <row r="7" spans="2:12" s="1" customFormat="1" ht="26.25" customHeight="1">
      <c r="B7" s="22"/>
      <c r="E7" s="389" t="str">
        <f>'Rekapitulace stavby'!K6</f>
        <v>Výdejna stravy- Králíček - Stavební úpravy obj.čp1035 na pozemku č.st.77, kú Nové  Město nad Met</v>
      </c>
      <c r="F7" s="390"/>
      <c r="G7" s="390"/>
      <c r="H7" s="390"/>
      <c r="L7" s="22"/>
    </row>
    <row r="8" spans="2:12" s="1" customFormat="1" ht="12" customHeight="1">
      <c r="B8" s="22"/>
      <c r="D8" s="114" t="s">
        <v>103</v>
      </c>
      <c r="L8" s="22"/>
    </row>
    <row r="9" spans="1:31" s="2" customFormat="1" ht="16.5" customHeight="1">
      <c r="A9" s="36"/>
      <c r="B9" s="41"/>
      <c r="C9" s="36"/>
      <c r="D9" s="36"/>
      <c r="E9" s="389" t="s">
        <v>104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2" t="s">
        <v>1442</v>
      </c>
      <c r="F11" s="391"/>
      <c r="G11" s="391"/>
      <c r="H11" s="391"/>
      <c r="I11" s="36"/>
      <c r="J11" s="36"/>
      <c r="K11" s="36"/>
      <c r="L11" s="115"/>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2. 6. 2023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3" t="str">
        <f>'Rekapitulace stavby'!E14</f>
        <v>Vyplň údaj</v>
      </c>
      <c r="F20" s="394"/>
      <c r="G20" s="394"/>
      <c r="H20" s="394"/>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1443</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1443</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71.25" customHeight="1">
      <c r="A29" s="117"/>
      <c r="B29" s="118"/>
      <c r="C29" s="117"/>
      <c r="D29" s="117"/>
      <c r="E29" s="395" t="s">
        <v>107</v>
      </c>
      <c r="F29" s="395"/>
      <c r="G29" s="395"/>
      <c r="H29" s="395"/>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ROUND((SUM(BE87:BE91)),2)</f>
        <v>0</v>
      </c>
      <c r="G35" s="36"/>
      <c r="H35" s="36"/>
      <c r="I35" s="126">
        <v>0.21</v>
      </c>
      <c r="J35" s="125">
        <f>ROUND(((SUM(BE87:BE91))*I35),2)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ROUND((SUM(BF87:BF91)),2)</f>
        <v>0</v>
      </c>
      <c r="G36" s="36"/>
      <c r="H36" s="36"/>
      <c r="I36" s="126">
        <v>0.15</v>
      </c>
      <c r="J36" s="125">
        <f>ROUND(((SUM(BF87:BF91))*I36),2)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ROUND((SUM(BG87:BG91)),2)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ROUND((SUM(BH87:BH91)),2)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ROUND((SUM(BI87:BI91)),2)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108</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26.25" customHeight="1">
      <c r="A50" s="36"/>
      <c r="B50" s="37"/>
      <c r="C50" s="38"/>
      <c r="D50" s="38"/>
      <c r="E50" s="387" t="str">
        <f>E7</f>
        <v>Výdejna stravy- Králíček - Stavební úpravy obj.čp1035 na pozemku č.st.77, kú Nové  Město nad Met</v>
      </c>
      <c r="F50" s="388"/>
      <c r="G50" s="388"/>
      <c r="H50" s="388"/>
      <c r="I50" s="38"/>
      <c r="J50" s="38"/>
      <c r="K50" s="38"/>
      <c r="L50" s="115"/>
      <c r="S50" s="36"/>
      <c r="T50" s="36"/>
      <c r="U50" s="36"/>
      <c r="V50" s="36"/>
      <c r="W50" s="36"/>
      <c r="X50" s="36"/>
      <c r="Y50" s="36"/>
      <c r="Z50" s="36"/>
      <c r="AA50" s="36"/>
      <c r="AB50" s="36"/>
      <c r="AC50" s="36"/>
      <c r="AD50" s="36"/>
      <c r="AE50" s="36"/>
    </row>
    <row r="51" spans="2:12" s="1" customFormat="1" ht="12" customHeight="1">
      <c r="B51" s="23"/>
      <c r="C51" s="31" t="s">
        <v>103</v>
      </c>
      <c r="D51" s="24"/>
      <c r="E51" s="24"/>
      <c r="F51" s="24"/>
      <c r="G51" s="24"/>
      <c r="H51" s="24"/>
      <c r="I51" s="24"/>
      <c r="J51" s="24"/>
      <c r="K51" s="24"/>
      <c r="L51" s="22"/>
    </row>
    <row r="52" spans="1:31" s="2" customFormat="1" ht="16.5" customHeight="1">
      <c r="A52" s="36"/>
      <c r="B52" s="37"/>
      <c r="C52" s="38"/>
      <c r="D52" s="38"/>
      <c r="E52" s="387" t="s">
        <v>104</v>
      </c>
      <c r="F52" s="386"/>
      <c r="G52" s="386"/>
      <c r="H52" s="38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75" t="str">
        <f>E11</f>
        <v>SO 01-D1.4. VZT -  část vzduchotechnika</v>
      </c>
      <c r="F54" s="386"/>
      <c r="G54" s="386"/>
      <c r="H54" s="38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Nové  Město nad Met</v>
      </c>
      <c r="G56" s="38"/>
      <c r="H56" s="38"/>
      <c r="I56" s="31" t="s">
        <v>23</v>
      </c>
      <c r="J56" s="61" t="str">
        <f>IF(J14="","",J14)</f>
        <v>2. 6. 2023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SŠ a ZŠ ú Nové  Město nad Met</v>
      </c>
      <c r="G58" s="38"/>
      <c r="H58" s="38"/>
      <c r="I58" s="31" t="s">
        <v>31</v>
      </c>
      <c r="J58" s="34" t="str">
        <f>E23</f>
        <v>Lorenc TZB spol.s.r.o. Hořičky</v>
      </c>
      <c r="K58" s="38"/>
      <c r="L58" s="115"/>
      <c r="S58" s="36"/>
      <c r="T58" s="36"/>
      <c r="U58" s="36"/>
      <c r="V58" s="36"/>
      <c r="W58" s="36"/>
      <c r="X58" s="36"/>
      <c r="Y58" s="36"/>
      <c r="Z58" s="36"/>
      <c r="AA58" s="36"/>
      <c r="AB58" s="36"/>
      <c r="AC58" s="36"/>
      <c r="AD58" s="36"/>
      <c r="AE58" s="36"/>
    </row>
    <row r="59" spans="1:31" s="2" customFormat="1" ht="25.7" customHeight="1">
      <c r="A59" s="36"/>
      <c r="B59" s="37"/>
      <c r="C59" s="31" t="s">
        <v>29</v>
      </c>
      <c r="D59" s="38"/>
      <c r="E59" s="38"/>
      <c r="F59" s="29" t="str">
        <f>IF(E20="","",E20)</f>
        <v>Vyplň údaj</v>
      </c>
      <c r="G59" s="38"/>
      <c r="H59" s="38"/>
      <c r="I59" s="31" t="s">
        <v>35</v>
      </c>
      <c r="J59" s="34" t="str">
        <f>E26</f>
        <v>Lorenc TZB spol.s.r.o. Hořičky</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109</v>
      </c>
      <c r="D61" s="139"/>
      <c r="E61" s="139"/>
      <c r="F61" s="139"/>
      <c r="G61" s="139"/>
      <c r="H61" s="139"/>
      <c r="I61" s="139"/>
      <c r="J61" s="140" t="s">
        <v>110</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111</v>
      </c>
    </row>
    <row r="64" spans="2:12" s="9" customFormat="1" ht="24.95" customHeight="1">
      <c r="B64" s="142"/>
      <c r="C64" s="143"/>
      <c r="D64" s="144" t="s">
        <v>120</v>
      </c>
      <c r="E64" s="145"/>
      <c r="F64" s="145"/>
      <c r="G64" s="145"/>
      <c r="H64" s="145"/>
      <c r="I64" s="145"/>
      <c r="J64" s="146">
        <f>J88</f>
        <v>0</v>
      </c>
      <c r="K64" s="143"/>
      <c r="L64" s="147"/>
    </row>
    <row r="65" spans="2:12" s="10" customFormat="1" ht="19.9" customHeight="1">
      <c r="B65" s="148"/>
      <c r="C65" s="99"/>
      <c r="D65" s="149" t="s">
        <v>1444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133</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26.25" customHeight="1">
      <c r="A75" s="36"/>
      <c r="B75" s="37"/>
      <c r="C75" s="38"/>
      <c r="D75" s="38"/>
      <c r="E75" s="387" t="str">
        <f>E7</f>
        <v>Výdejna stravy- Králíček - Stavební úpravy obj.čp1035 na pozemku č.st.77, kú Nové  Město nad Met</v>
      </c>
      <c r="F75" s="388"/>
      <c r="G75" s="388"/>
      <c r="H75" s="388"/>
      <c r="I75" s="38"/>
      <c r="J75" s="38"/>
      <c r="K75" s="38"/>
      <c r="L75" s="115"/>
      <c r="S75" s="36"/>
      <c r="T75" s="36"/>
      <c r="U75" s="36"/>
      <c r="V75" s="36"/>
      <c r="W75" s="36"/>
      <c r="X75" s="36"/>
      <c r="Y75" s="36"/>
      <c r="Z75" s="36"/>
      <c r="AA75" s="36"/>
      <c r="AB75" s="36"/>
      <c r="AC75" s="36"/>
      <c r="AD75" s="36"/>
      <c r="AE75" s="36"/>
    </row>
    <row r="76" spans="2:12" s="1" customFormat="1" ht="12" customHeight="1">
      <c r="B76" s="23"/>
      <c r="C76" s="31" t="s">
        <v>103</v>
      </c>
      <c r="D76" s="24"/>
      <c r="E76" s="24"/>
      <c r="F76" s="24"/>
      <c r="G76" s="24"/>
      <c r="H76" s="24"/>
      <c r="I76" s="24"/>
      <c r="J76" s="24"/>
      <c r="K76" s="24"/>
      <c r="L76" s="22"/>
    </row>
    <row r="77" spans="1:31" s="2" customFormat="1" ht="16.5" customHeight="1">
      <c r="A77" s="36"/>
      <c r="B77" s="37"/>
      <c r="C77" s="38"/>
      <c r="D77" s="38"/>
      <c r="E77" s="387" t="s">
        <v>104</v>
      </c>
      <c r="F77" s="386"/>
      <c r="G77" s="386"/>
      <c r="H77" s="386"/>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105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75" t="str">
        <f>E11</f>
        <v>SO 01-D1.4. VZT -  část vzduchotechnika</v>
      </c>
      <c r="F79" s="386"/>
      <c r="G79" s="386"/>
      <c r="H79" s="386"/>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F14</f>
        <v xml:space="preserve"> Nové  Město nad Met</v>
      </c>
      <c r="G81" s="38"/>
      <c r="H81" s="38"/>
      <c r="I81" s="31" t="s">
        <v>23</v>
      </c>
      <c r="J81" s="61" t="str">
        <f>IF(J14="","",J14)</f>
        <v>2. 6. 2023</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25.7" customHeight="1">
      <c r="A83" s="36"/>
      <c r="B83" s="37"/>
      <c r="C83" s="31" t="s">
        <v>25</v>
      </c>
      <c r="D83" s="38"/>
      <c r="E83" s="38"/>
      <c r="F83" s="29" t="str">
        <f>E17</f>
        <v>SŠ a ZŠ ú Nové  Město nad Met</v>
      </c>
      <c r="G83" s="38"/>
      <c r="H83" s="38"/>
      <c r="I83" s="31" t="s">
        <v>31</v>
      </c>
      <c r="J83" s="34" t="str">
        <f>E23</f>
        <v>Lorenc TZB spol.s.r.o. Hořičky</v>
      </c>
      <c r="K83" s="38"/>
      <c r="L83" s="115"/>
      <c r="S83" s="36"/>
      <c r="T83" s="36"/>
      <c r="U83" s="36"/>
      <c r="V83" s="36"/>
      <c r="W83" s="36"/>
      <c r="X83" s="36"/>
      <c r="Y83" s="36"/>
      <c r="Z83" s="36"/>
      <c r="AA83" s="36"/>
      <c r="AB83" s="36"/>
      <c r="AC83" s="36"/>
      <c r="AD83" s="36"/>
      <c r="AE83" s="36"/>
    </row>
    <row r="84" spans="1:31" s="2" customFormat="1" ht="25.7" customHeight="1">
      <c r="A84" s="36"/>
      <c r="B84" s="37"/>
      <c r="C84" s="31" t="s">
        <v>29</v>
      </c>
      <c r="D84" s="38"/>
      <c r="E84" s="38"/>
      <c r="F84" s="29" t="str">
        <f>IF(E20="","",E20)</f>
        <v>Vyplň údaj</v>
      </c>
      <c r="G84" s="38"/>
      <c r="H84" s="38"/>
      <c r="I84" s="31" t="s">
        <v>35</v>
      </c>
      <c r="J84" s="34" t="str">
        <f>E26</f>
        <v>Lorenc TZB spol.s.r.o. Hořičky</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134</v>
      </c>
      <c r="D86" s="156" t="s">
        <v>57</v>
      </c>
      <c r="E86" s="156" t="s">
        <v>53</v>
      </c>
      <c r="F86" s="156" t="s">
        <v>54</v>
      </c>
      <c r="G86" s="156" t="s">
        <v>135</v>
      </c>
      <c r="H86" s="156" t="s">
        <v>136</v>
      </c>
      <c r="I86" s="156" t="s">
        <v>137</v>
      </c>
      <c r="J86" s="156" t="s">
        <v>110</v>
      </c>
      <c r="K86" s="157" t="s">
        <v>138</v>
      </c>
      <c r="L86" s="158"/>
      <c r="M86" s="70" t="s">
        <v>19</v>
      </c>
      <c r="N86" s="71" t="s">
        <v>42</v>
      </c>
      <c r="O86" s="71" t="s">
        <v>139</v>
      </c>
      <c r="P86" s="71" t="s">
        <v>140</v>
      </c>
      <c r="Q86" s="71" t="s">
        <v>141</v>
      </c>
      <c r="R86" s="71" t="s">
        <v>142</v>
      </c>
      <c r="S86" s="71" t="s">
        <v>143</v>
      </c>
      <c r="T86" s="72" t="s">
        <v>144</v>
      </c>
      <c r="U86" s="153"/>
      <c r="V86" s="153"/>
      <c r="W86" s="153"/>
      <c r="X86" s="153"/>
      <c r="Y86" s="153"/>
      <c r="Z86" s="153"/>
      <c r="AA86" s="153"/>
      <c r="AB86" s="153"/>
      <c r="AC86" s="153"/>
      <c r="AD86" s="153"/>
      <c r="AE86" s="153"/>
    </row>
    <row r="87" spans="1:63" s="2" customFormat="1" ht="22.9" customHeight="1">
      <c r="A87" s="36"/>
      <c r="B87" s="37"/>
      <c r="C87" s="77" t="s">
        <v>145</v>
      </c>
      <c r="D87" s="38"/>
      <c r="E87" s="38"/>
      <c r="F87" s="38"/>
      <c r="G87" s="38"/>
      <c r="H87" s="38"/>
      <c r="I87" s="38"/>
      <c r="J87" s="159">
        <f>BK87</f>
        <v>0</v>
      </c>
      <c r="K87" s="38"/>
      <c r="L87" s="41"/>
      <c r="M87" s="73"/>
      <c r="N87" s="160"/>
      <c r="O87" s="74"/>
      <c r="P87" s="161">
        <f>P88</f>
        <v>0</v>
      </c>
      <c r="Q87" s="74"/>
      <c r="R87" s="161">
        <f>R88</f>
        <v>0</v>
      </c>
      <c r="S87" s="74"/>
      <c r="T87" s="162">
        <f>T88</f>
        <v>0</v>
      </c>
      <c r="U87" s="36"/>
      <c r="V87" s="36"/>
      <c r="W87" s="36"/>
      <c r="X87" s="36"/>
      <c r="Y87" s="36"/>
      <c r="Z87" s="36"/>
      <c r="AA87" s="36"/>
      <c r="AB87" s="36"/>
      <c r="AC87" s="36"/>
      <c r="AD87" s="36"/>
      <c r="AE87" s="36"/>
      <c r="AT87" s="19" t="s">
        <v>71</v>
      </c>
      <c r="AU87" s="19" t="s">
        <v>111</v>
      </c>
      <c r="BK87" s="163">
        <f>BK88</f>
        <v>0</v>
      </c>
    </row>
    <row r="88" spans="2:63" s="12" customFormat="1" ht="25.9" customHeight="1">
      <c r="B88" s="164"/>
      <c r="C88" s="165"/>
      <c r="D88" s="166" t="s">
        <v>71</v>
      </c>
      <c r="E88" s="167" t="s">
        <v>766</v>
      </c>
      <c r="F88" s="167" t="s">
        <v>767</v>
      </c>
      <c r="G88" s="165"/>
      <c r="H88" s="165"/>
      <c r="I88" s="168"/>
      <c r="J88" s="169">
        <f>BK88</f>
        <v>0</v>
      </c>
      <c r="K88" s="165"/>
      <c r="L88" s="170"/>
      <c r="M88" s="171"/>
      <c r="N88" s="172"/>
      <c r="O88" s="172"/>
      <c r="P88" s="173">
        <f>P89</f>
        <v>0</v>
      </c>
      <c r="Q88" s="172"/>
      <c r="R88" s="173">
        <f>R89</f>
        <v>0</v>
      </c>
      <c r="S88" s="172"/>
      <c r="T88" s="174">
        <f>T89</f>
        <v>0</v>
      </c>
      <c r="AR88" s="175" t="s">
        <v>81</v>
      </c>
      <c r="AT88" s="176" t="s">
        <v>71</v>
      </c>
      <c r="AU88" s="176" t="s">
        <v>72</v>
      </c>
      <c r="AY88" s="175" t="s">
        <v>148</v>
      </c>
      <c r="BK88" s="177">
        <f>BK89</f>
        <v>0</v>
      </c>
    </row>
    <row r="89" spans="2:63" s="12" customFormat="1" ht="22.9" customHeight="1">
      <c r="B89" s="164"/>
      <c r="C89" s="165"/>
      <c r="D89" s="166" t="s">
        <v>71</v>
      </c>
      <c r="E89" s="178" t="s">
        <v>1445</v>
      </c>
      <c r="F89" s="178" t="s">
        <v>1446</v>
      </c>
      <c r="G89" s="165"/>
      <c r="H89" s="165"/>
      <c r="I89" s="168"/>
      <c r="J89" s="179">
        <f>BK89</f>
        <v>0</v>
      </c>
      <c r="K89" s="165"/>
      <c r="L89" s="170"/>
      <c r="M89" s="171"/>
      <c r="N89" s="172"/>
      <c r="O89" s="172"/>
      <c r="P89" s="173">
        <f>SUM(P90:P91)</f>
        <v>0</v>
      </c>
      <c r="Q89" s="172"/>
      <c r="R89" s="173">
        <f>SUM(R90:R91)</f>
        <v>0</v>
      </c>
      <c r="S89" s="172"/>
      <c r="T89" s="174">
        <f>SUM(T90:T91)</f>
        <v>0</v>
      </c>
      <c r="AR89" s="175" t="s">
        <v>81</v>
      </c>
      <c r="AT89" s="176" t="s">
        <v>71</v>
      </c>
      <c r="AU89" s="176" t="s">
        <v>79</v>
      </c>
      <c r="AY89" s="175" t="s">
        <v>148</v>
      </c>
      <c r="BK89" s="177">
        <f>SUM(BK90:BK91)</f>
        <v>0</v>
      </c>
    </row>
    <row r="90" spans="1:65" s="2" customFormat="1" ht="24.2" customHeight="1">
      <c r="A90" s="36"/>
      <c r="B90" s="37"/>
      <c r="C90" s="180" t="s">
        <v>79</v>
      </c>
      <c r="D90" s="180" t="s">
        <v>150</v>
      </c>
      <c r="E90" s="181" t="s">
        <v>1447</v>
      </c>
      <c r="F90" s="182" t="s">
        <v>1448</v>
      </c>
      <c r="G90" s="183" t="s">
        <v>200</v>
      </c>
      <c r="H90" s="184">
        <v>1</v>
      </c>
      <c r="I90" s="185"/>
      <c r="J90" s="186">
        <f>ROUND(I90*H90,2)</f>
        <v>0</v>
      </c>
      <c r="K90" s="182" t="s">
        <v>19</v>
      </c>
      <c r="L90" s="41"/>
      <c r="M90" s="187" t="s">
        <v>19</v>
      </c>
      <c r="N90" s="188" t="s">
        <v>43</v>
      </c>
      <c r="O90" s="66"/>
      <c r="P90" s="189">
        <f>O90*H90</f>
        <v>0</v>
      </c>
      <c r="Q90" s="189">
        <v>0</v>
      </c>
      <c r="R90" s="189">
        <f>Q90*H90</f>
        <v>0</v>
      </c>
      <c r="S90" s="189">
        <v>0</v>
      </c>
      <c r="T90" s="190">
        <f>S90*H90</f>
        <v>0</v>
      </c>
      <c r="U90" s="36"/>
      <c r="V90" s="36"/>
      <c r="W90" s="36"/>
      <c r="X90" s="36"/>
      <c r="Y90" s="36"/>
      <c r="Z90" s="36"/>
      <c r="AA90" s="36"/>
      <c r="AB90" s="36"/>
      <c r="AC90" s="36"/>
      <c r="AD90" s="36"/>
      <c r="AE90" s="36"/>
      <c r="AR90" s="191" t="s">
        <v>256</v>
      </c>
      <c r="AT90" s="191" t="s">
        <v>150</v>
      </c>
      <c r="AU90" s="191" t="s">
        <v>81</v>
      </c>
      <c r="AY90" s="19" t="s">
        <v>148</v>
      </c>
      <c r="BE90" s="192">
        <f>IF(N90="základní",J90,0)</f>
        <v>0</v>
      </c>
      <c r="BF90" s="192">
        <f>IF(N90="snížená",J90,0)</f>
        <v>0</v>
      </c>
      <c r="BG90" s="192">
        <f>IF(N90="zákl. přenesená",J90,0)</f>
        <v>0</v>
      </c>
      <c r="BH90" s="192">
        <f>IF(N90="sníž. přenesená",J90,0)</f>
        <v>0</v>
      </c>
      <c r="BI90" s="192">
        <f>IF(N90="nulová",J90,0)</f>
        <v>0</v>
      </c>
      <c r="BJ90" s="19" t="s">
        <v>79</v>
      </c>
      <c r="BK90" s="192">
        <f>ROUND(I90*H90,2)</f>
        <v>0</v>
      </c>
      <c r="BL90" s="19" t="s">
        <v>256</v>
      </c>
      <c r="BM90" s="191" t="s">
        <v>1449</v>
      </c>
    </row>
    <row r="91" spans="1:47" s="2" customFormat="1" ht="19.5">
      <c r="A91" s="36"/>
      <c r="B91" s="37"/>
      <c r="C91" s="38"/>
      <c r="D91" s="193" t="s">
        <v>157</v>
      </c>
      <c r="E91" s="38"/>
      <c r="F91" s="194" t="s">
        <v>1450</v>
      </c>
      <c r="G91" s="38"/>
      <c r="H91" s="38"/>
      <c r="I91" s="195"/>
      <c r="J91" s="38"/>
      <c r="K91" s="38"/>
      <c r="L91" s="41"/>
      <c r="M91" s="257"/>
      <c r="N91" s="258"/>
      <c r="O91" s="259"/>
      <c r="P91" s="259"/>
      <c r="Q91" s="259"/>
      <c r="R91" s="259"/>
      <c r="S91" s="259"/>
      <c r="T91" s="260"/>
      <c r="U91" s="36"/>
      <c r="V91" s="36"/>
      <c r="W91" s="36"/>
      <c r="X91" s="36"/>
      <c r="Y91" s="36"/>
      <c r="Z91" s="36"/>
      <c r="AA91" s="36"/>
      <c r="AB91" s="36"/>
      <c r="AC91" s="36"/>
      <c r="AD91" s="36"/>
      <c r="AE91" s="36"/>
      <c r="AT91" s="19" t="s">
        <v>157</v>
      </c>
      <c r="AU91" s="19" t="s">
        <v>81</v>
      </c>
    </row>
    <row r="92" spans="1:31" s="2" customFormat="1" ht="6.95" customHeight="1">
      <c r="A92" s="36"/>
      <c r="B92" s="49"/>
      <c r="C92" s="50"/>
      <c r="D92" s="50"/>
      <c r="E92" s="50"/>
      <c r="F92" s="50"/>
      <c r="G92" s="50"/>
      <c r="H92" s="50"/>
      <c r="I92" s="50"/>
      <c r="J92" s="50"/>
      <c r="K92" s="50"/>
      <c r="L92" s="41"/>
      <c r="M92" s="36"/>
      <c r="O92" s="36"/>
      <c r="P92" s="36"/>
      <c r="Q92" s="36"/>
      <c r="R92" s="36"/>
      <c r="S92" s="36"/>
      <c r="T92" s="36"/>
      <c r="U92" s="36"/>
      <c r="V92" s="36"/>
      <c r="W92" s="36"/>
      <c r="X92" s="36"/>
      <c r="Y92" s="36"/>
      <c r="Z92" s="36"/>
      <c r="AA92" s="36"/>
      <c r="AB92" s="36"/>
      <c r="AC92" s="36"/>
      <c r="AD92" s="36"/>
      <c r="AE92" s="36"/>
    </row>
  </sheetData>
  <sheetProtection password="CC35" sheet="1" objects="1" scenarios="1" formatColumns="0" formatRows="0" autoFilter="0"/>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2"/>
      <c r="M2" s="342"/>
      <c r="N2" s="342"/>
      <c r="O2" s="342"/>
      <c r="P2" s="342"/>
      <c r="Q2" s="342"/>
      <c r="R2" s="342"/>
      <c r="S2" s="342"/>
      <c r="T2" s="342"/>
      <c r="U2" s="342"/>
      <c r="V2" s="342"/>
      <c r="AT2" s="19" t="s">
        <v>95</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102</v>
      </c>
      <c r="L4" s="22"/>
      <c r="M4" s="113" t="s">
        <v>10</v>
      </c>
      <c r="AT4" s="19" t="s">
        <v>4</v>
      </c>
    </row>
    <row r="5" spans="2:12" s="1" customFormat="1" ht="6.95" customHeight="1">
      <c r="B5" s="22"/>
      <c r="L5" s="22"/>
    </row>
    <row r="6" spans="2:12" s="1" customFormat="1" ht="12" customHeight="1">
      <c r="B6" s="22"/>
      <c r="D6" s="114" t="s">
        <v>16</v>
      </c>
      <c r="L6" s="22"/>
    </row>
    <row r="7" spans="2:12" s="1" customFormat="1" ht="26.25" customHeight="1">
      <c r="B7" s="22"/>
      <c r="E7" s="389" t="str">
        <f>'Rekapitulace stavby'!K6</f>
        <v>Výdejna stravy- Králíček - Stavební úpravy obj.čp1035 na pozemku č.st.77, kú Nové  Město nad Met</v>
      </c>
      <c r="F7" s="390"/>
      <c r="G7" s="390"/>
      <c r="H7" s="390"/>
      <c r="L7" s="22"/>
    </row>
    <row r="8" spans="2:12" s="1" customFormat="1" ht="12" customHeight="1">
      <c r="B8" s="22"/>
      <c r="D8" s="114" t="s">
        <v>103</v>
      </c>
      <c r="L8" s="22"/>
    </row>
    <row r="9" spans="1:31" s="2" customFormat="1" ht="16.5" customHeight="1">
      <c r="A9" s="36"/>
      <c r="B9" s="41"/>
      <c r="C9" s="36"/>
      <c r="D9" s="36"/>
      <c r="E9" s="389" t="s">
        <v>104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2" t="s">
        <v>1451</v>
      </c>
      <c r="F11" s="391"/>
      <c r="G11" s="391"/>
      <c r="H11" s="391"/>
      <c r="I11" s="36"/>
      <c r="J11" s="36"/>
      <c r="K11" s="36"/>
      <c r="L11" s="115"/>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2. 6. 2023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3" t="str">
        <f>'Rekapitulace stavby'!E14</f>
        <v>Vyplň údaj</v>
      </c>
      <c r="F20" s="394"/>
      <c r="G20" s="394"/>
      <c r="H20" s="394"/>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1443</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1443</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71.25" customHeight="1">
      <c r="A29" s="117"/>
      <c r="B29" s="118"/>
      <c r="C29" s="117"/>
      <c r="D29" s="117"/>
      <c r="E29" s="395" t="s">
        <v>107</v>
      </c>
      <c r="F29" s="395"/>
      <c r="G29" s="395"/>
      <c r="H29" s="395"/>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ROUND((SUM(BE87:BE91)),2)</f>
        <v>0</v>
      </c>
      <c r="G35" s="36"/>
      <c r="H35" s="36"/>
      <c r="I35" s="126">
        <v>0.21</v>
      </c>
      <c r="J35" s="125">
        <f>ROUND(((SUM(BE87:BE91))*I35),2)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ROUND((SUM(BF87:BF91)),2)</f>
        <v>0</v>
      </c>
      <c r="G36" s="36"/>
      <c r="H36" s="36"/>
      <c r="I36" s="126">
        <v>0.15</v>
      </c>
      <c r="J36" s="125">
        <f>ROUND(((SUM(BF87:BF91))*I36),2)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ROUND((SUM(BG87:BG91)),2)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ROUND((SUM(BH87:BH91)),2)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ROUND((SUM(BI87:BI91)),2)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108</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26.25" customHeight="1">
      <c r="A50" s="36"/>
      <c r="B50" s="37"/>
      <c r="C50" s="38"/>
      <c r="D50" s="38"/>
      <c r="E50" s="387" t="str">
        <f>E7</f>
        <v>Výdejna stravy- Králíček - Stavební úpravy obj.čp1035 na pozemku č.st.77, kú Nové  Město nad Met</v>
      </c>
      <c r="F50" s="388"/>
      <c r="G50" s="388"/>
      <c r="H50" s="388"/>
      <c r="I50" s="38"/>
      <c r="J50" s="38"/>
      <c r="K50" s="38"/>
      <c r="L50" s="115"/>
      <c r="S50" s="36"/>
      <c r="T50" s="36"/>
      <c r="U50" s="36"/>
      <c r="V50" s="36"/>
      <c r="W50" s="36"/>
      <c r="X50" s="36"/>
      <c r="Y50" s="36"/>
      <c r="Z50" s="36"/>
      <c r="AA50" s="36"/>
      <c r="AB50" s="36"/>
      <c r="AC50" s="36"/>
      <c r="AD50" s="36"/>
      <c r="AE50" s="36"/>
    </row>
    <row r="51" spans="2:12" s="1" customFormat="1" ht="12" customHeight="1">
      <c r="B51" s="23"/>
      <c r="C51" s="31" t="s">
        <v>103</v>
      </c>
      <c r="D51" s="24"/>
      <c r="E51" s="24"/>
      <c r="F51" s="24"/>
      <c r="G51" s="24"/>
      <c r="H51" s="24"/>
      <c r="I51" s="24"/>
      <c r="J51" s="24"/>
      <c r="K51" s="24"/>
      <c r="L51" s="22"/>
    </row>
    <row r="52" spans="1:31" s="2" customFormat="1" ht="16.5" customHeight="1">
      <c r="A52" s="36"/>
      <c r="B52" s="37"/>
      <c r="C52" s="38"/>
      <c r="D52" s="38"/>
      <c r="E52" s="387" t="s">
        <v>104</v>
      </c>
      <c r="F52" s="386"/>
      <c r="G52" s="386"/>
      <c r="H52" s="38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75" t="str">
        <f>E11</f>
        <v>SO 01-D1.4. UT - část vytápění</v>
      </c>
      <c r="F54" s="386"/>
      <c r="G54" s="386"/>
      <c r="H54" s="38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Nové  Město nad Met</v>
      </c>
      <c r="G56" s="38"/>
      <c r="H56" s="38"/>
      <c r="I56" s="31" t="s">
        <v>23</v>
      </c>
      <c r="J56" s="61" t="str">
        <f>IF(J14="","",J14)</f>
        <v>2. 6. 2023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SŠ a ZŠ ú Nové  Město nad Met</v>
      </c>
      <c r="G58" s="38"/>
      <c r="H58" s="38"/>
      <c r="I58" s="31" t="s">
        <v>31</v>
      </c>
      <c r="J58" s="34" t="str">
        <f>E23</f>
        <v>Lorenc TZB spol.s.r.o. Hořičky</v>
      </c>
      <c r="K58" s="38"/>
      <c r="L58" s="115"/>
      <c r="S58" s="36"/>
      <c r="T58" s="36"/>
      <c r="U58" s="36"/>
      <c r="V58" s="36"/>
      <c r="W58" s="36"/>
      <c r="X58" s="36"/>
      <c r="Y58" s="36"/>
      <c r="Z58" s="36"/>
      <c r="AA58" s="36"/>
      <c r="AB58" s="36"/>
      <c r="AC58" s="36"/>
      <c r="AD58" s="36"/>
      <c r="AE58" s="36"/>
    </row>
    <row r="59" spans="1:31" s="2" customFormat="1" ht="25.7" customHeight="1">
      <c r="A59" s="36"/>
      <c r="B59" s="37"/>
      <c r="C59" s="31" t="s">
        <v>29</v>
      </c>
      <c r="D59" s="38"/>
      <c r="E59" s="38"/>
      <c r="F59" s="29" t="str">
        <f>IF(E20="","",E20)</f>
        <v>Vyplň údaj</v>
      </c>
      <c r="G59" s="38"/>
      <c r="H59" s="38"/>
      <c r="I59" s="31" t="s">
        <v>35</v>
      </c>
      <c r="J59" s="34" t="str">
        <f>E26</f>
        <v>Lorenc TZB spol.s.r.o. Hořičky</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109</v>
      </c>
      <c r="D61" s="139"/>
      <c r="E61" s="139"/>
      <c r="F61" s="139"/>
      <c r="G61" s="139"/>
      <c r="H61" s="139"/>
      <c r="I61" s="139"/>
      <c r="J61" s="140" t="s">
        <v>110</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111</v>
      </c>
    </row>
    <row r="64" spans="2:12" s="9" customFormat="1" ht="24.95" customHeight="1">
      <c r="B64" s="142"/>
      <c r="C64" s="143"/>
      <c r="D64" s="144" t="s">
        <v>120</v>
      </c>
      <c r="E64" s="145"/>
      <c r="F64" s="145"/>
      <c r="G64" s="145"/>
      <c r="H64" s="145"/>
      <c r="I64" s="145"/>
      <c r="J64" s="146">
        <f>J88</f>
        <v>0</v>
      </c>
      <c r="K64" s="143"/>
      <c r="L64" s="147"/>
    </row>
    <row r="65" spans="2:12" s="10" customFormat="1" ht="19.9" customHeight="1">
      <c r="B65" s="148"/>
      <c r="C65" s="99"/>
      <c r="D65" s="149" t="s">
        <v>1452</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133</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26.25" customHeight="1">
      <c r="A75" s="36"/>
      <c r="B75" s="37"/>
      <c r="C75" s="38"/>
      <c r="D75" s="38"/>
      <c r="E75" s="387" t="str">
        <f>E7</f>
        <v>Výdejna stravy- Králíček - Stavební úpravy obj.čp1035 na pozemku č.st.77, kú Nové  Město nad Met</v>
      </c>
      <c r="F75" s="388"/>
      <c r="G75" s="388"/>
      <c r="H75" s="388"/>
      <c r="I75" s="38"/>
      <c r="J75" s="38"/>
      <c r="K75" s="38"/>
      <c r="L75" s="115"/>
      <c r="S75" s="36"/>
      <c r="T75" s="36"/>
      <c r="U75" s="36"/>
      <c r="V75" s="36"/>
      <c r="W75" s="36"/>
      <c r="X75" s="36"/>
      <c r="Y75" s="36"/>
      <c r="Z75" s="36"/>
      <c r="AA75" s="36"/>
      <c r="AB75" s="36"/>
      <c r="AC75" s="36"/>
      <c r="AD75" s="36"/>
      <c r="AE75" s="36"/>
    </row>
    <row r="76" spans="2:12" s="1" customFormat="1" ht="12" customHeight="1">
      <c r="B76" s="23"/>
      <c r="C76" s="31" t="s">
        <v>103</v>
      </c>
      <c r="D76" s="24"/>
      <c r="E76" s="24"/>
      <c r="F76" s="24"/>
      <c r="G76" s="24"/>
      <c r="H76" s="24"/>
      <c r="I76" s="24"/>
      <c r="J76" s="24"/>
      <c r="K76" s="24"/>
      <c r="L76" s="22"/>
    </row>
    <row r="77" spans="1:31" s="2" customFormat="1" ht="16.5" customHeight="1">
      <c r="A77" s="36"/>
      <c r="B77" s="37"/>
      <c r="C77" s="38"/>
      <c r="D77" s="38"/>
      <c r="E77" s="387" t="s">
        <v>104</v>
      </c>
      <c r="F77" s="386"/>
      <c r="G77" s="386"/>
      <c r="H77" s="386"/>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105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75" t="str">
        <f>E11</f>
        <v>SO 01-D1.4. UT - část vytápění</v>
      </c>
      <c r="F79" s="386"/>
      <c r="G79" s="386"/>
      <c r="H79" s="386"/>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F14</f>
        <v xml:space="preserve"> Nové  Město nad Met</v>
      </c>
      <c r="G81" s="38"/>
      <c r="H81" s="38"/>
      <c r="I81" s="31" t="s">
        <v>23</v>
      </c>
      <c r="J81" s="61" t="str">
        <f>IF(J14="","",J14)</f>
        <v>2. 6. 2023</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25.7" customHeight="1">
      <c r="A83" s="36"/>
      <c r="B83" s="37"/>
      <c r="C83" s="31" t="s">
        <v>25</v>
      </c>
      <c r="D83" s="38"/>
      <c r="E83" s="38"/>
      <c r="F83" s="29" t="str">
        <f>E17</f>
        <v>SŠ a ZŠ ú Nové  Město nad Met</v>
      </c>
      <c r="G83" s="38"/>
      <c r="H83" s="38"/>
      <c r="I83" s="31" t="s">
        <v>31</v>
      </c>
      <c r="J83" s="34" t="str">
        <f>E23</f>
        <v>Lorenc TZB spol.s.r.o. Hořičky</v>
      </c>
      <c r="K83" s="38"/>
      <c r="L83" s="115"/>
      <c r="S83" s="36"/>
      <c r="T83" s="36"/>
      <c r="U83" s="36"/>
      <c r="V83" s="36"/>
      <c r="W83" s="36"/>
      <c r="X83" s="36"/>
      <c r="Y83" s="36"/>
      <c r="Z83" s="36"/>
      <c r="AA83" s="36"/>
      <c r="AB83" s="36"/>
      <c r="AC83" s="36"/>
      <c r="AD83" s="36"/>
      <c r="AE83" s="36"/>
    </row>
    <row r="84" spans="1:31" s="2" customFormat="1" ht="25.7" customHeight="1">
      <c r="A84" s="36"/>
      <c r="B84" s="37"/>
      <c r="C84" s="31" t="s">
        <v>29</v>
      </c>
      <c r="D84" s="38"/>
      <c r="E84" s="38"/>
      <c r="F84" s="29" t="str">
        <f>IF(E20="","",E20)</f>
        <v>Vyplň údaj</v>
      </c>
      <c r="G84" s="38"/>
      <c r="H84" s="38"/>
      <c r="I84" s="31" t="s">
        <v>35</v>
      </c>
      <c r="J84" s="34" t="str">
        <f>E26</f>
        <v>Lorenc TZB spol.s.r.o. Hořičky</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134</v>
      </c>
      <c r="D86" s="156" t="s">
        <v>57</v>
      </c>
      <c r="E86" s="156" t="s">
        <v>53</v>
      </c>
      <c r="F86" s="156" t="s">
        <v>54</v>
      </c>
      <c r="G86" s="156" t="s">
        <v>135</v>
      </c>
      <c r="H86" s="156" t="s">
        <v>136</v>
      </c>
      <c r="I86" s="156" t="s">
        <v>137</v>
      </c>
      <c r="J86" s="156" t="s">
        <v>110</v>
      </c>
      <c r="K86" s="157" t="s">
        <v>138</v>
      </c>
      <c r="L86" s="158"/>
      <c r="M86" s="70" t="s">
        <v>19</v>
      </c>
      <c r="N86" s="71" t="s">
        <v>42</v>
      </c>
      <c r="O86" s="71" t="s">
        <v>139</v>
      </c>
      <c r="P86" s="71" t="s">
        <v>140</v>
      </c>
      <c r="Q86" s="71" t="s">
        <v>141</v>
      </c>
      <c r="R86" s="71" t="s">
        <v>142</v>
      </c>
      <c r="S86" s="71" t="s">
        <v>143</v>
      </c>
      <c r="T86" s="72" t="s">
        <v>144</v>
      </c>
      <c r="U86" s="153"/>
      <c r="V86" s="153"/>
      <c r="W86" s="153"/>
      <c r="X86" s="153"/>
      <c r="Y86" s="153"/>
      <c r="Z86" s="153"/>
      <c r="AA86" s="153"/>
      <c r="AB86" s="153"/>
      <c r="AC86" s="153"/>
      <c r="AD86" s="153"/>
      <c r="AE86" s="153"/>
    </row>
    <row r="87" spans="1:63" s="2" customFormat="1" ht="22.9" customHeight="1">
      <c r="A87" s="36"/>
      <c r="B87" s="37"/>
      <c r="C87" s="77" t="s">
        <v>145</v>
      </c>
      <c r="D87" s="38"/>
      <c r="E87" s="38"/>
      <c r="F87" s="38"/>
      <c r="G87" s="38"/>
      <c r="H87" s="38"/>
      <c r="I87" s="38"/>
      <c r="J87" s="159">
        <f>BK87</f>
        <v>0</v>
      </c>
      <c r="K87" s="38"/>
      <c r="L87" s="41"/>
      <c r="M87" s="73"/>
      <c r="N87" s="160"/>
      <c r="O87" s="74"/>
      <c r="P87" s="161">
        <f>P88</f>
        <v>0</v>
      </c>
      <c r="Q87" s="74"/>
      <c r="R87" s="161">
        <f>R88</f>
        <v>0</v>
      </c>
      <c r="S87" s="74"/>
      <c r="T87" s="162">
        <f>T88</f>
        <v>0</v>
      </c>
      <c r="U87" s="36"/>
      <c r="V87" s="36"/>
      <c r="W87" s="36"/>
      <c r="X87" s="36"/>
      <c r="Y87" s="36"/>
      <c r="Z87" s="36"/>
      <c r="AA87" s="36"/>
      <c r="AB87" s="36"/>
      <c r="AC87" s="36"/>
      <c r="AD87" s="36"/>
      <c r="AE87" s="36"/>
      <c r="AT87" s="19" t="s">
        <v>71</v>
      </c>
      <c r="AU87" s="19" t="s">
        <v>111</v>
      </c>
      <c r="BK87" s="163">
        <f>BK88</f>
        <v>0</v>
      </c>
    </row>
    <row r="88" spans="2:63" s="12" customFormat="1" ht="25.9" customHeight="1">
      <c r="B88" s="164"/>
      <c r="C88" s="165"/>
      <c r="D88" s="166" t="s">
        <v>71</v>
      </c>
      <c r="E88" s="167" t="s">
        <v>766</v>
      </c>
      <c r="F88" s="167" t="s">
        <v>767</v>
      </c>
      <c r="G88" s="165"/>
      <c r="H88" s="165"/>
      <c r="I88" s="168"/>
      <c r="J88" s="169">
        <f>BK88</f>
        <v>0</v>
      </c>
      <c r="K88" s="165"/>
      <c r="L88" s="170"/>
      <c r="M88" s="171"/>
      <c r="N88" s="172"/>
      <c r="O88" s="172"/>
      <c r="P88" s="173">
        <f>P89</f>
        <v>0</v>
      </c>
      <c r="Q88" s="172"/>
      <c r="R88" s="173">
        <f>R89</f>
        <v>0</v>
      </c>
      <c r="S88" s="172"/>
      <c r="T88" s="174">
        <f>T89</f>
        <v>0</v>
      </c>
      <c r="AR88" s="175" t="s">
        <v>81</v>
      </c>
      <c r="AT88" s="176" t="s">
        <v>71</v>
      </c>
      <c r="AU88" s="176" t="s">
        <v>72</v>
      </c>
      <c r="AY88" s="175" t="s">
        <v>148</v>
      </c>
      <c r="BK88" s="177">
        <f>BK89</f>
        <v>0</v>
      </c>
    </row>
    <row r="89" spans="2:63" s="12" customFormat="1" ht="22.9" customHeight="1">
      <c r="B89" s="164"/>
      <c r="C89" s="165"/>
      <c r="D89" s="166" t="s">
        <v>71</v>
      </c>
      <c r="E89" s="178" t="s">
        <v>1453</v>
      </c>
      <c r="F89" s="178" t="s">
        <v>1454</v>
      </c>
      <c r="G89" s="165"/>
      <c r="H89" s="165"/>
      <c r="I89" s="168"/>
      <c r="J89" s="179">
        <f>BK89</f>
        <v>0</v>
      </c>
      <c r="K89" s="165"/>
      <c r="L89" s="170"/>
      <c r="M89" s="171"/>
      <c r="N89" s="172"/>
      <c r="O89" s="172"/>
      <c r="P89" s="173">
        <f>SUM(P90:P91)</f>
        <v>0</v>
      </c>
      <c r="Q89" s="172"/>
      <c r="R89" s="173">
        <f>SUM(R90:R91)</f>
        <v>0</v>
      </c>
      <c r="S89" s="172"/>
      <c r="T89" s="174">
        <f>SUM(T90:T91)</f>
        <v>0</v>
      </c>
      <c r="AR89" s="175" t="s">
        <v>81</v>
      </c>
      <c r="AT89" s="176" t="s">
        <v>71</v>
      </c>
      <c r="AU89" s="176" t="s">
        <v>79</v>
      </c>
      <c r="AY89" s="175" t="s">
        <v>148</v>
      </c>
      <c r="BK89" s="177">
        <f>SUM(BK90:BK91)</f>
        <v>0</v>
      </c>
    </row>
    <row r="90" spans="1:65" s="2" customFormat="1" ht="24.2" customHeight="1">
      <c r="A90" s="36"/>
      <c r="B90" s="37"/>
      <c r="C90" s="180" t="s">
        <v>79</v>
      </c>
      <c r="D90" s="180" t="s">
        <v>150</v>
      </c>
      <c r="E90" s="181" t="s">
        <v>1455</v>
      </c>
      <c r="F90" s="182" t="s">
        <v>1456</v>
      </c>
      <c r="G90" s="183" t="s">
        <v>1457</v>
      </c>
      <c r="H90" s="184">
        <v>1</v>
      </c>
      <c r="I90" s="185"/>
      <c r="J90" s="186">
        <f>ROUND(I90*H90,2)</f>
        <v>0</v>
      </c>
      <c r="K90" s="182" t="s">
        <v>19</v>
      </c>
      <c r="L90" s="41"/>
      <c r="M90" s="187" t="s">
        <v>19</v>
      </c>
      <c r="N90" s="188" t="s">
        <v>43</v>
      </c>
      <c r="O90" s="66"/>
      <c r="P90" s="189">
        <f>O90*H90</f>
        <v>0</v>
      </c>
      <c r="Q90" s="189">
        <v>0</v>
      </c>
      <c r="R90" s="189">
        <f>Q90*H90</f>
        <v>0</v>
      </c>
      <c r="S90" s="189">
        <v>0</v>
      </c>
      <c r="T90" s="190">
        <f>S90*H90</f>
        <v>0</v>
      </c>
      <c r="U90" s="36"/>
      <c r="V90" s="36"/>
      <c r="W90" s="36"/>
      <c r="X90" s="36"/>
      <c r="Y90" s="36"/>
      <c r="Z90" s="36"/>
      <c r="AA90" s="36"/>
      <c r="AB90" s="36"/>
      <c r="AC90" s="36"/>
      <c r="AD90" s="36"/>
      <c r="AE90" s="36"/>
      <c r="AR90" s="191" t="s">
        <v>256</v>
      </c>
      <c r="AT90" s="191" t="s">
        <v>150</v>
      </c>
      <c r="AU90" s="191" t="s">
        <v>81</v>
      </c>
      <c r="AY90" s="19" t="s">
        <v>148</v>
      </c>
      <c r="BE90" s="192">
        <f>IF(N90="základní",J90,0)</f>
        <v>0</v>
      </c>
      <c r="BF90" s="192">
        <f>IF(N90="snížená",J90,0)</f>
        <v>0</v>
      </c>
      <c r="BG90" s="192">
        <f>IF(N90="zákl. přenesená",J90,0)</f>
        <v>0</v>
      </c>
      <c r="BH90" s="192">
        <f>IF(N90="sníž. přenesená",J90,0)</f>
        <v>0</v>
      </c>
      <c r="BI90" s="192">
        <f>IF(N90="nulová",J90,0)</f>
        <v>0</v>
      </c>
      <c r="BJ90" s="19" t="s">
        <v>79</v>
      </c>
      <c r="BK90" s="192">
        <f>ROUND(I90*H90,2)</f>
        <v>0</v>
      </c>
      <c r="BL90" s="19" t="s">
        <v>256</v>
      </c>
      <c r="BM90" s="191" t="s">
        <v>1458</v>
      </c>
    </row>
    <row r="91" spans="1:47" s="2" customFormat="1" ht="12">
      <c r="A91" s="36"/>
      <c r="B91" s="37"/>
      <c r="C91" s="38"/>
      <c r="D91" s="193" t="s">
        <v>157</v>
      </c>
      <c r="E91" s="38"/>
      <c r="F91" s="194" t="s">
        <v>1456</v>
      </c>
      <c r="G91" s="38"/>
      <c r="H91" s="38"/>
      <c r="I91" s="195"/>
      <c r="J91" s="38"/>
      <c r="K91" s="38"/>
      <c r="L91" s="41"/>
      <c r="M91" s="257"/>
      <c r="N91" s="258"/>
      <c r="O91" s="259"/>
      <c r="P91" s="259"/>
      <c r="Q91" s="259"/>
      <c r="R91" s="259"/>
      <c r="S91" s="259"/>
      <c r="T91" s="260"/>
      <c r="U91" s="36"/>
      <c r="V91" s="36"/>
      <c r="W91" s="36"/>
      <c r="X91" s="36"/>
      <c r="Y91" s="36"/>
      <c r="Z91" s="36"/>
      <c r="AA91" s="36"/>
      <c r="AB91" s="36"/>
      <c r="AC91" s="36"/>
      <c r="AD91" s="36"/>
      <c r="AE91" s="36"/>
      <c r="AT91" s="19" t="s">
        <v>157</v>
      </c>
      <c r="AU91" s="19" t="s">
        <v>81</v>
      </c>
    </row>
    <row r="92" spans="1:31" s="2" customFormat="1" ht="6.95" customHeight="1">
      <c r="A92" s="36"/>
      <c r="B92" s="49"/>
      <c r="C92" s="50"/>
      <c r="D92" s="50"/>
      <c r="E92" s="50"/>
      <c r="F92" s="50"/>
      <c r="G92" s="50"/>
      <c r="H92" s="50"/>
      <c r="I92" s="50"/>
      <c r="J92" s="50"/>
      <c r="K92" s="50"/>
      <c r="L92" s="41"/>
      <c r="M92" s="36"/>
      <c r="O92" s="36"/>
      <c r="P92" s="36"/>
      <c r="Q92" s="36"/>
      <c r="R92" s="36"/>
      <c r="S92" s="36"/>
      <c r="T92" s="36"/>
      <c r="U92" s="36"/>
      <c r="V92" s="36"/>
      <c r="W92" s="36"/>
      <c r="X92" s="36"/>
      <c r="Y92" s="36"/>
      <c r="Z92" s="36"/>
      <c r="AA92" s="36"/>
      <c r="AB92" s="36"/>
      <c r="AC92" s="36"/>
      <c r="AD92" s="36"/>
      <c r="AE92" s="36"/>
    </row>
  </sheetData>
  <sheetProtection password="CC35" sheet="1" objects="1" scenarios="1" formatColumns="0" formatRows="0" autoFilter="0"/>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2"/>
      <c r="M2" s="342"/>
      <c r="N2" s="342"/>
      <c r="O2" s="342"/>
      <c r="P2" s="342"/>
      <c r="Q2" s="342"/>
      <c r="R2" s="342"/>
      <c r="S2" s="342"/>
      <c r="T2" s="342"/>
      <c r="U2" s="342"/>
      <c r="V2" s="342"/>
      <c r="AT2" s="19" t="s">
        <v>98</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102</v>
      </c>
      <c r="L4" s="22"/>
      <c r="M4" s="113" t="s">
        <v>10</v>
      </c>
      <c r="AT4" s="19" t="s">
        <v>4</v>
      </c>
    </row>
    <row r="5" spans="2:12" s="1" customFormat="1" ht="6.95" customHeight="1">
      <c r="B5" s="22"/>
      <c r="L5" s="22"/>
    </row>
    <row r="6" spans="2:12" s="1" customFormat="1" ht="12" customHeight="1">
      <c r="B6" s="22"/>
      <c r="D6" s="114" t="s">
        <v>16</v>
      </c>
      <c r="L6" s="22"/>
    </row>
    <row r="7" spans="2:12" s="1" customFormat="1" ht="26.25" customHeight="1">
      <c r="B7" s="22"/>
      <c r="E7" s="389" t="str">
        <f>'Rekapitulace stavby'!K6</f>
        <v>Výdejna stravy- Králíček - Stavební úpravy obj.čp1035 na pozemku č.st.77, kú Nové  Město nad Met</v>
      </c>
      <c r="F7" s="390"/>
      <c r="G7" s="390"/>
      <c r="H7" s="390"/>
      <c r="L7" s="22"/>
    </row>
    <row r="8" spans="2:12" s="1" customFormat="1" ht="12" customHeight="1">
      <c r="B8" s="22"/>
      <c r="D8" s="114" t="s">
        <v>103</v>
      </c>
      <c r="L8" s="22"/>
    </row>
    <row r="9" spans="1:31" s="2" customFormat="1" ht="16.5" customHeight="1">
      <c r="A9" s="36"/>
      <c r="B9" s="41"/>
      <c r="C9" s="36"/>
      <c r="D9" s="36"/>
      <c r="E9" s="389" t="s">
        <v>104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2" t="s">
        <v>1459</v>
      </c>
      <c r="F11" s="391"/>
      <c r="G11" s="391"/>
      <c r="H11" s="391"/>
      <c r="I11" s="36"/>
      <c r="J11" s="36"/>
      <c r="K11" s="36"/>
      <c r="L11" s="115"/>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2. 6. 2023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3" t="str">
        <f>'Rekapitulace stavby'!E14</f>
        <v>Vyplň údaj</v>
      </c>
      <c r="F20" s="394"/>
      <c r="G20" s="394"/>
      <c r="H20" s="394"/>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1460</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1461</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71.25" customHeight="1">
      <c r="A29" s="117"/>
      <c r="B29" s="118"/>
      <c r="C29" s="117"/>
      <c r="D29" s="117"/>
      <c r="E29" s="395" t="s">
        <v>107</v>
      </c>
      <c r="F29" s="395"/>
      <c r="G29" s="395"/>
      <c r="H29" s="395"/>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ROUND((SUM(BE87:BE91)),2)</f>
        <v>0</v>
      </c>
      <c r="G35" s="36"/>
      <c r="H35" s="36"/>
      <c r="I35" s="126">
        <v>0.21</v>
      </c>
      <c r="J35" s="125">
        <f>ROUND(((SUM(BE87:BE91))*I35),2)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ROUND((SUM(BF87:BF91)),2)</f>
        <v>0</v>
      </c>
      <c r="G36" s="36"/>
      <c r="H36" s="36"/>
      <c r="I36" s="126">
        <v>0.15</v>
      </c>
      <c r="J36" s="125">
        <f>ROUND(((SUM(BF87:BF91))*I36),2)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ROUND((SUM(BG87:BG91)),2)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ROUND((SUM(BH87:BH91)),2)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ROUND((SUM(BI87:BI91)),2)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108</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26.25" customHeight="1">
      <c r="A50" s="36"/>
      <c r="B50" s="37"/>
      <c r="C50" s="38"/>
      <c r="D50" s="38"/>
      <c r="E50" s="387" t="str">
        <f>E7</f>
        <v>Výdejna stravy- Králíček - Stavební úpravy obj.čp1035 na pozemku č.st.77, kú Nové  Město nad Met</v>
      </c>
      <c r="F50" s="388"/>
      <c r="G50" s="388"/>
      <c r="H50" s="388"/>
      <c r="I50" s="38"/>
      <c r="J50" s="38"/>
      <c r="K50" s="38"/>
      <c r="L50" s="115"/>
      <c r="S50" s="36"/>
      <c r="T50" s="36"/>
      <c r="U50" s="36"/>
      <c r="V50" s="36"/>
      <c r="W50" s="36"/>
      <c r="X50" s="36"/>
      <c r="Y50" s="36"/>
      <c r="Z50" s="36"/>
      <c r="AA50" s="36"/>
      <c r="AB50" s="36"/>
      <c r="AC50" s="36"/>
      <c r="AD50" s="36"/>
      <c r="AE50" s="36"/>
    </row>
    <row r="51" spans="2:12" s="1" customFormat="1" ht="12" customHeight="1">
      <c r="B51" s="23"/>
      <c r="C51" s="31" t="s">
        <v>103</v>
      </c>
      <c r="D51" s="24"/>
      <c r="E51" s="24"/>
      <c r="F51" s="24"/>
      <c r="G51" s="24"/>
      <c r="H51" s="24"/>
      <c r="I51" s="24"/>
      <c r="J51" s="24"/>
      <c r="K51" s="24"/>
      <c r="L51" s="22"/>
    </row>
    <row r="52" spans="1:31" s="2" customFormat="1" ht="16.5" customHeight="1">
      <c r="A52" s="36"/>
      <c r="B52" s="37"/>
      <c r="C52" s="38"/>
      <c r="D52" s="38"/>
      <c r="E52" s="387" t="s">
        <v>104</v>
      </c>
      <c r="F52" s="386"/>
      <c r="G52" s="386"/>
      <c r="H52" s="38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75" t="str">
        <f>E11</f>
        <v>SO 01 D1.4. EL -  část elektroinstalace</v>
      </c>
      <c r="F54" s="386"/>
      <c r="G54" s="386"/>
      <c r="H54" s="38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Nové  Město nad Met</v>
      </c>
      <c r="G56" s="38"/>
      <c r="H56" s="38"/>
      <c r="I56" s="31" t="s">
        <v>23</v>
      </c>
      <c r="J56" s="61" t="str">
        <f>IF(J14="","",J14)</f>
        <v>2. 6. 2023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SŠ a ZŠ ú Nové  Město nad Met</v>
      </c>
      <c r="G58" s="38"/>
      <c r="H58" s="38"/>
      <c r="I58" s="31" t="s">
        <v>31</v>
      </c>
      <c r="J58" s="34" t="str">
        <f>E23</f>
        <v xml:space="preserve">Elekroprojekce Vlach, Náchod  </v>
      </c>
      <c r="K58" s="38"/>
      <c r="L58" s="115"/>
      <c r="S58" s="36"/>
      <c r="T58" s="36"/>
      <c r="U58" s="36"/>
      <c r="V58" s="36"/>
      <c r="W58" s="36"/>
      <c r="X58" s="36"/>
      <c r="Y58" s="36"/>
      <c r="Z58" s="36"/>
      <c r="AA58" s="36"/>
      <c r="AB58" s="36"/>
      <c r="AC58" s="36"/>
      <c r="AD58" s="36"/>
      <c r="AE58" s="36"/>
    </row>
    <row r="59" spans="1:31" s="2" customFormat="1" ht="25.7" customHeight="1">
      <c r="A59" s="36"/>
      <c r="B59" s="37"/>
      <c r="C59" s="31" t="s">
        <v>29</v>
      </c>
      <c r="D59" s="38"/>
      <c r="E59" s="38"/>
      <c r="F59" s="29" t="str">
        <f>IF(E20="","",E20)</f>
        <v>Vyplň údaj</v>
      </c>
      <c r="G59" s="38"/>
      <c r="H59" s="38"/>
      <c r="I59" s="31" t="s">
        <v>35</v>
      </c>
      <c r="J59" s="34" t="str">
        <f>E26</f>
        <v xml:space="preserve">Elekroprojekce Vlach, Náchod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109</v>
      </c>
      <c r="D61" s="139"/>
      <c r="E61" s="139"/>
      <c r="F61" s="139"/>
      <c r="G61" s="139"/>
      <c r="H61" s="139"/>
      <c r="I61" s="139"/>
      <c r="J61" s="140" t="s">
        <v>110</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111</v>
      </c>
    </row>
    <row r="64" spans="2:12" s="9" customFormat="1" ht="24.95" customHeight="1">
      <c r="B64" s="142"/>
      <c r="C64" s="143"/>
      <c r="D64" s="144" t="s">
        <v>120</v>
      </c>
      <c r="E64" s="145"/>
      <c r="F64" s="145"/>
      <c r="G64" s="145"/>
      <c r="H64" s="145"/>
      <c r="I64" s="145"/>
      <c r="J64" s="146">
        <f>J88</f>
        <v>0</v>
      </c>
      <c r="K64" s="143"/>
      <c r="L64" s="147"/>
    </row>
    <row r="65" spans="2:12" s="10" customFormat="1" ht="19.9" customHeight="1">
      <c r="B65" s="148"/>
      <c r="C65" s="99"/>
      <c r="D65" s="149" t="s">
        <v>1462</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133</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26.25" customHeight="1">
      <c r="A75" s="36"/>
      <c r="B75" s="37"/>
      <c r="C75" s="38"/>
      <c r="D75" s="38"/>
      <c r="E75" s="387" t="str">
        <f>E7</f>
        <v>Výdejna stravy- Králíček - Stavební úpravy obj.čp1035 na pozemku č.st.77, kú Nové  Město nad Met</v>
      </c>
      <c r="F75" s="388"/>
      <c r="G75" s="388"/>
      <c r="H75" s="388"/>
      <c r="I75" s="38"/>
      <c r="J75" s="38"/>
      <c r="K75" s="38"/>
      <c r="L75" s="115"/>
      <c r="S75" s="36"/>
      <c r="T75" s="36"/>
      <c r="U75" s="36"/>
      <c r="V75" s="36"/>
      <c r="W75" s="36"/>
      <c r="X75" s="36"/>
      <c r="Y75" s="36"/>
      <c r="Z75" s="36"/>
      <c r="AA75" s="36"/>
      <c r="AB75" s="36"/>
      <c r="AC75" s="36"/>
      <c r="AD75" s="36"/>
      <c r="AE75" s="36"/>
    </row>
    <row r="76" spans="2:12" s="1" customFormat="1" ht="12" customHeight="1">
      <c r="B76" s="23"/>
      <c r="C76" s="31" t="s">
        <v>103</v>
      </c>
      <c r="D76" s="24"/>
      <c r="E76" s="24"/>
      <c r="F76" s="24"/>
      <c r="G76" s="24"/>
      <c r="H76" s="24"/>
      <c r="I76" s="24"/>
      <c r="J76" s="24"/>
      <c r="K76" s="24"/>
      <c r="L76" s="22"/>
    </row>
    <row r="77" spans="1:31" s="2" customFormat="1" ht="16.5" customHeight="1">
      <c r="A77" s="36"/>
      <c r="B77" s="37"/>
      <c r="C77" s="38"/>
      <c r="D77" s="38"/>
      <c r="E77" s="387" t="s">
        <v>104</v>
      </c>
      <c r="F77" s="386"/>
      <c r="G77" s="386"/>
      <c r="H77" s="386"/>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105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75" t="str">
        <f>E11</f>
        <v>SO 01 D1.4. EL -  část elektroinstalace</v>
      </c>
      <c r="F79" s="386"/>
      <c r="G79" s="386"/>
      <c r="H79" s="386"/>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F14</f>
        <v xml:space="preserve"> Nové  Město nad Met</v>
      </c>
      <c r="G81" s="38"/>
      <c r="H81" s="38"/>
      <c r="I81" s="31" t="s">
        <v>23</v>
      </c>
      <c r="J81" s="61" t="str">
        <f>IF(J14="","",J14)</f>
        <v>2. 6. 2023</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25.7" customHeight="1">
      <c r="A83" s="36"/>
      <c r="B83" s="37"/>
      <c r="C83" s="31" t="s">
        <v>25</v>
      </c>
      <c r="D83" s="38"/>
      <c r="E83" s="38"/>
      <c r="F83" s="29" t="str">
        <f>E17</f>
        <v>SŠ a ZŠ ú Nové  Město nad Met</v>
      </c>
      <c r="G83" s="38"/>
      <c r="H83" s="38"/>
      <c r="I83" s="31" t="s">
        <v>31</v>
      </c>
      <c r="J83" s="34" t="str">
        <f>E23</f>
        <v xml:space="preserve">Elekroprojekce Vlach, Náchod  </v>
      </c>
      <c r="K83" s="38"/>
      <c r="L83" s="115"/>
      <c r="S83" s="36"/>
      <c r="T83" s="36"/>
      <c r="U83" s="36"/>
      <c r="V83" s="36"/>
      <c r="W83" s="36"/>
      <c r="X83" s="36"/>
      <c r="Y83" s="36"/>
      <c r="Z83" s="36"/>
      <c r="AA83" s="36"/>
      <c r="AB83" s="36"/>
      <c r="AC83" s="36"/>
      <c r="AD83" s="36"/>
      <c r="AE83" s="36"/>
    </row>
    <row r="84" spans="1:31" s="2" customFormat="1" ht="25.7" customHeight="1">
      <c r="A84" s="36"/>
      <c r="B84" s="37"/>
      <c r="C84" s="31" t="s">
        <v>29</v>
      </c>
      <c r="D84" s="38"/>
      <c r="E84" s="38"/>
      <c r="F84" s="29" t="str">
        <f>IF(E20="","",E20)</f>
        <v>Vyplň údaj</v>
      </c>
      <c r="G84" s="38"/>
      <c r="H84" s="38"/>
      <c r="I84" s="31" t="s">
        <v>35</v>
      </c>
      <c r="J84" s="34" t="str">
        <f>E26</f>
        <v xml:space="preserve">Elekroprojekce Vlach, Náchod </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134</v>
      </c>
      <c r="D86" s="156" t="s">
        <v>57</v>
      </c>
      <c r="E86" s="156" t="s">
        <v>53</v>
      </c>
      <c r="F86" s="156" t="s">
        <v>54</v>
      </c>
      <c r="G86" s="156" t="s">
        <v>135</v>
      </c>
      <c r="H86" s="156" t="s">
        <v>136</v>
      </c>
      <c r="I86" s="156" t="s">
        <v>137</v>
      </c>
      <c r="J86" s="156" t="s">
        <v>110</v>
      </c>
      <c r="K86" s="157" t="s">
        <v>138</v>
      </c>
      <c r="L86" s="158"/>
      <c r="M86" s="70" t="s">
        <v>19</v>
      </c>
      <c r="N86" s="71" t="s">
        <v>42</v>
      </c>
      <c r="O86" s="71" t="s">
        <v>139</v>
      </c>
      <c r="P86" s="71" t="s">
        <v>140</v>
      </c>
      <c r="Q86" s="71" t="s">
        <v>141</v>
      </c>
      <c r="R86" s="71" t="s">
        <v>142</v>
      </c>
      <c r="S86" s="71" t="s">
        <v>143</v>
      </c>
      <c r="T86" s="72" t="s">
        <v>144</v>
      </c>
      <c r="U86" s="153"/>
      <c r="V86" s="153"/>
      <c r="W86" s="153"/>
      <c r="X86" s="153"/>
      <c r="Y86" s="153"/>
      <c r="Z86" s="153"/>
      <c r="AA86" s="153"/>
      <c r="AB86" s="153"/>
      <c r="AC86" s="153"/>
      <c r="AD86" s="153"/>
      <c r="AE86" s="153"/>
    </row>
    <row r="87" spans="1:63" s="2" customFormat="1" ht="22.9" customHeight="1">
      <c r="A87" s="36"/>
      <c r="B87" s="37"/>
      <c r="C87" s="77" t="s">
        <v>145</v>
      </c>
      <c r="D87" s="38"/>
      <c r="E87" s="38"/>
      <c r="F87" s="38"/>
      <c r="G87" s="38"/>
      <c r="H87" s="38"/>
      <c r="I87" s="38"/>
      <c r="J87" s="159">
        <f>BK87</f>
        <v>0</v>
      </c>
      <c r="K87" s="38"/>
      <c r="L87" s="41"/>
      <c r="M87" s="73"/>
      <c r="N87" s="160"/>
      <c r="O87" s="74"/>
      <c r="P87" s="161">
        <f>P88</f>
        <v>0</v>
      </c>
      <c r="Q87" s="74"/>
      <c r="R87" s="161">
        <f>R88</f>
        <v>0</v>
      </c>
      <c r="S87" s="74"/>
      <c r="T87" s="162">
        <f>T88</f>
        <v>0</v>
      </c>
      <c r="U87" s="36"/>
      <c r="V87" s="36"/>
      <c r="W87" s="36"/>
      <c r="X87" s="36"/>
      <c r="Y87" s="36"/>
      <c r="Z87" s="36"/>
      <c r="AA87" s="36"/>
      <c r="AB87" s="36"/>
      <c r="AC87" s="36"/>
      <c r="AD87" s="36"/>
      <c r="AE87" s="36"/>
      <c r="AT87" s="19" t="s">
        <v>71</v>
      </c>
      <c r="AU87" s="19" t="s">
        <v>111</v>
      </c>
      <c r="BK87" s="163">
        <f>BK88</f>
        <v>0</v>
      </c>
    </row>
    <row r="88" spans="2:63" s="12" customFormat="1" ht="25.9" customHeight="1">
      <c r="B88" s="164"/>
      <c r="C88" s="165"/>
      <c r="D88" s="166" t="s">
        <v>71</v>
      </c>
      <c r="E88" s="167" t="s">
        <v>766</v>
      </c>
      <c r="F88" s="167" t="s">
        <v>767</v>
      </c>
      <c r="G88" s="165"/>
      <c r="H88" s="165"/>
      <c r="I88" s="168"/>
      <c r="J88" s="169">
        <f>BK88</f>
        <v>0</v>
      </c>
      <c r="K88" s="165"/>
      <c r="L88" s="170"/>
      <c r="M88" s="171"/>
      <c r="N88" s="172"/>
      <c r="O88" s="172"/>
      <c r="P88" s="173">
        <f>P89</f>
        <v>0</v>
      </c>
      <c r="Q88" s="172"/>
      <c r="R88" s="173">
        <f>R89</f>
        <v>0</v>
      </c>
      <c r="S88" s="172"/>
      <c r="T88" s="174">
        <f>T89</f>
        <v>0</v>
      </c>
      <c r="AR88" s="175" t="s">
        <v>81</v>
      </c>
      <c r="AT88" s="176" t="s">
        <v>71</v>
      </c>
      <c r="AU88" s="176" t="s">
        <v>72</v>
      </c>
      <c r="AY88" s="175" t="s">
        <v>148</v>
      </c>
      <c r="BK88" s="177">
        <f>BK89</f>
        <v>0</v>
      </c>
    </row>
    <row r="89" spans="2:63" s="12" customFormat="1" ht="22.9" customHeight="1">
      <c r="B89" s="164"/>
      <c r="C89" s="165"/>
      <c r="D89" s="166" t="s">
        <v>71</v>
      </c>
      <c r="E89" s="178" t="s">
        <v>1463</v>
      </c>
      <c r="F89" s="178" t="s">
        <v>1464</v>
      </c>
      <c r="G89" s="165"/>
      <c r="H89" s="165"/>
      <c r="I89" s="168"/>
      <c r="J89" s="179">
        <f>BK89</f>
        <v>0</v>
      </c>
      <c r="K89" s="165"/>
      <c r="L89" s="170"/>
      <c r="M89" s="171"/>
      <c r="N89" s="172"/>
      <c r="O89" s="172"/>
      <c r="P89" s="173">
        <f>SUM(P90:P91)</f>
        <v>0</v>
      </c>
      <c r="Q89" s="172"/>
      <c r="R89" s="173">
        <f>SUM(R90:R91)</f>
        <v>0</v>
      </c>
      <c r="S89" s="172"/>
      <c r="T89" s="174">
        <f>SUM(T90:T91)</f>
        <v>0</v>
      </c>
      <c r="AR89" s="175" t="s">
        <v>81</v>
      </c>
      <c r="AT89" s="176" t="s">
        <v>71</v>
      </c>
      <c r="AU89" s="176" t="s">
        <v>79</v>
      </c>
      <c r="AY89" s="175" t="s">
        <v>148</v>
      </c>
      <c r="BK89" s="177">
        <f>SUM(BK90:BK91)</f>
        <v>0</v>
      </c>
    </row>
    <row r="90" spans="1:65" s="2" customFormat="1" ht="24.2" customHeight="1">
      <c r="A90" s="36"/>
      <c r="B90" s="37"/>
      <c r="C90" s="180" t="s">
        <v>79</v>
      </c>
      <c r="D90" s="180" t="s">
        <v>150</v>
      </c>
      <c r="E90" s="181" t="s">
        <v>1465</v>
      </c>
      <c r="F90" s="182" t="s">
        <v>1466</v>
      </c>
      <c r="G90" s="183" t="s">
        <v>1439</v>
      </c>
      <c r="H90" s="184">
        <v>1</v>
      </c>
      <c r="I90" s="185"/>
      <c r="J90" s="186">
        <f>ROUND(I90*H90,2)</f>
        <v>0</v>
      </c>
      <c r="K90" s="182" t="s">
        <v>19</v>
      </c>
      <c r="L90" s="41"/>
      <c r="M90" s="187" t="s">
        <v>19</v>
      </c>
      <c r="N90" s="188" t="s">
        <v>43</v>
      </c>
      <c r="O90" s="66"/>
      <c r="P90" s="189">
        <f>O90*H90</f>
        <v>0</v>
      </c>
      <c r="Q90" s="189">
        <v>0</v>
      </c>
      <c r="R90" s="189">
        <f>Q90*H90</f>
        <v>0</v>
      </c>
      <c r="S90" s="189">
        <v>0</v>
      </c>
      <c r="T90" s="190">
        <f>S90*H90</f>
        <v>0</v>
      </c>
      <c r="U90" s="36"/>
      <c r="V90" s="36"/>
      <c r="W90" s="36"/>
      <c r="X90" s="36"/>
      <c r="Y90" s="36"/>
      <c r="Z90" s="36"/>
      <c r="AA90" s="36"/>
      <c r="AB90" s="36"/>
      <c r="AC90" s="36"/>
      <c r="AD90" s="36"/>
      <c r="AE90" s="36"/>
      <c r="AR90" s="191" t="s">
        <v>256</v>
      </c>
      <c r="AT90" s="191" t="s">
        <v>150</v>
      </c>
      <c r="AU90" s="191" t="s">
        <v>81</v>
      </c>
      <c r="AY90" s="19" t="s">
        <v>148</v>
      </c>
      <c r="BE90" s="192">
        <f>IF(N90="základní",J90,0)</f>
        <v>0</v>
      </c>
      <c r="BF90" s="192">
        <f>IF(N90="snížená",J90,0)</f>
        <v>0</v>
      </c>
      <c r="BG90" s="192">
        <f>IF(N90="zákl. přenesená",J90,0)</f>
        <v>0</v>
      </c>
      <c r="BH90" s="192">
        <f>IF(N90="sníž. přenesená",J90,0)</f>
        <v>0</v>
      </c>
      <c r="BI90" s="192">
        <f>IF(N90="nulová",J90,0)</f>
        <v>0</v>
      </c>
      <c r="BJ90" s="19" t="s">
        <v>79</v>
      </c>
      <c r="BK90" s="192">
        <f>ROUND(I90*H90,2)</f>
        <v>0</v>
      </c>
      <c r="BL90" s="19" t="s">
        <v>256</v>
      </c>
      <c r="BM90" s="191" t="s">
        <v>1467</v>
      </c>
    </row>
    <row r="91" spans="1:47" s="2" customFormat="1" ht="19.5">
      <c r="A91" s="36"/>
      <c r="B91" s="37"/>
      <c r="C91" s="38"/>
      <c r="D91" s="193" t="s">
        <v>157</v>
      </c>
      <c r="E91" s="38"/>
      <c r="F91" s="194" t="s">
        <v>1468</v>
      </c>
      <c r="G91" s="38"/>
      <c r="H91" s="38"/>
      <c r="I91" s="195"/>
      <c r="J91" s="38"/>
      <c r="K91" s="38"/>
      <c r="L91" s="41"/>
      <c r="M91" s="257"/>
      <c r="N91" s="258"/>
      <c r="O91" s="259"/>
      <c r="P91" s="259"/>
      <c r="Q91" s="259"/>
      <c r="R91" s="259"/>
      <c r="S91" s="259"/>
      <c r="T91" s="260"/>
      <c r="U91" s="36"/>
      <c r="V91" s="36"/>
      <c r="W91" s="36"/>
      <c r="X91" s="36"/>
      <c r="Y91" s="36"/>
      <c r="Z91" s="36"/>
      <c r="AA91" s="36"/>
      <c r="AB91" s="36"/>
      <c r="AC91" s="36"/>
      <c r="AD91" s="36"/>
      <c r="AE91" s="36"/>
      <c r="AT91" s="19" t="s">
        <v>157</v>
      </c>
      <c r="AU91" s="19" t="s">
        <v>81</v>
      </c>
    </row>
    <row r="92" spans="1:31" s="2" customFormat="1" ht="6.95" customHeight="1">
      <c r="A92" s="36"/>
      <c r="B92" s="49"/>
      <c r="C92" s="50"/>
      <c r="D92" s="50"/>
      <c r="E92" s="50"/>
      <c r="F92" s="50"/>
      <c r="G92" s="50"/>
      <c r="H92" s="50"/>
      <c r="I92" s="50"/>
      <c r="J92" s="50"/>
      <c r="K92" s="50"/>
      <c r="L92" s="41"/>
      <c r="M92" s="36"/>
      <c r="O92" s="36"/>
      <c r="P92" s="36"/>
      <c r="Q92" s="36"/>
      <c r="R92" s="36"/>
      <c r="S92" s="36"/>
      <c r="T92" s="36"/>
      <c r="U92" s="36"/>
      <c r="V92" s="36"/>
      <c r="W92" s="36"/>
      <c r="X92" s="36"/>
      <c r="Y92" s="36"/>
      <c r="Z92" s="36"/>
      <c r="AA92" s="36"/>
      <c r="AB92" s="36"/>
      <c r="AC92" s="36"/>
      <c r="AD92" s="36"/>
      <c r="AE92" s="36"/>
    </row>
  </sheetData>
  <sheetProtection password="CC35" sheet="1" objects="1" scenarios="1" formatColumns="0" formatRows="0" autoFilter="0"/>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2"/>
      <c r="M2" s="342"/>
      <c r="N2" s="342"/>
      <c r="O2" s="342"/>
      <c r="P2" s="342"/>
      <c r="Q2" s="342"/>
      <c r="R2" s="342"/>
      <c r="S2" s="342"/>
      <c r="T2" s="342"/>
      <c r="U2" s="342"/>
      <c r="V2" s="342"/>
      <c r="AT2" s="19" t="s">
        <v>101</v>
      </c>
    </row>
    <row r="3" spans="2:46" s="1" customFormat="1" ht="6.95" customHeight="1">
      <c r="B3" s="110"/>
      <c r="C3" s="111"/>
      <c r="D3" s="111"/>
      <c r="E3" s="111"/>
      <c r="F3" s="111"/>
      <c r="G3" s="111"/>
      <c r="H3" s="111"/>
      <c r="I3" s="111"/>
      <c r="J3" s="111"/>
      <c r="K3" s="111"/>
      <c r="L3" s="22"/>
      <c r="AT3" s="19" t="s">
        <v>81</v>
      </c>
    </row>
    <row r="4" spans="2:46" s="1" customFormat="1" ht="24.95" customHeight="1">
      <c r="B4" s="22"/>
      <c r="D4" s="112" t="s">
        <v>102</v>
      </c>
      <c r="L4" s="22"/>
      <c r="M4" s="113" t="s">
        <v>10</v>
      </c>
      <c r="AT4" s="19" t="s">
        <v>4</v>
      </c>
    </row>
    <row r="5" spans="2:12" s="1" customFormat="1" ht="6.95" customHeight="1">
      <c r="B5" s="22"/>
      <c r="L5" s="22"/>
    </row>
    <row r="6" spans="2:12" s="1" customFormat="1" ht="12" customHeight="1">
      <c r="B6" s="22"/>
      <c r="D6" s="114" t="s">
        <v>16</v>
      </c>
      <c r="L6" s="22"/>
    </row>
    <row r="7" spans="2:12" s="1" customFormat="1" ht="26.25" customHeight="1">
      <c r="B7" s="22"/>
      <c r="E7" s="389" t="str">
        <f>'Rekapitulace stavby'!K6</f>
        <v>Výdejna stravy- Králíček - Stavební úpravy obj.čp1035 na pozemku č.st.77, kú Nové  Město nad Met</v>
      </c>
      <c r="F7" s="390"/>
      <c r="G7" s="390"/>
      <c r="H7" s="390"/>
      <c r="L7" s="22"/>
    </row>
    <row r="8" spans="2:12" s="1" customFormat="1" ht="12" customHeight="1">
      <c r="B8" s="22"/>
      <c r="D8" s="114" t="s">
        <v>103</v>
      </c>
      <c r="L8" s="22"/>
    </row>
    <row r="9" spans="1:31" s="2" customFormat="1" ht="16.5" customHeight="1">
      <c r="A9" s="36"/>
      <c r="B9" s="41"/>
      <c r="C9" s="36"/>
      <c r="D9" s="36"/>
      <c r="E9" s="389" t="s">
        <v>104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2" t="s">
        <v>1469</v>
      </c>
      <c r="F11" s="391"/>
      <c r="G11" s="391"/>
      <c r="H11" s="391"/>
      <c r="I11" s="36"/>
      <c r="J11" s="36"/>
      <c r="K11" s="36"/>
      <c r="L11" s="115"/>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2. 6. 2023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3" t="str">
        <f>'Rekapitulace stavby'!E14</f>
        <v>Vyplň údaj</v>
      </c>
      <c r="F20" s="394"/>
      <c r="G20" s="394"/>
      <c r="H20" s="394"/>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33</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95" t="s">
        <v>19</v>
      </c>
      <c r="F29" s="395"/>
      <c r="G29" s="395"/>
      <c r="H29" s="395"/>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ROUND((SUM(BE89:BE113)),2)</f>
        <v>0</v>
      </c>
      <c r="G35" s="36"/>
      <c r="H35" s="36"/>
      <c r="I35" s="126">
        <v>0.21</v>
      </c>
      <c r="J35" s="125">
        <f>ROUND(((SUM(BE89:BE113))*I35),2)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ROUND((SUM(BF89:BF113)),2)</f>
        <v>0</v>
      </c>
      <c r="G36" s="36"/>
      <c r="H36" s="36"/>
      <c r="I36" s="126">
        <v>0.15</v>
      </c>
      <c r="J36" s="125">
        <f>ROUND(((SUM(BF89:BF113))*I36),2)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ROUND((SUM(BG89:BG113)),2)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ROUND((SUM(BH89:BH113)),2)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ROUND((SUM(BI89:BI113)),2)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108</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26.25" customHeight="1">
      <c r="A50" s="36"/>
      <c r="B50" s="37"/>
      <c r="C50" s="38"/>
      <c r="D50" s="38"/>
      <c r="E50" s="387" t="str">
        <f>E7</f>
        <v>Výdejna stravy- Králíček - Stavební úpravy obj.čp1035 na pozemku č.st.77, kú Nové  Město nad Met</v>
      </c>
      <c r="F50" s="388"/>
      <c r="G50" s="388"/>
      <c r="H50" s="388"/>
      <c r="I50" s="38"/>
      <c r="J50" s="38"/>
      <c r="K50" s="38"/>
      <c r="L50" s="115"/>
      <c r="S50" s="36"/>
      <c r="T50" s="36"/>
      <c r="U50" s="36"/>
      <c r="V50" s="36"/>
      <c r="W50" s="36"/>
      <c r="X50" s="36"/>
      <c r="Y50" s="36"/>
      <c r="Z50" s="36"/>
      <c r="AA50" s="36"/>
      <c r="AB50" s="36"/>
      <c r="AC50" s="36"/>
      <c r="AD50" s="36"/>
      <c r="AE50" s="36"/>
    </row>
    <row r="51" spans="2:12" s="1" customFormat="1" ht="12" customHeight="1">
      <c r="B51" s="23"/>
      <c r="C51" s="31" t="s">
        <v>103</v>
      </c>
      <c r="D51" s="24"/>
      <c r="E51" s="24"/>
      <c r="F51" s="24"/>
      <c r="G51" s="24"/>
      <c r="H51" s="24"/>
      <c r="I51" s="24"/>
      <c r="J51" s="24"/>
      <c r="K51" s="24"/>
      <c r="L51" s="22"/>
    </row>
    <row r="52" spans="1:31" s="2" customFormat="1" ht="16.5" customHeight="1">
      <c r="A52" s="36"/>
      <c r="B52" s="37"/>
      <c r="C52" s="38"/>
      <c r="D52" s="38"/>
      <c r="E52" s="387" t="s">
        <v>104</v>
      </c>
      <c r="F52" s="386"/>
      <c r="G52" s="386"/>
      <c r="H52" s="38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75" t="str">
        <f>E11</f>
        <v>VON etapa 2 - vedlejší a ostatní náklady</v>
      </c>
      <c r="F54" s="386"/>
      <c r="G54" s="386"/>
      <c r="H54" s="38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Nové  Město nad Met</v>
      </c>
      <c r="G56" s="38"/>
      <c r="H56" s="38"/>
      <c r="I56" s="31" t="s">
        <v>23</v>
      </c>
      <c r="J56" s="61" t="str">
        <f>IF(J14="","",J14)</f>
        <v>2. 6. 2023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SŠ a ZŠ ú Nové  Město nad Met</v>
      </c>
      <c r="G58" s="38"/>
      <c r="H58" s="38"/>
      <c r="I58" s="31" t="s">
        <v>31</v>
      </c>
      <c r="J58" s="34" t="str">
        <f>E23</f>
        <v xml:space="preserve">Ing. Marcela Kalužná </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35</v>
      </c>
      <c r="J59" s="34" t="str">
        <f>E26</f>
        <v xml:space="preserve">Ing. Marcela Kalužná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109</v>
      </c>
      <c r="D61" s="139"/>
      <c r="E61" s="139"/>
      <c r="F61" s="139"/>
      <c r="G61" s="139"/>
      <c r="H61" s="139"/>
      <c r="I61" s="139"/>
      <c r="J61" s="140" t="s">
        <v>110</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111</v>
      </c>
    </row>
    <row r="64" spans="2:12" s="9" customFormat="1" ht="24.95" customHeight="1">
      <c r="B64" s="142"/>
      <c r="C64" s="143"/>
      <c r="D64" s="144" t="s">
        <v>1470</v>
      </c>
      <c r="E64" s="145"/>
      <c r="F64" s="145"/>
      <c r="G64" s="145"/>
      <c r="H64" s="145"/>
      <c r="I64" s="145"/>
      <c r="J64" s="146">
        <f>J90</f>
        <v>0</v>
      </c>
      <c r="K64" s="143"/>
      <c r="L64" s="147"/>
    </row>
    <row r="65" spans="2:12" s="10" customFormat="1" ht="19.9" customHeight="1">
      <c r="B65" s="148"/>
      <c r="C65" s="99"/>
      <c r="D65" s="149" t="s">
        <v>1471</v>
      </c>
      <c r="E65" s="150"/>
      <c r="F65" s="150"/>
      <c r="G65" s="150"/>
      <c r="H65" s="150"/>
      <c r="I65" s="150"/>
      <c r="J65" s="151">
        <f>J91</f>
        <v>0</v>
      </c>
      <c r="K65" s="99"/>
      <c r="L65" s="152"/>
    </row>
    <row r="66" spans="2:12" s="10" customFormat="1" ht="19.9" customHeight="1">
      <c r="B66" s="148"/>
      <c r="C66" s="99"/>
      <c r="D66" s="149" t="s">
        <v>1472</v>
      </c>
      <c r="E66" s="150"/>
      <c r="F66" s="150"/>
      <c r="G66" s="150"/>
      <c r="H66" s="150"/>
      <c r="I66" s="150"/>
      <c r="J66" s="151">
        <f>J100</f>
        <v>0</v>
      </c>
      <c r="K66" s="99"/>
      <c r="L66" s="152"/>
    </row>
    <row r="67" spans="2:12" s="10" customFormat="1" ht="19.9" customHeight="1">
      <c r="B67" s="148"/>
      <c r="C67" s="99"/>
      <c r="D67" s="149" t="s">
        <v>1473</v>
      </c>
      <c r="E67" s="150"/>
      <c r="F67" s="150"/>
      <c r="G67" s="150"/>
      <c r="H67" s="150"/>
      <c r="I67" s="150"/>
      <c r="J67" s="151">
        <f>J109</f>
        <v>0</v>
      </c>
      <c r="K67" s="99"/>
      <c r="L67" s="152"/>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133</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26.25" customHeight="1">
      <c r="A77" s="36"/>
      <c r="B77" s="37"/>
      <c r="C77" s="38"/>
      <c r="D77" s="38"/>
      <c r="E77" s="387" t="str">
        <f>E7</f>
        <v>Výdejna stravy- Králíček - Stavební úpravy obj.čp1035 na pozemku č.st.77, kú Nové  Město nad Met</v>
      </c>
      <c r="F77" s="388"/>
      <c r="G77" s="388"/>
      <c r="H77" s="388"/>
      <c r="I77" s="38"/>
      <c r="J77" s="38"/>
      <c r="K77" s="38"/>
      <c r="L77" s="115"/>
      <c r="S77" s="36"/>
      <c r="T77" s="36"/>
      <c r="U77" s="36"/>
      <c r="V77" s="36"/>
      <c r="W77" s="36"/>
      <c r="X77" s="36"/>
      <c r="Y77" s="36"/>
      <c r="Z77" s="36"/>
      <c r="AA77" s="36"/>
      <c r="AB77" s="36"/>
      <c r="AC77" s="36"/>
      <c r="AD77" s="36"/>
      <c r="AE77" s="36"/>
    </row>
    <row r="78" spans="2:12" s="1" customFormat="1" ht="12" customHeight="1">
      <c r="B78" s="23"/>
      <c r="C78" s="31" t="s">
        <v>103</v>
      </c>
      <c r="D78" s="24"/>
      <c r="E78" s="24"/>
      <c r="F78" s="24"/>
      <c r="G78" s="24"/>
      <c r="H78" s="24"/>
      <c r="I78" s="24"/>
      <c r="J78" s="24"/>
      <c r="K78" s="24"/>
      <c r="L78" s="22"/>
    </row>
    <row r="79" spans="1:31" s="2" customFormat="1" ht="16.5" customHeight="1">
      <c r="A79" s="36"/>
      <c r="B79" s="37"/>
      <c r="C79" s="38"/>
      <c r="D79" s="38"/>
      <c r="E79" s="387" t="s">
        <v>104</v>
      </c>
      <c r="F79" s="386"/>
      <c r="G79" s="386"/>
      <c r="H79" s="386"/>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105</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75" t="str">
        <f>E11</f>
        <v>VON etapa 2 - vedlejší a ostatní náklady</v>
      </c>
      <c r="F81" s="386"/>
      <c r="G81" s="386"/>
      <c r="H81" s="386"/>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 xml:space="preserve"> Nové  Město nad Met</v>
      </c>
      <c r="G83" s="38"/>
      <c r="H83" s="38"/>
      <c r="I83" s="31" t="s">
        <v>23</v>
      </c>
      <c r="J83" s="61" t="str">
        <f>IF(J14="","",J14)</f>
        <v>2. 6. 2023</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5.2" customHeight="1">
      <c r="A85" s="36"/>
      <c r="B85" s="37"/>
      <c r="C85" s="31" t="s">
        <v>25</v>
      </c>
      <c r="D85" s="38"/>
      <c r="E85" s="38"/>
      <c r="F85" s="29" t="str">
        <f>E17</f>
        <v>SŠ a ZŠ ú Nové  Město nad Met</v>
      </c>
      <c r="G85" s="38"/>
      <c r="H85" s="38"/>
      <c r="I85" s="31" t="s">
        <v>31</v>
      </c>
      <c r="J85" s="34" t="str">
        <f>E23</f>
        <v xml:space="preserve">Ing. Marcela Kalužná </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IF(E20="","",E20)</f>
        <v>Vyplň údaj</v>
      </c>
      <c r="G86" s="38"/>
      <c r="H86" s="38"/>
      <c r="I86" s="31" t="s">
        <v>35</v>
      </c>
      <c r="J86" s="34" t="str">
        <f>E26</f>
        <v xml:space="preserve">Ing. Marcela Kalužná </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134</v>
      </c>
      <c r="D88" s="156" t="s">
        <v>57</v>
      </c>
      <c r="E88" s="156" t="s">
        <v>53</v>
      </c>
      <c r="F88" s="156" t="s">
        <v>54</v>
      </c>
      <c r="G88" s="156" t="s">
        <v>135</v>
      </c>
      <c r="H88" s="156" t="s">
        <v>136</v>
      </c>
      <c r="I88" s="156" t="s">
        <v>137</v>
      </c>
      <c r="J88" s="156" t="s">
        <v>110</v>
      </c>
      <c r="K88" s="157" t="s">
        <v>138</v>
      </c>
      <c r="L88" s="158"/>
      <c r="M88" s="70" t="s">
        <v>19</v>
      </c>
      <c r="N88" s="71" t="s">
        <v>42</v>
      </c>
      <c r="O88" s="71" t="s">
        <v>139</v>
      </c>
      <c r="P88" s="71" t="s">
        <v>140</v>
      </c>
      <c r="Q88" s="71" t="s">
        <v>141</v>
      </c>
      <c r="R88" s="71" t="s">
        <v>142</v>
      </c>
      <c r="S88" s="71" t="s">
        <v>143</v>
      </c>
      <c r="T88" s="72" t="s">
        <v>144</v>
      </c>
      <c r="U88" s="153"/>
      <c r="V88" s="153"/>
      <c r="W88" s="153"/>
      <c r="X88" s="153"/>
      <c r="Y88" s="153"/>
      <c r="Z88" s="153"/>
      <c r="AA88" s="153"/>
      <c r="AB88" s="153"/>
      <c r="AC88" s="153"/>
      <c r="AD88" s="153"/>
      <c r="AE88" s="153"/>
    </row>
    <row r="89" spans="1:63" s="2" customFormat="1" ht="22.9" customHeight="1">
      <c r="A89" s="36"/>
      <c r="B89" s="37"/>
      <c r="C89" s="77" t="s">
        <v>145</v>
      </c>
      <c r="D89" s="38"/>
      <c r="E89" s="38"/>
      <c r="F89" s="38"/>
      <c r="G89" s="38"/>
      <c r="H89" s="38"/>
      <c r="I89" s="38"/>
      <c r="J89" s="159">
        <f>BK89</f>
        <v>0</v>
      </c>
      <c r="K89" s="38"/>
      <c r="L89" s="41"/>
      <c r="M89" s="73"/>
      <c r="N89" s="160"/>
      <c r="O89" s="74"/>
      <c r="P89" s="161">
        <f>P90</f>
        <v>0</v>
      </c>
      <c r="Q89" s="74"/>
      <c r="R89" s="161">
        <f>R90</f>
        <v>0</v>
      </c>
      <c r="S89" s="74"/>
      <c r="T89" s="162">
        <f>T90</f>
        <v>0</v>
      </c>
      <c r="U89" s="36"/>
      <c r="V89" s="36"/>
      <c r="W89" s="36"/>
      <c r="X89" s="36"/>
      <c r="Y89" s="36"/>
      <c r="Z89" s="36"/>
      <c r="AA89" s="36"/>
      <c r="AB89" s="36"/>
      <c r="AC89" s="36"/>
      <c r="AD89" s="36"/>
      <c r="AE89" s="36"/>
      <c r="AT89" s="19" t="s">
        <v>71</v>
      </c>
      <c r="AU89" s="19" t="s">
        <v>111</v>
      </c>
      <c r="BK89" s="163">
        <f>BK90</f>
        <v>0</v>
      </c>
    </row>
    <row r="90" spans="2:63" s="12" customFormat="1" ht="25.9" customHeight="1">
      <c r="B90" s="164"/>
      <c r="C90" s="165"/>
      <c r="D90" s="166" t="s">
        <v>71</v>
      </c>
      <c r="E90" s="167" t="s">
        <v>1474</v>
      </c>
      <c r="F90" s="167" t="s">
        <v>1475</v>
      </c>
      <c r="G90" s="165"/>
      <c r="H90" s="165"/>
      <c r="I90" s="168"/>
      <c r="J90" s="169">
        <f>BK90</f>
        <v>0</v>
      </c>
      <c r="K90" s="165"/>
      <c r="L90" s="170"/>
      <c r="M90" s="171"/>
      <c r="N90" s="172"/>
      <c r="O90" s="172"/>
      <c r="P90" s="173">
        <f>P91+P100+P109</f>
        <v>0</v>
      </c>
      <c r="Q90" s="172"/>
      <c r="R90" s="173">
        <f>R91+R100+R109</f>
        <v>0</v>
      </c>
      <c r="S90" s="172"/>
      <c r="T90" s="174">
        <f>T91+T100+T109</f>
        <v>0</v>
      </c>
      <c r="AR90" s="175" t="s">
        <v>155</v>
      </c>
      <c r="AT90" s="176" t="s">
        <v>71</v>
      </c>
      <c r="AU90" s="176" t="s">
        <v>72</v>
      </c>
      <c r="AY90" s="175" t="s">
        <v>148</v>
      </c>
      <c r="BK90" s="177">
        <f>BK91+BK100+BK109</f>
        <v>0</v>
      </c>
    </row>
    <row r="91" spans="2:63" s="12" customFormat="1" ht="22.9" customHeight="1">
      <c r="B91" s="164"/>
      <c r="C91" s="165"/>
      <c r="D91" s="166" t="s">
        <v>71</v>
      </c>
      <c r="E91" s="178" t="s">
        <v>1476</v>
      </c>
      <c r="F91" s="178" t="s">
        <v>1477</v>
      </c>
      <c r="G91" s="165"/>
      <c r="H91" s="165"/>
      <c r="I91" s="168"/>
      <c r="J91" s="179">
        <f>BK91</f>
        <v>0</v>
      </c>
      <c r="K91" s="165"/>
      <c r="L91" s="170"/>
      <c r="M91" s="171"/>
      <c r="N91" s="172"/>
      <c r="O91" s="172"/>
      <c r="P91" s="173">
        <f>SUM(P92:P99)</f>
        <v>0</v>
      </c>
      <c r="Q91" s="172"/>
      <c r="R91" s="173">
        <f>SUM(R92:R99)</f>
        <v>0</v>
      </c>
      <c r="S91" s="172"/>
      <c r="T91" s="174">
        <f>SUM(T92:T99)</f>
        <v>0</v>
      </c>
      <c r="AR91" s="175" t="s">
        <v>155</v>
      </c>
      <c r="AT91" s="176" t="s">
        <v>71</v>
      </c>
      <c r="AU91" s="176" t="s">
        <v>79</v>
      </c>
      <c r="AY91" s="175" t="s">
        <v>148</v>
      </c>
      <c r="BK91" s="177">
        <f>SUM(BK92:BK99)</f>
        <v>0</v>
      </c>
    </row>
    <row r="92" spans="1:65" s="2" customFormat="1" ht="33" customHeight="1">
      <c r="A92" s="36"/>
      <c r="B92" s="37"/>
      <c r="C92" s="180" t="s">
        <v>79</v>
      </c>
      <c r="D92" s="180" t="s">
        <v>150</v>
      </c>
      <c r="E92" s="181" t="s">
        <v>1478</v>
      </c>
      <c r="F92" s="182" t="s">
        <v>1479</v>
      </c>
      <c r="G92" s="183" t="s">
        <v>1480</v>
      </c>
      <c r="H92" s="184">
        <v>1</v>
      </c>
      <c r="I92" s="185"/>
      <c r="J92" s="186">
        <f>ROUND(I92*H92,2)</f>
        <v>0</v>
      </c>
      <c r="K92" s="182" t="s">
        <v>19</v>
      </c>
      <c r="L92" s="41"/>
      <c r="M92" s="187" t="s">
        <v>19</v>
      </c>
      <c r="N92" s="188" t="s">
        <v>43</v>
      </c>
      <c r="O92" s="66"/>
      <c r="P92" s="189">
        <f>O92*H92</f>
        <v>0</v>
      </c>
      <c r="Q92" s="189">
        <v>0</v>
      </c>
      <c r="R92" s="189">
        <f>Q92*H92</f>
        <v>0</v>
      </c>
      <c r="S92" s="189">
        <v>0</v>
      </c>
      <c r="T92" s="190">
        <f>S92*H92</f>
        <v>0</v>
      </c>
      <c r="U92" s="36"/>
      <c r="V92" s="36"/>
      <c r="W92" s="36"/>
      <c r="X92" s="36"/>
      <c r="Y92" s="36"/>
      <c r="Z92" s="36"/>
      <c r="AA92" s="36"/>
      <c r="AB92" s="36"/>
      <c r="AC92" s="36"/>
      <c r="AD92" s="36"/>
      <c r="AE92" s="36"/>
      <c r="AR92" s="191" t="s">
        <v>1481</v>
      </c>
      <c r="AT92" s="191" t="s">
        <v>150</v>
      </c>
      <c r="AU92" s="191" t="s">
        <v>81</v>
      </c>
      <c r="AY92" s="19" t="s">
        <v>148</v>
      </c>
      <c r="BE92" s="192">
        <f>IF(N92="základní",J92,0)</f>
        <v>0</v>
      </c>
      <c r="BF92" s="192">
        <f>IF(N92="snížená",J92,0)</f>
        <v>0</v>
      </c>
      <c r="BG92" s="192">
        <f>IF(N92="zákl. přenesená",J92,0)</f>
        <v>0</v>
      </c>
      <c r="BH92" s="192">
        <f>IF(N92="sníž. přenesená",J92,0)</f>
        <v>0</v>
      </c>
      <c r="BI92" s="192">
        <f>IF(N92="nulová",J92,0)</f>
        <v>0</v>
      </c>
      <c r="BJ92" s="19" t="s">
        <v>79</v>
      </c>
      <c r="BK92" s="192">
        <f>ROUND(I92*H92,2)</f>
        <v>0</v>
      </c>
      <c r="BL92" s="19" t="s">
        <v>1481</v>
      </c>
      <c r="BM92" s="191" t="s">
        <v>1482</v>
      </c>
    </row>
    <row r="93" spans="1:47" s="2" customFormat="1" ht="19.5">
      <c r="A93" s="36"/>
      <c r="B93" s="37"/>
      <c r="C93" s="38"/>
      <c r="D93" s="193" t="s">
        <v>157</v>
      </c>
      <c r="E93" s="38"/>
      <c r="F93" s="194" t="s">
        <v>1483</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157</v>
      </c>
      <c r="AU93" s="19" t="s">
        <v>81</v>
      </c>
    </row>
    <row r="94" spans="1:65" s="2" customFormat="1" ht="24.2" customHeight="1">
      <c r="A94" s="36"/>
      <c r="B94" s="37"/>
      <c r="C94" s="180" t="s">
        <v>81</v>
      </c>
      <c r="D94" s="180" t="s">
        <v>150</v>
      </c>
      <c r="E94" s="181" t="s">
        <v>1484</v>
      </c>
      <c r="F94" s="182" t="s">
        <v>1485</v>
      </c>
      <c r="G94" s="183" t="s">
        <v>1028</v>
      </c>
      <c r="H94" s="184">
        <v>1</v>
      </c>
      <c r="I94" s="185"/>
      <c r="J94" s="186">
        <f>ROUND(I94*H94,2)</f>
        <v>0</v>
      </c>
      <c r="K94" s="182" t="s">
        <v>19</v>
      </c>
      <c r="L94" s="41"/>
      <c r="M94" s="187" t="s">
        <v>19</v>
      </c>
      <c r="N94" s="188" t="s">
        <v>43</v>
      </c>
      <c r="O94" s="66"/>
      <c r="P94" s="189">
        <f>O94*H94</f>
        <v>0</v>
      </c>
      <c r="Q94" s="189">
        <v>0</v>
      </c>
      <c r="R94" s="189">
        <f>Q94*H94</f>
        <v>0</v>
      </c>
      <c r="S94" s="189">
        <v>0</v>
      </c>
      <c r="T94" s="190">
        <f>S94*H94</f>
        <v>0</v>
      </c>
      <c r="U94" s="36"/>
      <c r="V94" s="36"/>
      <c r="W94" s="36"/>
      <c r="X94" s="36"/>
      <c r="Y94" s="36"/>
      <c r="Z94" s="36"/>
      <c r="AA94" s="36"/>
      <c r="AB94" s="36"/>
      <c r="AC94" s="36"/>
      <c r="AD94" s="36"/>
      <c r="AE94" s="36"/>
      <c r="AR94" s="191" t="s">
        <v>1481</v>
      </c>
      <c r="AT94" s="191" t="s">
        <v>150</v>
      </c>
      <c r="AU94" s="191" t="s">
        <v>81</v>
      </c>
      <c r="AY94" s="19" t="s">
        <v>148</v>
      </c>
      <c r="BE94" s="192">
        <f>IF(N94="základní",J94,0)</f>
        <v>0</v>
      </c>
      <c r="BF94" s="192">
        <f>IF(N94="snížená",J94,0)</f>
        <v>0</v>
      </c>
      <c r="BG94" s="192">
        <f>IF(N94="zákl. přenesená",J94,0)</f>
        <v>0</v>
      </c>
      <c r="BH94" s="192">
        <f>IF(N94="sníž. přenesená",J94,0)</f>
        <v>0</v>
      </c>
      <c r="BI94" s="192">
        <f>IF(N94="nulová",J94,0)</f>
        <v>0</v>
      </c>
      <c r="BJ94" s="19" t="s">
        <v>79</v>
      </c>
      <c r="BK94" s="192">
        <f>ROUND(I94*H94,2)</f>
        <v>0</v>
      </c>
      <c r="BL94" s="19" t="s">
        <v>1481</v>
      </c>
      <c r="BM94" s="191" t="s">
        <v>1486</v>
      </c>
    </row>
    <row r="95" spans="1:47" s="2" customFormat="1" ht="19.5">
      <c r="A95" s="36"/>
      <c r="B95" s="37"/>
      <c r="C95" s="38"/>
      <c r="D95" s="193" t="s">
        <v>157</v>
      </c>
      <c r="E95" s="38"/>
      <c r="F95" s="194" t="s">
        <v>1487</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157</v>
      </c>
      <c r="AU95" s="19" t="s">
        <v>81</v>
      </c>
    </row>
    <row r="96" spans="2:51" s="13" customFormat="1" ht="33.75">
      <c r="B96" s="200"/>
      <c r="C96" s="201"/>
      <c r="D96" s="193" t="s">
        <v>161</v>
      </c>
      <c r="E96" s="202" t="s">
        <v>19</v>
      </c>
      <c r="F96" s="203" t="s">
        <v>1488</v>
      </c>
      <c r="G96" s="201"/>
      <c r="H96" s="204">
        <v>1</v>
      </c>
      <c r="I96" s="205"/>
      <c r="J96" s="201"/>
      <c r="K96" s="201"/>
      <c r="L96" s="206"/>
      <c r="M96" s="207"/>
      <c r="N96" s="208"/>
      <c r="O96" s="208"/>
      <c r="P96" s="208"/>
      <c r="Q96" s="208"/>
      <c r="R96" s="208"/>
      <c r="S96" s="208"/>
      <c r="T96" s="209"/>
      <c r="AT96" s="210" t="s">
        <v>161</v>
      </c>
      <c r="AU96" s="210" t="s">
        <v>81</v>
      </c>
      <c r="AV96" s="13" t="s">
        <v>81</v>
      </c>
      <c r="AW96" s="13" t="s">
        <v>34</v>
      </c>
      <c r="AX96" s="13" t="s">
        <v>79</v>
      </c>
      <c r="AY96" s="210" t="s">
        <v>148</v>
      </c>
    </row>
    <row r="97" spans="1:65" s="2" customFormat="1" ht="24.2" customHeight="1">
      <c r="A97" s="36"/>
      <c r="B97" s="37"/>
      <c r="C97" s="180" t="s">
        <v>172</v>
      </c>
      <c r="D97" s="180" t="s">
        <v>150</v>
      </c>
      <c r="E97" s="181" t="s">
        <v>1489</v>
      </c>
      <c r="F97" s="182" t="s">
        <v>1490</v>
      </c>
      <c r="G97" s="183" t="s">
        <v>1491</v>
      </c>
      <c r="H97" s="184">
        <v>1</v>
      </c>
      <c r="I97" s="185"/>
      <c r="J97" s="186">
        <f>ROUND(I97*H97,2)</f>
        <v>0</v>
      </c>
      <c r="K97" s="182" t="s">
        <v>19</v>
      </c>
      <c r="L97" s="41"/>
      <c r="M97" s="187" t="s">
        <v>19</v>
      </c>
      <c r="N97" s="188" t="s">
        <v>43</v>
      </c>
      <c r="O97" s="66"/>
      <c r="P97" s="189">
        <f>O97*H97</f>
        <v>0</v>
      </c>
      <c r="Q97" s="189">
        <v>0</v>
      </c>
      <c r="R97" s="189">
        <f>Q97*H97</f>
        <v>0</v>
      </c>
      <c r="S97" s="189">
        <v>0</v>
      </c>
      <c r="T97" s="190">
        <f>S97*H97</f>
        <v>0</v>
      </c>
      <c r="U97" s="36"/>
      <c r="V97" s="36"/>
      <c r="W97" s="36"/>
      <c r="X97" s="36"/>
      <c r="Y97" s="36"/>
      <c r="Z97" s="36"/>
      <c r="AA97" s="36"/>
      <c r="AB97" s="36"/>
      <c r="AC97" s="36"/>
      <c r="AD97" s="36"/>
      <c r="AE97" s="36"/>
      <c r="AR97" s="191" t="s">
        <v>1481</v>
      </c>
      <c r="AT97" s="191" t="s">
        <v>150</v>
      </c>
      <c r="AU97" s="191" t="s">
        <v>81</v>
      </c>
      <c r="AY97" s="19" t="s">
        <v>148</v>
      </c>
      <c r="BE97" s="192">
        <f>IF(N97="základní",J97,0)</f>
        <v>0</v>
      </c>
      <c r="BF97" s="192">
        <f>IF(N97="snížená",J97,0)</f>
        <v>0</v>
      </c>
      <c r="BG97" s="192">
        <f>IF(N97="zákl. přenesená",J97,0)</f>
        <v>0</v>
      </c>
      <c r="BH97" s="192">
        <f>IF(N97="sníž. přenesená",J97,0)</f>
        <v>0</v>
      </c>
      <c r="BI97" s="192">
        <f>IF(N97="nulová",J97,0)</f>
        <v>0</v>
      </c>
      <c r="BJ97" s="19" t="s">
        <v>79</v>
      </c>
      <c r="BK97" s="192">
        <f>ROUND(I97*H97,2)</f>
        <v>0</v>
      </c>
      <c r="BL97" s="19" t="s">
        <v>1481</v>
      </c>
      <c r="BM97" s="191" t="s">
        <v>1492</v>
      </c>
    </row>
    <row r="98" spans="1:47" s="2" customFormat="1" ht="12">
      <c r="A98" s="36"/>
      <c r="B98" s="37"/>
      <c r="C98" s="38"/>
      <c r="D98" s="193" t="s">
        <v>157</v>
      </c>
      <c r="E98" s="38"/>
      <c r="F98" s="194" t="s">
        <v>1493</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157</v>
      </c>
      <c r="AU98" s="19" t="s">
        <v>81</v>
      </c>
    </row>
    <row r="99" spans="2:51" s="13" customFormat="1" ht="22.5">
      <c r="B99" s="200"/>
      <c r="C99" s="201"/>
      <c r="D99" s="193" t="s">
        <v>161</v>
      </c>
      <c r="E99" s="202" t="s">
        <v>19</v>
      </c>
      <c r="F99" s="203" t="s">
        <v>1494</v>
      </c>
      <c r="G99" s="201"/>
      <c r="H99" s="204">
        <v>1</v>
      </c>
      <c r="I99" s="205"/>
      <c r="J99" s="201"/>
      <c r="K99" s="201"/>
      <c r="L99" s="206"/>
      <c r="M99" s="207"/>
      <c r="N99" s="208"/>
      <c r="O99" s="208"/>
      <c r="P99" s="208"/>
      <c r="Q99" s="208"/>
      <c r="R99" s="208"/>
      <c r="S99" s="208"/>
      <c r="T99" s="209"/>
      <c r="AT99" s="210" t="s">
        <v>161</v>
      </c>
      <c r="AU99" s="210" t="s">
        <v>81</v>
      </c>
      <c r="AV99" s="13" t="s">
        <v>81</v>
      </c>
      <c r="AW99" s="13" t="s">
        <v>34</v>
      </c>
      <c r="AX99" s="13" t="s">
        <v>79</v>
      </c>
      <c r="AY99" s="210" t="s">
        <v>148</v>
      </c>
    </row>
    <row r="100" spans="2:63" s="12" customFormat="1" ht="22.9" customHeight="1">
      <c r="B100" s="164"/>
      <c r="C100" s="165"/>
      <c r="D100" s="166" t="s">
        <v>71</v>
      </c>
      <c r="E100" s="178" t="s">
        <v>1495</v>
      </c>
      <c r="F100" s="178" t="s">
        <v>1496</v>
      </c>
      <c r="G100" s="165"/>
      <c r="H100" s="165"/>
      <c r="I100" s="168"/>
      <c r="J100" s="179">
        <f>BK100</f>
        <v>0</v>
      </c>
      <c r="K100" s="165"/>
      <c r="L100" s="170"/>
      <c r="M100" s="171"/>
      <c r="N100" s="172"/>
      <c r="O100" s="172"/>
      <c r="P100" s="173">
        <f>SUM(P101:P108)</f>
        <v>0</v>
      </c>
      <c r="Q100" s="172"/>
      <c r="R100" s="173">
        <f>SUM(R101:R108)</f>
        <v>0</v>
      </c>
      <c r="S100" s="172"/>
      <c r="T100" s="174">
        <f>SUM(T101:T108)</f>
        <v>0</v>
      </c>
      <c r="AR100" s="175" t="s">
        <v>155</v>
      </c>
      <c r="AT100" s="176" t="s">
        <v>71</v>
      </c>
      <c r="AU100" s="176" t="s">
        <v>79</v>
      </c>
      <c r="AY100" s="175" t="s">
        <v>148</v>
      </c>
      <c r="BK100" s="177">
        <f>SUM(BK101:BK108)</f>
        <v>0</v>
      </c>
    </row>
    <row r="101" spans="1:65" s="2" customFormat="1" ht="16.5" customHeight="1">
      <c r="A101" s="36"/>
      <c r="B101" s="37"/>
      <c r="C101" s="180" t="s">
        <v>181</v>
      </c>
      <c r="D101" s="180" t="s">
        <v>150</v>
      </c>
      <c r="E101" s="181" t="s">
        <v>1497</v>
      </c>
      <c r="F101" s="182" t="s">
        <v>1498</v>
      </c>
      <c r="G101" s="183" t="s">
        <v>200</v>
      </c>
      <c r="H101" s="184">
        <v>1</v>
      </c>
      <c r="I101" s="185"/>
      <c r="J101" s="186">
        <f>ROUND(I101*H101,2)</f>
        <v>0</v>
      </c>
      <c r="K101" s="182" t="s">
        <v>19</v>
      </c>
      <c r="L101" s="41"/>
      <c r="M101" s="187" t="s">
        <v>19</v>
      </c>
      <c r="N101" s="188" t="s">
        <v>43</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1481</v>
      </c>
      <c r="AT101" s="191" t="s">
        <v>150</v>
      </c>
      <c r="AU101" s="191" t="s">
        <v>81</v>
      </c>
      <c r="AY101" s="19" t="s">
        <v>148</v>
      </c>
      <c r="BE101" s="192">
        <f>IF(N101="základní",J101,0)</f>
        <v>0</v>
      </c>
      <c r="BF101" s="192">
        <f>IF(N101="snížená",J101,0)</f>
        <v>0</v>
      </c>
      <c r="BG101" s="192">
        <f>IF(N101="zákl. přenesená",J101,0)</f>
        <v>0</v>
      </c>
      <c r="BH101" s="192">
        <f>IF(N101="sníž. přenesená",J101,0)</f>
        <v>0</v>
      </c>
      <c r="BI101" s="192">
        <f>IF(N101="nulová",J101,0)</f>
        <v>0</v>
      </c>
      <c r="BJ101" s="19" t="s">
        <v>79</v>
      </c>
      <c r="BK101" s="192">
        <f>ROUND(I101*H101,2)</f>
        <v>0</v>
      </c>
      <c r="BL101" s="19" t="s">
        <v>1481</v>
      </c>
      <c r="BM101" s="191" t="s">
        <v>1499</v>
      </c>
    </row>
    <row r="102" spans="1:47" s="2" customFormat="1" ht="19.5">
      <c r="A102" s="36"/>
      <c r="B102" s="37"/>
      <c r="C102" s="38"/>
      <c r="D102" s="193" t="s">
        <v>157</v>
      </c>
      <c r="E102" s="38"/>
      <c r="F102" s="194" t="s">
        <v>1500</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157</v>
      </c>
      <c r="AU102" s="19" t="s">
        <v>81</v>
      </c>
    </row>
    <row r="103" spans="1:65" s="2" customFormat="1" ht="24.2" customHeight="1">
      <c r="A103" s="36"/>
      <c r="B103" s="37"/>
      <c r="C103" s="180" t="s">
        <v>188</v>
      </c>
      <c r="D103" s="180" t="s">
        <v>150</v>
      </c>
      <c r="E103" s="181" t="s">
        <v>1501</v>
      </c>
      <c r="F103" s="182" t="s">
        <v>1502</v>
      </c>
      <c r="G103" s="183" t="s">
        <v>200</v>
      </c>
      <c r="H103" s="184">
        <v>1</v>
      </c>
      <c r="I103" s="185"/>
      <c r="J103" s="186">
        <f>ROUND(I103*H103,2)</f>
        <v>0</v>
      </c>
      <c r="K103" s="182" t="s">
        <v>19</v>
      </c>
      <c r="L103" s="41"/>
      <c r="M103" s="187" t="s">
        <v>19</v>
      </c>
      <c r="N103" s="188" t="s">
        <v>43</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1481</v>
      </c>
      <c r="AT103" s="191" t="s">
        <v>150</v>
      </c>
      <c r="AU103" s="191" t="s">
        <v>81</v>
      </c>
      <c r="AY103" s="19" t="s">
        <v>148</v>
      </c>
      <c r="BE103" s="192">
        <f>IF(N103="základní",J103,0)</f>
        <v>0</v>
      </c>
      <c r="BF103" s="192">
        <f>IF(N103="snížená",J103,0)</f>
        <v>0</v>
      </c>
      <c r="BG103" s="192">
        <f>IF(N103="zákl. přenesená",J103,0)</f>
        <v>0</v>
      </c>
      <c r="BH103" s="192">
        <f>IF(N103="sníž. přenesená",J103,0)</f>
        <v>0</v>
      </c>
      <c r="BI103" s="192">
        <f>IF(N103="nulová",J103,0)</f>
        <v>0</v>
      </c>
      <c r="BJ103" s="19" t="s">
        <v>79</v>
      </c>
      <c r="BK103" s="192">
        <f>ROUND(I103*H103,2)</f>
        <v>0</v>
      </c>
      <c r="BL103" s="19" t="s">
        <v>1481</v>
      </c>
      <c r="BM103" s="191" t="s">
        <v>1503</v>
      </c>
    </row>
    <row r="104" spans="1:47" s="2" customFormat="1" ht="29.25">
      <c r="A104" s="36"/>
      <c r="B104" s="37"/>
      <c r="C104" s="38"/>
      <c r="D104" s="193" t="s">
        <v>157</v>
      </c>
      <c r="E104" s="38"/>
      <c r="F104" s="194" t="s">
        <v>1504</v>
      </c>
      <c r="G104" s="38"/>
      <c r="H104" s="38"/>
      <c r="I104" s="195"/>
      <c r="J104" s="38"/>
      <c r="K104" s="38"/>
      <c r="L104" s="41"/>
      <c r="M104" s="196"/>
      <c r="N104" s="197"/>
      <c r="O104" s="66"/>
      <c r="P104" s="66"/>
      <c r="Q104" s="66"/>
      <c r="R104" s="66"/>
      <c r="S104" s="66"/>
      <c r="T104" s="67"/>
      <c r="U104" s="36"/>
      <c r="V104" s="36"/>
      <c r="W104" s="36"/>
      <c r="X104" s="36"/>
      <c r="Y104" s="36"/>
      <c r="Z104" s="36"/>
      <c r="AA104" s="36"/>
      <c r="AB104" s="36"/>
      <c r="AC104" s="36"/>
      <c r="AD104" s="36"/>
      <c r="AE104" s="36"/>
      <c r="AT104" s="19" t="s">
        <v>157</v>
      </c>
      <c r="AU104" s="19" t="s">
        <v>81</v>
      </c>
    </row>
    <row r="105" spans="1:65" s="2" customFormat="1" ht="44.25" customHeight="1">
      <c r="A105" s="36"/>
      <c r="B105" s="37"/>
      <c r="C105" s="180" t="s">
        <v>193</v>
      </c>
      <c r="D105" s="180" t="s">
        <v>150</v>
      </c>
      <c r="E105" s="181" t="s">
        <v>1505</v>
      </c>
      <c r="F105" s="182" t="s">
        <v>1506</v>
      </c>
      <c r="G105" s="183" t="s">
        <v>200</v>
      </c>
      <c r="H105" s="184">
        <v>1</v>
      </c>
      <c r="I105" s="185"/>
      <c r="J105" s="186">
        <f>ROUND(I105*H105,2)</f>
        <v>0</v>
      </c>
      <c r="K105" s="182" t="s">
        <v>19</v>
      </c>
      <c r="L105" s="41"/>
      <c r="M105" s="187" t="s">
        <v>19</v>
      </c>
      <c r="N105" s="188" t="s">
        <v>43</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1481</v>
      </c>
      <c r="AT105" s="191" t="s">
        <v>150</v>
      </c>
      <c r="AU105" s="191" t="s">
        <v>81</v>
      </c>
      <c r="AY105" s="19" t="s">
        <v>148</v>
      </c>
      <c r="BE105" s="192">
        <f>IF(N105="základní",J105,0)</f>
        <v>0</v>
      </c>
      <c r="BF105" s="192">
        <f>IF(N105="snížená",J105,0)</f>
        <v>0</v>
      </c>
      <c r="BG105" s="192">
        <f>IF(N105="zákl. přenesená",J105,0)</f>
        <v>0</v>
      </c>
      <c r="BH105" s="192">
        <f>IF(N105="sníž. přenesená",J105,0)</f>
        <v>0</v>
      </c>
      <c r="BI105" s="192">
        <f>IF(N105="nulová",J105,0)</f>
        <v>0</v>
      </c>
      <c r="BJ105" s="19" t="s">
        <v>79</v>
      </c>
      <c r="BK105" s="192">
        <f>ROUND(I105*H105,2)</f>
        <v>0</v>
      </c>
      <c r="BL105" s="19" t="s">
        <v>1481</v>
      </c>
      <c r="BM105" s="191" t="s">
        <v>1507</v>
      </c>
    </row>
    <row r="106" spans="1:47" s="2" customFormat="1" ht="12">
      <c r="A106" s="36"/>
      <c r="B106" s="37"/>
      <c r="C106" s="38"/>
      <c r="D106" s="193" t="s">
        <v>157</v>
      </c>
      <c r="E106" s="38"/>
      <c r="F106" s="194" t="s">
        <v>1508</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157</v>
      </c>
      <c r="AU106" s="19" t="s">
        <v>81</v>
      </c>
    </row>
    <row r="107" spans="1:65" s="2" customFormat="1" ht="44.25" customHeight="1">
      <c r="A107" s="36"/>
      <c r="B107" s="37"/>
      <c r="C107" s="180" t="s">
        <v>212</v>
      </c>
      <c r="D107" s="180" t="s">
        <v>150</v>
      </c>
      <c r="E107" s="181" t="s">
        <v>1509</v>
      </c>
      <c r="F107" s="182" t="s">
        <v>1506</v>
      </c>
      <c r="G107" s="183" t="s">
        <v>200</v>
      </c>
      <c r="H107" s="184">
        <v>1</v>
      </c>
      <c r="I107" s="185"/>
      <c r="J107" s="186">
        <f>ROUND(I107*H107,2)</f>
        <v>0</v>
      </c>
      <c r="K107" s="182" t="s">
        <v>19</v>
      </c>
      <c r="L107" s="41"/>
      <c r="M107" s="187" t="s">
        <v>19</v>
      </c>
      <c r="N107" s="188" t="s">
        <v>43</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1481</v>
      </c>
      <c r="AT107" s="191" t="s">
        <v>150</v>
      </c>
      <c r="AU107" s="191" t="s">
        <v>81</v>
      </c>
      <c r="AY107" s="19" t="s">
        <v>148</v>
      </c>
      <c r="BE107" s="192">
        <f>IF(N107="základní",J107,0)</f>
        <v>0</v>
      </c>
      <c r="BF107" s="192">
        <f>IF(N107="snížená",J107,0)</f>
        <v>0</v>
      </c>
      <c r="BG107" s="192">
        <f>IF(N107="zákl. přenesená",J107,0)</f>
        <v>0</v>
      </c>
      <c r="BH107" s="192">
        <f>IF(N107="sníž. přenesená",J107,0)</f>
        <v>0</v>
      </c>
      <c r="BI107" s="192">
        <f>IF(N107="nulová",J107,0)</f>
        <v>0</v>
      </c>
      <c r="BJ107" s="19" t="s">
        <v>79</v>
      </c>
      <c r="BK107" s="192">
        <f>ROUND(I107*H107,2)</f>
        <v>0</v>
      </c>
      <c r="BL107" s="19" t="s">
        <v>1481</v>
      </c>
      <c r="BM107" s="191" t="s">
        <v>1510</v>
      </c>
    </row>
    <row r="108" spans="1:47" s="2" customFormat="1" ht="12">
      <c r="A108" s="36"/>
      <c r="B108" s="37"/>
      <c r="C108" s="38"/>
      <c r="D108" s="193" t="s">
        <v>157</v>
      </c>
      <c r="E108" s="38"/>
      <c r="F108" s="194" t="s">
        <v>1511</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157</v>
      </c>
      <c r="AU108" s="19" t="s">
        <v>81</v>
      </c>
    </row>
    <row r="109" spans="2:63" s="12" customFormat="1" ht="22.9" customHeight="1">
      <c r="B109" s="164"/>
      <c r="C109" s="165"/>
      <c r="D109" s="166" t="s">
        <v>71</v>
      </c>
      <c r="E109" s="178" t="s">
        <v>1512</v>
      </c>
      <c r="F109" s="178" t="s">
        <v>1513</v>
      </c>
      <c r="G109" s="165"/>
      <c r="H109" s="165"/>
      <c r="I109" s="168"/>
      <c r="J109" s="179">
        <f>BK109</f>
        <v>0</v>
      </c>
      <c r="K109" s="165"/>
      <c r="L109" s="170"/>
      <c r="M109" s="171"/>
      <c r="N109" s="172"/>
      <c r="O109" s="172"/>
      <c r="P109" s="173">
        <f>SUM(P110:P113)</f>
        <v>0</v>
      </c>
      <c r="Q109" s="172"/>
      <c r="R109" s="173">
        <f>SUM(R110:R113)</f>
        <v>0</v>
      </c>
      <c r="S109" s="172"/>
      <c r="T109" s="174">
        <f>SUM(T110:T113)</f>
        <v>0</v>
      </c>
      <c r="AR109" s="175" t="s">
        <v>155</v>
      </c>
      <c r="AT109" s="176" t="s">
        <v>71</v>
      </c>
      <c r="AU109" s="176" t="s">
        <v>79</v>
      </c>
      <c r="AY109" s="175" t="s">
        <v>148</v>
      </c>
      <c r="BK109" s="177">
        <f>SUM(BK110:BK113)</f>
        <v>0</v>
      </c>
    </row>
    <row r="110" spans="1:65" s="2" customFormat="1" ht="16.5" customHeight="1">
      <c r="A110" s="36"/>
      <c r="B110" s="37"/>
      <c r="C110" s="180" t="s">
        <v>222</v>
      </c>
      <c r="D110" s="180" t="s">
        <v>150</v>
      </c>
      <c r="E110" s="181" t="s">
        <v>1514</v>
      </c>
      <c r="F110" s="182" t="s">
        <v>1515</v>
      </c>
      <c r="G110" s="183" t="s">
        <v>1480</v>
      </c>
      <c r="H110" s="184">
        <v>1</v>
      </c>
      <c r="I110" s="185"/>
      <c r="J110" s="186">
        <f>ROUND(I110*H110,2)</f>
        <v>0</v>
      </c>
      <c r="K110" s="182" t="s">
        <v>19</v>
      </c>
      <c r="L110" s="41"/>
      <c r="M110" s="187" t="s">
        <v>19</v>
      </c>
      <c r="N110" s="188" t="s">
        <v>43</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1516</v>
      </c>
      <c r="AT110" s="191" t="s">
        <v>150</v>
      </c>
      <c r="AU110" s="191" t="s">
        <v>81</v>
      </c>
      <c r="AY110" s="19" t="s">
        <v>148</v>
      </c>
      <c r="BE110" s="192">
        <f>IF(N110="základní",J110,0)</f>
        <v>0</v>
      </c>
      <c r="BF110" s="192">
        <f>IF(N110="snížená",J110,0)</f>
        <v>0</v>
      </c>
      <c r="BG110" s="192">
        <f>IF(N110="zákl. přenesená",J110,0)</f>
        <v>0</v>
      </c>
      <c r="BH110" s="192">
        <f>IF(N110="sníž. přenesená",J110,0)</f>
        <v>0</v>
      </c>
      <c r="BI110" s="192">
        <f>IF(N110="nulová",J110,0)</f>
        <v>0</v>
      </c>
      <c r="BJ110" s="19" t="s">
        <v>79</v>
      </c>
      <c r="BK110" s="192">
        <f>ROUND(I110*H110,2)</f>
        <v>0</v>
      </c>
      <c r="BL110" s="19" t="s">
        <v>1516</v>
      </c>
      <c r="BM110" s="191" t="s">
        <v>1517</v>
      </c>
    </row>
    <row r="111" spans="1:47" s="2" customFormat="1" ht="12">
      <c r="A111" s="36"/>
      <c r="B111" s="37"/>
      <c r="C111" s="38"/>
      <c r="D111" s="193" t="s">
        <v>157</v>
      </c>
      <c r="E111" s="38"/>
      <c r="F111" s="194" t="s">
        <v>1515</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157</v>
      </c>
      <c r="AU111" s="19" t="s">
        <v>81</v>
      </c>
    </row>
    <row r="112" spans="1:65" s="2" customFormat="1" ht="16.5" customHeight="1">
      <c r="A112" s="36"/>
      <c r="B112" s="37"/>
      <c r="C112" s="180" t="s">
        <v>227</v>
      </c>
      <c r="D112" s="180" t="s">
        <v>150</v>
      </c>
      <c r="E112" s="181" t="s">
        <v>1518</v>
      </c>
      <c r="F112" s="182" t="s">
        <v>1519</v>
      </c>
      <c r="G112" s="183" t="s">
        <v>1480</v>
      </c>
      <c r="H112" s="184">
        <v>1</v>
      </c>
      <c r="I112" s="185"/>
      <c r="J112" s="186">
        <f>ROUND(I112*H112,2)</f>
        <v>0</v>
      </c>
      <c r="K112" s="182" t="s">
        <v>19</v>
      </c>
      <c r="L112" s="41"/>
      <c r="M112" s="187" t="s">
        <v>19</v>
      </c>
      <c r="N112" s="188" t="s">
        <v>43</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1516</v>
      </c>
      <c r="AT112" s="191" t="s">
        <v>150</v>
      </c>
      <c r="AU112" s="191" t="s">
        <v>81</v>
      </c>
      <c r="AY112" s="19" t="s">
        <v>148</v>
      </c>
      <c r="BE112" s="192">
        <f>IF(N112="základní",J112,0)</f>
        <v>0</v>
      </c>
      <c r="BF112" s="192">
        <f>IF(N112="snížená",J112,0)</f>
        <v>0</v>
      </c>
      <c r="BG112" s="192">
        <f>IF(N112="zákl. přenesená",J112,0)</f>
        <v>0</v>
      </c>
      <c r="BH112" s="192">
        <f>IF(N112="sníž. přenesená",J112,0)</f>
        <v>0</v>
      </c>
      <c r="BI112" s="192">
        <f>IF(N112="nulová",J112,0)</f>
        <v>0</v>
      </c>
      <c r="BJ112" s="19" t="s">
        <v>79</v>
      </c>
      <c r="BK112" s="192">
        <f>ROUND(I112*H112,2)</f>
        <v>0</v>
      </c>
      <c r="BL112" s="19" t="s">
        <v>1516</v>
      </c>
      <c r="BM112" s="191" t="s">
        <v>1520</v>
      </c>
    </row>
    <row r="113" spans="1:47" s="2" customFormat="1" ht="12">
      <c r="A113" s="36"/>
      <c r="B113" s="37"/>
      <c r="C113" s="38"/>
      <c r="D113" s="193" t="s">
        <v>157</v>
      </c>
      <c r="E113" s="38"/>
      <c r="F113" s="194" t="s">
        <v>1521</v>
      </c>
      <c r="G113" s="38"/>
      <c r="H113" s="38"/>
      <c r="I113" s="195"/>
      <c r="J113" s="38"/>
      <c r="K113" s="38"/>
      <c r="L113" s="41"/>
      <c r="M113" s="257"/>
      <c r="N113" s="258"/>
      <c r="O113" s="259"/>
      <c r="P113" s="259"/>
      <c r="Q113" s="259"/>
      <c r="R113" s="259"/>
      <c r="S113" s="259"/>
      <c r="T113" s="260"/>
      <c r="U113" s="36"/>
      <c r="V113" s="36"/>
      <c r="W113" s="36"/>
      <c r="X113" s="36"/>
      <c r="Y113" s="36"/>
      <c r="Z113" s="36"/>
      <c r="AA113" s="36"/>
      <c r="AB113" s="36"/>
      <c r="AC113" s="36"/>
      <c r="AD113" s="36"/>
      <c r="AE113" s="36"/>
      <c r="AT113" s="19" t="s">
        <v>157</v>
      </c>
      <c r="AU113" s="19" t="s">
        <v>81</v>
      </c>
    </row>
    <row r="114" spans="1:31" s="2" customFormat="1" ht="6.95" customHeight="1">
      <c r="A114" s="36"/>
      <c r="B114" s="49"/>
      <c r="C114" s="50"/>
      <c r="D114" s="50"/>
      <c r="E114" s="50"/>
      <c r="F114" s="50"/>
      <c r="G114" s="50"/>
      <c r="H114" s="50"/>
      <c r="I114" s="50"/>
      <c r="J114" s="50"/>
      <c r="K114" s="50"/>
      <c r="L114" s="41"/>
      <c r="M114" s="36"/>
      <c r="O114" s="36"/>
      <c r="P114" s="36"/>
      <c r="Q114" s="36"/>
      <c r="R114" s="36"/>
      <c r="S114" s="36"/>
      <c r="T114" s="36"/>
      <c r="U114" s="36"/>
      <c r="V114" s="36"/>
      <c r="W114" s="36"/>
      <c r="X114" s="36"/>
      <c r="Y114" s="36"/>
      <c r="Z114" s="36"/>
      <c r="AA114" s="36"/>
      <c r="AB114" s="36"/>
      <c r="AC114" s="36"/>
      <c r="AD114" s="36"/>
      <c r="AE114" s="36"/>
    </row>
  </sheetData>
  <sheetProtection password="CC35" sheet="1" objects="1" scenarios="1" formatColumns="0" formatRows="0" autoFilter="0"/>
  <autoFilter ref="C88:K113"/>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1" customWidth="1"/>
    <col min="2" max="2" width="1.7109375" style="261" customWidth="1"/>
    <col min="3" max="4" width="5.00390625" style="261" customWidth="1"/>
    <col min="5" max="5" width="11.7109375" style="261" customWidth="1"/>
    <col min="6" max="6" width="9.140625" style="261" customWidth="1"/>
    <col min="7" max="7" width="5.00390625" style="261" customWidth="1"/>
    <col min="8" max="8" width="77.8515625" style="261" customWidth="1"/>
    <col min="9" max="10" width="20.00390625" style="261" customWidth="1"/>
    <col min="11" max="11" width="1.7109375" style="261" customWidth="1"/>
  </cols>
  <sheetData>
    <row r="1" s="1" customFormat="1" ht="37.5" customHeight="1"/>
    <row r="2" spans="2:11" s="1" customFormat="1" ht="7.5" customHeight="1">
      <c r="B2" s="262"/>
      <c r="C2" s="263"/>
      <c r="D2" s="263"/>
      <c r="E2" s="263"/>
      <c r="F2" s="263"/>
      <c r="G2" s="263"/>
      <c r="H2" s="263"/>
      <c r="I2" s="263"/>
      <c r="J2" s="263"/>
      <c r="K2" s="264"/>
    </row>
    <row r="3" spans="2:11" s="17" customFormat="1" ht="45" customHeight="1">
      <c r="B3" s="265"/>
      <c r="C3" s="397" t="s">
        <v>1522</v>
      </c>
      <c r="D3" s="397"/>
      <c r="E3" s="397"/>
      <c r="F3" s="397"/>
      <c r="G3" s="397"/>
      <c r="H3" s="397"/>
      <c r="I3" s="397"/>
      <c r="J3" s="397"/>
      <c r="K3" s="266"/>
    </row>
    <row r="4" spans="2:11" s="1" customFormat="1" ht="25.5" customHeight="1">
      <c r="B4" s="267"/>
      <c r="C4" s="398" t="s">
        <v>1523</v>
      </c>
      <c r="D4" s="398"/>
      <c r="E4" s="398"/>
      <c r="F4" s="398"/>
      <c r="G4" s="398"/>
      <c r="H4" s="398"/>
      <c r="I4" s="398"/>
      <c r="J4" s="398"/>
      <c r="K4" s="268"/>
    </row>
    <row r="5" spans="2:11" s="1" customFormat="1" ht="5.25" customHeight="1">
      <c r="B5" s="267"/>
      <c r="C5" s="269"/>
      <c r="D5" s="269"/>
      <c r="E5" s="269"/>
      <c r="F5" s="269"/>
      <c r="G5" s="269"/>
      <c r="H5" s="269"/>
      <c r="I5" s="269"/>
      <c r="J5" s="269"/>
      <c r="K5" s="268"/>
    </row>
    <row r="6" spans="2:11" s="1" customFormat="1" ht="15" customHeight="1">
      <c r="B6" s="267"/>
      <c r="C6" s="396" t="s">
        <v>1524</v>
      </c>
      <c r="D6" s="396"/>
      <c r="E6" s="396"/>
      <c r="F6" s="396"/>
      <c r="G6" s="396"/>
      <c r="H6" s="396"/>
      <c r="I6" s="396"/>
      <c r="J6" s="396"/>
      <c r="K6" s="268"/>
    </row>
    <row r="7" spans="2:11" s="1" customFormat="1" ht="15" customHeight="1">
      <c r="B7" s="271"/>
      <c r="C7" s="396" t="s">
        <v>1525</v>
      </c>
      <c r="D7" s="396"/>
      <c r="E7" s="396"/>
      <c r="F7" s="396"/>
      <c r="G7" s="396"/>
      <c r="H7" s="396"/>
      <c r="I7" s="396"/>
      <c r="J7" s="396"/>
      <c r="K7" s="268"/>
    </row>
    <row r="8" spans="2:11" s="1" customFormat="1" ht="12.75" customHeight="1">
      <c r="B8" s="271"/>
      <c r="C8" s="270"/>
      <c r="D8" s="270"/>
      <c r="E8" s="270"/>
      <c r="F8" s="270"/>
      <c r="G8" s="270"/>
      <c r="H8" s="270"/>
      <c r="I8" s="270"/>
      <c r="J8" s="270"/>
      <c r="K8" s="268"/>
    </row>
    <row r="9" spans="2:11" s="1" customFormat="1" ht="15" customHeight="1">
      <c r="B9" s="271"/>
      <c r="C9" s="396" t="s">
        <v>1526</v>
      </c>
      <c r="D9" s="396"/>
      <c r="E9" s="396"/>
      <c r="F9" s="396"/>
      <c r="G9" s="396"/>
      <c r="H9" s="396"/>
      <c r="I9" s="396"/>
      <c r="J9" s="396"/>
      <c r="K9" s="268"/>
    </row>
    <row r="10" spans="2:11" s="1" customFormat="1" ht="15" customHeight="1">
      <c r="B10" s="271"/>
      <c r="C10" s="270"/>
      <c r="D10" s="396" t="s">
        <v>1527</v>
      </c>
      <c r="E10" s="396"/>
      <c r="F10" s="396"/>
      <c r="G10" s="396"/>
      <c r="H10" s="396"/>
      <c r="I10" s="396"/>
      <c r="J10" s="396"/>
      <c r="K10" s="268"/>
    </row>
    <row r="11" spans="2:11" s="1" customFormat="1" ht="15" customHeight="1">
      <c r="B11" s="271"/>
      <c r="C11" s="272"/>
      <c r="D11" s="396" t="s">
        <v>1528</v>
      </c>
      <c r="E11" s="396"/>
      <c r="F11" s="396"/>
      <c r="G11" s="396"/>
      <c r="H11" s="396"/>
      <c r="I11" s="396"/>
      <c r="J11" s="396"/>
      <c r="K11" s="268"/>
    </row>
    <row r="12" spans="2:11" s="1" customFormat="1" ht="15" customHeight="1">
      <c r="B12" s="271"/>
      <c r="C12" s="272"/>
      <c r="D12" s="270"/>
      <c r="E12" s="270"/>
      <c r="F12" s="270"/>
      <c r="G12" s="270"/>
      <c r="H12" s="270"/>
      <c r="I12" s="270"/>
      <c r="J12" s="270"/>
      <c r="K12" s="268"/>
    </row>
    <row r="13" spans="2:11" s="1" customFormat="1" ht="15" customHeight="1">
      <c r="B13" s="271"/>
      <c r="C13" s="272"/>
      <c r="D13" s="273" t="s">
        <v>1529</v>
      </c>
      <c r="E13" s="270"/>
      <c r="F13" s="270"/>
      <c r="G13" s="270"/>
      <c r="H13" s="270"/>
      <c r="I13" s="270"/>
      <c r="J13" s="270"/>
      <c r="K13" s="268"/>
    </row>
    <row r="14" spans="2:11" s="1" customFormat="1" ht="12.75" customHeight="1">
      <c r="B14" s="271"/>
      <c r="C14" s="272"/>
      <c r="D14" s="272"/>
      <c r="E14" s="272"/>
      <c r="F14" s="272"/>
      <c r="G14" s="272"/>
      <c r="H14" s="272"/>
      <c r="I14" s="272"/>
      <c r="J14" s="272"/>
      <c r="K14" s="268"/>
    </row>
    <row r="15" spans="2:11" s="1" customFormat="1" ht="15" customHeight="1">
      <c r="B15" s="271"/>
      <c r="C15" s="272"/>
      <c r="D15" s="396" t="s">
        <v>1530</v>
      </c>
      <c r="E15" s="396"/>
      <c r="F15" s="396"/>
      <c r="G15" s="396"/>
      <c r="H15" s="396"/>
      <c r="I15" s="396"/>
      <c r="J15" s="396"/>
      <c r="K15" s="268"/>
    </row>
    <row r="16" spans="2:11" s="1" customFormat="1" ht="15" customHeight="1">
      <c r="B16" s="271"/>
      <c r="C16" s="272"/>
      <c r="D16" s="396" t="s">
        <v>1531</v>
      </c>
      <c r="E16" s="396"/>
      <c r="F16" s="396"/>
      <c r="G16" s="396"/>
      <c r="H16" s="396"/>
      <c r="I16" s="396"/>
      <c r="J16" s="396"/>
      <c r="K16" s="268"/>
    </row>
    <row r="17" spans="2:11" s="1" customFormat="1" ht="15" customHeight="1">
      <c r="B17" s="271"/>
      <c r="C17" s="272"/>
      <c r="D17" s="396" t="s">
        <v>1532</v>
      </c>
      <c r="E17" s="396"/>
      <c r="F17" s="396"/>
      <c r="G17" s="396"/>
      <c r="H17" s="396"/>
      <c r="I17" s="396"/>
      <c r="J17" s="396"/>
      <c r="K17" s="268"/>
    </row>
    <row r="18" spans="2:11" s="1" customFormat="1" ht="15" customHeight="1">
      <c r="B18" s="271"/>
      <c r="C18" s="272"/>
      <c r="D18" s="272"/>
      <c r="E18" s="274" t="s">
        <v>78</v>
      </c>
      <c r="F18" s="396" t="s">
        <v>1533</v>
      </c>
      <c r="G18" s="396"/>
      <c r="H18" s="396"/>
      <c r="I18" s="396"/>
      <c r="J18" s="396"/>
      <c r="K18" s="268"/>
    </row>
    <row r="19" spans="2:11" s="1" customFormat="1" ht="15" customHeight="1">
      <c r="B19" s="271"/>
      <c r="C19" s="272"/>
      <c r="D19" s="272"/>
      <c r="E19" s="274" t="s">
        <v>1534</v>
      </c>
      <c r="F19" s="396" t="s">
        <v>1535</v>
      </c>
      <c r="G19" s="396"/>
      <c r="H19" s="396"/>
      <c r="I19" s="396"/>
      <c r="J19" s="396"/>
      <c r="K19" s="268"/>
    </row>
    <row r="20" spans="2:11" s="1" customFormat="1" ht="15" customHeight="1">
      <c r="B20" s="271"/>
      <c r="C20" s="272"/>
      <c r="D20" s="272"/>
      <c r="E20" s="274" t="s">
        <v>1536</v>
      </c>
      <c r="F20" s="396" t="s">
        <v>1537</v>
      </c>
      <c r="G20" s="396"/>
      <c r="H20" s="396"/>
      <c r="I20" s="396"/>
      <c r="J20" s="396"/>
      <c r="K20" s="268"/>
    </row>
    <row r="21" spans="2:11" s="1" customFormat="1" ht="15" customHeight="1">
      <c r="B21" s="271"/>
      <c r="C21" s="272"/>
      <c r="D21" s="272"/>
      <c r="E21" s="274" t="s">
        <v>1538</v>
      </c>
      <c r="F21" s="396" t="s">
        <v>1539</v>
      </c>
      <c r="G21" s="396"/>
      <c r="H21" s="396"/>
      <c r="I21" s="396"/>
      <c r="J21" s="396"/>
      <c r="K21" s="268"/>
    </row>
    <row r="22" spans="2:11" s="1" customFormat="1" ht="15" customHeight="1">
      <c r="B22" s="271"/>
      <c r="C22" s="272"/>
      <c r="D22" s="272"/>
      <c r="E22" s="274" t="s">
        <v>1474</v>
      </c>
      <c r="F22" s="396" t="s">
        <v>1540</v>
      </c>
      <c r="G22" s="396"/>
      <c r="H22" s="396"/>
      <c r="I22" s="396"/>
      <c r="J22" s="396"/>
      <c r="K22" s="268"/>
    </row>
    <row r="23" spans="2:11" s="1" customFormat="1" ht="15" customHeight="1">
      <c r="B23" s="271"/>
      <c r="C23" s="272"/>
      <c r="D23" s="272"/>
      <c r="E23" s="274" t="s">
        <v>85</v>
      </c>
      <c r="F23" s="396" t="s">
        <v>1541</v>
      </c>
      <c r="G23" s="396"/>
      <c r="H23" s="396"/>
      <c r="I23" s="396"/>
      <c r="J23" s="396"/>
      <c r="K23" s="268"/>
    </row>
    <row r="24" spans="2:11" s="1" customFormat="1" ht="12.75" customHeight="1">
      <c r="B24" s="271"/>
      <c r="C24" s="272"/>
      <c r="D24" s="272"/>
      <c r="E24" s="272"/>
      <c r="F24" s="272"/>
      <c r="G24" s="272"/>
      <c r="H24" s="272"/>
      <c r="I24" s="272"/>
      <c r="J24" s="272"/>
      <c r="K24" s="268"/>
    </row>
    <row r="25" spans="2:11" s="1" customFormat="1" ht="15" customHeight="1">
      <c r="B25" s="271"/>
      <c r="C25" s="396" t="s">
        <v>1542</v>
      </c>
      <c r="D25" s="396"/>
      <c r="E25" s="396"/>
      <c r="F25" s="396"/>
      <c r="G25" s="396"/>
      <c r="H25" s="396"/>
      <c r="I25" s="396"/>
      <c r="J25" s="396"/>
      <c r="K25" s="268"/>
    </row>
    <row r="26" spans="2:11" s="1" customFormat="1" ht="15" customHeight="1">
      <c r="B26" s="271"/>
      <c r="C26" s="396" t="s">
        <v>1543</v>
      </c>
      <c r="D26" s="396"/>
      <c r="E26" s="396"/>
      <c r="F26" s="396"/>
      <c r="G26" s="396"/>
      <c r="H26" s="396"/>
      <c r="I26" s="396"/>
      <c r="J26" s="396"/>
      <c r="K26" s="268"/>
    </row>
    <row r="27" spans="2:11" s="1" customFormat="1" ht="15" customHeight="1">
      <c r="B27" s="271"/>
      <c r="C27" s="270"/>
      <c r="D27" s="396" t="s">
        <v>1544</v>
      </c>
      <c r="E27" s="396"/>
      <c r="F27" s="396"/>
      <c r="G27" s="396"/>
      <c r="H27" s="396"/>
      <c r="I27" s="396"/>
      <c r="J27" s="396"/>
      <c r="K27" s="268"/>
    </row>
    <row r="28" spans="2:11" s="1" customFormat="1" ht="15" customHeight="1">
      <c r="B28" s="271"/>
      <c r="C28" s="272"/>
      <c r="D28" s="396" t="s">
        <v>1545</v>
      </c>
      <c r="E28" s="396"/>
      <c r="F28" s="396"/>
      <c r="G28" s="396"/>
      <c r="H28" s="396"/>
      <c r="I28" s="396"/>
      <c r="J28" s="396"/>
      <c r="K28" s="268"/>
    </row>
    <row r="29" spans="2:11" s="1" customFormat="1" ht="12.75" customHeight="1">
      <c r="B29" s="271"/>
      <c r="C29" s="272"/>
      <c r="D29" s="272"/>
      <c r="E29" s="272"/>
      <c r="F29" s="272"/>
      <c r="G29" s="272"/>
      <c r="H29" s="272"/>
      <c r="I29" s="272"/>
      <c r="J29" s="272"/>
      <c r="K29" s="268"/>
    </row>
    <row r="30" spans="2:11" s="1" customFormat="1" ht="15" customHeight="1">
      <c r="B30" s="271"/>
      <c r="C30" s="272"/>
      <c r="D30" s="396" t="s">
        <v>1546</v>
      </c>
      <c r="E30" s="396"/>
      <c r="F30" s="396"/>
      <c r="G30" s="396"/>
      <c r="H30" s="396"/>
      <c r="I30" s="396"/>
      <c r="J30" s="396"/>
      <c r="K30" s="268"/>
    </row>
    <row r="31" spans="2:11" s="1" customFormat="1" ht="15" customHeight="1">
      <c r="B31" s="271"/>
      <c r="C31" s="272"/>
      <c r="D31" s="396" t="s">
        <v>1547</v>
      </c>
      <c r="E31" s="396"/>
      <c r="F31" s="396"/>
      <c r="G31" s="396"/>
      <c r="H31" s="396"/>
      <c r="I31" s="396"/>
      <c r="J31" s="396"/>
      <c r="K31" s="268"/>
    </row>
    <row r="32" spans="2:11" s="1" customFormat="1" ht="12.75" customHeight="1">
      <c r="B32" s="271"/>
      <c r="C32" s="272"/>
      <c r="D32" s="272"/>
      <c r="E32" s="272"/>
      <c r="F32" s="272"/>
      <c r="G32" s="272"/>
      <c r="H32" s="272"/>
      <c r="I32" s="272"/>
      <c r="J32" s="272"/>
      <c r="K32" s="268"/>
    </row>
    <row r="33" spans="2:11" s="1" customFormat="1" ht="15" customHeight="1">
      <c r="B33" s="271"/>
      <c r="C33" s="272"/>
      <c r="D33" s="396" t="s">
        <v>1548</v>
      </c>
      <c r="E33" s="396"/>
      <c r="F33" s="396"/>
      <c r="G33" s="396"/>
      <c r="H33" s="396"/>
      <c r="I33" s="396"/>
      <c r="J33" s="396"/>
      <c r="K33" s="268"/>
    </row>
    <row r="34" spans="2:11" s="1" customFormat="1" ht="15" customHeight="1">
      <c r="B34" s="271"/>
      <c r="C34" s="272"/>
      <c r="D34" s="396" t="s">
        <v>1549</v>
      </c>
      <c r="E34" s="396"/>
      <c r="F34" s="396"/>
      <c r="G34" s="396"/>
      <c r="H34" s="396"/>
      <c r="I34" s="396"/>
      <c r="J34" s="396"/>
      <c r="K34" s="268"/>
    </row>
    <row r="35" spans="2:11" s="1" customFormat="1" ht="15" customHeight="1">
      <c r="B35" s="271"/>
      <c r="C35" s="272"/>
      <c r="D35" s="396" t="s">
        <v>1550</v>
      </c>
      <c r="E35" s="396"/>
      <c r="F35" s="396"/>
      <c r="G35" s="396"/>
      <c r="H35" s="396"/>
      <c r="I35" s="396"/>
      <c r="J35" s="396"/>
      <c r="K35" s="268"/>
    </row>
    <row r="36" spans="2:11" s="1" customFormat="1" ht="15" customHeight="1">
      <c r="B36" s="271"/>
      <c r="C36" s="272"/>
      <c r="D36" s="270"/>
      <c r="E36" s="273" t="s">
        <v>134</v>
      </c>
      <c r="F36" s="270"/>
      <c r="G36" s="396" t="s">
        <v>1551</v>
      </c>
      <c r="H36" s="396"/>
      <c r="I36" s="396"/>
      <c r="J36" s="396"/>
      <c r="K36" s="268"/>
    </row>
    <row r="37" spans="2:11" s="1" customFormat="1" ht="30.75" customHeight="1">
      <c r="B37" s="271"/>
      <c r="C37" s="272"/>
      <c r="D37" s="270"/>
      <c r="E37" s="273" t="s">
        <v>1552</v>
      </c>
      <c r="F37" s="270"/>
      <c r="G37" s="396" t="s">
        <v>1553</v>
      </c>
      <c r="H37" s="396"/>
      <c r="I37" s="396"/>
      <c r="J37" s="396"/>
      <c r="K37" s="268"/>
    </row>
    <row r="38" spans="2:11" s="1" customFormat="1" ht="15" customHeight="1">
      <c r="B38" s="271"/>
      <c r="C38" s="272"/>
      <c r="D38" s="270"/>
      <c r="E38" s="273" t="s">
        <v>53</v>
      </c>
      <c r="F38" s="270"/>
      <c r="G38" s="396" t="s">
        <v>1554</v>
      </c>
      <c r="H38" s="396"/>
      <c r="I38" s="396"/>
      <c r="J38" s="396"/>
      <c r="K38" s="268"/>
    </row>
    <row r="39" spans="2:11" s="1" customFormat="1" ht="15" customHeight="1">
      <c r="B39" s="271"/>
      <c r="C39" s="272"/>
      <c r="D39" s="270"/>
      <c r="E39" s="273" t="s">
        <v>54</v>
      </c>
      <c r="F39" s="270"/>
      <c r="G39" s="396" t="s">
        <v>1555</v>
      </c>
      <c r="H39" s="396"/>
      <c r="I39" s="396"/>
      <c r="J39" s="396"/>
      <c r="K39" s="268"/>
    </row>
    <row r="40" spans="2:11" s="1" customFormat="1" ht="15" customHeight="1">
      <c r="B40" s="271"/>
      <c r="C40" s="272"/>
      <c r="D40" s="270"/>
      <c r="E40" s="273" t="s">
        <v>135</v>
      </c>
      <c r="F40" s="270"/>
      <c r="G40" s="396" t="s">
        <v>1556</v>
      </c>
      <c r="H40" s="396"/>
      <c r="I40" s="396"/>
      <c r="J40" s="396"/>
      <c r="K40" s="268"/>
    </row>
    <row r="41" spans="2:11" s="1" customFormat="1" ht="15" customHeight="1">
      <c r="B41" s="271"/>
      <c r="C41" s="272"/>
      <c r="D41" s="270"/>
      <c r="E41" s="273" t="s">
        <v>136</v>
      </c>
      <c r="F41" s="270"/>
      <c r="G41" s="396" t="s">
        <v>1557</v>
      </c>
      <c r="H41" s="396"/>
      <c r="I41" s="396"/>
      <c r="J41" s="396"/>
      <c r="K41" s="268"/>
    </row>
    <row r="42" spans="2:11" s="1" customFormat="1" ht="15" customHeight="1">
      <c r="B42" s="271"/>
      <c r="C42" s="272"/>
      <c r="D42" s="270"/>
      <c r="E42" s="273" t="s">
        <v>1558</v>
      </c>
      <c r="F42" s="270"/>
      <c r="G42" s="396" t="s">
        <v>1559</v>
      </c>
      <c r="H42" s="396"/>
      <c r="I42" s="396"/>
      <c r="J42" s="396"/>
      <c r="K42" s="268"/>
    </row>
    <row r="43" spans="2:11" s="1" customFormat="1" ht="15" customHeight="1">
      <c r="B43" s="271"/>
      <c r="C43" s="272"/>
      <c r="D43" s="270"/>
      <c r="E43" s="273"/>
      <c r="F43" s="270"/>
      <c r="G43" s="396" t="s">
        <v>1560</v>
      </c>
      <c r="H43" s="396"/>
      <c r="I43" s="396"/>
      <c r="J43" s="396"/>
      <c r="K43" s="268"/>
    </row>
    <row r="44" spans="2:11" s="1" customFormat="1" ht="15" customHeight="1">
      <c r="B44" s="271"/>
      <c r="C44" s="272"/>
      <c r="D44" s="270"/>
      <c r="E44" s="273" t="s">
        <v>1561</v>
      </c>
      <c r="F44" s="270"/>
      <c r="G44" s="396" t="s">
        <v>1562</v>
      </c>
      <c r="H44" s="396"/>
      <c r="I44" s="396"/>
      <c r="J44" s="396"/>
      <c r="K44" s="268"/>
    </row>
    <row r="45" spans="2:11" s="1" customFormat="1" ht="15" customHeight="1">
      <c r="B45" s="271"/>
      <c r="C45" s="272"/>
      <c r="D45" s="270"/>
      <c r="E45" s="273" t="s">
        <v>138</v>
      </c>
      <c r="F45" s="270"/>
      <c r="G45" s="396" t="s">
        <v>1563</v>
      </c>
      <c r="H45" s="396"/>
      <c r="I45" s="396"/>
      <c r="J45" s="396"/>
      <c r="K45" s="268"/>
    </row>
    <row r="46" spans="2:11" s="1" customFormat="1" ht="12.75" customHeight="1">
      <c r="B46" s="271"/>
      <c r="C46" s="272"/>
      <c r="D46" s="270"/>
      <c r="E46" s="270"/>
      <c r="F46" s="270"/>
      <c r="G46" s="270"/>
      <c r="H46" s="270"/>
      <c r="I46" s="270"/>
      <c r="J46" s="270"/>
      <c r="K46" s="268"/>
    </row>
    <row r="47" spans="2:11" s="1" customFormat="1" ht="15" customHeight="1">
      <c r="B47" s="271"/>
      <c r="C47" s="272"/>
      <c r="D47" s="396" t="s">
        <v>1564</v>
      </c>
      <c r="E47" s="396"/>
      <c r="F47" s="396"/>
      <c r="G47" s="396"/>
      <c r="H47" s="396"/>
      <c r="I47" s="396"/>
      <c r="J47" s="396"/>
      <c r="K47" s="268"/>
    </row>
    <row r="48" spans="2:11" s="1" customFormat="1" ht="15" customHeight="1">
      <c r="B48" s="271"/>
      <c r="C48" s="272"/>
      <c r="D48" s="272"/>
      <c r="E48" s="396" t="s">
        <v>1565</v>
      </c>
      <c r="F48" s="396"/>
      <c r="G48" s="396"/>
      <c r="H48" s="396"/>
      <c r="I48" s="396"/>
      <c r="J48" s="396"/>
      <c r="K48" s="268"/>
    </row>
    <row r="49" spans="2:11" s="1" customFormat="1" ht="15" customHeight="1">
      <c r="B49" s="271"/>
      <c r="C49" s="272"/>
      <c r="D49" s="272"/>
      <c r="E49" s="396" t="s">
        <v>1566</v>
      </c>
      <c r="F49" s="396"/>
      <c r="G49" s="396"/>
      <c r="H49" s="396"/>
      <c r="I49" s="396"/>
      <c r="J49" s="396"/>
      <c r="K49" s="268"/>
    </row>
    <row r="50" spans="2:11" s="1" customFormat="1" ht="15" customHeight="1">
      <c r="B50" s="271"/>
      <c r="C50" s="272"/>
      <c r="D50" s="272"/>
      <c r="E50" s="396" t="s">
        <v>1567</v>
      </c>
      <c r="F50" s="396"/>
      <c r="G50" s="396"/>
      <c r="H50" s="396"/>
      <c r="I50" s="396"/>
      <c r="J50" s="396"/>
      <c r="K50" s="268"/>
    </row>
    <row r="51" spans="2:11" s="1" customFormat="1" ht="15" customHeight="1">
      <c r="B51" s="271"/>
      <c r="C51" s="272"/>
      <c r="D51" s="396" t="s">
        <v>1568</v>
      </c>
      <c r="E51" s="396"/>
      <c r="F51" s="396"/>
      <c r="G51" s="396"/>
      <c r="H51" s="396"/>
      <c r="I51" s="396"/>
      <c r="J51" s="396"/>
      <c r="K51" s="268"/>
    </row>
    <row r="52" spans="2:11" s="1" customFormat="1" ht="25.5" customHeight="1">
      <c r="B52" s="267"/>
      <c r="C52" s="398" t="s">
        <v>1569</v>
      </c>
      <c r="D52" s="398"/>
      <c r="E52" s="398"/>
      <c r="F52" s="398"/>
      <c r="G52" s="398"/>
      <c r="H52" s="398"/>
      <c r="I52" s="398"/>
      <c r="J52" s="398"/>
      <c r="K52" s="268"/>
    </row>
    <row r="53" spans="2:11" s="1" customFormat="1" ht="5.25" customHeight="1">
      <c r="B53" s="267"/>
      <c r="C53" s="269"/>
      <c r="D53" s="269"/>
      <c r="E53" s="269"/>
      <c r="F53" s="269"/>
      <c r="G53" s="269"/>
      <c r="H53" s="269"/>
      <c r="I53" s="269"/>
      <c r="J53" s="269"/>
      <c r="K53" s="268"/>
    </row>
    <row r="54" spans="2:11" s="1" customFormat="1" ht="15" customHeight="1">
      <c r="B54" s="267"/>
      <c r="C54" s="396" t="s">
        <v>1570</v>
      </c>
      <c r="D54" s="396"/>
      <c r="E54" s="396"/>
      <c r="F54" s="396"/>
      <c r="G54" s="396"/>
      <c r="H54" s="396"/>
      <c r="I54" s="396"/>
      <c r="J54" s="396"/>
      <c r="K54" s="268"/>
    </row>
    <row r="55" spans="2:11" s="1" customFormat="1" ht="15" customHeight="1">
      <c r="B55" s="267"/>
      <c r="C55" s="396" t="s">
        <v>1571</v>
      </c>
      <c r="D55" s="396"/>
      <c r="E55" s="396"/>
      <c r="F55" s="396"/>
      <c r="G55" s="396"/>
      <c r="H55" s="396"/>
      <c r="I55" s="396"/>
      <c r="J55" s="396"/>
      <c r="K55" s="268"/>
    </row>
    <row r="56" spans="2:11" s="1" customFormat="1" ht="12.75" customHeight="1">
      <c r="B56" s="267"/>
      <c r="C56" s="270"/>
      <c r="D56" s="270"/>
      <c r="E56" s="270"/>
      <c r="F56" s="270"/>
      <c r="G56" s="270"/>
      <c r="H56" s="270"/>
      <c r="I56" s="270"/>
      <c r="J56" s="270"/>
      <c r="K56" s="268"/>
    </row>
    <row r="57" spans="2:11" s="1" customFormat="1" ht="15" customHeight="1">
      <c r="B57" s="267"/>
      <c r="C57" s="396" t="s">
        <v>1572</v>
      </c>
      <c r="D57" s="396"/>
      <c r="E57" s="396"/>
      <c r="F57" s="396"/>
      <c r="G57" s="396"/>
      <c r="H57" s="396"/>
      <c r="I57" s="396"/>
      <c r="J57" s="396"/>
      <c r="K57" s="268"/>
    </row>
    <row r="58" spans="2:11" s="1" customFormat="1" ht="15" customHeight="1">
      <c r="B58" s="267"/>
      <c r="C58" s="272"/>
      <c r="D58" s="396" t="s">
        <v>1573</v>
      </c>
      <c r="E58" s="396"/>
      <c r="F58" s="396"/>
      <c r="G58" s="396"/>
      <c r="H58" s="396"/>
      <c r="I58" s="396"/>
      <c r="J58" s="396"/>
      <c r="K58" s="268"/>
    </row>
    <row r="59" spans="2:11" s="1" customFormat="1" ht="15" customHeight="1">
      <c r="B59" s="267"/>
      <c r="C59" s="272"/>
      <c r="D59" s="396" t="s">
        <v>1574</v>
      </c>
      <c r="E59" s="396"/>
      <c r="F59" s="396"/>
      <c r="G59" s="396"/>
      <c r="H59" s="396"/>
      <c r="I59" s="396"/>
      <c r="J59" s="396"/>
      <c r="K59" s="268"/>
    </row>
    <row r="60" spans="2:11" s="1" customFormat="1" ht="15" customHeight="1">
      <c r="B60" s="267"/>
      <c r="C60" s="272"/>
      <c r="D60" s="396" t="s">
        <v>1575</v>
      </c>
      <c r="E60" s="396"/>
      <c r="F60" s="396"/>
      <c r="G60" s="396"/>
      <c r="H60" s="396"/>
      <c r="I60" s="396"/>
      <c r="J60" s="396"/>
      <c r="K60" s="268"/>
    </row>
    <row r="61" spans="2:11" s="1" customFormat="1" ht="15" customHeight="1">
      <c r="B61" s="267"/>
      <c r="C61" s="272"/>
      <c r="D61" s="396" t="s">
        <v>1576</v>
      </c>
      <c r="E61" s="396"/>
      <c r="F61" s="396"/>
      <c r="G61" s="396"/>
      <c r="H61" s="396"/>
      <c r="I61" s="396"/>
      <c r="J61" s="396"/>
      <c r="K61" s="268"/>
    </row>
    <row r="62" spans="2:11" s="1" customFormat="1" ht="15" customHeight="1">
      <c r="B62" s="267"/>
      <c r="C62" s="272"/>
      <c r="D62" s="400" t="s">
        <v>1577</v>
      </c>
      <c r="E62" s="400"/>
      <c r="F62" s="400"/>
      <c r="G62" s="400"/>
      <c r="H62" s="400"/>
      <c r="I62" s="400"/>
      <c r="J62" s="400"/>
      <c r="K62" s="268"/>
    </row>
    <row r="63" spans="2:11" s="1" customFormat="1" ht="15" customHeight="1">
      <c r="B63" s="267"/>
      <c r="C63" s="272"/>
      <c r="D63" s="396" t="s">
        <v>1578</v>
      </c>
      <c r="E63" s="396"/>
      <c r="F63" s="396"/>
      <c r="G63" s="396"/>
      <c r="H63" s="396"/>
      <c r="I63" s="396"/>
      <c r="J63" s="396"/>
      <c r="K63" s="268"/>
    </row>
    <row r="64" spans="2:11" s="1" customFormat="1" ht="12.75" customHeight="1">
      <c r="B64" s="267"/>
      <c r="C64" s="272"/>
      <c r="D64" s="272"/>
      <c r="E64" s="275"/>
      <c r="F64" s="272"/>
      <c r="G64" s="272"/>
      <c r="H64" s="272"/>
      <c r="I64" s="272"/>
      <c r="J64" s="272"/>
      <c r="K64" s="268"/>
    </row>
    <row r="65" spans="2:11" s="1" customFormat="1" ht="15" customHeight="1">
      <c r="B65" s="267"/>
      <c r="C65" s="272"/>
      <c r="D65" s="396" t="s">
        <v>1579</v>
      </c>
      <c r="E65" s="396"/>
      <c r="F65" s="396"/>
      <c r="G65" s="396"/>
      <c r="H65" s="396"/>
      <c r="I65" s="396"/>
      <c r="J65" s="396"/>
      <c r="K65" s="268"/>
    </row>
    <row r="66" spans="2:11" s="1" customFormat="1" ht="15" customHeight="1">
      <c r="B66" s="267"/>
      <c r="C66" s="272"/>
      <c r="D66" s="400" t="s">
        <v>1580</v>
      </c>
      <c r="E66" s="400"/>
      <c r="F66" s="400"/>
      <c r="G66" s="400"/>
      <c r="H66" s="400"/>
      <c r="I66" s="400"/>
      <c r="J66" s="400"/>
      <c r="K66" s="268"/>
    </row>
    <row r="67" spans="2:11" s="1" customFormat="1" ht="15" customHeight="1">
      <c r="B67" s="267"/>
      <c r="C67" s="272"/>
      <c r="D67" s="396" t="s">
        <v>1581</v>
      </c>
      <c r="E67" s="396"/>
      <c r="F67" s="396"/>
      <c r="G67" s="396"/>
      <c r="H67" s="396"/>
      <c r="I67" s="396"/>
      <c r="J67" s="396"/>
      <c r="K67" s="268"/>
    </row>
    <row r="68" spans="2:11" s="1" customFormat="1" ht="15" customHeight="1">
      <c r="B68" s="267"/>
      <c r="C68" s="272"/>
      <c r="D68" s="396" t="s">
        <v>1582</v>
      </c>
      <c r="E68" s="396"/>
      <c r="F68" s="396"/>
      <c r="G68" s="396"/>
      <c r="H68" s="396"/>
      <c r="I68" s="396"/>
      <c r="J68" s="396"/>
      <c r="K68" s="268"/>
    </row>
    <row r="69" spans="2:11" s="1" customFormat="1" ht="15" customHeight="1">
      <c r="B69" s="267"/>
      <c r="C69" s="272"/>
      <c r="D69" s="396" t="s">
        <v>1583</v>
      </c>
      <c r="E69" s="396"/>
      <c r="F69" s="396"/>
      <c r="G69" s="396"/>
      <c r="H69" s="396"/>
      <c r="I69" s="396"/>
      <c r="J69" s="396"/>
      <c r="K69" s="268"/>
    </row>
    <row r="70" spans="2:11" s="1" customFormat="1" ht="15" customHeight="1">
      <c r="B70" s="267"/>
      <c r="C70" s="272"/>
      <c r="D70" s="396" t="s">
        <v>1584</v>
      </c>
      <c r="E70" s="396"/>
      <c r="F70" s="396"/>
      <c r="G70" s="396"/>
      <c r="H70" s="396"/>
      <c r="I70" s="396"/>
      <c r="J70" s="396"/>
      <c r="K70" s="268"/>
    </row>
    <row r="71" spans="2:11" s="1" customFormat="1" ht="12.75" customHeight="1">
      <c r="B71" s="276"/>
      <c r="C71" s="277"/>
      <c r="D71" s="277"/>
      <c r="E71" s="277"/>
      <c r="F71" s="277"/>
      <c r="G71" s="277"/>
      <c r="H71" s="277"/>
      <c r="I71" s="277"/>
      <c r="J71" s="277"/>
      <c r="K71" s="278"/>
    </row>
    <row r="72" spans="2:11" s="1" customFormat="1" ht="18.75" customHeight="1">
      <c r="B72" s="279"/>
      <c r="C72" s="279"/>
      <c r="D72" s="279"/>
      <c r="E72" s="279"/>
      <c r="F72" s="279"/>
      <c r="G72" s="279"/>
      <c r="H72" s="279"/>
      <c r="I72" s="279"/>
      <c r="J72" s="279"/>
      <c r="K72" s="280"/>
    </row>
    <row r="73" spans="2:11" s="1" customFormat="1" ht="18.75" customHeight="1">
      <c r="B73" s="280"/>
      <c r="C73" s="280"/>
      <c r="D73" s="280"/>
      <c r="E73" s="280"/>
      <c r="F73" s="280"/>
      <c r="G73" s="280"/>
      <c r="H73" s="280"/>
      <c r="I73" s="280"/>
      <c r="J73" s="280"/>
      <c r="K73" s="280"/>
    </row>
    <row r="74" spans="2:11" s="1" customFormat="1" ht="7.5" customHeight="1">
      <c r="B74" s="281"/>
      <c r="C74" s="282"/>
      <c r="D74" s="282"/>
      <c r="E74" s="282"/>
      <c r="F74" s="282"/>
      <c r="G74" s="282"/>
      <c r="H74" s="282"/>
      <c r="I74" s="282"/>
      <c r="J74" s="282"/>
      <c r="K74" s="283"/>
    </row>
    <row r="75" spans="2:11" s="1" customFormat="1" ht="45" customHeight="1">
      <c r="B75" s="284"/>
      <c r="C75" s="399" t="s">
        <v>1585</v>
      </c>
      <c r="D75" s="399"/>
      <c r="E75" s="399"/>
      <c r="F75" s="399"/>
      <c r="G75" s="399"/>
      <c r="H75" s="399"/>
      <c r="I75" s="399"/>
      <c r="J75" s="399"/>
      <c r="K75" s="285"/>
    </row>
    <row r="76" spans="2:11" s="1" customFormat="1" ht="17.25" customHeight="1">
      <c r="B76" s="284"/>
      <c r="C76" s="286" t="s">
        <v>1586</v>
      </c>
      <c r="D76" s="286"/>
      <c r="E76" s="286"/>
      <c r="F76" s="286" t="s">
        <v>1587</v>
      </c>
      <c r="G76" s="287"/>
      <c r="H76" s="286" t="s">
        <v>54</v>
      </c>
      <c r="I76" s="286" t="s">
        <v>57</v>
      </c>
      <c r="J76" s="286" t="s">
        <v>1588</v>
      </c>
      <c r="K76" s="285"/>
    </row>
    <row r="77" spans="2:11" s="1" customFormat="1" ht="17.25" customHeight="1">
      <c r="B77" s="284"/>
      <c r="C77" s="288" t="s">
        <v>1589</v>
      </c>
      <c r="D77" s="288"/>
      <c r="E77" s="288"/>
      <c r="F77" s="289" t="s">
        <v>1590</v>
      </c>
      <c r="G77" s="290"/>
      <c r="H77" s="288"/>
      <c r="I77" s="288"/>
      <c r="J77" s="288" t="s">
        <v>1591</v>
      </c>
      <c r="K77" s="285"/>
    </row>
    <row r="78" spans="2:11" s="1" customFormat="1" ht="5.25" customHeight="1">
      <c r="B78" s="284"/>
      <c r="C78" s="291"/>
      <c r="D78" s="291"/>
      <c r="E78" s="291"/>
      <c r="F78" s="291"/>
      <c r="G78" s="292"/>
      <c r="H78" s="291"/>
      <c r="I78" s="291"/>
      <c r="J78" s="291"/>
      <c r="K78" s="285"/>
    </row>
    <row r="79" spans="2:11" s="1" customFormat="1" ht="15" customHeight="1">
      <c r="B79" s="284"/>
      <c r="C79" s="273" t="s">
        <v>53</v>
      </c>
      <c r="D79" s="293"/>
      <c r="E79" s="293"/>
      <c r="F79" s="294" t="s">
        <v>1592</v>
      </c>
      <c r="G79" s="295"/>
      <c r="H79" s="273" t="s">
        <v>1593</v>
      </c>
      <c r="I79" s="273" t="s">
        <v>1594</v>
      </c>
      <c r="J79" s="273">
        <v>20</v>
      </c>
      <c r="K79" s="285"/>
    </row>
    <row r="80" spans="2:11" s="1" customFormat="1" ht="15" customHeight="1">
      <c r="B80" s="284"/>
      <c r="C80" s="273" t="s">
        <v>1595</v>
      </c>
      <c r="D80" s="273"/>
      <c r="E80" s="273"/>
      <c r="F80" s="294" t="s">
        <v>1592</v>
      </c>
      <c r="G80" s="295"/>
      <c r="H80" s="273" t="s">
        <v>1596</v>
      </c>
      <c r="I80" s="273" t="s">
        <v>1594</v>
      </c>
      <c r="J80" s="273">
        <v>120</v>
      </c>
      <c r="K80" s="285"/>
    </row>
    <row r="81" spans="2:11" s="1" customFormat="1" ht="15" customHeight="1">
      <c r="B81" s="296"/>
      <c r="C81" s="273" t="s">
        <v>1597</v>
      </c>
      <c r="D81" s="273"/>
      <c r="E81" s="273"/>
      <c r="F81" s="294" t="s">
        <v>1598</v>
      </c>
      <c r="G81" s="295"/>
      <c r="H81" s="273" t="s">
        <v>1599</v>
      </c>
      <c r="I81" s="273" t="s">
        <v>1594</v>
      </c>
      <c r="J81" s="273">
        <v>50</v>
      </c>
      <c r="K81" s="285"/>
    </row>
    <row r="82" spans="2:11" s="1" customFormat="1" ht="15" customHeight="1">
      <c r="B82" s="296"/>
      <c r="C82" s="273" t="s">
        <v>1600</v>
      </c>
      <c r="D82" s="273"/>
      <c r="E82" s="273"/>
      <c r="F82" s="294" t="s">
        <v>1592</v>
      </c>
      <c r="G82" s="295"/>
      <c r="H82" s="273" t="s">
        <v>1601</v>
      </c>
      <c r="I82" s="273" t="s">
        <v>1602</v>
      </c>
      <c r="J82" s="273"/>
      <c r="K82" s="285"/>
    </row>
    <row r="83" spans="2:11" s="1" customFormat="1" ht="15" customHeight="1">
      <c r="B83" s="296"/>
      <c r="C83" s="297" t="s">
        <v>1603</v>
      </c>
      <c r="D83" s="297"/>
      <c r="E83" s="297"/>
      <c r="F83" s="298" t="s">
        <v>1598</v>
      </c>
      <c r="G83" s="297"/>
      <c r="H83" s="297" t="s">
        <v>1604</v>
      </c>
      <c r="I83" s="297" t="s">
        <v>1594</v>
      </c>
      <c r="J83" s="297">
        <v>15</v>
      </c>
      <c r="K83" s="285"/>
    </row>
    <row r="84" spans="2:11" s="1" customFormat="1" ht="15" customHeight="1">
      <c r="B84" s="296"/>
      <c r="C84" s="297" t="s">
        <v>1605</v>
      </c>
      <c r="D84" s="297"/>
      <c r="E84" s="297"/>
      <c r="F84" s="298" t="s">
        <v>1598</v>
      </c>
      <c r="G84" s="297"/>
      <c r="H84" s="297" t="s">
        <v>1606</v>
      </c>
      <c r="I84" s="297" t="s">
        <v>1594</v>
      </c>
      <c r="J84" s="297">
        <v>15</v>
      </c>
      <c r="K84" s="285"/>
    </row>
    <row r="85" spans="2:11" s="1" customFormat="1" ht="15" customHeight="1">
      <c r="B85" s="296"/>
      <c r="C85" s="297" t="s">
        <v>1607</v>
      </c>
      <c r="D85" s="297"/>
      <c r="E85" s="297"/>
      <c r="F85" s="298" t="s">
        <v>1598</v>
      </c>
      <c r="G85" s="297"/>
      <c r="H85" s="297" t="s">
        <v>1608</v>
      </c>
      <c r="I85" s="297" t="s">
        <v>1594</v>
      </c>
      <c r="J85" s="297">
        <v>20</v>
      </c>
      <c r="K85" s="285"/>
    </row>
    <row r="86" spans="2:11" s="1" customFormat="1" ht="15" customHeight="1">
      <c r="B86" s="296"/>
      <c r="C86" s="297" t="s">
        <v>1609</v>
      </c>
      <c r="D86" s="297"/>
      <c r="E86" s="297"/>
      <c r="F86" s="298" t="s">
        <v>1598</v>
      </c>
      <c r="G86" s="297"/>
      <c r="H86" s="297" t="s">
        <v>1610</v>
      </c>
      <c r="I86" s="297" t="s">
        <v>1594</v>
      </c>
      <c r="J86" s="297">
        <v>20</v>
      </c>
      <c r="K86" s="285"/>
    </row>
    <row r="87" spans="2:11" s="1" customFormat="1" ht="15" customHeight="1">
      <c r="B87" s="296"/>
      <c r="C87" s="273" t="s">
        <v>1611</v>
      </c>
      <c r="D87" s="273"/>
      <c r="E87" s="273"/>
      <c r="F87" s="294" t="s">
        <v>1598</v>
      </c>
      <c r="G87" s="295"/>
      <c r="H87" s="273" t="s">
        <v>1612</v>
      </c>
      <c r="I87" s="273" t="s">
        <v>1594</v>
      </c>
      <c r="J87" s="273">
        <v>50</v>
      </c>
      <c r="K87" s="285"/>
    </row>
    <row r="88" spans="2:11" s="1" customFormat="1" ht="15" customHeight="1">
      <c r="B88" s="296"/>
      <c r="C88" s="273" t="s">
        <v>1613</v>
      </c>
      <c r="D88" s="273"/>
      <c r="E88" s="273"/>
      <c r="F88" s="294" t="s">
        <v>1598</v>
      </c>
      <c r="G88" s="295"/>
      <c r="H88" s="273" t="s">
        <v>1614</v>
      </c>
      <c r="I88" s="273" t="s">
        <v>1594</v>
      </c>
      <c r="J88" s="273">
        <v>20</v>
      </c>
      <c r="K88" s="285"/>
    </row>
    <row r="89" spans="2:11" s="1" customFormat="1" ht="15" customHeight="1">
      <c r="B89" s="296"/>
      <c r="C89" s="273" t="s">
        <v>1615</v>
      </c>
      <c r="D89" s="273"/>
      <c r="E89" s="273"/>
      <c r="F89" s="294" t="s">
        <v>1598</v>
      </c>
      <c r="G89" s="295"/>
      <c r="H89" s="273" t="s">
        <v>1616</v>
      </c>
      <c r="I89" s="273" t="s">
        <v>1594</v>
      </c>
      <c r="J89" s="273">
        <v>20</v>
      </c>
      <c r="K89" s="285"/>
    </row>
    <row r="90" spans="2:11" s="1" customFormat="1" ht="15" customHeight="1">
      <c r="B90" s="296"/>
      <c r="C90" s="273" t="s">
        <v>1617</v>
      </c>
      <c r="D90" s="273"/>
      <c r="E90" s="273"/>
      <c r="F90" s="294" t="s">
        <v>1598</v>
      </c>
      <c r="G90" s="295"/>
      <c r="H90" s="273" t="s">
        <v>1618</v>
      </c>
      <c r="I90" s="273" t="s">
        <v>1594</v>
      </c>
      <c r="J90" s="273">
        <v>50</v>
      </c>
      <c r="K90" s="285"/>
    </row>
    <row r="91" spans="2:11" s="1" customFormat="1" ht="15" customHeight="1">
      <c r="B91" s="296"/>
      <c r="C91" s="273" t="s">
        <v>1619</v>
      </c>
      <c r="D91" s="273"/>
      <c r="E91" s="273"/>
      <c r="F91" s="294" t="s">
        <v>1598</v>
      </c>
      <c r="G91" s="295"/>
      <c r="H91" s="273" t="s">
        <v>1619</v>
      </c>
      <c r="I91" s="273" t="s">
        <v>1594</v>
      </c>
      <c r="J91" s="273">
        <v>50</v>
      </c>
      <c r="K91" s="285"/>
    </row>
    <row r="92" spans="2:11" s="1" customFormat="1" ht="15" customHeight="1">
      <c r="B92" s="296"/>
      <c r="C92" s="273" t="s">
        <v>1620</v>
      </c>
      <c r="D92" s="273"/>
      <c r="E92" s="273"/>
      <c r="F92" s="294" t="s">
        <v>1598</v>
      </c>
      <c r="G92" s="295"/>
      <c r="H92" s="273" t="s">
        <v>1621</v>
      </c>
      <c r="I92" s="273" t="s">
        <v>1594</v>
      </c>
      <c r="J92" s="273">
        <v>255</v>
      </c>
      <c r="K92" s="285"/>
    </row>
    <row r="93" spans="2:11" s="1" customFormat="1" ht="15" customHeight="1">
      <c r="B93" s="296"/>
      <c r="C93" s="273" t="s">
        <v>1622</v>
      </c>
      <c r="D93" s="273"/>
      <c r="E93" s="273"/>
      <c r="F93" s="294" t="s">
        <v>1592</v>
      </c>
      <c r="G93" s="295"/>
      <c r="H93" s="273" t="s">
        <v>1623</v>
      </c>
      <c r="I93" s="273" t="s">
        <v>1624</v>
      </c>
      <c r="J93" s="273"/>
      <c r="K93" s="285"/>
    </row>
    <row r="94" spans="2:11" s="1" customFormat="1" ht="15" customHeight="1">
      <c r="B94" s="296"/>
      <c r="C94" s="273" t="s">
        <v>1625</v>
      </c>
      <c r="D94" s="273"/>
      <c r="E94" s="273"/>
      <c r="F94" s="294" t="s">
        <v>1592</v>
      </c>
      <c r="G94" s="295"/>
      <c r="H94" s="273" t="s">
        <v>1626</v>
      </c>
      <c r="I94" s="273" t="s">
        <v>1627</v>
      </c>
      <c r="J94" s="273"/>
      <c r="K94" s="285"/>
    </row>
    <row r="95" spans="2:11" s="1" customFormat="1" ht="15" customHeight="1">
      <c r="B95" s="296"/>
      <c r="C95" s="273" t="s">
        <v>1628</v>
      </c>
      <c r="D95" s="273"/>
      <c r="E95" s="273"/>
      <c r="F95" s="294" t="s">
        <v>1592</v>
      </c>
      <c r="G95" s="295"/>
      <c r="H95" s="273" t="s">
        <v>1628</v>
      </c>
      <c r="I95" s="273" t="s">
        <v>1627</v>
      </c>
      <c r="J95" s="273"/>
      <c r="K95" s="285"/>
    </row>
    <row r="96" spans="2:11" s="1" customFormat="1" ht="15" customHeight="1">
      <c r="B96" s="296"/>
      <c r="C96" s="273" t="s">
        <v>38</v>
      </c>
      <c r="D96" s="273"/>
      <c r="E96" s="273"/>
      <c r="F96" s="294" t="s">
        <v>1592</v>
      </c>
      <c r="G96" s="295"/>
      <c r="H96" s="273" t="s">
        <v>1629</v>
      </c>
      <c r="I96" s="273" t="s">
        <v>1627</v>
      </c>
      <c r="J96" s="273"/>
      <c r="K96" s="285"/>
    </row>
    <row r="97" spans="2:11" s="1" customFormat="1" ht="15" customHeight="1">
      <c r="B97" s="296"/>
      <c r="C97" s="273" t="s">
        <v>48</v>
      </c>
      <c r="D97" s="273"/>
      <c r="E97" s="273"/>
      <c r="F97" s="294" t="s">
        <v>1592</v>
      </c>
      <c r="G97" s="295"/>
      <c r="H97" s="273" t="s">
        <v>1630</v>
      </c>
      <c r="I97" s="273" t="s">
        <v>1627</v>
      </c>
      <c r="J97" s="273"/>
      <c r="K97" s="285"/>
    </row>
    <row r="98" spans="2:11" s="1" customFormat="1" ht="15" customHeight="1">
      <c r="B98" s="299"/>
      <c r="C98" s="300"/>
      <c r="D98" s="300"/>
      <c r="E98" s="300"/>
      <c r="F98" s="300"/>
      <c r="G98" s="300"/>
      <c r="H98" s="300"/>
      <c r="I98" s="300"/>
      <c r="J98" s="300"/>
      <c r="K98" s="301"/>
    </row>
    <row r="99" spans="2:11" s="1" customFormat="1" ht="18.75" customHeight="1">
      <c r="B99" s="302"/>
      <c r="C99" s="303"/>
      <c r="D99" s="303"/>
      <c r="E99" s="303"/>
      <c r="F99" s="303"/>
      <c r="G99" s="303"/>
      <c r="H99" s="303"/>
      <c r="I99" s="303"/>
      <c r="J99" s="303"/>
      <c r="K99" s="302"/>
    </row>
    <row r="100" spans="2:11" s="1" customFormat="1" ht="18.75" customHeight="1">
      <c r="B100" s="280"/>
      <c r="C100" s="280"/>
      <c r="D100" s="280"/>
      <c r="E100" s="280"/>
      <c r="F100" s="280"/>
      <c r="G100" s="280"/>
      <c r="H100" s="280"/>
      <c r="I100" s="280"/>
      <c r="J100" s="280"/>
      <c r="K100" s="280"/>
    </row>
    <row r="101" spans="2:11" s="1" customFormat="1" ht="7.5" customHeight="1">
      <c r="B101" s="281"/>
      <c r="C101" s="282"/>
      <c r="D101" s="282"/>
      <c r="E101" s="282"/>
      <c r="F101" s="282"/>
      <c r="G101" s="282"/>
      <c r="H101" s="282"/>
      <c r="I101" s="282"/>
      <c r="J101" s="282"/>
      <c r="K101" s="283"/>
    </row>
    <row r="102" spans="2:11" s="1" customFormat="1" ht="45" customHeight="1">
      <c r="B102" s="284"/>
      <c r="C102" s="399" t="s">
        <v>1631</v>
      </c>
      <c r="D102" s="399"/>
      <c r="E102" s="399"/>
      <c r="F102" s="399"/>
      <c r="G102" s="399"/>
      <c r="H102" s="399"/>
      <c r="I102" s="399"/>
      <c r="J102" s="399"/>
      <c r="K102" s="285"/>
    </row>
    <row r="103" spans="2:11" s="1" customFormat="1" ht="17.25" customHeight="1">
      <c r="B103" s="284"/>
      <c r="C103" s="286" t="s">
        <v>1586</v>
      </c>
      <c r="D103" s="286"/>
      <c r="E103" s="286"/>
      <c r="F103" s="286" t="s">
        <v>1587</v>
      </c>
      <c r="G103" s="287"/>
      <c r="H103" s="286" t="s">
        <v>54</v>
      </c>
      <c r="I103" s="286" t="s">
        <v>57</v>
      </c>
      <c r="J103" s="286" t="s">
        <v>1588</v>
      </c>
      <c r="K103" s="285"/>
    </row>
    <row r="104" spans="2:11" s="1" customFormat="1" ht="17.25" customHeight="1">
      <c r="B104" s="284"/>
      <c r="C104" s="288" t="s">
        <v>1589</v>
      </c>
      <c r="D104" s="288"/>
      <c r="E104" s="288"/>
      <c r="F104" s="289" t="s">
        <v>1590</v>
      </c>
      <c r="G104" s="290"/>
      <c r="H104" s="288"/>
      <c r="I104" s="288"/>
      <c r="J104" s="288" t="s">
        <v>1591</v>
      </c>
      <c r="K104" s="285"/>
    </row>
    <row r="105" spans="2:11" s="1" customFormat="1" ht="5.25" customHeight="1">
      <c r="B105" s="284"/>
      <c r="C105" s="286"/>
      <c r="D105" s="286"/>
      <c r="E105" s="286"/>
      <c r="F105" s="286"/>
      <c r="G105" s="304"/>
      <c r="H105" s="286"/>
      <c r="I105" s="286"/>
      <c r="J105" s="286"/>
      <c r="K105" s="285"/>
    </row>
    <row r="106" spans="2:11" s="1" customFormat="1" ht="15" customHeight="1">
      <c r="B106" s="284"/>
      <c r="C106" s="273" t="s">
        <v>53</v>
      </c>
      <c r="D106" s="293"/>
      <c r="E106" s="293"/>
      <c r="F106" s="294" t="s">
        <v>1592</v>
      </c>
      <c r="G106" s="273"/>
      <c r="H106" s="273" t="s">
        <v>1632</v>
      </c>
      <c r="I106" s="273" t="s">
        <v>1594</v>
      </c>
      <c r="J106" s="273">
        <v>20</v>
      </c>
      <c r="K106" s="285"/>
    </row>
    <row r="107" spans="2:11" s="1" customFormat="1" ht="15" customHeight="1">
      <c r="B107" s="284"/>
      <c r="C107" s="273" t="s">
        <v>1595</v>
      </c>
      <c r="D107" s="273"/>
      <c r="E107" s="273"/>
      <c r="F107" s="294" t="s">
        <v>1592</v>
      </c>
      <c r="G107" s="273"/>
      <c r="H107" s="273" t="s">
        <v>1632</v>
      </c>
      <c r="I107" s="273" t="s">
        <v>1594</v>
      </c>
      <c r="J107" s="273">
        <v>120</v>
      </c>
      <c r="K107" s="285"/>
    </row>
    <row r="108" spans="2:11" s="1" customFormat="1" ht="15" customHeight="1">
      <c r="B108" s="296"/>
      <c r="C108" s="273" t="s">
        <v>1597</v>
      </c>
      <c r="D108" s="273"/>
      <c r="E108" s="273"/>
      <c r="F108" s="294" t="s">
        <v>1598</v>
      </c>
      <c r="G108" s="273"/>
      <c r="H108" s="273" t="s">
        <v>1632</v>
      </c>
      <c r="I108" s="273" t="s">
        <v>1594</v>
      </c>
      <c r="J108" s="273">
        <v>50</v>
      </c>
      <c r="K108" s="285"/>
    </row>
    <row r="109" spans="2:11" s="1" customFormat="1" ht="15" customHeight="1">
      <c r="B109" s="296"/>
      <c r="C109" s="273" t="s">
        <v>1600</v>
      </c>
      <c r="D109" s="273"/>
      <c r="E109" s="273"/>
      <c r="F109" s="294" t="s">
        <v>1592</v>
      </c>
      <c r="G109" s="273"/>
      <c r="H109" s="273" t="s">
        <v>1632</v>
      </c>
      <c r="I109" s="273" t="s">
        <v>1602</v>
      </c>
      <c r="J109" s="273"/>
      <c r="K109" s="285"/>
    </row>
    <row r="110" spans="2:11" s="1" customFormat="1" ht="15" customHeight="1">
      <c r="B110" s="296"/>
      <c r="C110" s="273" t="s">
        <v>1611</v>
      </c>
      <c r="D110" s="273"/>
      <c r="E110" s="273"/>
      <c r="F110" s="294" t="s">
        <v>1598</v>
      </c>
      <c r="G110" s="273"/>
      <c r="H110" s="273" t="s">
        <v>1632</v>
      </c>
      <c r="I110" s="273" t="s">
        <v>1594</v>
      </c>
      <c r="J110" s="273">
        <v>50</v>
      </c>
      <c r="K110" s="285"/>
    </row>
    <row r="111" spans="2:11" s="1" customFormat="1" ht="15" customHeight="1">
      <c r="B111" s="296"/>
      <c r="C111" s="273" t="s">
        <v>1619</v>
      </c>
      <c r="D111" s="273"/>
      <c r="E111" s="273"/>
      <c r="F111" s="294" t="s">
        <v>1598</v>
      </c>
      <c r="G111" s="273"/>
      <c r="H111" s="273" t="s">
        <v>1632</v>
      </c>
      <c r="I111" s="273" t="s">
        <v>1594</v>
      </c>
      <c r="J111" s="273">
        <v>50</v>
      </c>
      <c r="K111" s="285"/>
    </row>
    <row r="112" spans="2:11" s="1" customFormat="1" ht="15" customHeight="1">
      <c r="B112" s="296"/>
      <c r="C112" s="273" t="s">
        <v>1617</v>
      </c>
      <c r="D112" s="273"/>
      <c r="E112" s="273"/>
      <c r="F112" s="294" t="s">
        <v>1598</v>
      </c>
      <c r="G112" s="273"/>
      <c r="H112" s="273" t="s">
        <v>1632</v>
      </c>
      <c r="I112" s="273" t="s">
        <v>1594</v>
      </c>
      <c r="J112" s="273">
        <v>50</v>
      </c>
      <c r="K112" s="285"/>
    </row>
    <row r="113" spans="2:11" s="1" customFormat="1" ht="15" customHeight="1">
      <c r="B113" s="296"/>
      <c r="C113" s="273" t="s">
        <v>53</v>
      </c>
      <c r="D113" s="273"/>
      <c r="E113" s="273"/>
      <c r="F113" s="294" t="s">
        <v>1592</v>
      </c>
      <c r="G113" s="273"/>
      <c r="H113" s="273" t="s">
        <v>1633</v>
      </c>
      <c r="I113" s="273" t="s">
        <v>1594</v>
      </c>
      <c r="J113" s="273">
        <v>20</v>
      </c>
      <c r="K113" s="285"/>
    </row>
    <row r="114" spans="2:11" s="1" customFormat="1" ht="15" customHeight="1">
      <c r="B114" s="296"/>
      <c r="C114" s="273" t="s">
        <v>1634</v>
      </c>
      <c r="D114" s="273"/>
      <c r="E114" s="273"/>
      <c r="F114" s="294" t="s">
        <v>1592</v>
      </c>
      <c r="G114" s="273"/>
      <c r="H114" s="273" t="s">
        <v>1635</v>
      </c>
      <c r="I114" s="273" t="s">
        <v>1594</v>
      </c>
      <c r="J114" s="273">
        <v>120</v>
      </c>
      <c r="K114" s="285"/>
    </row>
    <row r="115" spans="2:11" s="1" customFormat="1" ht="15" customHeight="1">
      <c r="B115" s="296"/>
      <c r="C115" s="273" t="s">
        <v>38</v>
      </c>
      <c r="D115" s="273"/>
      <c r="E115" s="273"/>
      <c r="F115" s="294" t="s">
        <v>1592</v>
      </c>
      <c r="G115" s="273"/>
      <c r="H115" s="273" t="s">
        <v>1636</v>
      </c>
      <c r="I115" s="273" t="s">
        <v>1627</v>
      </c>
      <c r="J115" s="273"/>
      <c r="K115" s="285"/>
    </row>
    <row r="116" spans="2:11" s="1" customFormat="1" ht="15" customHeight="1">
      <c r="B116" s="296"/>
      <c r="C116" s="273" t="s">
        <v>48</v>
      </c>
      <c r="D116" s="273"/>
      <c r="E116" s="273"/>
      <c r="F116" s="294" t="s">
        <v>1592</v>
      </c>
      <c r="G116" s="273"/>
      <c r="H116" s="273" t="s">
        <v>1637</v>
      </c>
      <c r="I116" s="273" t="s">
        <v>1627</v>
      </c>
      <c r="J116" s="273"/>
      <c r="K116" s="285"/>
    </row>
    <row r="117" spans="2:11" s="1" customFormat="1" ht="15" customHeight="1">
      <c r="B117" s="296"/>
      <c r="C117" s="273" t="s">
        <v>57</v>
      </c>
      <c r="D117" s="273"/>
      <c r="E117" s="273"/>
      <c r="F117" s="294" t="s">
        <v>1592</v>
      </c>
      <c r="G117" s="273"/>
      <c r="H117" s="273" t="s">
        <v>1638</v>
      </c>
      <c r="I117" s="273" t="s">
        <v>1639</v>
      </c>
      <c r="J117" s="273"/>
      <c r="K117" s="285"/>
    </row>
    <row r="118" spans="2:11" s="1" customFormat="1" ht="15" customHeight="1">
      <c r="B118" s="299"/>
      <c r="C118" s="305"/>
      <c r="D118" s="305"/>
      <c r="E118" s="305"/>
      <c r="F118" s="305"/>
      <c r="G118" s="305"/>
      <c r="H118" s="305"/>
      <c r="I118" s="305"/>
      <c r="J118" s="305"/>
      <c r="K118" s="301"/>
    </row>
    <row r="119" spans="2:11" s="1" customFormat="1" ht="18.75" customHeight="1">
      <c r="B119" s="306"/>
      <c r="C119" s="307"/>
      <c r="D119" s="307"/>
      <c r="E119" s="307"/>
      <c r="F119" s="308"/>
      <c r="G119" s="307"/>
      <c r="H119" s="307"/>
      <c r="I119" s="307"/>
      <c r="J119" s="307"/>
      <c r="K119" s="306"/>
    </row>
    <row r="120" spans="2:11" s="1" customFormat="1" ht="18.75" customHeight="1">
      <c r="B120" s="280"/>
      <c r="C120" s="280"/>
      <c r="D120" s="280"/>
      <c r="E120" s="280"/>
      <c r="F120" s="280"/>
      <c r="G120" s="280"/>
      <c r="H120" s="280"/>
      <c r="I120" s="280"/>
      <c r="J120" s="280"/>
      <c r="K120" s="280"/>
    </row>
    <row r="121" spans="2:11" s="1" customFormat="1" ht="7.5" customHeight="1">
      <c r="B121" s="309"/>
      <c r="C121" s="310"/>
      <c r="D121" s="310"/>
      <c r="E121" s="310"/>
      <c r="F121" s="310"/>
      <c r="G121" s="310"/>
      <c r="H121" s="310"/>
      <c r="I121" s="310"/>
      <c r="J121" s="310"/>
      <c r="K121" s="311"/>
    </row>
    <row r="122" spans="2:11" s="1" customFormat="1" ht="45" customHeight="1">
      <c r="B122" s="312"/>
      <c r="C122" s="397" t="s">
        <v>1640</v>
      </c>
      <c r="D122" s="397"/>
      <c r="E122" s="397"/>
      <c r="F122" s="397"/>
      <c r="G122" s="397"/>
      <c r="H122" s="397"/>
      <c r="I122" s="397"/>
      <c r="J122" s="397"/>
      <c r="K122" s="313"/>
    </row>
    <row r="123" spans="2:11" s="1" customFormat="1" ht="17.25" customHeight="1">
      <c r="B123" s="314"/>
      <c r="C123" s="286" t="s">
        <v>1586</v>
      </c>
      <c r="D123" s="286"/>
      <c r="E123" s="286"/>
      <c r="F123" s="286" t="s">
        <v>1587</v>
      </c>
      <c r="G123" s="287"/>
      <c r="H123" s="286" t="s">
        <v>54</v>
      </c>
      <c r="I123" s="286" t="s">
        <v>57</v>
      </c>
      <c r="J123" s="286" t="s">
        <v>1588</v>
      </c>
      <c r="K123" s="315"/>
    </row>
    <row r="124" spans="2:11" s="1" customFormat="1" ht="17.25" customHeight="1">
      <c r="B124" s="314"/>
      <c r="C124" s="288" t="s">
        <v>1589</v>
      </c>
      <c r="D124" s="288"/>
      <c r="E124" s="288"/>
      <c r="F124" s="289" t="s">
        <v>1590</v>
      </c>
      <c r="G124" s="290"/>
      <c r="H124" s="288"/>
      <c r="I124" s="288"/>
      <c r="J124" s="288" t="s">
        <v>1591</v>
      </c>
      <c r="K124" s="315"/>
    </row>
    <row r="125" spans="2:11" s="1" customFormat="1" ht="5.25" customHeight="1">
      <c r="B125" s="316"/>
      <c r="C125" s="291"/>
      <c r="D125" s="291"/>
      <c r="E125" s="291"/>
      <c r="F125" s="291"/>
      <c r="G125" s="317"/>
      <c r="H125" s="291"/>
      <c r="I125" s="291"/>
      <c r="J125" s="291"/>
      <c r="K125" s="318"/>
    </row>
    <row r="126" spans="2:11" s="1" customFormat="1" ht="15" customHeight="1">
      <c r="B126" s="316"/>
      <c r="C126" s="273" t="s">
        <v>1595</v>
      </c>
      <c r="D126" s="293"/>
      <c r="E126" s="293"/>
      <c r="F126" s="294" t="s">
        <v>1592</v>
      </c>
      <c r="G126" s="273"/>
      <c r="H126" s="273" t="s">
        <v>1632</v>
      </c>
      <c r="I126" s="273" t="s">
        <v>1594</v>
      </c>
      <c r="J126" s="273">
        <v>120</v>
      </c>
      <c r="K126" s="319"/>
    </row>
    <row r="127" spans="2:11" s="1" customFormat="1" ht="15" customHeight="1">
      <c r="B127" s="316"/>
      <c r="C127" s="273" t="s">
        <v>1641</v>
      </c>
      <c r="D127" s="273"/>
      <c r="E127" s="273"/>
      <c r="F127" s="294" t="s">
        <v>1592</v>
      </c>
      <c r="G127" s="273"/>
      <c r="H127" s="273" t="s">
        <v>1642</v>
      </c>
      <c r="I127" s="273" t="s">
        <v>1594</v>
      </c>
      <c r="J127" s="273" t="s">
        <v>1643</v>
      </c>
      <c r="K127" s="319"/>
    </row>
    <row r="128" spans="2:11" s="1" customFormat="1" ht="15" customHeight="1">
      <c r="B128" s="316"/>
      <c r="C128" s="273" t="s">
        <v>85</v>
      </c>
      <c r="D128" s="273"/>
      <c r="E128" s="273"/>
      <c r="F128" s="294" t="s">
        <v>1592</v>
      </c>
      <c r="G128" s="273"/>
      <c r="H128" s="273" t="s">
        <v>1644</v>
      </c>
      <c r="I128" s="273" t="s">
        <v>1594</v>
      </c>
      <c r="J128" s="273" t="s">
        <v>1643</v>
      </c>
      <c r="K128" s="319"/>
    </row>
    <row r="129" spans="2:11" s="1" customFormat="1" ht="15" customHeight="1">
      <c r="B129" s="316"/>
      <c r="C129" s="273" t="s">
        <v>1603</v>
      </c>
      <c r="D129" s="273"/>
      <c r="E129" s="273"/>
      <c r="F129" s="294" t="s">
        <v>1598</v>
      </c>
      <c r="G129" s="273"/>
      <c r="H129" s="273" t="s">
        <v>1604</v>
      </c>
      <c r="I129" s="273" t="s">
        <v>1594</v>
      </c>
      <c r="J129" s="273">
        <v>15</v>
      </c>
      <c r="K129" s="319"/>
    </row>
    <row r="130" spans="2:11" s="1" customFormat="1" ht="15" customHeight="1">
      <c r="B130" s="316"/>
      <c r="C130" s="297" t="s">
        <v>1605</v>
      </c>
      <c r="D130" s="297"/>
      <c r="E130" s="297"/>
      <c r="F130" s="298" t="s">
        <v>1598</v>
      </c>
      <c r="G130" s="297"/>
      <c r="H130" s="297" t="s">
        <v>1606</v>
      </c>
      <c r="I130" s="297" t="s">
        <v>1594</v>
      </c>
      <c r="J130" s="297">
        <v>15</v>
      </c>
      <c r="K130" s="319"/>
    </row>
    <row r="131" spans="2:11" s="1" customFormat="1" ht="15" customHeight="1">
      <c r="B131" s="316"/>
      <c r="C131" s="297" t="s">
        <v>1607</v>
      </c>
      <c r="D131" s="297"/>
      <c r="E131" s="297"/>
      <c r="F131" s="298" t="s">
        <v>1598</v>
      </c>
      <c r="G131" s="297"/>
      <c r="H131" s="297" t="s">
        <v>1608</v>
      </c>
      <c r="I131" s="297" t="s">
        <v>1594</v>
      </c>
      <c r="J131" s="297">
        <v>20</v>
      </c>
      <c r="K131" s="319"/>
    </row>
    <row r="132" spans="2:11" s="1" customFormat="1" ht="15" customHeight="1">
      <c r="B132" s="316"/>
      <c r="C132" s="297" t="s">
        <v>1609</v>
      </c>
      <c r="D132" s="297"/>
      <c r="E132" s="297"/>
      <c r="F132" s="298" t="s">
        <v>1598</v>
      </c>
      <c r="G132" s="297"/>
      <c r="H132" s="297" t="s">
        <v>1610</v>
      </c>
      <c r="I132" s="297" t="s">
        <v>1594</v>
      </c>
      <c r="J132" s="297">
        <v>20</v>
      </c>
      <c r="K132" s="319"/>
    </row>
    <row r="133" spans="2:11" s="1" customFormat="1" ht="15" customHeight="1">
      <c r="B133" s="316"/>
      <c r="C133" s="273" t="s">
        <v>1597</v>
      </c>
      <c r="D133" s="273"/>
      <c r="E133" s="273"/>
      <c r="F133" s="294" t="s">
        <v>1598</v>
      </c>
      <c r="G133" s="273"/>
      <c r="H133" s="273" t="s">
        <v>1632</v>
      </c>
      <c r="I133" s="273" t="s">
        <v>1594</v>
      </c>
      <c r="J133" s="273">
        <v>50</v>
      </c>
      <c r="K133" s="319"/>
    </row>
    <row r="134" spans="2:11" s="1" customFormat="1" ht="15" customHeight="1">
      <c r="B134" s="316"/>
      <c r="C134" s="273" t="s">
        <v>1611</v>
      </c>
      <c r="D134" s="273"/>
      <c r="E134" s="273"/>
      <c r="F134" s="294" t="s">
        <v>1598</v>
      </c>
      <c r="G134" s="273"/>
      <c r="H134" s="273" t="s">
        <v>1632</v>
      </c>
      <c r="I134" s="273" t="s">
        <v>1594</v>
      </c>
      <c r="J134" s="273">
        <v>50</v>
      </c>
      <c r="K134" s="319"/>
    </row>
    <row r="135" spans="2:11" s="1" customFormat="1" ht="15" customHeight="1">
      <c r="B135" s="316"/>
      <c r="C135" s="273" t="s">
        <v>1617</v>
      </c>
      <c r="D135" s="273"/>
      <c r="E135" s="273"/>
      <c r="F135" s="294" t="s">
        <v>1598</v>
      </c>
      <c r="G135" s="273"/>
      <c r="H135" s="273" t="s">
        <v>1632</v>
      </c>
      <c r="I135" s="273" t="s">
        <v>1594</v>
      </c>
      <c r="J135" s="273">
        <v>50</v>
      </c>
      <c r="K135" s="319"/>
    </row>
    <row r="136" spans="2:11" s="1" customFormat="1" ht="15" customHeight="1">
      <c r="B136" s="316"/>
      <c r="C136" s="273" t="s">
        <v>1619</v>
      </c>
      <c r="D136" s="273"/>
      <c r="E136" s="273"/>
      <c r="F136" s="294" t="s">
        <v>1598</v>
      </c>
      <c r="G136" s="273"/>
      <c r="H136" s="273" t="s">
        <v>1632</v>
      </c>
      <c r="I136" s="273" t="s">
        <v>1594</v>
      </c>
      <c r="J136" s="273">
        <v>50</v>
      </c>
      <c r="K136" s="319"/>
    </row>
    <row r="137" spans="2:11" s="1" customFormat="1" ht="15" customHeight="1">
      <c r="B137" s="316"/>
      <c r="C137" s="273" t="s">
        <v>1620</v>
      </c>
      <c r="D137" s="273"/>
      <c r="E137" s="273"/>
      <c r="F137" s="294" t="s">
        <v>1598</v>
      </c>
      <c r="G137" s="273"/>
      <c r="H137" s="273" t="s">
        <v>1645</v>
      </c>
      <c r="I137" s="273" t="s">
        <v>1594</v>
      </c>
      <c r="J137" s="273">
        <v>255</v>
      </c>
      <c r="K137" s="319"/>
    </row>
    <row r="138" spans="2:11" s="1" customFormat="1" ht="15" customHeight="1">
      <c r="B138" s="316"/>
      <c r="C138" s="273" t="s">
        <v>1622</v>
      </c>
      <c r="D138" s="273"/>
      <c r="E138" s="273"/>
      <c r="F138" s="294" t="s">
        <v>1592</v>
      </c>
      <c r="G138" s="273"/>
      <c r="H138" s="273" t="s">
        <v>1646</v>
      </c>
      <c r="I138" s="273" t="s">
        <v>1624</v>
      </c>
      <c r="J138" s="273"/>
      <c r="K138" s="319"/>
    </row>
    <row r="139" spans="2:11" s="1" customFormat="1" ht="15" customHeight="1">
      <c r="B139" s="316"/>
      <c r="C139" s="273" t="s">
        <v>1625</v>
      </c>
      <c r="D139" s="273"/>
      <c r="E139" s="273"/>
      <c r="F139" s="294" t="s">
        <v>1592</v>
      </c>
      <c r="G139" s="273"/>
      <c r="H139" s="273" t="s">
        <v>1647</v>
      </c>
      <c r="I139" s="273" t="s">
        <v>1627</v>
      </c>
      <c r="J139" s="273"/>
      <c r="K139" s="319"/>
    </row>
    <row r="140" spans="2:11" s="1" customFormat="1" ht="15" customHeight="1">
      <c r="B140" s="316"/>
      <c r="C140" s="273" t="s">
        <v>1628</v>
      </c>
      <c r="D140" s="273"/>
      <c r="E140" s="273"/>
      <c r="F140" s="294" t="s">
        <v>1592</v>
      </c>
      <c r="G140" s="273"/>
      <c r="H140" s="273" t="s">
        <v>1628</v>
      </c>
      <c r="I140" s="273" t="s">
        <v>1627</v>
      </c>
      <c r="J140" s="273"/>
      <c r="K140" s="319"/>
    </row>
    <row r="141" spans="2:11" s="1" customFormat="1" ht="15" customHeight="1">
      <c r="B141" s="316"/>
      <c r="C141" s="273" t="s">
        <v>38</v>
      </c>
      <c r="D141" s="273"/>
      <c r="E141" s="273"/>
      <c r="F141" s="294" t="s">
        <v>1592</v>
      </c>
      <c r="G141" s="273"/>
      <c r="H141" s="273" t="s">
        <v>1648</v>
      </c>
      <c r="I141" s="273" t="s">
        <v>1627</v>
      </c>
      <c r="J141" s="273"/>
      <c r="K141" s="319"/>
    </row>
    <row r="142" spans="2:11" s="1" customFormat="1" ht="15" customHeight="1">
      <c r="B142" s="316"/>
      <c r="C142" s="273" t="s">
        <v>1649</v>
      </c>
      <c r="D142" s="273"/>
      <c r="E142" s="273"/>
      <c r="F142" s="294" t="s">
        <v>1592</v>
      </c>
      <c r="G142" s="273"/>
      <c r="H142" s="273" t="s">
        <v>1650</v>
      </c>
      <c r="I142" s="273" t="s">
        <v>1627</v>
      </c>
      <c r="J142" s="273"/>
      <c r="K142" s="319"/>
    </row>
    <row r="143" spans="2:11" s="1" customFormat="1" ht="15" customHeight="1">
      <c r="B143" s="320"/>
      <c r="C143" s="321"/>
      <c r="D143" s="321"/>
      <c r="E143" s="321"/>
      <c r="F143" s="321"/>
      <c r="G143" s="321"/>
      <c r="H143" s="321"/>
      <c r="I143" s="321"/>
      <c r="J143" s="321"/>
      <c r="K143" s="322"/>
    </row>
    <row r="144" spans="2:11" s="1" customFormat="1" ht="18.75" customHeight="1">
      <c r="B144" s="307"/>
      <c r="C144" s="307"/>
      <c r="D144" s="307"/>
      <c r="E144" s="307"/>
      <c r="F144" s="308"/>
      <c r="G144" s="307"/>
      <c r="H144" s="307"/>
      <c r="I144" s="307"/>
      <c r="J144" s="307"/>
      <c r="K144" s="307"/>
    </row>
    <row r="145" spans="2:11" s="1" customFormat="1" ht="18.75" customHeight="1">
      <c r="B145" s="280"/>
      <c r="C145" s="280"/>
      <c r="D145" s="280"/>
      <c r="E145" s="280"/>
      <c r="F145" s="280"/>
      <c r="G145" s="280"/>
      <c r="H145" s="280"/>
      <c r="I145" s="280"/>
      <c r="J145" s="280"/>
      <c r="K145" s="280"/>
    </row>
    <row r="146" spans="2:11" s="1" customFormat="1" ht="7.5" customHeight="1">
      <c r="B146" s="281"/>
      <c r="C146" s="282"/>
      <c r="D146" s="282"/>
      <c r="E146" s="282"/>
      <c r="F146" s="282"/>
      <c r="G146" s="282"/>
      <c r="H146" s="282"/>
      <c r="I146" s="282"/>
      <c r="J146" s="282"/>
      <c r="K146" s="283"/>
    </row>
    <row r="147" spans="2:11" s="1" customFormat="1" ht="45" customHeight="1">
      <c r="B147" s="284"/>
      <c r="C147" s="399" t="s">
        <v>1651</v>
      </c>
      <c r="D147" s="399"/>
      <c r="E147" s="399"/>
      <c r="F147" s="399"/>
      <c r="G147" s="399"/>
      <c r="H147" s="399"/>
      <c r="I147" s="399"/>
      <c r="J147" s="399"/>
      <c r="K147" s="285"/>
    </row>
    <row r="148" spans="2:11" s="1" customFormat="1" ht="17.25" customHeight="1">
      <c r="B148" s="284"/>
      <c r="C148" s="286" t="s">
        <v>1586</v>
      </c>
      <c r="D148" s="286"/>
      <c r="E148" s="286"/>
      <c r="F148" s="286" t="s">
        <v>1587</v>
      </c>
      <c r="G148" s="287"/>
      <c r="H148" s="286" t="s">
        <v>54</v>
      </c>
      <c r="I148" s="286" t="s">
        <v>57</v>
      </c>
      <c r="J148" s="286" t="s">
        <v>1588</v>
      </c>
      <c r="K148" s="285"/>
    </row>
    <row r="149" spans="2:11" s="1" customFormat="1" ht="17.25" customHeight="1">
      <c r="B149" s="284"/>
      <c r="C149" s="288" t="s">
        <v>1589</v>
      </c>
      <c r="D149" s="288"/>
      <c r="E149" s="288"/>
      <c r="F149" s="289" t="s">
        <v>1590</v>
      </c>
      <c r="G149" s="290"/>
      <c r="H149" s="288"/>
      <c r="I149" s="288"/>
      <c r="J149" s="288" t="s">
        <v>1591</v>
      </c>
      <c r="K149" s="285"/>
    </row>
    <row r="150" spans="2:11" s="1" customFormat="1" ht="5.25" customHeight="1">
      <c r="B150" s="296"/>
      <c r="C150" s="291"/>
      <c r="D150" s="291"/>
      <c r="E150" s="291"/>
      <c r="F150" s="291"/>
      <c r="G150" s="292"/>
      <c r="H150" s="291"/>
      <c r="I150" s="291"/>
      <c r="J150" s="291"/>
      <c r="K150" s="319"/>
    </row>
    <row r="151" spans="2:11" s="1" customFormat="1" ht="15" customHeight="1">
      <c r="B151" s="296"/>
      <c r="C151" s="323" t="s">
        <v>1595</v>
      </c>
      <c r="D151" s="273"/>
      <c r="E151" s="273"/>
      <c r="F151" s="324" t="s">
        <v>1592</v>
      </c>
      <c r="G151" s="273"/>
      <c r="H151" s="323" t="s">
        <v>1632</v>
      </c>
      <c r="I151" s="323" t="s">
        <v>1594</v>
      </c>
      <c r="J151" s="323">
        <v>120</v>
      </c>
      <c r="K151" s="319"/>
    </row>
    <row r="152" spans="2:11" s="1" customFormat="1" ht="15" customHeight="1">
      <c r="B152" s="296"/>
      <c r="C152" s="323" t="s">
        <v>1641</v>
      </c>
      <c r="D152" s="273"/>
      <c r="E152" s="273"/>
      <c r="F152" s="324" t="s">
        <v>1592</v>
      </c>
      <c r="G152" s="273"/>
      <c r="H152" s="323" t="s">
        <v>1652</v>
      </c>
      <c r="I152" s="323" t="s">
        <v>1594</v>
      </c>
      <c r="J152" s="323" t="s">
        <v>1643</v>
      </c>
      <c r="K152" s="319"/>
    </row>
    <row r="153" spans="2:11" s="1" customFormat="1" ht="15" customHeight="1">
      <c r="B153" s="296"/>
      <c r="C153" s="323" t="s">
        <v>85</v>
      </c>
      <c r="D153" s="273"/>
      <c r="E153" s="273"/>
      <c r="F153" s="324" t="s">
        <v>1592</v>
      </c>
      <c r="G153" s="273"/>
      <c r="H153" s="323" t="s">
        <v>1653</v>
      </c>
      <c r="I153" s="323" t="s">
        <v>1594</v>
      </c>
      <c r="J153" s="323" t="s">
        <v>1643</v>
      </c>
      <c r="K153" s="319"/>
    </row>
    <row r="154" spans="2:11" s="1" customFormat="1" ht="15" customHeight="1">
      <c r="B154" s="296"/>
      <c r="C154" s="323" t="s">
        <v>1597</v>
      </c>
      <c r="D154" s="273"/>
      <c r="E154" s="273"/>
      <c r="F154" s="324" t="s">
        <v>1598</v>
      </c>
      <c r="G154" s="273"/>
      <c r="H154" s="323" t="s">
        <v>1632</v>
      </c>
      <c r="I154" s="323" t="s">
        <v>1594</v>
      </c>
      <c r="J154" s="323">
        <v>50</v>
      </c>
      <c r="K154" s="319"/>
    </row>
    <row r="155" spans="2:11" s="1" customFormat="1" ht="15" customHeight="1">
      <c r="B155" s="296"/>
      <c r="C155" s="323" t="s">
        <v>1600</v>
      </c>
      <c r="D155" s="273"/>
      <c r="E155" s="273"/>
      <c r="F155" s="324" t="s">
        <v>1592</v>
      </c>
      <c r="G155" s="273"/>
      <c r="H155" s="323" t="s">
        <v>1632</v>
      </c>
      <c r="I155" s="323" t="s">
        <v>1602</v>
      </c>
      <c r="J155" s="323"/>
      <c r="K155" s="319"/>
    </row>
    <row r="156" spans="2:11" s="1" customFormat="1" ht="15" customHeight="1">
      <c r="B156" s="296"/>
      <c r="C156" s="323" t="s">
        <v>1611</v>
      </c>
      <c r="D156" s="273"/>
      <c r="E156" s="273"/>
      <c r="F156" s="324" t="s">
        <v>1598</v>
      </c>
      <c r="G156" s="273"/>
      <c r="H156" s="323" t="s">
        <v>1632</v>
      </c>
      <c r="I156" s="323" t="s">
        <v>1594</v>
      </c>
      <c r="J156" s="323">
        <v>50</v>
      </c>
      <c r="K156" s="319"/>
    </row>
    <row r="157" spans="2:11" s="1" customFormat="1" ht="15" customHeight="1">
      <c r="B157" s="296"/>
      <c r="C157" s="323" t="s">
        <v>1619</v>
      </c>
      <c r="D157" s="273"/>
      <c r="E157" s="273"/>
      <c r="F157" s="324" t="s">
        <v>1598</v>
      </c>
      <c r="G157" s="273"/>
      <c r="H157" s="323" t="s">
        <v>1632</v>
      </c>
      <c r="I157" s="323" t="s">
        <v>1594</v>
      </c>
      <c r="J157" s="323">
        <v>50</v>
      </c>
      <c r="K157" s="319"/>
    </row>
    <row r="158" spans="2:11" s="1" customFormat="1" ht="15" customHeight="1">
      <c r="B158" s="296"/>
      <c r="C158" s="323" t="s">
        <v>1617</v>
      </c>
      <c r="D158" s="273"/>
      <c r="E158" s="273"/>
      <c r="F158" s="324" t="s">
        <v>1598</v>
      </c>
      <c r="G158" s="273"/>
      <c r="H158" s="323" t="s">
        <v>1632</v>
      </c>
      <c r="I158" s="323" t="s">
        <v>1594</v>
      </c>
      <c r="J158" s="323">
        <v>50</v>
      </c>
      <c r="K158" s="319"/>
    </row>
    <row r="159" spans="2:11" s="1" customFormat="1" ht="15" customHeight="1">
      <c r="B159" s="296"/>
      <c r="C159" s="323" t="s">
        <v>109</v>
      </c>
      <c r="D159" s="273"/>
      <c r="E159" s="273"/>
      <c r="F159" s="324" t="s">
        <v>1592</v>
      </c>
      <c r="G159" s="273"/>
      <c r="H159" s="323" t="s">
        <v>1654</v>
      </c>
      <c r="I159" s="323" t="s">
        <v>1594</v>
      </c>
      <c r="J159" s="323" t="s">
        <v>1655</v>
      </c>
      <c r="K159" s="319"/>
    </row>
    <row r="160" spans="2:11" s="1" customFormat="1" ht="15" customHeight="1">
      <c r="B160" s="296"/>
      <c r="C160" s="323" t="s">
        <v>1656</v>
      </c>
      <c r="D160" s="273"/>
      <c r="E160" s="273"/>
      <c r="F160" s="324" t="s">
        <v>1592</v>
      </c>
      <c r="G160" s="273"/>
      <c r="H160" s="323" t="s">
        <v>1657</v>
      </c>
      <c r="I160" s="323" t="s">
        <v>1627</v>
      </c>
      <c r="J160" s="323"/>
      <c r="K160" s="319"/>
    </row>
    <row r="161" spans="2:11" s="1" customFormat="1" ht="15" customHeight="1">
      <c r="B161" s="325"/>
      <c r="C161" s="305"/>
      <c r="D161" s="305"/>
      <c r="E161" s="305"/>
      <c r="F161" s="305"/>
      <c r="G161" s="305"/>
      <c r="H161" s="305"/>
      <c r="I161" s="305"/>
      <c r="J161" s="305"/>
      <c r="K161" s="326"/>
    </row>
    <row r="162" spans="2:11" s="1" customFormat="1" ht="18.75" customHeight="1">
      <c r="B162" s="307"/>
      <c r="C162" s="317"/>
      <c r="D162" s="317"/>
      <c r="E162" s="317"/>
      <c r="F162" s="327"/>
      <c r="G162" s="317"/>
      <c r="H162" s="317"/>
      <c r="I162" s="317"/>
      <c r="J162" s="317"/>
      <c r="K162" s="307"/>
    </row>
    <row r="163" spans="2:11" s="1" customFormat="1" ht="18.75" customHeight="1">
      <c r="B163" s="280"/>
      <c r="C163" s="280"/>
      <c r="D163" s="280"/>
      <c r="E163" s="280"/>
      <c r="F163" s="280"/>
      <c r="G163" s="280"/>
      <c r="H163" s="280"/>
      <c r="I163" s="280"/>
      <c r="J163" s="280"/>
      <c r="K163" s="280"/>
    </row>
    <row r="164" spans="2:11" s="1" customFormat="1" ht="7.5" customHeight="1">
      <c r="B164" s="262"/>
      <c r="C164" s="263"/>
      <c r="D164" s="263"/>
      <c r="E164" s="263"/>
      <c r="F164" s="263"/>
      <c r="G164" s="263"/>
      <c r="H164" s="263"/>
      <c r="I164" s="263"/>
      <c r="J164" s="263"/>
      <c r="K164" s="264"/>
    </row>
    <row r="165" spans="2:11" s="1" customFormat="1" ht="45" customHeight="1">
      <c r="B165" s="265"/>
      <c r="C165" s="397" t="s">
        <v>1658</v>
      </c>
      <c r="D165" s="397"/>
      <c r="E165" s="397"/>
      <c r="F165" s="397"/>
      <c r="G165" s="397"/>
      <c r="H165" s="397"/>
      <c r="I165" s="397"/>
      <c r="J165" s="397"/>
      <c r="K165" s="266"/>
    </row>
    <row r="166" spans="2:11" s="1" customFormat="1" ht="17.25" customHeight="1">
      <c r="B166" s="265"/>
      <c r="C166" s="286" t="s">
        <v>1586</v>
      </c>
      <c r="D166" s="286"/>
      <c r="E166" s="286"/>
      <c r="F166" s="286" t="s">
        <v>1587</v>
      </c>
      <c r="G166" s="328"/>
      <c r="H166" s="329" t="s">
        <v>54</v>
      </c>
      <c r="I166" s="329" t="s">
        <v>57</v>
      </c>
      <c r="J166" s="286" t="s">
        <v>1588</v>
      </c>
      <c r="K166" s="266"/>
    </row>
    <row r="167" spans="2:11" s="1" customFormat="1" ht="17.25" customHeight="1">
      <c r="B167" s="267"/>
      <c r="C167" s="288" t="s">
        <v>1589</v>
      </c>
      <c r="D167" s="288"/>
      <c r="E167" s="288"/>
      <c r="F167" s="289" t="s">
        <v>1590</v>
      </c>
      <c r="G167" s="330"/>
      <c r="H167" s="331"/>
      <c r="I167" s="331"/>
      <c r="J167" s="288" t="s">
        <v>1591</v>
      </c>
      <c r="K167" s="268"/>
    </row>
    <row r="168" spans="2:11" s="1" customFormat="1" ht="5.25" customHeight="1">
      <c r="B168" s="296"/>
      <c r="C168" s="291"/>
      <c r="D168" s="291"/>
      <c r="E168" s="291"/>
      <c r="F168" s="291"/>
      <c r="G168" s="292"/>
      <c r="H168" s="291"/>
      <c r="I168" s="291"/>
      <c r="J168" s="291"/>
      <c r="K168" s="319"/>
    </row>
    <row r="169" spans="2:11" s="1" customFormat="1" ht="15" customHeight="1">
      <c r="B169" s="296"/>
      <c r="C169" s="273" t="s">
        <v>1595</v>
      </c>
      <c r="D169" s="273"/>
      <c r="E169" s="273"/>
      <c r="F169" s="294" t="s">
        <v>1592</v>
      </c>
      <c r="G169" s="273"/>
      <c r="H169" s="273" t="s">
        <v>1632</v>
      </c>
      <c r="I169" s="273" t="s">
        <v>1594</v>
      </c>
      <c r="J169" s="273">
        <v>120</v>
      </c>
      <c r="K169" s="319"/>
    </row>
    <row r="170" spans="2:11" s="1" customFormat="1" ht="15" customHeight="1">
      <c r="B170" s="296"/>
      <c r="C170" s="273" t="s">
        <v>1641</v>
      </c>
      <c r="D170" s="273"/>
      <c r="E170" s="273"/>
      <c r="F170" s="294" t="s">
        <v>1592</v>
      </c>
      <c r="G170" s="273"/>
      <c r="H170" s="273" t="s">
        <v>1642</v>
      </c>
      <c r="I170" s="273" t="s">
        <v>1594</v>
      </c>
      <c r="J170" s="273" t="s">
        <v>1643</v>
      </c>
      <c r="K170" s="319"/>
    </row>
    <row r="171" spans="2:11" s="1" customFormat="1" ht="15" customHeight="1">
      <c r="B171" s="296"/>
      <c r="C171" s="273" t="s">
        <v>85</v>
      </c>
      <c r="D171" s="273"/>
      <c r="E171" s="273"/>
      <c r="F171" s="294" t="s">
        <v>1592</v>
      </c>
      <c r="G171" s="273"/>
      <c r="H171" s="273" t="s">
        <v>1659</v>
      </c>
      <c r="I171" s="273" t="s">
        <v>1594</v>
      </c>
      <c r="J171" s="273" t="s">
        <v>1643</v>
      </c>
      <c r="K171" s="319"/>
    </row>
    <row r="172" spans="2:11" s="1" customFormat="1" ht="15" customHeight="1">
      <c r="B172" s="296"/>
      <c r="C172" s="273" t="s">
        <v>1597</v>
      </c>
      <c r="D172" s="273"/>
      <c r="E172" s="273"/>
      <c r="F172" s="294" t="s">
        <v>1598</v>
      </c>
      <c r="G172" s="273"/>
      <c r="H172" s="273" t="s">
        <v>1659</v>
      </c>
      <c r="I172" s="273" t="s">
        <v>1594</v>
      </c>
      <c r="J172" s="273">
        <v>50</v>
      </c>
      <c r="K172" s="319"/>
    </row>
    <row r="173" spans="2:11" s="1" customFormat="1" ht="15" customHeight="1">
      <c r="B173" s="296"/>
      <c r="C173" s="273" t="s">
        <v>1600</v>
      </c>
      <c r="D173" s="273"/>
      <c r="E173" s="273"/>
      <c r="F173" s="294" t="s">
        <v>1592</v>
      </c>
      <c r="G173" s="273"/>
      <c r="H173" s="273" t="s">
        <v>1659</v>
      </c>
      <c r="I173" s="273" t="s">
        <v>1602</v>
      </c>
      <c r="J173" s="273"/>
      <c r="K173" s="319"/>
    </row>
    <row r="174" spans="2:11" s="1" customFormat="1" ht="15" customHeight="1">
      <c r="B174" s="296"/>
      <c r="C174" s="273" t="s">
        <v>1611</v>
      </c>
      <c r="D174" s="273"/>
      <c r="E174" s="273"/>
      <c r="F174" s="294" t="s">
        <v>1598</v>
      </c>
      <c r="G174" s="273"/>
      <c r="H174" s="273" t="s">
        <v>1659</v>
      </c>
      <c r="I174" s="273" t="s">
        <v>1594</v>
      </c>
      <c r="J174" s="273">
        <v>50</v>
      </c>
      <c r="K174" s="319"/>
    </row>
    <row r="175" spans="2:11" s="1" customFormat="1" ht="15" customHeight="1">
      <c r="B175" s="296"/>
      <c r="C175" s="273" t="s">
        <v>1619</v>
      </c>
      <c r="D175" s="273"/>
      <c r="E175" s="273"/>
      <c r="F175" s="294" t="s">
        <v>1598</v>
      </c>
      <c r="G175" s="273"/>
      <c r="H175" s="273" t="s">
        <v>1659</v>
      </c>
      <c r="I175" s="273" t="s">
        <v>1594</v>
      </c>
      <c r="J175" s="273">
        <v>50</v>
      </c>
      <c r="K175" s="319"/>
    </row>
    <row r="176" spans="2:11" s="1" customFormat="1" ht="15" customHeight="1">
      <c r="B176" s="296"/>
      <c r="C176" s="273" t="s">
        <v>1617</v>
      </c>
      <c r="D176" s="273"/>
      <c r="E176" s="273"/>
      <c r="F176" s="294" t="s">
        <v>1598</v>
      </c>
      <c r="G176" s="273"/>
      <c r="H176" s="273" t="s">
        <v>1659</v>
      </c>
      <c r="I176" s="273" t="s">
        <v>1594</v>
      </c>
      <c r="J176" s="273">
        <v>50</v>
      </c>
      <c r="K176" s="319"/>
    </row>
    <row r="177" spans="2:11" s="1" customFormat="1" ht="15" customHeight="1">
      <c r="B177" s="296"/>
      <c r="C177" s="273" t="s">
        <v>134</v>
      </c>
      <c r="D177" s="273"/>
      <c r="E177" s="273"/>
      <c r="F177" s="294" t="s">
        <v>1592</v>
      </c>
      <c r="G177" s="273"/>
      <c r="H177" s="273" t="s">
        <v>1660</v>
      </c>
      <c r="I177" s="273" t="s">
        <v>1661</v>
      </c>
      <c r="J177" s="273"/>
      <c r="K177" s="319"/>
    </row>
    <row r="178" spans="2:11" s="1" customFormat="1" ht="15" customHeight="1">
      <c r="B178" s="296"/>
      <c r="C178" s="273" t="s">
        <v>57</v>
      </c>
      <c r="D178" s="273"/>
      <c r="E178" s="273"/>
      <c r="F178" s="294" t="s">
        <v>1592</v>
      </c>
      <c r="G178" s="273"/>
      <c r="H178" s="273" t="s">
        <v>1662</v>
      </c>
      <c r="I178" s="273" t="s">
        <v>1663</v>
      </c>
      <c r="J178" s="273">
        <v>1</v>
      </c>
      <c r="K178" s="319"/>
    </row>
    <row r="179" spans="2:11" s="1" customFormat="1" ht="15" customHeight="1">
      <c r="B179" s="296"/>
      <c r="C179" s="273" t="s">
        <v>53</v>
      </c>
      <c r="D179" s="273"/>
      <c r="E179" s="273"/>
      <c r="F179" s="294" t="s">
        <v>1592</v>
      </c>
      <c r="G179" s="273"/>
      <c r="H179" s="273" t="s">
        <v>1664</v>
      </c>
      <c r="I179" s="273" t="s">
        <v>1594</v>
      </c>
      <c r="J179" s="273">
        <v>20</v>
      </c>
      <c r="K179" s="319"/>
    </row>
    <row r="180" spans="2:11" s="1" customFormat="1" ht="15" customHeight="1">
      <c r="B180" s="296"/>
      <c r="C180" s="273" t="s">
        <v>54</v>
      </c>
      <c r="D180" s="273"/>
      <c r="E180" s="273"/>
      <c r="F180" s="294" t="s">
        <v>1592</v>
      </c>
      <c r="G180" s="273"/>
      <c r="H180" s="273" t="s">
        <v>1665</v>
      </c>
      <c r="I180" s="273" t="s">
        <v>1594</v>
      </c>
      <c r="J180" s="273">
        <v>255</v>
      </c>
      <c r="K180" s="319"/>
    </row>
    <row r="181" spans="2:11" s="1" customFormat="1" ht="15" customHeight="1">
      <c r="B181" s="296"/>
      <c r="C181" s="273" t="s">
        <v>135</v>
      </c>
      <c r="D181" s="273"/>
      <c r="E181" s="273"/>
      <c r="F181" s="294" t="s">
        <v>1592</v>
      </c>
      <c r="G181" s="273"/>
      <c r="H181" s="273" t="s">
        <v>1556</v>
      </c>
      <c r="I181" s="273" t="s">
        <v>1594</v>
      </c>
      <c r="J181" s="273">
        <v>10</v>
      </c>
      <c r="K181" s="319"/>
    </row>
    <row r="182" spans="2:11" s="1" customFormat="1" ht="15" customHeight="1">
      <c r="B182" s="296"/>
      <c r="C182" s="273" t="s">
        <v>136</v>
      </c>
      <c r="D182" s="273"/>
      <c r="E182" s="273"/>
      <c r="F182" s="294" t="s">
        <v>1592</v>
      </c>
      <c r="G182" s="273"/>
      <c r="H182" s="273" t="s">
        <v>1666</v>
      </c>
      <c r="I182" s="273" t="s">
        <v>1627</v>
      </c>
      <c r="J182" s="273"/>
      <c r="K182" s="319"/>
    </row>
    <row r="183" spans="2:11" s="1" customFormat="1" ht="15" customHeight="1">
      <c r="B183" s="296"/>
      <c r="C183" s="273" t="s">
        <v>1667</v>
      </c>
      <c r="D183" s="273"/>
      <c r="E183" s="273"/>
      <c r="F183" s="294" t="s">
        <v>1592</v>
      </c>
      <c r="G183" s="273"/>
      <c r="H183" s="273" t="s">
        <v>1668</v>
      </c>
      <c r="I183" s="273" t="s">
        <v>1627</v>
      </c>
      <c r="J183" s="273"/>
      <c r="K183" s="319"/>
    </row>
    <row r="184" spans="2:11" s="1" customFormat="1" ht="15" customHeight="1">
      <c r="B184" s="296"/>
      <c r="C184" s="273" t="s">
        <v>1656</v>
      </c>
      <c r="D184" s="273"/>
      <c r="E184" s="273"/>
      <c r="F184" s="294" t="s">
        <v>1592</v>
      </c>
      <c r="G184" s="273"/>
      <c r="H184" s="273" t="s">
        <v>1669</v>
      </c>
      <c r="I184" s="273" t="s">
        <v>1627</v>
      </c>
      <c r="J184" s="273"/>
      <c r="K184" s="319"/>
    </row>
    <row r="185" spans="2:11" s="1" customFormat="1" ht="15" customHeight="1">
      <c r="B185" s="296"/>
      <c r="C185" s="273" t="s">
        <v>138</v>
      </c>
      <c r="D185" s="273"/>
      <c r="E185" s="273"/>
      <c r="F185" s="294" t="s">
        <v>1598</v>
      </c>
      <c r="G185" s="273"/>
      <c r="H185" s="273" t="s">
        <v>1670</v>
      </c>
      <c r="I185" s="273" t="s">
        <v>1594</v>
      </c>
      <c r="J185" s="273">
        <v>50</v>
      </c>
      <c r="K185" s="319"/>
    </row>
    <row r="186" spans="2:11" s="1" customFormat="1" ht="15" customHeight="1">
      <c r="B186" s="296"/>
      <c r="C186" s="273" t="s">
        <v>1671</v>
      </c>
      <c r="D186" s="273"/>
      <c r="E186" s="273"/>
      <c r="F186" s="294" t="s">
        <v>1598</v>
      </c>
      <c r="G186" s="273"/>
      <c r="H186" s="273" t="s">
        <v>1672</v>
      </c>
      <c r="I186" s="273" t="s">
        <v>1673</v>
      </c>
      <c r="J186" s="273"/>
      <c r="K186" s="319"/>
    </row>
    <row r="187" spans="2:11" s="1" customFormat="1" ht="15" customHeight="1">
      <c r="B187" s="296"/>
      <c r="C187" s="273" t="s">
        <v>1674</v>
      </c>
      <c r="D187" s="273"/>
      <c r="E187" s="273"/>
      <c r="F187" s="294" t="s">
        <v>1598</v>
      </c>
      <c r="G187" s="273"/>
      <c r="H187" s="273" t="s">
        <v>1675</v>
      </c>
      <c r="I187" s="273" t="s">
        <v>1673</v>
      </c>
      <c r="J187" s="273"/>
      <c r="K187" s="319"/>
    </row>
    <row r="188" spans="2:11" s="1" customFormat="1" ht="15" customHeight="1">
      <c r="B188" s="296"/>
      <c r="C188" s="273" t="s">
        <v>1676</v>
      </c>
      <c r="D188" s="273"/>
      <c r="E188" s="273"/>
      <c r="F188" s="294" t="s">
        <v>1598</v>
      </c>
      <c r="G188" s="273"/>
      <c r="H188" s="273" t="s">
        <v>1677</v>
      </c>
      <c r="I188" s="273" t="s">
        <v>1673</v>
      </c>
      <c r="J188" s="273"/>
      <c r="K188" s="319"/>
    </row>
    <row r="189" spans="2:11" s="1" customFormat="1" ht="15" customHeight="1">
      <c r="B189" s="296"/>
      <c r="C189" s="332" t="s">
        <v>1678</v>
      </c>
      <c r="D189" s="273"/>
      <c r="E189" s="273"/>
      <c r="F189" s="294" t="s">
        <v>1598</v>
      </c>
      <c r="G189" s="273"/>
      <c r="H189" s="273" t="s">
        <v>1679</v>
      </c>
      <c r="I189" s="273" t="s">
        <v>1680</v>
      </c>
      <c r="J189" s="333" t="s">
        <v>1681</v>
      </c>
      <c r="K189" s="319"/>
    </row>
    <row r="190" spans="2:11" s="1" customFormat="1" ht="15" customHeight="1">
      <c r="B190" s="296"/>
      <c r="C190" s="332" t="s">
        <v>42</v>
      </c>
      <c r="D190" s="273"/>
      <c r="E190" s="273"/>
      <c r="F190" s="294" t="s">
        <v>1592</v>
      </c>
      <c r="G190" s="273"/>
      <c r="H190" s="270" t="s">
        <v>1682</v>
      </c>
      <c r="I190" s="273" t="s">
        <v>1683</v>
      </c>
      <c r="J190" s="273"/>
      <c r="K190" s="319"/>
    </row>
    <row r="191" spans="2:11" s="1" customFormat="1" ht="15" customHeight="1">
      <c r="B191" s="296"/>
      <c r="C191" s="332" t="s">
        <v>1684</v>
      </c>
      <c r="D191" s="273"/>
      <c r="E191" s="273"/>
      <c r="F191" s="294" t="s">
        <v>1592</v>
      </c>
      <c r="G191" s="273"/>
      <c r="H191" s="273" t="s">
        <v>1685</v>
      </c>
      <c r="I191" s="273" t="s">
        <v>1627</v>
      </c>
      <c r="J191" s="273"/>
      <c r="K191" s="319"/>
    </row>
    <row r="192" spans="2:11" s="1" customFormat="1" ht="15" customHeight="1">
      <c r="B192" s="296"/>
      <c r="C192" s="332" t="s">
        <v>1686</v>
      </c>
      <c r="D192" s="273"/>
      <c r="E192" s="273"/>
      <c r="F192" s="294" t="s">
        <v>1592</v>
      </c>
      <c r="G192" s="273"/>
      <c r="H192" s="273" t="s">
        <v>1687</v>
      </c>
      <c r="I192" s="273" t="s">
        <v>1627</v>
      </c>
      <c r="J192" s="273"/>
      <c r="K192" s="319"/>
    </row>
    <row r="193" spans="2:11" s="1" customFormat="1" ht="15" customHeight="1">
      <c r="B193" s="296"/>
      <c r="C193" s="332" t="s">
        <v>1688</v>
      </c>
      <c r="D193" s="273"/>
      <c r="E193" s="273"/>
      <c r="F193" s="294" t="s">
        <v>1598</v>
      </c>
      <c r="G193" s="273"/>
      <c r="H193" s="273" t="s">
        <v>1689</v>
      </c>
      <c r="I193" s="273" t="s">
        <v>1627</v>
      </c>
      <c r="J193" s="273"/>
      <c r="K193" s="319"/>
    </row>
    <row r="194" spans="2:11" s="1" customFormat="1" ht="15" customHeight="1">
      <c r="B194" s="325"/>
      <c r="C194" s="334"/>
      <c r="D194" s="305"/>
      <c r="E194" s="305"/>
      <c r="F194" s="305"/>
      <c r="G194" s="305"/>
      <c r="H194" s="305"/>
      <c r="I194" s="305"/>
      <c r="J194" s="305"/>
      <c r="K194" s="326"/>
    </row>
    <row r="195" spans="2:11" s="1" customFormat="1" ht="18.75" customHeight="1">
      <c r="B195" s="307"/>
      <c r="C195" s="317"/>
      <c r="D195" s="317"/>
      <c r="E195" s="317"/>
      <c r="F195" s="327"/>
      <c r="G195" s="317"/>
      <c r="H195" s="317"/>
      <c r="I195" s="317"/>
      <c r="J195" s="317"/>
      <c r="K195" s="307"/>
    </row>
    <row r="196" spans="2:11" s="1" customFormat="1" ht="18.75" customHeight="1">
      <c r="B196" s="307"/>
      <c r="C196" s="317"/>
      <c r="D196" s="317"/>
      <c r="E196" s="317"/>
      <c r="F196" s="327"/>
      <c r="G196" s="317"/>
      <c r="H196" s="317"/>
      <c r="I196" s="317"/>
      <c r="J196" s="317"/>
      <c r="K196" s="307"/>
    </row>
    <row r="197" spans="2:11" s="1" customFormat="1" ht="18.75" customHeight="1">
      <c r="B197" s="280"/>
      <c r="C197" s="280"/>
      <c r="D197" s="280"/>
      <c r="E197" s="280"/>
      <c r="F197" s="280"/>
      <c r="G197" s="280"/>
      <c r="H197" s="280"/>
      <c r="I197" s="280"/>
      <c r="J197" s="280"/>
      <c r="K197" s="280"/>
    </row>
    <row r="198" spans="2:11" s="1" customFormat="1" ht="13.5">
      <c r="B198" s="262"/>
      <c r="C198" s="263"/>
      <c r="D198" s="263"/>
      <c r="E198" s="263"/>
      <c r="F198" s="263"/>
      <c r="G198" s="263"/>
      <c r="H198" s="263"/>
      <c r="I198" s="263"/>
      <c r="J198" s="263"/>
      <c r="K198" s="264"/>
    </row>
    <row r="199" spans="2:11" s="1" customFormat="1" ht="21">
      <c r="B199" s="265"/>
      <c r="C199" s="397" t="s">
        <v>1690</v>
      </c>
      <c r="D199" s="397"/>
      <c r="E199" s="397"/>
      <c r="F199" s="397"/>
      <c r="G199" s="397"/>
      <c r="H199" s="397"/>
      <c r="I199" s="397"/>
      <c r="J199" s="397"/>
      <c r="K199" s="266"/>
    </row>
    <row r="200" spans="2:11" s="1" customFormat="1" ht="25.5" customHeight="1">
      <c r="B200" s="265"/>
      <c r="C200" s="335" t="s">
        <v>1691</v>
      </c>
      <c r="D200" s="335"/>
      <c r="E200" s="335"/>
      <c r="F200" s="335" t="s">
        <v>1692</v>
      </c>
      <c r="G200" s="336"/>
      <c r="H200" s="403" t="s">
        <v>1693</v>
      </c>
      <c r="I200" s="403"/>
      <c r="J200" s="403"/>
      <c r="K200" s="266"/>
    </row>
    <row r="201" spans="2:11" s="1" customFormat="1" ht="5.25" customHeight="1">
      <c r="B201" s="296"/>
      <c r="C201" s="291"/>
      <c r="D201" s="291"/>
      <c r="E201" s="291"/>
      <c r="F201" s="291"/>
      <c r="G201" s="317"/>
      <c r="H201" s="291"/>
      <c r="I201" s="291"/>
      <c r="J201" s="291"/>
      <c r="K201" s="319"/>
    </row>
    <row r="202" spans="2:11" s="1" customFormat="1" ht="15" customHeight="1">
      <c r="B202" s="296"/>
      <c r="C202" s="273" t="s">
        <v>1683</v>
      </c>
      <c r="D202" s="273"/>
      <c r="E202" s="273"/>
      <c r="F202" s="294" t="s">
        <v>43</v>
      </c>
      <c r="G202" s="273"/>
      <c r="H202" s="402" t="s">
        <v>1694</v>
      </c>
      <c r="I202" s="402"/>
      <c r="J202" s="402"/>
      <c r="K202" s="319"/>
    </row>
    <row r="203" spans="2:11" s="1" customFormat="1" ht="15" customHeight="1">
      <c r="B203" s="296"/>
      <c r="C203" s="273"/>
      <c r="D203" s="273"/>
      <c r="E203" s="273"/>
      <c r="F203" s="294" t="s">
        <v>44</v>
      </c>
      <c r="G203" s="273"/>
      <c r="H203" s="402" t="s">
        <v>1695</v>
      </c>
      <c r="I203" s="402"/>
      <c r="J203" s="402"/>
      <c r="K203" s="319"/>
    </row>
    <row r="204" spans="2:11" s="1" customFormat="1" ht="15" customHeight="1">
      <c r="B204" s="296"/>
      <c r="C204" s="273"/>
      <c r="D204" s="273"/>
      <c r="E204" s="273"/>
      <c r="F204" s="294" t="s">
        <v>47</v>
      </c>
      <c r="G204" s="273"/>
      <c r="H204" s="402" t="s">
        <v>1696</v>
      </c>
      <c r="I204" s="402"/>
      <c r="J204" s="402"/>
      <c r="K204" s="319"/>
    </row>
    <row r="205" spans="2:11" s="1" customFormat="1" ht="15" customHeight="1">
      <c r="B205" s="296"/>
      <c r="C205" s="273"/>
      <c r="D205" s="273"/>
      <c r="E205" s="273"/>
      <c r="F205" s="294" t="s">
        <v>45</v>
      </c>
      <c r="G205" s="273"/>
      <c r="H205" s="402" t="s">
        <v>1697</v>
      </c>
      <c r="I205" s="402"/>
      <c r="J205" s="402"/>
      <c r="K205" s="319"/>
    </row>
    <row r="206" spans="2:11" s="1" customFormat="1" ht="15" customHeight="1">
      <c r="B206" s="296"/>
      <c r="C206" s="273"/>
      <c r="D206" s="273"/>
      <c r="E206" s="273"/>
      <c r="F206" s="294" t="s">
        <v>46</v>
      </c>
      <c r="G206" s="273"/>
      <c r="H206" s="402" t="s">
        <v>1698</v>
      </c>
      <c r="I206" s="402"/>
      <c r="J206" s="402"/>
      <c r="K206" s="319"/>
    </row>
    <row r="207" spans="2:11" s="1" customFormat="1" ht="15" customHeight="1">
      <c r="B207" s="296"/>
      <c r="C207" s="273"/>
      <c r="D207" s="273"/>
      <c r="E207" s="273"/>
      <c r="F207" s="294"/>
      <c r="G207" s="273"/>
      <c r="H207" s="273"/>
      <c r="I207" s="273"/>
      <c r="J207" s="273"/>
      <c r="K207" s="319"/>
    </row>
    <row r="208" spans="2:11" s="1" customFormat="1" ht="15" customHeight="1">
      <c r="B208" s="296"/>
      <c r="C208" s="273" t="s">
        <v>1639</v>
      </c>
      <c r="D208" s="273"/>
      <c r="E208" s="273"/>
      <c r="F208" s="294" t="s">
        <v>78</v>
      </c>
      <c r="G208" s="273"/>
      <c r="H208" s="402" t="s">
        <v>1699</v>
      </c>
      <c r="I208" s="402"/>
      <c r="J208" s="402"/>
      <c r="K208" s="319"/>
    </row>
    <row r="209" spans="2:11" s="1" customFormat="1" ht="15" customHeight="1">
      <c r="B209" s="296"/>
      <c r="C209" s="273"/>
      <c r="D209" s="273"/>
      <c r="E209" s="273"/>
      <c r="F209" s="294" t="s">
        <v>1536</v>
      </c>
      <c r="G209" s="273"/>
      <c r="H209" s="402" t="s">
        <v>1537</v>
      </c>
      <c r="I209" s="402"/>
      <c r="J209" s="402"/>
      <c r="K209" s="319"/>
    </row>
    <row r="210" spans="2:11" s="1" customFormat="1" ht="15" customHeight="1">
      <c r="B210" s="296"/>
      <c r="C210" s="273"/>
      <c r="D210" s="273"/>
      <c r="E210" s="273"/>
      <c r="F210" s="294" t="s">
        <v>1534</v>
      </c>
      <c r="G210" s="273"/>
      <c r="H210" s="402" t="s">
        <v>1700</v>
      </c>
      <c r="I210" s="402"/>
      <c r="J210" s="402"/>
      <c r="K210" s="319"/>
    </row>
    <row r="211" spans="2:11" s="1" customFormat="1" ht="15" customHeight="1">
      <c r="B211" s="337"/>
      <c r="C211" s="273"/>
      <c r="D211" s="273"/>
      <c r="E211" s="273"/>
      <c r="F211" s="294" t="s">
        <v>1538</v>
      </c>
      <c r="G211" s="332"/>
      <c r="H211" s="401" t="s">
        <v>1539</v>
      </c>
      <c r="I211" s="401"/>
      <c r="J211" s="401"/>
      <c r="K211" s="338"/>
    </row>
    <row r="212" spans="2:11" s="1" customFormat="1" ht="15" customHeight="1">
      <c r="B212" s="337"/>
      <c r="C212" s="273"/>
      <c r="D212" s="273"/>
      <c r="E212" s="273"/>
      <c r="F212" s="294" t="s">
        <v>1474</v>
      </c>
      <c r="G212" s="332"/>
      <c r="H212" s="401" t="s">
        <v>1513</v>
      </c>
      <c r="I212" s="401"/>
      <c r="J212" s="401"/>
      <c r="K212" s="338"/>
    </row>
    <row r="213" spans="2:11" s="1" customFormat="1" ht="15" customHeight="1">
      <c r="B213" s="337"/>
      <c r="C213" s="273"/>
      <c r="D213" s="273"/>
      <c r="E213" s="273"/>
      <c r="F213" s="294"/>
      <c r="G213" s="332"/>
      <c r="H213" s="323"/>
      <c r="I213" s="323"/>
      <c r="J213" s="323"/>
      <c r="K213" s="338"/>
    </row>
    <row r="214" spans="2:11" s="1" customFormat="1" ht="15" customHeight="1">
      <c r="B214" s="337"/>
      <c r="C214" s="273" t="s">
        <v>1663</v>
      </c>
      <c r="D214" s="273"/>
      <c r="E214" s="273"/>
      <c r="F214" s="294">
        <v>1</v>
      </c>
      <c r="G214" s="332"/>
      <c r="H214" s="401" t="s">
        <v>1701</v>
      </c>
      <c r="I214" s="401"/>
      <c r="J214" s="401"/>
      <c r="K214" s="338"/>
    </row>
    <row r="215" spans="2:11" s="1" customFormat="1" ht="15" customHeight="1">
      <c r="B215" s="337"/>
      <c r="C215" s="273"/>
      <c r="D215" s="273"/>
      <c r="E215" s="273"/>
      <c r="F215" s="294">
        <v>2</v>
      </c>
      <c r="G215" s="332"/>
      <c r="H215" s="401" t="s">
        <v>1702</v>
      </c>
      <c r="I215" s="401"/>
      <c r="J215" s="401"/>
      <c r="K215" s="338"/>
    </row>
    <row r="216" spans="2:11" s="1" customFormat="1" ht="15" customHeight="1">
      <c r="B216" s="337"/>
      <c r="C216" s="273"/>
      <c r="D216" s="273"/>
      <c r="E216" s="273"/>
      <c r="F216" s="294">
        <v>3</v>
      </c>
      <c r="G216" s="332"/>
      <c r="H216" s="401" t="s">
        <v>1703</v>
      </c>
      <c r="I216" s="401"/>
      <c r="J216" s="401"/>
      <c r="K216" s="338"/>
    </row>
    <row r="217" spans="2:11" s="1" customFormat="1" ht="15" customHeight="1">
      <c r="B217" s="337"/>
      <c r="C217" s="273"/>
      <c r="D217" s="273"/>
      <c r="E217" s="273"/>
      <c r="F217" s="294">
        <v>4</v>
      </c>
      <c r="G217" s="332"/>
      <c r="H217" s="401" t="s">
        <v>1704</v>
      </c>
      <c r="I217" s="401"/>
      <c r="J217" s="401"/>
      <c r="K217" s="338"/>
    </row>
    <row r="218" spans="2:11" s="1" customFormat="1" ht="12.75" customHeight="1">
      <c r="B218" s="339"/>
      <c r="C218" s="340"/>
      <c r="D218" s="340"/>
      <c r="E218" s="340"/>
      <c r="F218" s="340"/>
      <c r="G218" s="340"/>
      <c r="H218" s="340"/>
      <c r="I218" s="340"/>
      <c r="J218" s="340"/>
      <c r="K218" s="34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DESKTOP-4PMVI13\Marcela</dc:creator>
  <cp:keywords/>
  <dc:description/>
  <cp:lastModifiedBy>Marcela Kalužná</cp:lastModifiedBy>
  <dcterms:created xsi:type="dcterms:W3CDTF">2023-06-04T07:37:13Z</dcterms:created>
  <dcterms:modified xsi:type="dcterms:W3CDTF">2023-06-04T15:22:17Z</dcterms:modified>
  <cp:category/>
  <cp:version/>
  <cp:contentType/>
  <cp:contentStatus/>
</cp:coreProperties>
</file>