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7"/>
  <workbookPr/>
  <bookViews>
    <workbookView xWindow="0" yWindow="0" windowWidth="28800" windowHeight="12225" activeTab="0"/>
  </bookViews>
  <sheets>
    <sheet name="Rekapitulace stavby" sheetId="1" r:id="rId1"/>
    <sheet name="stav2 - Stavební přípomoc..." sheetId="2" r:id="rId2"/>
    <sheet name="el2 - Elektroinstalace 2np" sheetId="3" r:id="rId3"/>
    <sheet name="slp2_stav - SLP - příprav..." sheetId="4" r:id="rId4"/>
    <sheet name="vrn2 - Vedlejší a ostatní..." sheetId="5" r:id="rId5"/>
    <sheet name="stav3 - Stavební přípomoc..." sheetId="6" r:id="rId6"/>
    <sheet name="el3 - Elektroinstalace 3np" sheetId="7" r:id="rId7"/>
    <sheet name="slp3_stav - SLP - příprav..." sheetId="8" r:id="rId8"/>
    <sheet name="vrn3 - Vedlejší a ostatní..." sheetId="9" r:id="rId9"/>
    <sheet name="Seznam figur" sheetId="10" r:id="rId10"/>
  </sheets>
  <definedNames>
    <definedName name="_xlnm._FilterDatabase" localSheetId="2" hidden="1">'el2 - Elektroinstalace 2np'!$C$145:$K$320</definedName>
    <definedName name="_xlnm._FilterDatabase" localSheetId="6" hidden="1">'el3 - Elektroinstalace 3np'!$C$143:$K$308</definedName>
    <definedName name="_xlnm._FilterDatabase" localSheetId="3" hidden="1">'slp2_stav - SLP - příprav...'!$C$124:$K$164</definedName>
    <definedName name="_xlnm._FilterDatabase" localSheetId="7" hidden="1">'slp3_stav - SLP - příprav...'!$C$124:$K$164</definedName>
    <definedName name="_xlnm._FilterDatabase" localSheetId="1" hidden="1">'stav2 - Stavební přípomoc...'!$C$127:$K$206</definedName>
    <definedName name="_xlnm._FilterDatabase" localSheetId="5" hidden="1">'stav3 - Stavební přípomoc...'!$C$127:$K$196</definedName>
    <definedName name="_xlnm._FilterDatabase" localSheetId="4" hidden="1">'vrn2 - Vedlejší a ostatní...'!$C$124:$K$142</definedName>
    <definedName name="_xlnm._FilterDatabase" localSheetId="8" hidden="1">'vrn3 - Vedlejší a ostatní...'!$C$124:$K$142</definedName>
    <definedName name="_xlnm.Print_Area" localSheetId="2">'el2 - Elektroinstalace 2np'!$C$4:$J$76,'el2 - Elektroinstalace 2np'!$C$82:$J$125,'el2 - Elektroinstalace 2np'!$C$131:$K$320</definedName>
    <definedName name="_xlnm.Print_Area" localSheetId="6">'el3 - Elektroinstalace 3np'!$C$4:$J$76,'el3 - Elektroinstalace 3np'!$C$82:$J$123,'el3 - Elektroinstalace 3np'!$C$129:$K$308</definedName>
    <definedName name="_xlnm.Print_Area" localSheetId="0">'Rekapitulace stavby'!$D$4:$AO$76,'Rekapitulace stavby'!$C$82:$AQ$105</definedName>
    <definedName name="_xlnm.Print_Area" localSheetId="9">'Seznam figur'!$C$4:$G$87</definedName>
    <definedName name="_xlnm.Print_Area" localSheetId="3">'slp2_stav - SLP - příprav...'!$C$4:$J$76,'slp2_stav - SLP - příprav...'!$C$82:$J$104,'slp2_stav - SLP - příprav...'!$C$110:$K$164</definedName>
    <definedName name="_xlnm.Print_Area" localSheetId="7">'slp3_stav - SLP - příprav...'!$C$4:$J$76,'slp3_stav - SLP - příprav...'!$C$82:$J$104,'slp3_stav - SLP - příprav...'!$C$110:$K$164</definedName>
    <definedName name="_xlnm.Print_Area" localSheetId="1">'stav2 - Stavební přípomoc...'!$C$4:$J$76,'stav2 - Stavební přípomoc...'!$C$82:$J$107,'stav2 - Stavební přípomoc...'!$C$113:$K$206</definedName>
    <definedName name="_xlnm.Print_Area" localSheetId="5">'stav3 - Stavební přípomoc...'!$C$4:$J$76,'stav3 - Stavební přípomoc...'!$C$82:$J$107,'stav3 - Stavební přípomoc...'!$C$113:$K$196</definedName>
    <definedName name="_xlnm.Print_Area" localSheetId="4">'vrn2 - Vedlejší a ostatní...'!$C$4:$J$76,'vrn2 - Vedlejší a ostatní...'!$C$82:$J$104,'vrn2 - Vedlejší a ostatní...'!$C$110:$K$142</definedName>
    <definedName name="_xlnm.Print_Area" localSheetId="8">'vrn3 - Vedlejší a ostatní...'!$C$4:$J$76,'vrn3 - Vedlejší a ostatní...'!$C$82:$J$104,'vrn3 - Vedlejší a ostatní...'!$C$110:$K$142</definedName>
    <definedName name="_xlnm.Print_Titles" localSheetId="0">'Rekapitulace stavby'!$92:$92</definedName>
    <definedName name="_xlnm.Print_Titles" localSheetId="1">'stav2 - Stavební přípomoc...'!$127:$127</definedName>
    <definedName name="_xlnm.Print_Titles" localSheetId="2">'el2 - Elektroinstalace 2np'!$145:$145</definedName>
    <definedName name="_xlnm.Print_Titles" localSheetId="3">'slp2_stav - SLP - příprav...'!$124:$124</definedName>
    <definedName name="_xlnm.Print_Titles" localSheetId="4">'vrn2 - Vedlejší a ostatní...'!$124:$124</definedName>
    <definedName name="_xlnm.Print_Titles" localSheetId="5">'stav3 - Stavební přípomoc...'!$127:$127</definedName>
    <definedName name="_xlnm.Print_Titles" localSheetId="6">'el3 - Elektroinstalace 3np'!$143:$143</definedName>
    <definedName name="_xlnm.Print_Titles" localSheetId="7">'slp3_stav - SLP - příprav...'!$124:$124</definedName>
    <definedName name="_xlnm.Print_Titles" localSheetId="8">'vrn3 - Vedlejší a ostatní...'!$124:$124</definedName>
    <definedName name="_xlnm.Print_Titles" localSheetId="9">'Seznam figur'!$9:$9</definedName>
  </definedNames>
  <calcPr calcId="191029"/>
</workbook>
</file>

<file path=xl/sharedStrings.xml><?xml version="1.0" encoding="utf-8"?>
<sst xmlns="http://schemas.openxmlformats.org/spreadsheetml/2006/main" count="6788" uniqueCount="851">
  <si>
    <t>Export Komplet</t>
  </si>
  <si>
    <t/>
  </si>
  <si>
    <t>2.0</t>
  </si>
  <si>
    <t>False</t>
  </si>
  <si>
    <t>{90d25486-cbeb-497f-9a77-af8af0654f01}</t>
  </si>
  <si>
    <t>&gt;&gt;  skryté sloupce  &lt;&lt;</t>
  </si>
  <si>
    <t>0,01</t>
  </si>
  <si>
    <t>21</t>
  </si>
  <si>
    <t>15</t>
  </si>
  <si>
    <t>REKAPITULACE STAVBY</t>
  </si>
  <si>
    <t>v ---  níže se nacházejí doplnkové a pomocné údaje k sestavám  --- v</t>
  </si>
  <si>
    <t>Návod na vyplnění</t>
  </si>
  <si>
    <t>0,001</t>
  </si>
  <si>
    <t>Kód:</t>
  </si>
  <si>
    <t>vet_el_slp</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</si>
  <si>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</si>
  <si>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</si>
  <si>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elektro-projektová dokumentace I. Etapa - 2+3NP</t>
  </si>
  <si>
    <t>KSO:</t>
  </si>
  <si>
    <t>CC-CZ:</t>
  </si>
  <si>
    <t>Místo:</t>
  </si>
  <si>
    <t>Hradec Králové, Pražská 68, SOŠ veterinární</t>
  </si>
  <si>
    <t>Datum:</t>
  </si>
  <si>
    <t>16. 11. 2022</t>
  </si>
  <si>
    <t>Zadavatel:</t>
  </si>
  <si>
    <t>IČ:</t>
  </si>
  <si>
    <t xml:space="preserve"> </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</si>
  <si>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</si>
  <si>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</si>
  <si>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</si>
  <si>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</si>
  <si>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</si>
  <si>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</si>
  <si>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</si>
  <si>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</si>
  <si>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</si>
  <si>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</si>
  <si>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</si>
  <si>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</si>
  <si>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</si>
  <si>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</si>
  <si>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</si>
  <si>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</si>
  <si>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</si>
  <si>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</si>
  <si>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</si>
  <si>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</si>
  <si>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</si>
  <si>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</si>
  <si>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</si>
  <si>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</si>
  <si>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</si>
  <si>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</si>
  <si>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</si>
  <si>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</si>
  <si>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</si>
  <si>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</si>
  <si>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</si>
  <si>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</si>
  <si>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</si>
  <si>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</si>
  <si>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</si>
  <si>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</si>
  <si>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</si>
  <si>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</si>
  <si>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</si>
  <si>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</si>
  <si>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</si>
  <si>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</si>
  <si>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</si>
  <si>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</si>
  <si>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</si>
  <si>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</si>
  <si>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</si>
  <si>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</si>
  <si>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</si>
  <si>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</si>
  <si>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</si>
  <si>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NP2</t>
  </si>
  <si>
    <t>SLP a EL v 2. NP</t>
  </si>
  <si>
    <t>STA</t>
  </si>
  <si>
    <t>1</t>
  </si>
  <si>
    <t>{fd45a2e3-9ff6-4a16-a975-7291cc32bdb8}</t>
  </si>
  <si>
    <t>2</t>
  </si>
  <si>
    <t>/</t>
  </si>
  <si>
    <t>stav2</t>
  </si>
  <si>
    <t>Stavební přípomoc pro EL v 2.np</t>
  </si>
  <si>
    <t>Soupis</t>
  </si>
  <si>
    <t>{5641de4c-bb75-4cb8-839a-c6ca87859193}</t>
  </si>
  <si>
    <t>el2</t>
  </si>
  <si>
    <t>Elektroinstalace 2np</t>
  </si>
  <si>
    <t>{4fc15e60-65a9-41b6-aaa2-37272b94e031}</t>
  </si>
  <si>
    <t>slp2_stav</t>
  </si>
  <si>
    <t>SLP - přípravné práce v 2. NP (žlaby, trubky, stavební přípomoce)</t>
  </si>
  <si>
    <t>{c389fcca-fe88-49c7-8134-b70fe03bdab1}</t>
  </si>
  <si>
    <t>vrn2</t>
  </si>
  <si>
    <t>Vedlejší a ostatní náklady pro 2. np</t>
  </si>
  <si>
    <t>{7714ef78-1578-4265-a309-c3cb1308015d}</t>
  </si>
  <si>
    <t>NP3</t>
  </si>
  <si>
    <t>SLP a EL v 3. NP</t>
  </si>
  <si>
    <t>{6bae9023-bb76-4aa4-a927-ea5db4b724ae}</t>
  </si>
  <si>
    <t>stav3</t>
  </si>
  <si>
    <t>Stavební přípomoc pro EL v 3.np</t>
  </si>
  <si>
    <t>{d71b42c2-9d74-4cfd-a8bf-7596beb67ee9}</t>
  </si>
  <si>
    <t>el3</t>
  </si>
  <si>
    <t>Elektroinstalace 3np</t>
  </si>
  <si>
    <t>{bdba0405-2b8e-4e23-8e0b-7dbcec500006}</t>
  </si>
  <si>
    <t>slp3_stav</t>
  </si>
  <si>
    <t>SLP - přípravné práce v 3. NP (žlaby, trubky, stavební přípomoce)</t>
  </si>
  <si>
    <t>{e3dacfe2-8bad-469b-ad69-26f463517dc1}</t>
  </si>
  <si>
    <t>vrn3</t>
  </si>
  <si>
    <t>Vedlejší a ostatní náklady pro 3. np</t>
  </si>
  <si>
    <t>{a420ac62-4ee5-4369-b06b-9119b7953775}</t>
  </si>
  <si>
    <t>a1</t>
  </si>
  <si>
    <t>94,1</t>
  </si>
  <si>
    <t>a2</t>
  </si>
  <si>
    <t>418,44</t>
  </si>
  <si>
    <t>KRYCÍ LIST SOUPISU PRACÍ</t>
  </si>
  <si>
    <t>a3</t>
  </si>
  <si>
    <t>11</t>
  </si>
  <si>
    <t>a4</t>
  </si>
  <si>
    <t>3,739</t>
  </si>
  <si>
    <t>a5</t>
  </si>
  <si>
    <t>40,845</t>
  </si>
  <si>
    <t>a6</t>
  </si>
  <si>
    <t>1750,496</t>
  </si>
  <si>
    <t>Objekt:</t>
  </si>
  <si>
    <t>NP2 - SLP a EL v 2. NP</t>
  </si>
  <si>
    <t>Soupis:</t>
  </si>
  <si>
    <t>stav2 - Stavební přípomoc pro EL v 2.np</t>
  </si>
  <si>
    <t>REKAPITULACE ČLENĚNÍ SOUPISU PRACÍ</t>
  </si>
  <si>
    <t>Kód dílu - Popis</t>
  </si>
  <si>
    <t>Cena celkem [CZK]</t>
  </si>
  <si>
    <t>Náklady ze soupisu prací</t>
  </si>
  <si>
    <t>-1</t>
  </si>
  <si>
    <t>HSV - Práce a dodávky HSV</t>
  </si>
  <si>
    <t xml:space="preserve">    9 - Ostatní konstrukce a práce, bourání</t>
  </si>
  <si>
    <t xml:space="preserve">    998 - Přesun hmot</t>
  </si>
  <si>
    <t>PSV - Práce a dodávky PSV</t>
  </si>
  <si>
    <t xml:space="preserve">    714 - Akustická a protiotřesová opatření</t>
  </si>
  <si>
    <t xml:space="preserve">    763 - Konstrukce suché výstavby</t>
  </si>
  <si>
    <t xml:space="preserve">    766 - Konstrukce truhlářské</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</si>
  <si>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</si>
  <si>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</si>
  <si>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</si>
  <si>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</si>
  <si>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</si>
  <si>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</si>
  <si>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</si>
  <si>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</si>
  <si>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</si>
  <si>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</si>
  <si>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</si>
  <si>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</si>
  <si>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</si>
  <si>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</si>
  <si>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</si>
  <si>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</si>
  <si>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</si>
  <si>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</si>
  <si>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</si>
  <si>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</si>
  <si>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949101111</t>
  </si>
  <si>
    <t>Lešení pomocné pro objekty pozemních staveb s lešeňovou podlahou v do 1,9 m zatížení do 150 kg/m2</t>
  </si>
  <si>
    <t>m2</t>
  </si>
  <si>
    <t>CS ÚRS 2023 01</t>
  </si>
  <si>
    <t>4</t>
  </si>
  <si>
    <t>803031028</t>
  </si>
  <si>
    <t>PP</t>
  </si>
  <si>
    <t>Lešení pomocné pracovní pro objekty pozemních staveb  pro zatížení do 150 kg/m2, o výšce lešeňové podlahy do 1,9 m</t>
  </si>
  <si>
    <t>VV</t>
  </si>
  <si>
    <t>a1+a2+a3</t>
  </si>
  <si>
    <t>9539501</t>
  </si>
  <si>
    <t>Drobné úpravy ve třídách a chodbách dle skut</t>
  </si>
  <si>
    <t>hr</t>
  </si>
  <si>
    <t>-1445337002</t>
  </si>
  <si>
    <t>P</t>
  </si>
  <si>
    <t>Poznámka k položce:
veškeré zařízení IT bude demontováno, včetně tabulí. Vybavení učeben včetně lavic bude  přemístěno do prostor školy určených investorem. Pevně zabudované předměty  budou zakryty.  Po provedení rozvodů bude vše vráceno do původního stavu</t>
  </si>
  <si>
    <t>3</t>
  </si>
  <si>
    <t>9539502</t>
  </si>
  <si>
    <t>Stavební výpomoce profesím</t>
  </si>
  <si>
    <t>1211262171</t>
  </si>
  <si>
    <t>998</t>
  </si>
  <si>
    <t>Přesun hmot</t>
  </si>
  <si>
    <t>998018003</t>
  </si>
  <si>
    <t>Přesun hmot ruční pro budovy v přes 12 do 24 m</t>
  </si>
  <si>
    <t>t</t>
  </si>
  <si>
    <t>-1815436475</t>
  </si>
  <si>
    <t>Přesun hmot pro budovy občanské výstavby, bydlení, výrobu a služby ruční - bez užití mechanizace vodorovná dopravní vzdálenost do 100 m pro budovy s jakoukoliv nosnou konstrukcí výšky přes 12 do 24 m</t>
  </si>
  <si>
    <t>PSV</t>
  </si>
  <si>
    <t>Práce a dodávky PSV</t>
  </si>
  <si>
    <t>714</t>
  </si>
  <si>
    <t>Akustická a protiotřesová opatření</t>
  </si>
  <si>
    <t>5</t>
  </si>
  <si>
    <t>714121013</t>
  </si>
  <si>
    <t>Montáž podstropních panelů s rozšířenou zvukovou pohltivostí zavěšených na skrytý rošt</t>
  </si>
  <si>
    <t>16</t>
  </si>
  <si>
    <t>-1827492830</t>
  </si>
  <si>
    <t>Montáž akustických minerálních panelů  podstropních s rozšířenou pohltivostí zvuku zavěšených na rošt skrytý</t>
  </si>
  <si>
    <t>"68"  49,5+11,1+45,5+22+17,6+45,5*2+43,34</t>
  </si>
  <si>
    <t>"77"  28+23,8+52,7+15,5+18,4</t>
  </si>
  <si>
    <t>Součet</t>
  </si>
  <si>
    <t>6</t>
  </si>
  <si>
    <t>M</t>
  </si>
  <si>
    <t>ECP.35421</t>
  </si>
  <si>
    <t>panel akustický povrch velice porézní skelná tkanina hrana zatřená polozapuštěná αw=0,9 A2-s1,d0 zapuštěný rastr š 24mm bílý tl 20mm</t>
  </si>
  <si>
    <t>32</t>
  </si>
  <si>
    <t>1602005936</t>
  </si>
  <si>
    <t xml:space="preserve">Poznámka k položce:
řešení musí umožňovat jednoduché vyjmutí kterékoliv jedné desky (pro kontrolu a opravy rozvodů)
Součinitel zvukové absorpce dle klasifikace EN ISO 11654 αw=0,90, αp 125Hz =0,50, artikulační třída šíření zvuku na vzdálenost AC 180
Nosný rošt lakovaná galvanizovaná ocel
Požární třída A2-s1 d0 dle EN 13501-1
</t>
  </si>
  <si>
    <t>a2*1,05</t>
  </si>
  <si>
    <t>7</t>
  </si>
  <si>
    <t>998714103</t>
  </si>
  <si>
    <t>Přesun hmot tonážní pro akustická a protiotřesová opatření v objektech v do 24 m</t>
  </si>
  <si>
    <t>1173571683</t>
  </si>
  <si>
    <t>Přesun hmot pro akustická a protiotřesová opatření  stanovený z hmotnosti přesunovaného materiálu vodorovná dopravní vzdálenost do 50 m v objektech výšky přes 12 do 24 m</t>
  </si>
  <si>
    <t>763</t>
  </si>
  <si>
    <t>Konstrukce suché výstavby</t>
  </si>
  <si>
    <t>8</t>
  </si>
  <si>
    <t>763131411</t>
  </si>
  <si>
    <t>SDK podhled desky 1xA 12,5 bez izolace dvouvrstvá spodní kce profil CD+UD</t>
  </si>
  <si>
    <t>1036299268</t>
  </si>
  <si>
    <t>Podhled ze sádrokartonových desek  dvouvrstvá zavěšená spodní konstrukce z ocelových profilů CD, UD jednoduše opláštěná deskou standardní A, tl. 12,5 mm, bez izolace</t>
  </si>
  <si>
    <t>"68"  34,5+46</t>
  </si>
  <si>
    <t>"77"  7+6,6</t>
  </si>
  <si>
    <t>763131431</t>
  </si>
  <si>
    <t>SDK podhled deska 1xDF 12,5 bez izolace dvouvrstvá spodní kce profil CD+UD REI do 90</t>
  </si>
  <si>
    <t>-1736844931</t>
  </si>
  <si>
    <t>Podhled ze sádrokartonových desek dvouvrstvá zavěšená spodní konstrukce z ocelových profilů CD, UD jednoduše opláštěná deskou protipožární DF, tl. 12,5 mm, bez izolace, REI do 90</t>
  </si>
  <si>
    <t>"68"  11</t>
  </si>
  <si>
    <t>10</t>
  </si>
  <si>
    <t>763131721</t>
  </si>
  <si>
    <t>SDK podhled skoková změna v do 0,5 m</t>
  </si>
  <si>
    <t>m</t>
  </si>
  <si>
    <t>804869657</t>
  </si>
  <si>
    <t>Podhled ze sádrokartonových desek ostatní práce a konstrukce na podhledech ze sádrokartonových desek skokové změny výšky podhledu do 0,5 m</t>
  </si>
  <si>
    <t>9,79+7,27+3,45+3,3+8,5+8,535</t>
  </si>
  <si>
    <t>763131913</t>
  </si>
  <si>
    <t>Zhotovení otvoru vel. přes 0,25 do 0,5 m2 v SDK podhledu a podkroví s vyztužením profily</t>
  </si>
  <si>
    <t>kus</t>
  </si>
  <si>
    <t>1649227245</t>
  </si>
  <si>
    <t>Zhotovení otvorů v podhledech a podkrovích ze sádrokartonových desek pro prostupy (voda, elektro, topení, VZT), osvětlení, sprinklery, revizní klapky a dvířka včetně vyztužení profily, velikost přes 0,25 do 0,50 m2</t>
  </si>
  <si>
    <t>12</t>
  </si>
  <si>
    <t>763121426</t>
  </si>
  <si>
    <t>SDK stěna předsazená tl 112,5 mm profil CW+UW 100 deska 1xH2 12,5 bez izolace EI 15</t>
  </si>
  <si>
    <t>-1430827798</t>
  </si>
  <si>
    <t>Stěna předsazená ze sádrokartonových desek s nosnou konstrukcí z ocelových profilů CW, UW jednoduše opláštěná deskou impregnovanou H2 tl. 12,5 mm bez izolace, EI 15, stěna tl. 112,5 mm, profil 100</t>
  </si>
  <si>
    <t>1,295*3,8-0,6*1,97</t>
  </si>
  <si>
    <t>13</t>
  </si>
  <si>
    <t>763172355</t>
  </si>
  <si>
    <t>Montáž dvířek revizních jednoplášťových SDK kcí vel. 600 x 600 mm pro podhledy</t>
  </si>
  <si>
    <t>-1408173476</t>
  </si>
  <si>
    <t>Montáž dvířek pro konstrukce ze sádrokartonových desek revizních jednoplášťových pro podhledy velikost (šxv) 600 x 600 mm</t>
  </si>
  <si>
    <t>14</t>
  </si>
  <si>
    <t>59030714</t>
  </si>
  <si>
    <t>dvířka revizní jednokřídlá s automatickým zámkem 600x600mm</t>
  </si>
  <si>
    <t>840490171</t>
  </si>
  <si>
    <t>763181311</t>
  </si>
  <si>
    <t>Montáž jednokřídlové kovové zárubně SDK příčka</t>
  </si>
  <si>
    <t>1378169404</t>
  </si>
  <si>
    <t>Výplně otvorů konstrukcí ze sádrokartonových desek montáž zárubně kovové s konstrukcí jednokřídlové</t>
  </si>
  <si>
    <t>55331588</t>
  </si>
  <si>
    <t>zárubeň jednokřídlá ocelová pro sádrokartonové příčky tl stěny 75-100mm rozměru 600/1970, 2100mm</t>
  </si>
  <si>
    <t>-248333124</t>
  </si>
  <si>
    <t>Poznámka k položce:
požární</t>
  </si>
  <si>
    <t>17</t>
  </si>
  <si>
    <t>998763303</t>
  </si>
  <si>
    <t>Přesun hmot tonážní pro sádrokartonové konstrukce v objektech v přes 12 do 24 m</t>
  </si>
  <si>
    <t>-1472198978</t>
  </si>
  <si>
    <t>Přesun hmot pro konstrukce montované z desek  sádrokartonových, sádrovláknitých, cementovláknitých nebo cementových stanovený z hmotnosti přesunovaného materiálu vodorovná dopravní vzdálenost do 50 m v objektech výšky přes 12 do 24 m</t>
  </si>
  <si>
    <t>766</t>
  </si>
  <si>
    <t>Konstrukce truhlářské</t>
  </si>
  <si>
    <t>18</t>
  </si>
  <si>
    <t>766660021</t>
  </si>
  <si>
    <t>Montáž dveřních křídel otvíravých jednokřídlových š do 0,8 m požárních do ocelové zárubně</t>
  </si>
  <si>
    <t>518971076</t>
  </si>
  <si>
    <t>Montáž dveřních křídel dřevěných nebo plastových otevíravých do ocelové zárubně protipožárních jednokřídlových, šířky do 800 mm</t>
  </si>
  <si>
    <t>19</t>
  </si>
  <si>
    <t>61162096</t>
  </si>
  <si>
    <t>dveře jednokřídlé dřevotřískové protipožární EI (EW) 30 D3 povrch laminátový plné 600x1970-2100mm</t>
  </si>
  <si>
    <t>-14877569</t>
  </si>
  <si>
    <t>20</t>
  </si>
  <si>
    <t>998766103</t>
  </si>
  <si>
    <t>Přesun hmot tonážní pro kce truhlářské v objektech v přes 12 do 24 m</t>
  </si>
  <si>
    <t>65762904</t>
  </si>
  <si>
    <t>Přesun hmot pro konstrukce truhlářské stanovený z hmotnosti přesunovaného materiálu vodorovná dopravní vzdálenost do 50 m v objektech výšky přes 12 do 24 m</t>
  </si>
  <si>
    <t>784</t>
  </si>
  <si>
    <t>Dokončovací práce - malby a tapety</t>
  </si>
  <si>
    <t>784121001</t>
  </si>
  <si>
    <t>Oškrabání malby v místnostech v do 3,80 m</t>
  </si>
  <si>
    <t>2140198901</t>
  </si>
  <si>
    <t>Oškrabání malby v místnostech výšky do 3,80 m</t>
  </si>
  <si>
    <t>"68"</t>
  </si>
  <si>
    <t>(9,79+5,83)*2*3,85+(2,67+3,5)*2*3,85+(11,1+8,6)*2*3,85+4*4*3,5+4*4+(4*2+1,8)*2*3,5</t>
  </si>
  <si>
    <t>(14,6+3,2+1,3)*2*4+(7,27+6,8)*2*3,85+(3,7+6,8)*2*3,85+(3,3+6+8,5+6+8,535+6)*2*3,85</t>
  </si>
  <si>
    <t>(8,4+5)*2*3,85+(6+2,35+1,15)*2*3,85</t>
  </si>
  <si>
    <t>"77"</t>
  </si>
  <si>
    <t>(2+3,5+4+6,662+5,6+4,147+5,6+8,51+2,3+2,2+7,1+1,65+1,35+4,09+4,53+2,09+3,1+2,9+5,5)*2*3</t>
  </si>
  <si>
    <t>2,9*5,5</t>
  </si>
  <si>
    <t>22</t>
  </si>
  <si>
    <t>784221101</t>
  </si>
  <si>
    <t>Dvojnásobné bílé malby ze směsí za sucha dobře otěruvzdorných v místnostech do 3,80 m</t>
  </si>
  <si>
    <t>-422695231</t>
  </si>
  <si>
    <t>Malby z malířských směsí otěruvzdorných za sucha dvojnásobné, bílé za sucha otěruvzdorné dobře v místnostech výšky do 3,80 m</t>
  </si>
  <si>
    <t>23</t>
  </si>
  <si>
    <t>784321031</t>
  </si>
  <si>
    <t>Dvojnásobné silikátové bílé malby v místnosti v do 3,80 m</t>
  </si>
  <si>
    <t>-1043933762</t>
  </si>
  <si>
    <t>Malby silikátové dvojnásobné, bílé v místnostech výšky do 3,80 m</t>
  </si>
  <si>
    <t>a1+a3+a4+a5*0,5</t>
  </si>
  <si>
    <t>el2 - Elektroinstalace 2np</t>
  </si>
  <si>
    <t>D1 - Dodávky</t>
  </si>
  <si>
    <t>D2 - Elektromontáže</t>
  </si>
  <si>
    <t xml:space="preserve">    D3 - Svítidla</t>
  </si>
  <si>
    <t xml:space="preserve">    D4 - Spínače a přepínače, IP30</t>
  </si>
  <si>
    <t xml:space="preserve">    D5 - DOUTNAVKA PRO SPÍNAČE</t>
  </si>
  <si>
    <t xml:space="preserve">    D6 - KRYT SPÍNAČE,</t>
  </si>
  <si>
    <t xml:space="preserve">    D7 - ZÁSUVKA NN, IP30</t>
  </si>
  <si>
    <t xml:space="preserve">    D8 - RÁMEČEK PRO PŘÍSTROJE IP30</t>
  </si>
  <si>
    <t xml:space="preserve">    D9 - Spínače a přepínače IP44 (kompletní)</t>
  </si>
  <si>
    <t xml:space="preserve">    D10 - ZÁSUVKA NN KOMPLETNÍ,IP 44</t>
  </si>
  <si>
    <t xml:space="preserve">    D11 - SPÍNAČ PRO NÁSTĚNNOU MONTÁŽ IP44 - půda</t>
  </si>
  <si>
    <t xml:space="preserve">    D12 - ZÁSUVKA NASTĚNNÁ V IZOL. IP44 - půda</t>
  </si>
  <si>
    <t xml:space="preserve">    D13 - SVORKOVNICE PĚTIPÓLOVÁ S KRYTEM</t>
  </si>
  <si>
    <t xml:space="preserve">    D14 - Krabice přístrojové, odbočné</t>
  </si>
  <si>
    <t xml:space="preserve">    D15 - KRABICOVÁ ROZV.Z TERMOPLASTU 4xVÝVODKA G49(d 7-14mm),IP43</t>
  </si>
  <si>
    <t xml:space="preserve">    D16 - SVORKOVNICE KABICOVÁ WAGO</t>
  </si>
  <si>
    <t xml:space="preserve">    D17 - KABEL SE ZVÝŠ.ODOLNOSTÍ PROTI ŠÍŘENÍ PLAMENE-NESTÍNĚNÝ</t>
  </si>
  <si>
    <t xml:space="preserve">    D18 - VODIČ JEDNOŽILOVÝ, BEZHALOGENOVÝ</t>
  </si>
  <si>
    <t xml:space="preserve">    D19 - UKONČENÍ  VODIČŮ V ROZVADĚČÍCH</t>
  </si>
  <si>
    <t xml:space="preserve">    D20 - UKONČENÍ VODIČŮ NA SVORKOVNICI</t>
  </si>
  <si>
    <t xml:space="preserve">    D21 - MONTÁŽ ROZVODNIC</t>
  </si>
  <si>
    <t xml:space="preserve">    D22 - MONTÁŽ STÍTKU OZNAČOVACÍHO</t>
  </si>
  <si>
    <t xml:space="preserve">    D23 - HODINOVÉ ZŮČTOVACÍ SAZBY</t>
  </si>
  <si>
    <t xml:space="preserve">    D24 - KOORDINACE POSTUPU PRACÍ</t>
  </si>
  <si>
    <t xml:space="preserve">    D25 - PROVEDENI REVIZNICH ZKOUSEK DLE CSN 331500</t>
  </si>
  <si>
    <t xml:space="preserve">    D30 - Ostatní</t>
  </si>
  <si>
    <t>D1</t>
  </si>
  <si>
    <t>Dodávky</t>
  </si>
  <si>
    <t>Pol69</t>
  </si>
  <si>
    <t>Rozvaděč R5, IP40/20, pod omítku a zvýšenou požární klasifikací (vč.HOP uvnitř rozvaděče)</t>
  </si>
  <si>
    <t>ks</t>
  </si>
  <si>
    <t>Pol70</t>
  </si>
  <si>
    <t>Rozvaděč RS1, IP40/20, pod omítku a zvýšenou požární klasifikací (vč.HOP uvnitř rozvaděče)</t>
  </si>
  <si>
    <t>D2</t>
  </si>
  <si>
    <t>Elektromontáže</t>
  </si>
  <si>
    <t>D3</t>
  </si>
  <si>
    <t>Svítidla</t>
  </si>
  <si>
    <t>Pol2</t>
  </si>
  <si>
    <t>A(1) - LED svítidlo, 36W, 4000lm, 4000K, Ra80, IP40, mickoprismatický difuzor, vestavěné</t>
  </si>
  <si>
    <t>Pol3</t>
  </si>
  <si>
    <t>B(2) - LED svítidlo, 43W, 4800lm, 4000K, Ra80, IP40, mickoprismatický difuzor, vestavěné</t>
  </si>
  <si>
    <t>Pol4</t>
  </si>
  <si>
    <t>C(3) - LED svítidlo, 30W, 2770lm, 4000K, Ra80, IP40, asymetrické, závěsné</t>
  </si>
  <si>
    <t>Pol5</t>
  </si>
  <si>
    <t>D(4) - LED svítidlo, 24W, 2325lm, 4000K, Ra80, IP44, polykarbonát, vestavěné</t>
  </si>
  <si>
    <t>Pol6</t>
  </si>
  <si>
    <t>DN(14) - LED svítidlo, 24W, 2325lm, 4000K, Ra80, IP44, polykarbonát, s nouzovým modulem 3hod., vestavěné</t>
  </si>
  <si>
    <t>Pol7</t>
  </si>
  <si>
    <t>E(5) - LED svítidlo, 34W, 4100lm, 4000K, Ra80, IP40, opál PMMA, vestavěné</t>
  </si>
  <si>
    <t>Pol8</t>
  </si>
  <si>
    <t>H(8) - LED svítidlo, 30W, 2840lm, 4000K, Ra80, IP54, polykarbonát, přisazené (půda)</t>
  </si>
  <si>
    <t>Pol71</t>
  </si>
  <si>
    <t>HN(16) - LED svítidlo, 30W, 2840lm, 4000K, Ra80, IP54, polykarbonát, s nouzovým modulem 3hod., přisazené</t>
  </si>
  <si>
    <t>Pol9</t>
  </si>
  <si>
    <t>CH(9) - LED svítidlo, 28W, 3400lm, 4000K, Ra80, IP40, AL/opál, nástěnné</t>
  </si>
  <si>
    <t>Pol10</t>
  </si>
  <si>
    <t>N1(11) - LED nouzové vestavné svítidlo corridor, 140lm, 2W, IP20, doba autonomie 3 hodiny</t>
  </si>
  <si>
    <t>24</t>
  </si>
  <si>
    <t>Pol11</t>
  </si>
  <si>
    <t>N2(12) - LED nouzové vestavné svítidlo area, 167lm, 2W, IP20, doba autonomie 3 hodiny</t>
  </si>
  <si>
    <t>26</t>
  </si>
  <si>
    <t>Pol12</t>
  </si>
  <si>
    <t>N5(17) - LED nouzové nástěnné svítidlo s piktogramem, 100lm, 2,4W, IP65, doba autonomie 3 hodiny</t>
  </si>
  <si>
    <t>28</t>
  </si>
  <si>
    <t>Pol13</t>
  </si>
  <si>
    <t>N6(18) - LED nouzové vestavné svítidlo s piktogramem, 1W, IP20, doba autonomie 3 hodiny</t>
  </si>
  <si>
    <t>30</t>
  </si>
  <si>
    <t>Pol14</t>
  </si>
  <si>
    <t>N8(20) - LED nouzové nástěnné svítidlo s piktogramem, 241lm, 2W, IP65, doba autonomie 3 hodiny</t>
  </si>
  <si>
    <t>D4</t>
  </si>
  <si>
    <t>Spínače a přepínače, IP30</t>
  </si>
  <si>
    <t>Pol15</t>
  </si>
  <si>
    <t>Přístroj spínače jednopólového (bezšroubové svorky); řazení 1, 1So (do hořlavých podkladů A2 až F)</t>
  </si>
  <si>
    <t>34</t>
  </si>
  <si>
    <t>Pol16</t>
  </si>
  <si>
    <t>Přístroj přepínače sériového (bezšroubové svorky); řazení 5 (do hořlavých podkladů A2 až F)</t>
  </si>
  <si>
    <t>36</t>
  </si>
  <si>
    <t>Pol17</t>
  </si>
  <si>
    <t>Přístroj přepínače střídavého (bezšroubové svorky); řazení 6, 6So (do hořlavých podkladů A2 až F)</t>
  </si>
  <si>
    <t>38</t>
  </si>
  <si>
    <t>Pol18</t>
  </si>
  <si>
    <t>Přístroj přepínače střídavého dvojitého (bezšroubové svorky); řazení 6+6 (6+1, 5B)</t>
  </si>
  <si>
    <t>40</t>
  </si>
  <si>
    <t>Pol72</t>
  </si>
  <si>
    <t>Přístroj přepínače křížového (bezšroubové svorky); řazení 7, 7So (do hořlavých podkladů A2 až F)</t>
  </si>
  <si>
    <t>42</t>
  </si>
  <si>
    <t>Pol19</t>
  </si>
  <si>
    <t>Přístroj spínače jednopólového se svorkou N (bezšroubové svorky); řazení 1S, 1So (1)</t>
  </si>
  <si>
    <t>44</t>
  </si>
  <si>
    <t>D5</t>
  </si>
  <si>
    <t>DOUTNAVKA PRO SPÍNAČE</t>
  </si>
  <si>
    <t>Pol20</t>
  </si>
  <si>
    <t>Doutnavka signalizační, světlo oranžové, pro spínače kolébkové</t>
  </si>
  <si>
    <t>46</t>
  </si>
  <si>
    <t>D6</t>
  </si>
  <si>
    <t>KRYT SPÍNAČE,</t>
  </si>
  <si>
    <t>Pol21</t>
  </si>
  <si>
    <t>Kryt spínače kolébkového; b. bílá</t>
  </si>
  <si>
    <t>48</t>
  </si>
  <si>
    <t>25</t>
  </si>
  <si>
    <t>Pol22</t>
  </si>
  <si>
    <t>Kryt spínače kolébkového, s čirým průzorem; b. bílá</t>
  </si>
  <si>
    <t>50</t>
  </si>
  <si>
    <t>Pol23</t>
  </si>
  <si>
    <t>Kryt spínače kolébkového, dělený; b. bílá</t>
  </si>
  <si>
    <t>52</t>
  </si>
  <si>
    <t>D7</t>
  </si>
  <si>
    <t>ZÁSUVKA NN, IP30</t>
  </si>
  <si>
    <t>27</t>
  </si>
  <si>
    <t>Pol24</t>
  </si>
  <si>
    <t>Zásuvka jednonásobná (bezšroubové svorky), s ochranným kolíkem, s clonkami; b. bílá</t>
  </si>
  <si>
    <t>54</t>
  </si>
  <si>
    <t>Pol25</t>
  </si>
  <si>
    <t>Zásuvka jednonásobná (bezšroubové svorky), s ochranným kolíkem, s clonkami, s ochranou před přepětím; b. bílá</t>
  </si>
  <si>
    <t>56</t>
  </si>
  <si>
    <t>D8</t>
  </si>
  <si>
    <t>RÁMEČEK PRO PŘÍSTROJE IP30</t>
  </si>
  <si>
    <t>29</t>
  </si>
  <si>
    <t>Pol26</t>
  </si>
  <si>
    <t>Rámeček pro elektroinstalační přístroje, jednonásobný; b. bílá</t>
  </si>
  <si>
    <t>58</t>
  </si>
  <si>
    <t>Pol27</t>
  </si>
  <si>
    <t>Rámeček pro elektroinstalační přístroje, dvojnásobný vodorovný; b. bílá</t>
  </si>
  <si>
    <t>60</t>
  </si>
  <si>
    <t>31</t>
  </si>
  <si>
    <t>Pol73</t>
  </si>
  <si>
    <t>Rámeček pro elektroinstalační přístroje, trojnásobný vodorovný; b. bílá</t>
  </si>
  <si>
    <t>62</t>
  </si>
  <si>
    <t>Pol28</t>
  </si>
  <si>
    <t>Rámeček pro elektroinstalační přístroje, čtyřnásobný vodorovný; b. bílá</t>
  </si>
  <si>
    <t>64</t>
  </si>
  <si>
    <t>D9</t>
  </si>
  <si>
    <t>Spínače a přepínače IP44 (kompletní)</t>
  </si>
  <si>
    <t>33</t>
  </si>
  <si>
    <t>Pol74</t>
  </si>
  <si>
    <t>Přepínač střídavý IP 44, zapuštěná montáž; řazení 6 (1); b. bílá</t>
  </si>
  <si>
    <t>66</t>
  </si>
  <si>
    <t>D10</t>
  </si>
  <si>
    <t>ZÁSUVKA NN KOMPLETNÍ,IP 44</t>
  </si>
  <si>
    <t>Pol75</t>
  </si>
  <si>
    <t>Zásuvka jednonásobná IP 44, s ochranným kolíkem, s clonkami, s víčkem; b. bílá</t>
  </si>
  <si>
    <t>68</t>
  </si>
  <si>
    <t>35</t>
  </si>
  <si>
    <t>Pol29</t>
  </si>
  <si>
    <t>Snímač pohybu stropní, oblast zachycení kužel 7m, 1relé, b.bílá, IP44</t>
  </si>
  <si>
    <t>70</t>
  </si>
  <si>
    <t>D11</t>
  </si>
  <si>
    <t>SPÍNAČ PRO NÁSTĚNNOU MONTÁŽ IP44 - půda</t>
  </si>
  <si>
    <t>Pol30</t>
  </si>
  <si>
    <t>1-pól.vypínač pro montáž na podklady třídy reakce na oheň</t>
  </si>
  <si>
    <t>72</t>
  </si>
  <si>
    <t>D12</t>
  </si>
  <si>
    <t>ZÁSUVKA NASTĚNNÁ V IZOL. IP44 - půda</t>
  </si>
  <si>
    <t>37</t>
  </si>
  <si>
    <t>Pol31</t>
  </si>
  <si>
    <t>dvojnásobná s ochranou před přepětím,pro montáž na podklady třídy reakce na oheň</t>
  </si>
  <si>
    <t>74</t>
  </si>
  <si>
    <t>D13</t>
  </si>
  <si>
    <t>SVORKOVNICE PĚTIPÓLOVÁ S KRYTEM</t>
  </si>
  <si>
    <t>Pol32</t>
  </si>
  <si>
    <t>napojení el. bojlerů</t>
  </si>
  <si>
    <t>76</t>
  </si>
  <si>
    <t>39</t>
  </si>
  <si>
    <t>Pol33</t>
  </si>
  <si>
    <t>PL7-B40/3 Jistič PL7, char B, 3-pólový</t>
  </si>
  <si>
    <t>78</t>
  </si>
  <si>
    <t>D14</t>
  </si>
  <si>
    <t>Krabice přístrojové, odbočné</t>
  </si>
  <si>
    <t>Pol34</t>
  </si>
  <si>
    <t>KU 68-1902 KRABICE ODBOČNÁ</t>
  </si>
  <si>
    <t>80</t>
  </si>
  <si>
    <t>41</t>
  </si>
  <si>
    <t>Pol35</t>
  </si>
  <si>
    <t>KU 68-1903 KRABICE ODBOČNÁ</t>
  </si>
  <si>
    <t>82</t>
  </si>
  <si>
    <t>Pol36</t>
  </si>
  <si>
    <t>KP 67X67 KRABICE PŘÍSTROJOVÁ</t>
  </si>
  <si>
    <t>84</t>
  </si>
  <si>
    <t>43</t>
  </si>
  <si>
    <t>Pol37</t>
  </si>
  <si>
    <t>KO 97/5 KRABICE ODBOČNÁ</t>
  </si>
  <si>
    <t>86</t>
  </si>
  <si>
    <t>D15</t>
  </si>
  <si>
    <t>KRABICOVÁ ROZV.Z TERMOPLASTU 4xVÝVODKA G49(d 7-14mm),IP43</t>
  </si>
  <si>
    <t>Pol38</t>
  </si>
  <si>
    <t>6456-12 šedá do 4 mm2,svork.6303-13</t>
  </si>
  <si>
    <t>88</t>
  </si>
  <si>
    <t>45</t>
  </si>
  <si>
    <t>Pol39</t>
  </si>
  <si>
    <t>6016 TRUBKA OCEL. ZÁVITOVÁ - LAKOVANÁ - 3m, pevně</t>
  </si>
  <si>
    <t>90</t>
  </si>
  <si>
    <t>D16</t>
  </si>
  <si>
    <t>SVORKOVNICE KABICOVÁ WAGO</t>
  </si>
  <si>
    <t>Pol40</t>
  </si>
  <si>
    <t>273-112 2x1-2,5mm2</t>
  </si>
  <si>
    <t>92</t>
  </si>
  <si>
    <t>47</t>
  </si>
  <si>
    <t>Pol41</t>
  </si>
  <si>
    <t>273-104 3x1-2,5mm2</t>
  </si>
  <si>
    <t>94</t>
  </si>
  <si>
    <t>Pol42</t>
  </si>
  <si>
    <t>273-102 4x1-2,5mm2</t>
  </si>
  <si>
    <t>96</t>
  </si>
  <si>
    <t>49</t>
  </si>
  <si>
    <t>Pol43</t>
  </si>
  <si>
    <t>273-105 5x1-2,5mm2</t>
  </si>
  <si>
    <t>98</t>
  </si>
  <si>
    <t>D17</t>
  </si>
  <si>
    <t>KABEL SE ZVÝŠ.ODOLNOSTÍ PROTI ŠÍŘENÍ PLAMENE-NESTÍNĚNÝ</t>
  </si>
  <si>
    <t>Pol44</t>
  </si>
  <si>
    <t>1-CXKH-R-J 3x1.5, pevně</t>
  </si>
  <si>
    <t>100</t>
  </si>
  <si>
    <t>51</t>
  </si>
  <si>
    <t>Pol45</t>
  </si>
  <si>
    <t>1-CXKH-R-J 3x2.5, pevně</t>
  </si>
  <si>
    <t>102</t>
  </si>
  <si>
    <t>Pol46</t>
  </si>
  <si>
    <t>1-CXKH-R-J 5x1.5, pevně</t>
  </si>
  <si>
    <t>104</t>
  </si>
  <si>
    <t>53</t>
  </si>
  <si>
    <t>Pol47</t>
  </si>
  <si>
    <t>1-CXKH-R-J 7x1.5, pevně</t>
  </si>
  <si>
    <t>106</t>
  </si>
  <si>
    <t>Pol76</t>
  </si>
  <si>
    <t>1-CXKH-R-J 5x10 , pevně</t>
  </si>
  <si>
    <t>108</t>
  </si>
  <si>
    <t>D18</t>
  </si>
  <si>
    <t>VODIČ JEDNOŽILOVÝ, BEZHALOGENOVÝ</t>
  </si>
  <si>
    <t>55</t>
  </si>
  <si>
    <t>Pol50</t>
  </si>
  <si>
    <t>H07-Z-K 6 mm2,zž, pevně</t>
  </si>
  <si>
    <t>110</t>
  </si>
  <si>
    <t>Pol51</t>
  </si>
  <si>
    <t>H07-Z-K 25 mm2,zž, pevně</t>
  </si>
  <si>
    <t>112</t>
  </si>
  <si>
    <t>D19</t>
  </si>
  <si>
    <t>UKONČENÍ  VODIČŮ V ROZVADĚČÍCH</t>
  </si>
  <si>
    <t>57</t>
  </si>
  <si>
    <t>Pol52</t>
  </si>
  <si>
    <t>Do   2,5 mm2</t>
  </si>
  <si>
    <t>114</t>
  </si>
  <si>
    <t>Pol54</t>
  </si>
  <si>
    <t>Do  16   mm2</t>
  </si>
  <si>
    <t>116</t>
  </si>
  <si>
    <t>59</t>
  </si>
  <si>
    <t>Pol55</t>
  </si>
  <si>
    <t>Do  25   mm2</t>
  </si>
  <si>
    <t>118</t>
  </si>
  <si>
    <t>D20</t>
  </si>
  <si>
    <t>UKONČENÍ VODIČŮ NA SVORKOVNICI</t>
  </si>
  <si>
    <t>Pol56</t>
  </si>
  <si>
    <t>Do  16 mm2</t>
  </si>
  <si>
    <t>120</t>
  </si>
  <si>
    <t>61</t>
  </si>
  <si>
    <t>Pol57</t>
  </si>
  <si>
    <t>HM 8 HMOŽDINKA 8</t>
  </si>
  <si>
    <t>122</t>
  </si>
  <si>
    <t>D21</t>
  </si>
  <si>
    <t>MONTÁŽ ROZVODNIC</t>
  </si>
  <si>
    <t>Pol58</t>
  </si>
  <si>
    <t>Do  50 kg</t>
  </si>
  <si>
    <t>124</t>
  </si>
  <si>
    <t>D22</t>
  </si>
  <si>
    <t>MONTÁŽ STÍTKU OZNAČOVACÍHO</t>
  </si>
  <si>
    <t>63</t>
  </si>
  <si>
    <t>Pol59</t>
  </si>
  <si>
    <t>Lepený</t>
  </si>
  <si>
    <t>126</t>
  </si>
  <si>
    <t>D23</t>
  </si>
  <si>
    <t>HODINOVÉ ZŮČTOVACÍ SAZBY</t>
  </si>
  <si>
    <t>Pol60</t>
  </si>
  <si>
    <t>Demontáž stávající elektroinstalace</t>
  </si>
  <si>
    <t>hod</t>
  </si>
  <si>
    <t>128</t>
  </si>
  <si>
    <t>65</t>
  </si>
  <si>
    <t>Pol61</t>
  </si>
  <si>
    <t>Prostupy, průrazy a drážkování</t>
  </si>
  <si>
    <t>130</t>
  </si>
  <si>
    <t>Pol77</t>
  </si>
  <si>
    <t>Úprava (doplnění)stávajícího rozvaděče HR a RMS2</t>
  </si>
  <si>
    <t>132</t>
  </si>
  <si>
    <t>67</t>
  </si>
  <si>
    <t>Pol63</t>
  </si>
  <si>
    <t>Vyhledání připojovacího místa</t>
  </si>
  <si>
    <t>134</t>
  </si>
  <si>
    <t>Pol64</t>
  </si>
  <si>
    <t>Zapojení odtahových ventilátorů</t>
  </si>
  <si>
    <t>136</t>
  </si>
  <si>
    <t>69</t>
  </si>
  <si>
    <t>Pol65</t>
  </si>
  <si>
    <t>Zakreslení skutečného stavu elektroinstalace</t>
  </si>
  <si>
    <t>138</t>
  </si>
  <si>
    <t>D24</t>
  </si>
  <si>
    <t>KOORDINACE POSTUPU PRACÍ</t>
  </si>
  <si>
    <t>Pol66</t>
  </si>
  <si>
    <t>zapojovani a zkouskach</t>
  </si>
  <si>
    <t>140</t>
  </si>
  <si>
    <t>71</t>
  </si>
  <si>
    <t>Pol67</t>
  </si>
  <si>
    <t>S ostatnimi profesemi</t>
  </si>
  <si>
    <t>142</t>
  </si>
  <si>
    <t>D25</t>
  </si>
  <si>
    <t>PROVEDENI REVIZNICH ZKOUSEK DLE CSN 331500</t>
  </si>
  <si>
    <t>Pol68</t>
  </si>
  <si>
    <t>Revizni technik</t>
  </si>
  <si>
    <t>144</t>
  </si>
  <si>
    <t>D30</t>
  </si>
  <si>
    <t>Ostatní</t>
  </si>
  <si>
    <t>73</t>
  </si>
  <si>
    <t>001</t>
  </si>
  <si>
    <t>Podružný materiál</t>
  </si>
  <si>
    <t>kč</t>
  </si>
  <si>
    <t>574803185</t>
  </si>
  <si>
    <t>002</t>
  </si>
  <si>
    <t>Doprava a přesun</t>
  </si>
  <si>
    <t>-1183662683</t>
  </si>
  <si>
    <t>slp2_stav - SLP - přípravné práce v 2. NP (žlaby, trubky, stavební přípomoce)</t>
  </si>
  <si>
    <t>oddíl 3 - PODLAŽÍ 2.NP</t>
  </si>
  <si>
    <t xml:space="preserve">    220990039 - AV technika - příprava pro připojení dataprojektorů  - (trubkovody)</t>
  </si>
  <si>
    <t xml:space="preserve">    220990043 - Kabely a elektroinstalační materiál</t>
  </si>
  <si>
    <t xml:space="preserve">    220990051 - Kabely a elektroinstalační materiál</t>
  </si>
  <si>
    <t xml:space="preserve">    220990054 - Zúčtovací hodinové sazby (stavební přípomoce)</t>
  </si>
  <si>
    <t>oddíl 3</t>
  </si>
  <si>
    <t>PODLAŽÍ 2.NP</t>
  </si>
  <si>
    <t>220990039</t>
  </si>
  <si>
    <t>AV technika - příprava pro připojení dataprojektorů  - (trubkovody)</t>
  </si>
  <si>
    <t>220990040</t>
  </si>
  <si>
    <t>lišta vkládací 60x40  (2m)</t>
  </si>
  <si>
    <t>1369886715</t>
  </si>
  <si>
    <t>220990041</t>
  </si>
  <si>
    <t>trubka ohebná KF09063</t>
  </si>
  <si>
    <t>-997349522</t>
  </si>
  <si>
    <t>220990042</t>
  </si>
  <si>
    <t>drážka pro tr.63, cihla</t>
  </si>
  <si>
    <t>-478930611</t>
  </si>
  <si>
    <t>220990043</t>
  </si>
  <si>
    <t>Kabely a elektroinstalační materiál</t>
  </si>
  <si>
    <t>220990044</t>
  </si>
  <si>
    <t>trubka obebná - MONOFLEX 16 320N PVC šedá s protah.drátem</t>
  </si>
  <si>
    <t>-1589971184</t>
  </si>
  <si>
    <t>220990045</t>
  </si>
  <si>
    <t>trubka obebná - MONOFLEX 20 320N PVC šedá s protah.drátem</t>
  </si>
  <si>
    <t>-522164532</t>
  </si>
  <si>
    <t>220990046</t>
  </si>
  <si>
    <t>trubka obebná - MONOFLEX 25 320N PVC šedá s protah.drátem</t>
  </si>
  <si>
    <t>314788484</t>
  </si>
  <si>
    <t>220990047</t>
  </si>
  <si>
    <t>trubka obebná - MONOFLEX 50 320N PVC šedá s protah.drátem</t>
  </si>
  <si>
    <t>-1632583334</t>
  </si>
  <si>
    <t>220990048</t>
  </si>
  <si>
    <t>krabice KU68-1901 vč.víčka pod omítku</t>
  </si>
  <si>
    <t>-660836808</t>
  </si>
  <si>
    <t>220990049</t>
  </si>
  <si>
    <t>krabice odbočná KO 100 E5 pod omítku včetně víčka</t>
  </si>
  <si>
    <t>-1431209139</t>
  </si>
  <si>
    <t>220990050</t>
  </si>
  <si>
    <t>krabice přístrojová KP68/2 s víčkem</t>
  </si>
  <si>
    <t>1615480947</t>
  </si>
  <si>
    <t>220990051</t>
  </si>
  <si>
    <t>220990052</t>
  </si>
  <si>
    <t>kabelový žlab KZI 60x200x0.75 pozink (včetně víka, přepážky,spoj.mat a kotvení)</t>
  </si>
  <si>
    <t>-1012799840</t>
  </si>
  <si>
    <t>220990053</t>
  </si>
  <si>
    <t>drobný elektroinstalační materiál (10kg)</t>
  </si>
  <si>
    <t>-48685548</t>
  </si>
  <si>
    <t>220990054</t>
  </si>
  <si>
    <t>Zúčtovací hodinové sazby (stavební přípomoce)</t>
  </si>
  <si>
    <t>220990055</t>
  </si>
  <si>
    <t>drážka pro tr.16, cihla</t>
  </si>
  <si>
    <t>-450907849</t>
  </si>
  <si>
    <t>220990056</t>
  </si>
  <si>
    <t>drážka pro tr.20, cihla</t>
  </si>
  <si>
    <t>211585731</t>
  </si>
  <si>
    <t>220990057</t>
  </si>
  <si>
    <t>drážka pro tr.25, cihla</t>
  </si>
  <si>
    <t>707501816</t>
  </si>
  <si>
    <t>220990058</t>
  </si>
  <si>
    <t>drážka pro tr.50, cihla</t>
  </si>
  <si>
    <t>-105043046</t>
  </si>
  <si>
    <t>220990059</t>
  </si>
  <si>
    <t>zednické výpomoci (vysekání niky pro konzoly, podpěry, závěsy, zazdění nebo zabetonování rýh nebo kapes ve zdech nebo stropech, nastřelování upevňovacích prvků, upevňování pomocí hmoždinek apod a dále začištění štukem kabelové drážky ve zdivu včetně výmal</t>
  </si>
  <si>
    <t>1332021416</t>
  </si>
  <si>
    <t>zednické výpomoci (vysekání niky pro konzoly, podpěry, závěsy, zazdění nebo zabetonování rýh nebo kapes ve zdech nebo stropech, nastřelování upevňovacích prvků, upevňování pomocí hmoždinek apod a dále začištění štukem kabelové drážky ve zdivu včetně výmalby)</t>
  </si>
  <si>
    <t>vrn2 - Vedlejší a ostatní náklady pro 2. np</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</si>
  <si>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</si>
  <si>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</si>
  <si>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</si>
  <si>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</si>
  <si>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</si>
  <si>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</si>
  <si>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Vedlejší rozpočtové náklady</t>
  </si>
  <si>
    <t>VRN1</t>
  </si>
  <si>
    <t>Průzkumné, geodetické a projektové práce</t>
  </si>
  <si>
    <t>013254000</t>
  </si>
  <si>
    <t>Dokumentace skutečného provedení stavby</t>
  </si>
  <si>
    <t>1024</t>
  </si>
  <si>
    <t>716412209</t>
  </si>
  <si>
    <t>013294000</t>
  </si>
  <si>
    <t>Ostatní dokumentace</t>
  </si>
  <si>
    <t>-1224115492</t>
  </si>
  <si>
    <t>Poznámka k položce:
např výrobní (rozmístění světel.detaily podhledů...)</t>
  </si>
  <si>
    <t>VRN3</t>
  </si>
  <si>
    <t>Zařízení staveniště</t>
  </si>
  <si>
    <t>030001000</t>
  </si>
  <si>
    <t>889355391</t>
  </si>
  <si>
    <t>VRN4</t>
  </si>
  <si>
    <t>Inženýrská činnost</t>
  </si>
  <si>
    <t>043203000</t>
  </si>
  <si>
    <t>Měření, monitoring, rozbory bez rozlišení</t>
  </si>
  <si>
    <t>-114194532</t>
  </si>
  <si>
    <t>Poznámka k položce:
fotografická dokumentace</t>
  </si>
  <si>
    <t>VRN7</t>
  </si>
  <si>
    <t>Provozní vlivy</t>
  </si>
  <si>
    <t>070001000</t>
  </si>
  <si>
    <t>-1472233372</t>
  </si>
  <si>
    <t>102,4</t>
  </si>
  <si>
    <t>304,6</t>
  </si>
  <si>
    <t>11,2</t>
  </si>
  <si>
    <t>2,718</t>
  </si>
  <si>
    <t>916,61</t>
  </si>
  <si>
    <t>NP3 - SLP a EL v 3. NP</t>
  </si>
  <si>
    <t>stav3 - Stavební přípomoc pro EL v 3.np</t>
  </si>
  <si>
    <t>37672214</t>
  </si>
  <si>
    <t>45507944</t>
  </si>
  <si>
    <t>-719858392</t>
  </si>
  <si>
    <t>1775721785</t>
  </si>
  <si>
    <t>-942590376</t>
  </si>
  <si>
    <t>"68"  40,5+11,5+10,3+75+21+49,5+52,7+44,1</t>
  </si>
  <si>
    <t>63126315</t>
  </si>
  <si>
    <t>-1604089107</t>
  </si>
  <si>
    <t>Poznámka k položce:
řešení musí umožňovat jednoduché vyjmutí kterékoliv jedné desky (pro kontrolu a opravy rozvodů)
Součinitel zvukové absorpce dle klasifikace EN ISO 11654 αw=0,90, αp 125Hz =0,50, artikulační třída šíření zvuku na vzdálenost AC 180
Nosný rošt lakovaná galvanizovaná ocel
Požární třída A2-s1 d0 dle EN 13501-1</t>
  </si>
  <si>
    <t>-2086737684</t>
  </si>
  <si>
    <t>-1618423244</t>
  </si>
  <si>
    <t>"68"  56,4+46</t>
  </si>
  <si>
    <t>-1782663853</t>
  </si>
  <si>
    <t>-701741321</t>
  </si>
  <si>
    <t>763164565</t>
  </si>
  <si>
    <t>SDK obklad kcí tvaru L š přes 0,8 m desky 1xDFH2 12,5</t>
  </si>
  <si>
    <t>6800594</t>
  </si>
  <si>
    <t>Obklad konstrukcí sádrokartonovými deskami včetně ochranných úhelníků ve tvaru L rozvinuté šíře přes 0,8 m, opláštěný deskou protipožární impregnovanou DFH2, tl. 12,5 mm</t>
  </si>
  <si>
    <t>1,3*3-0,6*1,97</t>
  </si>
  <si>
    <t>497694400</t>
  </si>
  <si>
    <t>-1728276690</t>
  </si>
  <si>
    <t>-1855387272</t>
  </si>
  <si>
    <t>-124210250</t>
  </si>
  <si>
    <t>217140832</t>
  </si>
  <si>
    <t>1561902398</t>
  </si>
  <si>
    <t>-1304851026</t>
  </si>
  <si>
    <t>319117498</t>
  </si>
  <si>
    <t>Oškrabání malby v mísnostech v do 3,80 m</t>
  </si>
  <si>
    <t>-840948422</t>
  </si>
  <si>
    <t>(9,79+5,83+2,9+3,465+11,47+8,5+10,92+6,85+3,3+6+8,25+6+8,758+6+8,52+5,032+2,2+1,15+6,1)*2*3</t>
  </si>
  <si>
    <t>4*4+4*4*2,6+(4+1,4)*2*2,6+(14,3+3,2+1,2)*2*2,8</t>
  </si>
  <si>
    <t>-1047396256</t>
  </si>
  <si>
    <t>1183079342</t>
  </si>
  <si>
    <t>a1+a3+a4</t>
  </si>
  <si>
    <t>el3 - Elektroinstalace 3np</t>
  </si>
  <si>
    <t xml:space="preserve">    D9 - SPÍNAČ PRO NÁSTĚNNOU MONTÁŽ IP44 - půda</t>
  </si>
  <si>
    <t xml:space="preserve">    D10 - ZÁSUVKA NASTĚNNÁ V IZOL. IP44 - půda</t>
  </si>
  <si>
    <t xml:space="preserve">    D11 - SVORKOVNICE PĚTIPÓLOVÁ S KRYTEM</t>
  </si>
  <si>
    <t xml:space="preserve">    D12 - Krabice přístrojové, odbočné</t>
  </si>
  <si>
    <t xml:space="preserve">    D13 - KRABICOVÁ ROZV.Z TERMOPLASTU 4xVÝVODKA G49(d 7-14mm),IP43</t>
  </si>
  <si>
    <t xml:space="preserve">    D14 - SVORKOVNICE KABICOVÁ WAGO</t>
  </si>
  <si>
    <t xml:space="preserve">    D15 - KABEL SE ZVÝŠ.ODOLNOSTÍ PROTI ŠÍŘENÍ PLAMENE-NESTÍNĚNÝ</t>
  </si>
  <si>
    <t xml:space="preserve">    D16 - VODIČ JEDNOŽILOVÝ, BEZHALOGENOVÝ</t>
  </si>
  <si>
    <t xml:space="preserve">    D17 - UKONČENÍ  VODIČŮ V ROZVADĚČÍCH</t>
  </si>
  <si>
    <t xml:space="preserve">    D18 - UKONČENÍ VODIČŮ NA SVORKOVNICI</t>
  </si>
  <si>
    <t xml:space="preserve">    D19 - MONTÁŽ ROZVODNIC</t>
  </si>
  <si>
    <t xml:space="preserve">    D20 - MONTÁŽ STÍTKU OZNAČOVACÍHO</t>
  </si>
  <si>
    <t xml:space="preserve">    D21 - HODINOVÉ ZŮČTOVACÍ SAZBY</t>
  </si>
  <si>
    <t xml:space="preserve">    D22 - KOORDINACE POSTUPU PRACÍ</t>
  </si>
  <si>
    <t xml:space="preserve">    D23 - PROVEDENI REVIZNICH ZKOUSEK DLE CSN 331500</t>
  </si>
  <si>
    <t>Pol1</t>
  </si>
  <si>
    <t>Rozvaděč R6, IP40/20, pod omítku a zvýšenou požární klasifikací (vč.HOP uvnitř rozvaděče)</t>
  </si>
  <si>
    <t>Pol48</t>
  </si>
  <si>
    <t>1-CXKH-R-J 5x6 , pevně</t>
  </si>
  <si>
    <t>Pol49</t>
  </si>
  <si>
    <t>1-CXKH-R-J 5x16 , pevně</t>
  </si>
  <si>
    <t>Pol53</t>
  </si>
  <si>
    <t>Do   6   mm2</t>
  </si>
  <si>
    <t>Pol62</t>
  </si>
  <si>
    <t>Úprava (doplnění)stávajícího rozvaděče HR</t>
  </si>
  <si>
    <t>1006776058</t>
  </si>
  <si>
    <t>-633549063</t>
  </si>
  <si>
    <t>slp3_stav - SLP - přípravné práce v 3. NP (žlaby, trubky, stavební přípomoce)</t>
  </si>
  <si>
    <t>oddíl 4 - PODLAŽÍ 3.NP</t>
  </si>
  <si>
    <t xml:space="preserve">    220990060 - AV technika - příprava pro připojení dataprojektorů  - (trubkovody)</t>
  </si>
  <si>
    <t xml:space="preserve">    220990064 - Kabely a elektroinstalační materiál</t>
  </si>
  <si>
    <t xml:space="preserve">    220990072 - Kabely a elektroinstalační materiál</t>
  </si>
  <si>
    <t xml:space="preserve">    220990075 - Zúčtovací hodinové sazby (stavební přípomoce)</t>
  </si>
  <si>
    <t>oddíl 4</t>
  </si>
  <si>
    <t>PODLAŽÍ 3.NP</t>
  </si>
  <si>
    <t>220990060</t>
  </si>
  <si>
    <t>220990061</t>
  </si>
  <si>
    <t>-196124563</t>
  </si>
  <si>
    <t>220990062</t>
  </si>
  <si>
    <t>-354036854</t>
  </si>
  <si>
    <t>220990063</t>
  </si>
  <si>
    <t>-441163804</t>
  </si>
  <si>
    <t>220990064</t>
  </si>
  <si>
    <t>220990065</t>
  </si>
  <si>
    <t>2083577422</t>
  </si>
  <si>
    <t>220990066</t>
  </si>
  <si>
    <t>-221229607</t>
  </si>
  <si>
    <t>220990067</t>
  </si>
  <si>
    <t>-814513174</t>
  </si>
  <si>
    <t>220990068</t>
  </si>
  <si>
    <t>201695767</t>
  </si>
  <si>
    <t>220990069</t>
  </si>
  <si>
    <t>-1300676511</t>
  </si>
  <si>
    <t>220990070</t>
  </si>
  <si>
    <t>-1755523086</t>
  </si>
  <si>
    <t>220990071</t>
  </si>
  <si>
    <t>-885801911</t>
  </si>
  <si>
    <t>220990072</t>
  </si>
  <si>
    <t>220990073</t>
  </si>
  <si>
    <t>-1287538085</t>
  </si>
  <si>
    <t>220990074</t>
  </si>
  <si>
    <t>-1007724449</t>
  </si>
  <si>
    <t>220990075</t>
  </si>
  <si>
    <t>220990076</t>
  </si>
  <si>
    <t>-2093248971</t>
  </si>
  <si>
    <t>220990077</t>
  </si>
  <si>
    <t>-881669861</t>
  </si>
  <si>
    <t>220990078</t>
  </si>
  <si>
    <t>-595457507</t>
  </si>
  <si>
    <t>220990079</t>
  </si>
  <si>
    <t>1409138623</t>
  </si>
  <si>
    <t>220990080</t>
  </si>
  <si>
    <t>1816997099</t>
  </si>
  <si>
    <t>vrn3 - Vedlejší a ostatní náklady pro 3. np</t>
  </si>
  <si>
    <t>-2094038690</t>
  </si>
  <si>
    <t>1170410529</t>
  </si>
  <si>
    <t>-1469539570</t>
  </si>
  <si>
    <t>1785236047</t>
  </si>
  <si>
    <t>74709093</t>
  </si>
  <si>
    <t>SEZNAM FIGUR</t>
  </si>
  <si>
    <t>Výměra</t>
  </si>
  <si>
    <t xml:space="preserve"> NP2/ stav2</t>
  </si>
  <si>
    <t>Použití figury:</t>
  </si>
  <si>
    <t xml:space="preserve"> NP3/ stav3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</si>
</sst>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26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0" xfId="0" applyFont="1" applyFill="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7"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7"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0" fontId="30" fillId="0" borderId="0" xfId="20" applyFont="1" applyAlignment="1">
      <alignment horizontal="center"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4" fontId="2" fillId="0" borderId="18" xfId="0" applyNumberFormat="1" applyFont="1" applyBorder="1" applyAlignment="1">
      <alignment vertical="center"/>
    </xf>
    <xf numFmtId="4" fontId="2" fillId="0" borderId="19" xfId="0" applyNumberFormat="1" applyFont="1" applyBorder="1" applyAlignment="1">
      <alignment vertical="center"/>
    </xf>
    <xf numFmtId="166" fontId="2" fillId="0" borderId="19" xfId="0" applyNumberFormat="1" applyFont="1" applyBorder="1" applyAlignment="1">
      <alignment vertical="center"/>
    </xf>
    <xf numFmtId="4" fontId="2" fillId="0" borderId="20" xfId="0" applyNumberFormat="1" applyFont="1" applyBorder="1" applyAlignment="1">
      <alignment vertical="center"/>
    </xf>
    <xf numFmtId="0" fontId="32" fillId="0" borderId="0" xfId="0" applyFont="1" applyAlignment="1">
      <alignment horizontal="left" vertical="center"/>
    </xf>
    <xf numFmtId="0" fontId="33"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5" fillId="0" borderId="10" xfId="0" applyNumberFormat="1" applyFont="1" applyBorder="1" applyAlignment="1">
      <alignment/>
    </xf>
    <xf numFmtId="166" fontId="35" fillId="0" borderId="11"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7"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horizontal="lef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9" fillId="0" borderId="0" xfId="0" applyFont="1" applyAlignment="1">
      <alignment vertical="center" wrapText="1"/>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40" fillId="0" borderId="22" xfId="0" applyFont="1" applyBorder="1" applyAlignment="1" applyProtection="1">
      <alignment horizontal="center" vertical="center"/>
      <protection locked="0"/>
    </xf>
    <xf numFmtId="49" fontId="40" fillId="0" borderId="22" xfId="0" applyNumberFormat="1" applyFont="1" applyBorder="1" applyAlignment="1" applyProtection="1">
      <alignment horizontal="left" vertical="center" wrapText="1"/>
      <protection locked="0"/>
    </xf>
    <xf numFmtId="0" fontId="40" fillId="0" borderId="22" xfId="0" applyFont="1" applyBorder="1" applyAlignment="1" applyProtection="1">
      <alignment horizontal="left" vertical="center" wrapText="1"/>
      <protection locked="0"/>
    </xf>
    <xf numFmtId="0" fontId="40" fillId="0" borderId="22" xfId="0" applyFont="1" applyBorder="1" applyAlignment="1" applyProtection="1">
      <alignment horizontal="center" vertical="center" wrapText="1"/>
      <protection locked="0"/>
    </xf>
    <xf numFmtId="167" fontId="40" fillId="0" borderId="22" xfId="0" applyNumberFormat="1" applyFont="1" applyBorder="1" applyAlignment="1" applyProtection="1">
      <alignment vertical="center"/>
      <protection locked="0"/>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locked="0"/>
    </xf>
    <xf numFmtId="0" fontId="41" fillId="0" borderId="3" xfId="0" applyFont="1" applyBorder="1" applyAlignment="1">
      <alignment vertical="center"/>
    </xf>
    <xf numFmtId="0" fontId="40" fillId="2" borderId="17" xfId="0" applyFont="1" applyFill="1" applyBorder="1" applyAlignment="1" applyProtection="1">
      <alignment horizontal="left" vertical="center"/>
      <protection locked="0"/>
    </xf>
    <xf numFmtId="0" fontId="40" fillId="0" borderId="0" xfId="0" applyFont="1" applyBorder="1" applyAlignment="1">
      <alignment horizontal="center"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5" fillId="0" borderId="0" xfId="0" applyFont="1" applyAlignment="1">
      <alignment horizontal="left" vertical="center" wrapText="1"/>
    </xf>
    <xf numFmtId="0" fontId="42" fillId="0" borderId="13"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5"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7" fillId="0" borderId="0" xfId="0" applyFont="1" applyAlignment="1">
      <alignment horizontal="left" vertical="center" wrapText="1"/>
    </xf>
    <xf numFmtId="0" fontId="31" fillId="0" borderId="0" xfId="0" applyFont="1" applyAlignment="1">
      <alignment horizontal="left" vertical="center" wrapText="1"/>
    </xf>
    <xf numFmtId="0" fontId="23" fillId="4" borderId="7"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4" fontId="25" fillId="0" borderId="0" xfId="0" applyNumberFormat="1" applyFont="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14" fillId="5" borderId="0" xfId="0" applyFont="1" applyFill="1" applyAlignment="1">
      <alignment horizontal="center" vertical="center"/>
    </xf>
    <xf numFmtId="4" fontId="8" fillId="0" borderId="0" xfId="0" applyNumberFormat="1" applyFont="1" applyAlignment="1">
      <alignment vertical="center"/>
    </xf>
    <xf numFmtId="0" fontId="8" fillId="0" borderId="0" xfId="0" applyFont="1" applyAlignment="1">
      <alignment vertical="center"/>
    </xf>
    <xf numFmtId="0" fontId="23" fillId="4" borderId="7" xfId="0" applyFont="1" applyFill="1" applyBorder="1" applyAlignment="1">
      <alignment horizontal="right" vertical="center"/>
    </xf>
    <xf numFmtId="4" fontId="28" fillId="0" borderId="0" xfId="0" applyNumberFormat="1" applyFont="1" applyAlignment="1">
      <alignment horizontal="right" vertical="center"/>
    </xf>
    <xf numFmtId="0" fontId="28"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4" fontId="28" fillId="0" borderId="0" xfId="0" applyNumberFormat="1" applyFont="1" applyAlignment="1">
      <alignment vertical="center"/>
    </xf>
    <xf numFmtId="0" fontId="23" fillId="4" borderId="21" xfId="0" applyFont="1" applyFill="1" applyBorder="1" applyAlignment="1">
      <alignment horizontal="left" vertical="center"/>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4" fontId="25"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6"/>
  <sheetViews>
    <sheetView showGridLines="0" tabSelected="1" workbookViewId="0" topLeftCell="A1"/>
  </sheetViews>
  <sheetFormatPr defaultColWidth="9.140625" defaultRowHeight="12"/>
  <cols>
    <col min="1" max="1" width="8.8515625" style="1" customWidth="1"/>
    <col min="2" max="2" width="1.7109375" style="1" customWidth="1"/>
    <col min="3" max="3" width="4.421875" style="1" customWidth="1"/>
    <col min="4" max="33" width="2.8515625" style="1" customWidth="1"/>
    <col min="34" max="34" width="3.421875" style="1" customWidth="1"/>
    <col min="35" max="35" width="42.28125" style="1" customWidth="1"/>
    <col min="36" max="37" width="2.421875" style="1" customWidth="1"/>
    <col min="38" max="38" width="8.8515625" style="1" customWidth="1"/>
    <col min="39" max="39" width="3.421875" style="1" customWidth="1"/>
    <col min="40" max="40" width="14.28125" style="1" customWidth="1"/>
    <col min="41" max="41" width="8.00390625" style="1" customWidth="1"/>
    <col min="42" max="42" width="4.421875" style="1" customWidth="1"/>
    <col min="43" max="43" width="16.7109375" style="1" hidden="1" customWidth="1"/>
    <col min="44" max="44" width="14.421875" style="1" customWidth="1"/>
    <col min="45" max="47" width="27.7109375" style="1" hidden="1" customWidth="1"/>
    <col min="48" max="49" width="23.140625" style="1" hidden="1" customWidth="1"/>
    <col min="50" max="51" width="26.7109375" style="1" hidden="1" customWidth="1"/>
    <col min="52" max="52" width="23.140625" style="1" hidden="1" customWidth="1"/>
    <col min="53" max="53" width="20.421875" style="1" hidden="1" customWidth="1"/>
    <col min="54" max="54" width="26.7109375" style="1" hidden="1" customWidth="1"/>
    <col min="55" max="55" width="23.140625" style="1" hidden="1" customWidth="1"/>
    <col min="56" max="56" width="20.421875" style="1" hidden="1" customWidth="1"/>
    <col min="57" max="57" width="71.140625" style="1" customWidth="1"/>
    <col min="71" max="91" width="9.140625" style="1" hidden="1" customWidth="1"/>
  </cols>
  <sheetData>
    <row r="1" spans="1:74" ht="12">
      <c r="A1" s="16" t="s">
        <v>0</v>
      </c>
      <c r="AZ1" s="16" t="s">
        <v>1</v>
      </c>
      <c r="BA1" s="16" t="s">
        <v>2</v>
      </c>
      <c r="BB1" s="16" t="s">
        <v>1</v>
      </c>
      <c r="BT1" s="16" t="s">
        <v>3</v>
      </c>
      <c r="BU1" s="16" t="s">
        <v>3</v>
      </c>
      <c r="BV1" s="16" t="s">
        <v>4</v>
      </c>
    </row>
    <row r="2" spans="44:72" s="1" customFormat="1" ht="36.95" customHeight="1">
      <c r="AR2" s="244" t="s">
        <v>5</v>
      </c>
      <c r="AS2" s="229"/>
      <c r="AT2" s="229"/>
      <c r="AU2" s="229"/>
      <c r="AV2" s="229"/>
      <c r="AW2" s="229"/>
      <c r="AX2" s="229"/>
      <c r="AY2" s="229"/>
      <c r="AZ2" s="229"/>
      <c r="BA2" s="229"/>
      <c r="BB2" s="229"/>
      <c r="BC2" s="229"/>
      <c r="BD2" s="229"/>
      <c r="BE2" s="229"/>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0"/>
      <c r="D4" s="21" t="s">
        <v>9</v>
      </c>
      <c r="AR4" s="20"/>
      <c r="AS4" s="22" t="s">
        <v>10</v>
      </c>
      <c r="BE4" s="23" t="s">
        <v>11</v>
      </c>
      <c r="BS4" s="17" t="s">
        <v>12</v>
      </c>
    </row>
    <row r="5" spans="2:71" s="1" customFormat="1" ht="12" customHeight="1">
      <c r="B5" s="20"/>
      <c r="D5" s="24" t="s">
        <v>13</v>
      </c>
      <c r="K5" s="228" t="s">
        <v>14</v>
      </c>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R5" s="20"/>
      <c r="BE5" s="225" t="s">
        <v>15</v>
      </c>
      <c r="BS5" s="17" t="s">
        <v>6</v>
      </c>
    </row>
    <row r="6" spans="2:71" s="1" customFormat="1" ht="36.95" customHeight="1">
      <c r="B6" s="20"/>
      <c r="D6" s="26" t="s">
        <v>16</v>
      </c>
      <c r="K6" s="230" t="s">
        <v>17</v>
      </c>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R6" s="20"/>
      <c r="BE6" s="226"/>
      <c r="BS6" s="17" t="s">
        <v>6</v>
      </c>
    </row>
    <row r="7" spans="2:71" s="1" customFormat="1" ht="12" customHeight="1">
      <c r="B7" s="20"/>
      <c r="D7" s="27" t="s">
        <v>18</v>
      </c>
      <c r="K7" s="25" t="s">
        <v>1</v>
      </c>
      <c r="AK7" s="27" t="s">
        <v>19</v>
      </c>
      <c r="AN7" s="25" t="s">
        <v>1</v>
      </c>
      <c r="AR7" s="20"/>
      <c r="BE7" s="226"/>
      <c r="BS7" s="17" t="s">
        <v>6</v>
      </c>
    </row>
    <row r="8" spans="2:71" s="1" customFormat="1" ht="12" customHeight="1">
      <c r="B8" s="20"/>
      <c r="D8" s="27" t="s">
        <v>20</v>
      </c>
      <c r="K8" s="25" t="s">
        <v>21</v>
      </c>
      <c r="AK8" s="27" t="s">
        <v>22</v>
      </c>
      <c r="AN8" s="28" t="s">
        <v>23</v>
      </c>
      <c r="AR8" s="20"/>
      <c r="BE8" s="226"/>
      <c r="BS8" s="17" t="s">
        <v>6</v>
      </c>
    </row>
    <row r="9" spans="2:71" s="1" customFormat="1" ht="14.45" customHeight="1">
      <c r="B9" s="20"/>
      <c r="AR9" s="20"/>
      <c r="BE9" s="226"/>
      <c r="BS9" s="17" t="s">
        <v>6</v>
      </c>
    </row>
    <row r="10" spans="2:71" s="1" customFormat="1" ht="12" customHeight="1">
      <c r="B10" s="20"/>
      <c r="D10" s="27" t="s">
        <v>24</v>
      </c>
      <c r="AK10" s="27" t="s">
        <v>25</v>
      </c>
      <c r="AN10" s="25" t="s">
        <v>1</v>
      </c>
      <c r="AR10" s="20"/>
      <c r="BE10" s="226"/>
      <c r="BS10" s="17" t="s">
        <v>6</v>
      </c>
    </row>
    <row r="11" spans="2:71" s="1" customFormat="1" ht="18.4" customHeight="1">
      <c r="B11" s="20"/>
      <c r="E11" s="25" t="s">
        <v>26</v>
      </c>
      <c r="AK11" s="27" t="s">
        <v>27</v>
      </c>
      <c r="AN11" s="25" t="s">
        <v>1</v>
      </c>
      <c r="AR11" s="20"/>
      <c r="BE11" s="226"/>
      <c r="BS11" s="17" t="s">
        <v>6</v>
      </c>
    </row>
    <row r="12" spans="2:71" s="1" customFormat="1" ht="6.95" customHeight="1">
      <c r="B12" s="20"/>
      <c r="AR12" s="20"/>
      <c r="BE12" s="226"/>
      <c r="BS12" s="17" t="s">
        <v>6</v>
      </c>
    </row>
    <row r="13" spans="2:71" s="1" customFormat="1" ht="12" customHeight="1">
      <c r="B13" s="20"/>
      <c r="D13" s="27" t="s">
        <v>28</v>
      </c>
      <c r="AK13" s="27" t="s">
        <v>25</v>
      </c>
      <c r="AN13" s="29" t="s">
        <v>29</v>
      </c>
      <c r="AR13" s="20"/>
      <c r="BE13" s="226"/>
      <c r="BS13" s="17" t="s">
        <v>6</v>
      </c>
    </row>
    <row r="14" spans="2:71" ht="12.75">
      <c r="B14" s="20"/>
      <c r="E14" s="231" t="s">
        <v>29</v>
      </c>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7" t="s">
        <v>27</v>
      </c>
      <c r="AN14" s="29" t="s">
        <v>29</v>
      </c>
      <c r="AR14" s="20"/>
      <c r="BE14" s="226"/>
      <c r="BS14" s="17" t="s">
        <v>6</v>
      </c>
    </row>
    <row r="15" spans="2:71" s="1" customFormat="1" ht="6.95" customHeight="1">
      <c r="B15" s="20"/>
      <c r="AR15" s="20"/>
      <c r="BE15" s="226"/>
      <c r="BS15" s="17" t="s">
        <v>3</v>
      </c>
    </row>
    <row r="16" spans="2:71" s="1" customFormat="1" ht="12" customHeight="1">
      <c r="B16" s="20"/>
      <c r="D16" s="27" t="s">
        <v>30</v>
      </c>
      <c r="AK16" s="27" t="s">
        <v>25</v>
      </c>
      <c r="AN16" s="25" t="s">
        <v>1</v>
      </c>
      <c r="AR16" s="20"/>
      <c r="BE16" s="226"/>
      <c r="BS16" s="17" t="s">
        <v>3</v>
      </c>
    </row>
    <row r="17" spans="2:71" s="1" customFormat="1" ht="18.4" customHeight="1">
      <c r="B17" s="20"/>
      <c r="E17" s="25" t="s">
        <v>26</v>
      </c>
      <c r="AK17" s="27" t="s">
        <v>27</v>
      </c>
      <c r="AN17" s="25" t="s">
        <v>1</v>
      </c>
      <c r="AR17" s="20"/>
      <c r="BE17" s="226"/>
      <c r="BS17" s="17" t="s">
        <v>31</v>
      </c>
    </row>
    <row r="18" spans="2:71" s="1" customFormat="1" ht="6.95" customHeight="1">
      <c r="B18" s="20"/>
      <c r="AR18" s="20"/>
      <c r="BE18" s="226"/>
      <c r="BS18" s="17" t="s">
        <v>6</v>
      </c>
    </row>
    <row r="19" spans="2:71" s="1" customFormat="1" ht="12" customHeight="1">
      <c r="B19" s="20"/>
      <c r="D19" s="27" t="s">
        <v>32</v>
      </c>
      <c r="AK19" s="27" t="s">
        <v>25</v>
      </c>
      <c r="AN19" s="25" t="s">
        <v>1</v>
      </c>
      <c r="AR19" s="20"/>
      <c r="BE19" s="226"/>
      <c r="BS19" s="17" t="s">
        <v>6</v>
      </c>
    </row>
    <row r="20" spans="2:71" s="1" customFormat="1" ht="18.4" customHeight="1">
      <c r="B20" s="20"/>
      <c r="E20" s="25" t="s">
        <v>26</v>
      </c>
      <c r="AK20" s="27" t="s">
        <v>27</v>
      </c>
      <c r="AN20" s="25" t="s">
        <v>1</v>
      </c>
      <c r="AR20" s="20"/>
      <c r="BE20" s="226"/>
      <c r="BS20" s="17" t="s">
        <v>31</v>
      </c>
    </row>
    <row r="21" spans="2:57" s="1" customFormat="1" ht="6.95" customHeight="1">
      <c r="B21" s="20"/>
      <c r="AR21" s="20"/>
      <c r="BE21" s="226"/>
    </row>
    <row r="22" spans="2:57" s="1" customFormat="1" ht="12" customHeight="1">
      <c r="B22" s="20"/>
      <c r="D22" s="27" t="s">
        <v>33</v>
      </c>
      <c r="AR22" s="20"/>
      <c r="BE22" s="226"/>
    </row>
    <row r="23" spans="2:57" s="1" customFormat="1" ht="14.45" customHeight="1">
      <c r="B23" s="20"/>
      <c r="E23" s="233" t="s">
        <v>1</v>
      </c>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R23" s="20"/>
      <c r="BE23" s="226"/>
    </row>
    <row r="24" spans="2:57" s="1" customFormat="1" ht="6.95" customHeight="1">
      <c r="B24" s="20"/>
      <c r="AR24" s="20"/>
      <c r="BE24" s="226"/>
    </row>
    <row r="25" spans="2:57" s="1" customFormat="1"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26"/>
    </row>
    <row r="26" spans="1:57" s="2" customFormat="1" ht="25.9" customHeight="1">
      <c r="A26" s="32"/>
      <c r="B26" s="33"/>
      <c r="C26" s="32"/>
      <c r="D26" s="34" t="s">
        <v>34</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34">
        <f>ROUND(AG94,2)</f>
        <v>0</v>
      </c>
      <c r="AL26" s="235"/>
      <c r="AM26" s="235"/>
      <c r="AN26" s="235"/>
      <c r="AO26" s="235"/>
      <c r="AP26" s="32"/>
      <c r="AQ26" s="32"/>
      <c r="AR26" s="33"/>
      <c r="BE26" s="226"/>
    </row>
    <row r="27" spans="1:57" s="2" customFormat="1" ht="6.95"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226"/>
    </row>
    <row r="28" spans="1:57" s="2" customFormat="1" ht="12.75">
      <c r="A28" s="32"/>
      <c r="B28" s="33"/>
      <c r="C28" s="32"/>
      <c r="D28" s="32"/>
      <c r="E28" s="32"/>
      <c r="F28" s="32"/>
      <c r="G28" s="32"/>
      <c r="H28" s="32"/>
      <c r="I28" s="32"/>
      <c r="J28" s="32"/>
      <c r="K28" s="32"/>
      <c r="L28" s="236" t="s">
        <v>35</v>
      </c>
      <c r="M28" s="236"/>
      <c r="N28" s="236"/>
      <c r="O28" s="236"/>
      <c r="P28" s="236"/>
      <c r="Q28" s="32"/>
      <c r="R28" s="32"/>
      <c r="S28" s="32"/>
      <c r="T28" s="32"/>
      <c r="U28" s="32"/>
      <c r="V28" s="32"/>
      <c r="W28" s="236" t="s">
        <v>36</v>
      </c>
      <c r="X28" s="236"/>
      <c r="Y28" s="236"/>
      <c r="Z28" s="236"/>
      <c r="AA28" s="236"/>
      <c r="AB28" s="236"/>
      <c r="AC28" s="236"/>
      <c r="AD28" s="236"/>
      <c r="AE28" s="236"/>
      <c r="AF28" s="32"/>
      <c r="AG28" s="32"/>
      <c r="AH28" s="32"/>
      <c r="AI28" s="32"/>
      <c r="AJ28" s="32"/>
      <c r="AK28" s="236" t="s">
        <v>37</v>
      </c>
      <c r="AL28" s="236"/>
      <c r="AM28" s="236"/>
      <c r="AN28" s="236"/>
      <c r="AO28" s="236"/>
      <c r="AP28" s="32"/>
      <c r="AQ28" s="32"/>
      <c r="AR28" s="33"/>
      <c r="BE28" s="226"/>
    </row>
    <row r="29" spans="2:57" s="3" customFormat="1" ht="14.45" customHeight="1">
      <c r="B29" s="37"/>
      <c r="D29" s="27" t="s">
        <v>38</v>
      </c>
      <c r="F29" s="27" t="s">
        <v>39</v>
      </c>
      <c r="L29" s="239">
        <v>0.21</v>
      </c>
      <c r="M29" s="238"/>
      <c r="N29" s="238"/>
      <c r="O29" s="238"/>
      <c r="P29" s="238"/>
      <c r="W29" s="237">
        <f>ROUND(AZ94,2)</f>
        <v>0</v>
      </c>
      <c r="X29" s="238"/>
      <c r="Y29" s="238"/>
      <c r="Z29" s="238"/>
      <c r="AA29" s="238"/>
      <c r="AB29" s="238"/>
      <c r="AC29" s="238"/>
      <c r="AD29" s="238"/>
      <c r="AE29" s="238"/>
      <c r="AK29" s="237">
        <f>ROUND(AV94,2)</f>
        <v>0</v>
      </c>
      <c r="AL29" s="238"/>
      <c r="AM29" s="238"/>
      <c r="AN29" s="238"/>
      <c r="AO29" s="238"/>
      <c r="AR29" s="37"/>
      <c r="BE29" s="227"/>
    </row>
    <row r="30" spans="2:57" s="3" customFormat="1" ht="14.45" customHeight="1">
      <c r="B30" s="37"/>
      <c r="F30" s="27" t="s">
        <v>40</v>
      </c>
      <c r="L30" s="239">
        <v>0.15</v>
      </c>
      <c r="M30" s="238"/>
      <c r="N30" s="238"/>
      <c r="O30" s="238"/>
      <c r="P30" s="238"/>
      <c r="W30" s="237">
        <f>ROUND(BA94,2)</f>
        <v>0</v>
      </c>
      <c r="X30" s="238"/>
      <c r="Y30" s="238"/>
      <c r="Z30" s="238"/>
      <c r="AA30" s="238"/>
      <c r="AB30" s="238"/>
      <c r="AC30" s="238"/>
      <c r="AD30" s="238"/>
      <c r="AE30" s="238"/>
      <c r="AK30" s="237">
        <f>ROUND(AW94,2)</f>
        <v>0</v>
      </c>
      <c r="AL30" s="238"/>
      <c r="AM30" s="238"/>
      <c r="AN30" s="238"/>
      <c r="AO30" s="238"/>
      <c r="AR30" s="37"/>
      <c r="BE30" s="227"/>
    </row>
    <row r="31" spans="2:57" s="3" customFormat="1" ht="14.45" customHeight="1" hidden="1">
      <c r="B31" s="37"/>
      <c r="F31" s="27" t="s">
        <v>41</v>
      </c>
      <c r="L31" s="239">
        <v>0.21</v>
      </c>
      <c r="M31" s="238"/>
      <c r="N31" s="238"/>
      <c r="O31" s="238"/>
      <c r="P31" s="238"/>
      <c r="W31" s="237">
        <f>ROUND(BB94,2)</f>
        <v>0</v>
      </c>
      <c r="X31" s="238"/>
      <c r="Y31" s="238"/>
      <c r="Z31" s="238"/>
      <c r="AA31" s="238"/>
      <c r="AB31" s="238"/>
      <c r="AC31" s="238"/>
      <c r="AD31" s="238"/>
      <c r="AE31" s="238"/>
      <c r="AK31" s="237">
        <v>0</v>
      </c>
      <c r="AL31" s="238"/>
      <c r="AM31" s="238"/>
      <c r="AN31" s="238"/>
      <c r="AO31" s="238"/>
      <c r="AR31" s="37"/>
      <c r="BE31" s="227"/>
    </row>
    <row r="32" spans="2:57" s="3" customFormat="1" ht="14.45" customHeight="1" hidden="1">
      <c r="B32" s="37"/>
      <c r="F32" s="27" t="s">
        <v>42</v>
      </c>
      <c r="L32" s="239">
        <v>0.15</v>
      </c>
      <c r="M32" s="238"/>
      <c r="N32" s="238"/>
      <c r="O32" s="238"/>
      <c r="P32" s="238"/>
      <c r="W32" s="237">
        <f>ROUND(BC94,2)</f>
        <v>0</v>
      </c>
      <c r="X32" s="238"/>
      <c r="Y32" s="238"/>
      <c r="Z32" s="238"/>
      <c r="AA32" s="238"/>
      <c r="AB32" s="238"/>
      <c r="AC32" s="238"/>
      <c r="AD32" s="238"/>
      <c r="AE32" s="238"/>
      <c r="AK32" s="237">
        <v>0</v>
      </c>
      <c r="AL32" s="238"/>
      <c r="AM32" s="238"/>
      <c r="AN32" s="238"/>
      <c r="AO32" s="238"/>
      <c r="AR32" s="37"/>
      <c r="BE32" s="227"/>
    </row>
    <row r="33" spans="2:57" s="3" customFormat="1" ht="14.45" customHeight="1" hidden="1">
      <c r="B33" s="37"/>
      <c r="F33" s="27" t="s">
        <v>43</v>
      </c>
      <c r="L33" s="239">
        <v>0</v>
      </c>
      <c r="M33" s="238"/>
      <c r="N33" s="238"/>
      <c r="O33" s="238"/>
      <c r="P33" s="238"/>
      <c r="W33" s="237">
        <f>ROUND(BD94,2)</f>
        <v>0</v>
      </c>
      <c r="X33" s="238"/>
      <c r="Y33" s="238"/>
      <c r="Z33" s="238"/>
      <c r="AA33" s="238"/>
      <c r="AB33" s="238"/>
      <c r="AC33" s="238"/>
      <c r="AD33" s="238"/>
      <c r="AE33" s="238"/>
      <c r="AK33" s="237">
        <v>0</v>
      </c>
      <c r="AL33" s="238"/>
      <c r="AM33" s="238"/>
      <c r="AN33" s="238"/>
      <c r="AO33" s="238"/>
      <c r="AR33" s="37"/>
      <c r="BE33" s="227"/>
    </row>
    <row r="34" spans="1:57" s="2" customFormat="1" ht="6.95"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226"/>
    </row>
    <row r="35" spans="1:57" s="2" customFormat="1" ht="25.9" customHeight="1">
      <c r="A35" s="32"/>
      <c r="B35" s="33"/>
      <c r="C35" s="38"/>
      <c r="D35" s="39" t="s">
        <v>44</v>
      </c>
      <c r="E35" s="40"/>
      <c r="F35" s="40"/>
      <c r="G35" s="40"/>
      <c r="H35" s="40"/>
      <c r="I35" s="40"/>
      <c r="J35" s="40"/>
      <c r="K35" s="40"/>
      <c r="L35" s="40"/>
      <c r="M35" s="40"/>
      <c r="N35" s="40"/>
      <c r="O35" s="40"/>
      <c r="P35" s="40"/>
      <c r="Q35" s="40"/>
      <c r="R35" s="40"/>
      <c r="S35" s="40"/>
      <c r="T35" s="41" t="s">
        <v>45</v>
      </c>
      <c r="U35" s="40"/>
      <c r="V35" s="40"/>
      <c r="W35" s="40"/>
      <c r="X35" s="243" t="s">
        <v>46</v>
      </c>
      <c r="Y35" s="241"/>
      <c r="Z35" s="241"/>
      <c r="AA35" s="241"/>
      <c r="AB35" s="241"/>
      <c r="AC35" s="40"/>
      <c r="AD35" s="40"/>
      <c r="AE35" s="40"/>
      <c r="AF35" s="40"/>
      <c r="AG35" s="40"/>
      <c r="AH35" s="40"/>
      <c r="AI35" s="40"/>
      <c r="AJ35" s="40"/>
      <c r="AK35" s="240">
        <f>SUM(AK26:AK33)</f>
        <v>0</v>
      </c>
      <c r="AL35" s="241"/>
      <c r="AM35" s="241"/>
      <c r="AN35" s="241"/>
      <c r="AO35" s="242"/>
      <c r="AP35" s="38"/>
      <c r="AQ35" s="38"/>
      <c r="AR35" s="33"/>
      <c r="BE35" s="32"/>
    </row>
    <row r="36" spans="1:57" s="2" customFormat="1" ht="6.95"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2" customFormat="1" ht="14.45" customHeight="1">
      <c r="A37" s="32"/>
      <c r="B37" s="3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3"/>
      <c r="BE37" s="32"/>
    </row>
    <row r="38" spans="2:44" s="1" customFormat="1" ht="14.45" customHeight="1">
      <c r="B38" s="20"/>
      <c r="AR38" s="20"/>
    </row>
    <row r="39" spans="2:44" s="1" customFormat="1" ht="14.45" customHeight="1">
      <c r="B39" s="20"/>
      <c r="AR39" s="20"/>
    </row>
    <row r="40" spans="2:44" s="1" customFormat="1" ht="14.45" customHeight="1">
      <c r="B40" s="20"/>
      <c r="AR40" s="20"/>
    </row>
    <row r="41" spans="2:44" s="1" customFormat="1" ht="14.45" customHeight="1">
      <c r="B41" s="20"/>
      <c r="AR41" s="20"/>
    </row>
    <row r="42" spans="2:44" s="1" customFormat="1" ht="14.45" customHeight="1">
      <c r="B42" s="20"/>
      <c r="AR42" s="20"/>
    </row>
    <row r="43" spans="2:44" s="1" customFormat="1" ht="14.45" customHeight="1">
      <c r="B43" s="20"/>
      <c r="AR43" s="20"/>
    </row>
    <row r="44" spans="2:44" s="1" customFormat="1" ht="14.45" customHeight="1">
      <c r="B44" s="20"/>
      <c r="AR44" s="20"/>
    </row>
    <row r="45" spans="2:44" s="1" customFormat="1" ht="14.45" customHeight="1">
      <c r="B45" s="20"/>
      <c r="AR45" s="20"/>
    </row>
    <row r="46" spans="2:44" s="1" customFormat="1" ht="14.45" customHeight="1">
      <c r="B46" s="20"/>
      <c r="AR46" s="20"/>
    </row>
    <row r="47" spans="2:44" s="1" customFormat="1" ht="14.45" customHeight="1">
      <c r="B47" s="20"/>
      <c r="AR47" s="20"/>
    </row>
    <row r="48" spans="2:44" s="1" customFormat="1" ht="14.45" customHeight="1">
      <c r="B48" s="20"/>
      <c r="AR48" s="20"/>
    </row>
    <row r="49" spans="2:44" s="2" customFormat="1" ht="14.45" customHeight="1">
      <c r="B49" s="42"/>
      <c r="D49" s="43" t="s">
        <v>47</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3" t="s">
        <v>48</v>
      </c>
      <c r="AI49" s="44"/>
      <c r="AJ49" s="44"/>
      <c r="AK49" s="44"/>
      <c r="AL49" s="44"/>
      <c r="AM49" s="44"/>
      <c r="AN49" s="44"/>
      <c r="AO49" s="44"/>
      <c r="AR49" s="42"/>
    </row>
    <row r="50" spans="2:44" ht="11.25">
      <c r="B50" s="20"/>
      <c r="AR50" s="20"/>
    </row>
    <row r="51" spans="2:44" ht="11.25">
      <c r="B51" s="20"/>
      <c r="AR51" s="20"/>
    </row>
    <row r="52" spans="2:44" ht="11.25">
      <c r="B52" s="20"/>
      <c r="AR52" s="20"/>
    </row>
    <row r="53" spans="2:44" ht="11.25">
      <c r="B53" s="20"/>
      <c r="AR53" s="20"/>
    </row>
    <row r="54" spans="2:44" ht="11.25">
      <c r="B54" s="20"/>
      <c r="AR54" s="20"/>
    </row>
    <row r="55" spans="2:44" ht="11.25">
      <c r="B55" s="20"/>
      <c r="AR55" s="20"/>
    </row>
    <row r="56" spans="2:44" ht="11.25">
      <c r="B56" s="20"/>
      <c r="AR56" s="20"/>
    </row>
    <row r="57" spans="2:44" ht="11.25">
      <c r="B57" s="20"/>
      <c r="AR57" s="20"/>
    </row>
    <row r="58" spans="2:44" ht="11.25">
      <c r="B58" s="20"/>
      <c r="AR58" s="20"/>
    </row>
    <row r="59" spans="2:44" ht="11.25">
      <c r="B59" s="20"/>
      <c r="AR59" s="20"/>
    </row>
    <row r="60" spans="1:57" s="2" customFormat="1" ht="12.75">
      <c r="A60" s="32"/>
      <c r="B60" s="33"/>
      <c r="C60" s="32"/>
      <c r="D60" s="45" t="s">
        <v>49</v>
      </c>
      <c r="E60" s="35"/>
      <c r="F60" s="35"/>
      <c r="G60" s="35"/>
      <c r="H60" s="35"/>
      <c r="I60" s="35"/>
      <c r="J60" s="35"/>
      <c r="K60" s="35"/>
      <c r="L60" s="35"/>
      <c r="M60" s="35"/>
      <c r="N60" s="35"/>
      <c r="O60" s="35"/>
      <c r="P60" s="35"/>
      <c r="Q60" s="35"/>
      <c r="R60" s="35"/>
      <c r="S60" s="35"/>
      <c r="T60" s="35"/>
      <c r="U60" s="35"/>
      <c r="V60" s="45" t="s">
        <v>50</v>
      </c>
      <c r="W60" s="35"/>
      <c r="X60" s="35"/>
      <c r="Y60" s="35"/>
      <c r="Z60" s="35"/>
      <c r="AA60" s="35"/>
      <c r="AB60" s="35"/>
      <c r="AC60" s="35"/>
      <c r="AD60" s="35"/>
      <c r="AE60" s="35"/>
      <c r="AF60" s="35"/>
      <c r="AG60" s="35"/>
      <c r="AH60" s="45" t="s">
        <v>49</v>
      </c>
      <c r="AI60" s="35"/>
      <c r="AJ60" s="35"/>
      <c r="AK60" s="35"/>
      <c r="AL60" s="35"/>
      <c r="AM60" s="45" t="s">
        <v>50</v>
      </c>
      <c r="AN60" s="35"/>
      <c r="AO60" s="35"/>
      <c r="AP60" s="32"/>
      <c r="AQ60" s="32"/>
      <c r="AR60" s="33"/>
      <c r="BE60" s="32"/>
    </row>
    <row r="61" spans="2:44" ht="11.25">
      <c r="B61" s="20"/>
      <c r="AR61" s="20"/>
    </row>
    <row r="62" spans="2:44" ht="11.25">
      <c r="B62" s="20"/>
      <c r="AR62" s="20"/>
    </row>
    <row r="63" spans="2:44" ht="11.25">
      <c r="B63" s="20"/>
      <c r="AR63" s="20"/>
    </row>
    <row r="64" spans="1:57" s="2" customFormat="1" ht="12.75">
      <c r="A64" s="32"/>
      <c r="B64" s="33"/>
      <c r="C64" s="32"/>
      <c r="D64" s="43" t="s">
        <v>51</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3" t="s">
        <v>52</v>
      </c>
      <c r="AI64" s="46"/>
      <c r="AJ64" s="46"/>
      <c r="AK64" s="46"/>
      <c r="AL64" s="46"/>
      <c r="AM64" s="46"/>
      <c r="AN64" s="46"/>
      <c r="AO64" s="46"/>
      <c r="AP64" s="32"/>
      <c r="AQ64" s="32"/>
      <c r="AR64" s="33"/>
      <c r="BE64" s="32"/>
    </row>
    <row r="65" spans="2:44" ht="11.25">
      <c r="B65" s="20"/>
      <c r="AR65" s="20"/>
    </row>
    <row r="66" spans="2:44" ht="11.25">
      <c r="B66" s="20"/>
      <c r="AR66" s="20"/>
    </row>
    <row r="67" spans="2:44" ht="11.25">
      <c r="B67" s="20"/>
      <c r="AR67" s="20"/>
    </row>
    <row r="68" spans="2:44" ht="11.25">
      <c r="B68" s="20"/>
      <c r="AR68" s="20"/>
    </row>
    <row r="69" spans="2:44" ht="11.25">
      <c r="B69" s="20"/>
      <c r="AR69" s="20"/>
    </row>
    <row r="70" spans="2:44" ht="11.25">
      <c r="B70" s="20"/>
      <c r="AR70" s="20"/>
    </row>
    <row r="71" spans="2:44" ht="11.25">
      <c r="B71" s="20"/>
      <c r="AR71" s="20"/>
    </row>
    <row r="72" spans="2:44" ht="11.25">
      <c r="B72" s="20"/>
      <c r="AR72" s="20"/>
    </row>
    <row r="73" spans="2:44" ht="11.25">
      <c r="B73" s="20"/>
      <c r="AR73" s="20"/>
    </row>
    <row r="74" spans="2:44" ht="11.25">
      <c r="B74" s="20"/>
      <c r="AR74" s="20"/>
    </row>
    <row r="75" spans="1:57" s="2" customFormat="1" ht="12.75">
      <c r="A75" s="32"/>
      <c r="B75" s="33"/>
      <c r="C75" s="32"/>
      <c r="D75" s="45" t="s">
        <v>49</v>
      </c>
      <c r="E75" s="35"/>
      <c r="F75" s="35"/>
      <c r="G75" s="35"/>
      <c r="H75" s="35"/>
      <c r="I75" s="35"/>
      <c r="J75" s="35"/>
      <c r="K75" s="35"/>
      <c r="L75" s="35"/>
      <c r="M75" s="35"/>
      <c r="N75" s="35"/>
      <c r="O75" s="35"/>
      <c r="P75" s="35"/>
      <c r="Q75" s="35"/>
      <c r="R75" s="35"/>
      <c r="S75" s="35"/>
      <c r="T75" s="35"/>
      <c r="U75" s="35"/>
      <c r="V75" s="45" t="s">
        <v>50</v>
      </c>
      <c r="W75" s="35"/>
      <c r="X75" s="35"/>
      <c r="Y75" s="35"/>
      <c r="Z75" s="35"/>
      <c r="AA75" s="35"/>
      <c r="AB75" s="35"/>
      <c r="AC75" s="35"/>
      <c r="AD75" s="35"/>
      <c r="AE75" s="35"/>
      <c r="AF75" s="35"/>
      <c r="AG75" s="35"/>
      <c r="AH75" s="45" t="s">
        <v>49</v>
      </c>
      <c r="AI75" s="35"/>
      <c r="AJ75" s="35"/>
      <c r="AK75" s="35"/>
      <c r="AL75" s="35"/>
      <c r="AM75" s="45" t="s">
        <v>50</v>
      </c>
      <c r="AN75" s="35"/>
      <c r="AO75" s="35"/>
      <c r="AP75" s="32"/>
      <c r="AQ75" s="32"/>
      <c r="AR75" s="33"/>
      <c r="BE75" s="32"/>
    </row>
    <row r="76" spans="1:57" s="2" customFormat="1" ht="11.25">
      <c r="A76" s="32"/>
      <c r="B76" s="3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3"/>
      <c r="BE76" s="32"/>
    </row>
    <row r="77" spans="1:57" s="2" customFormat="1" ht="6.95" customHeight="1">
      <c r="A77" s="32"/>
      <c r="B77" s="47"/>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33"/>
      <c r="BE77" s="32"/>
    </row>
    <row r="81" spans="1:57" s="2" customFormat="1" ht="6.95" customHeight="1">
      <c r="A81" s="32"/>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33"/>
      <c r="BE81" s="32"/>
    </row>
    <row r="82" spans="1:57" s="2" customFormat="1" ht="24.95" customHeight="1">
      <c r="A82" s="32"/>
      <c r="B82" s="33"/>
      <c r="C82" s="21" t="s">
        <v>53</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3"/>
      <c r="BE82" s="32"/>
    </row>
    <row r="83" spans="1:57" s="2" customFormat="1" ht="6.95" customHeight="1">
      <c r="A83" s="32"/>
      <c r="B83" s="33"/>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3"/>
      <c r="BE83" s="32"/>
    </row>
    <row r="84" spans="2:44" s="4" customFormat="1" ht="12" customHeight="1">
      <c r="B84" s="51"/>
      <c r="C84" s="27" t="s">
        <v>13</v>
      </c>
      <c r="L84" s="4" t="str">
        <f>K5</f>
        <v>vet_el_slp</v>
      </c>
      <c r="AR84" s="51"/>
    </row>
    <row r="85" spans="2:44" s="5" customFormat="1" ht="36.95" customHeight="1">
      <c r="B85" s="52"/>
      <c r="C85" s="53" t="s">
        <v>16</v>
      </c>
      <c r="L85" s="222" t="str">
        <f>K6</f>
        <v>Rekonstrukce elektro-projektová dokumentace I. Etapa - 2+3NP</v>
      </c>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R85" s="52"/>
    </row>
    <row r="86" spans="1:57" s="2" customFormat="1" ht="6.95" customHeight="1">
      <c r="A86" s="32"/>
      <c r="B86" s="33"/>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3"/>
      <c r="BE86" s="32"/>
    </row>
    <row r="87" spans="1:57" s="2" customFormat="1" ht="12" customHeight="1">
      <c r="A87" s="32"/>
      <c r="B87" s="33"/>
      <c r="C87" s="27" t="s">
        <v>20</v>
      </c>
      <c r="D87" s="32"/>
      <c r="E87" s="32"/>
      <c r="F87" s="32"/>
      <c r="G87" s="32"/>
      <c r="H87" s="32"/>
      <c r="I87" s="32"/>
      <c r="J87" s="32"/>
      <c r="K87" s="32"/>
      <c r="L87" s="54" t="str">
        <f>IF(K8="","",K8)</f>
        <v>Hradec Králové, Pražská 68, SOŠ veterinární</v>
      </c>
      <c r="M87" s="32"/>
      <c r="N87" s="32"/>
      <c r="O87" s="32"/>
      <c r="P87" s="32"/>
      <c r="Q87" s="32"/>
      <c r="R87" s="32"/>
      <c r="S87" s="32"/>
      <c r="T87" s="32"/>
      <c r="U87" s="32"/>
      <c r="V87" s="32"/>
      <c r="W87" s="32"/>
      <c r="X87" s="32"/>
      <c r="Y87" s="32"/>
      <c r="Z87" s="32"/>
      <c r="AA87" s="32"/>
      <c r="AB87" s="32"/>
      <c r="AC87" s="32"/>
      <c r="AD87" s="32"/>
      <c r="AE87" s="32"/>
      <c r="AF87" s="32"/>
      <c r="AG87" s="32"/>
      <c r="AH87" s="32"/>
      <c r="AI87" s="27" t="s">
        <v>22</v>
      </c>
      <c r="AJ87" s="32"/>
      <c r="AK87" s="32"/>
      <c r="AL87" s="32"/>
      <c r="AM87" s="252" t="str">
        <f>IF(AN8="","",AN8)</f>
        <v>16. 11. 2022</v>
      </c>
      <c r="AN87" s="252"/>
      <c r="AO87" s="32"/>
      <c r="AP87" s="32"/>
      <c r="AQ87" s="32"/>
      <c r="AR87" s="33"/>
      <c r="BE87" s="32"/>
    </row>
    <row r="88" spans="1:57" s="2" customFormat="1" ht="6.95" customHeight="1">
      <c r="A88" s="32"/>
      <c r="B88" s="33"/>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3"/>
      <c r="BE88" s="32"/>
    </row>
    <row r="89" spans="1:57" s="2" customFormat="1" ht="15.6" customHeight="1">
      <c r="A89" s="32"/>
      <c r="B89" s="33"/>
      <c r="C89" s="27" t="s">
        <v>24</v>
      </c>
      <c r="D89" s="32"/>
      <c r="E89" s="32"/>
      <c r="F89" s="32"/>
      <c r="G89" s="32"/>
      <c r="H89" s="32"/>
      <c r="I89" s="32"/>
      <c r="J89" s="32"/>
      <c r="K89" s="32"/>
      <c r="L89" s="4" t="str">
        <f>IF(E11="","",E11)</f>
        <v xml:space="preserve"> </v>
      </c>
      <c r="M89" s="32"/>
      <c r="N89" s="32"/>
      <c r="O89" s="32"/>
      <c r="P89" s="32"/>
      <c r="Q89" s="32"/>
      <c r="R89" s="32"/>
      <c r="S89" s="32"/>
      <c r="T89" s="32"/>
      <c r="U89" s="32"/>
      <c r="V89" s="32"/>
      <c r="W89" s="32"/>
      <c r="X89" s="32"/>
      <c r="Y89" s="32"/>
      <c r="Z89" s="32"/>
      <c r="AA89" s="32"/>
      <c r="AB89" s="32"/>
      <c r="AC89" s="32"/>
      <c r="AD89" s="32"/>
      <c r="AE89" s="32"/>
      <c r="AF89" s="32"/>
      <c r="AG89" s="32"/>
      <c r="AH89" s="32"/>
      <c r="AI89" s="27" t="s">
        <v>30</v>
      </c>
      <c r="AJ89" s="32"/>
      <c r="AK89" s="32"/>
      <c r="AL89" s="32"/>
      <c r="AM89" s="250" t="str">
        <f>IF(E17="","",E17)</f>
        <v xml:space="preserve"> </v>
      </c>
      <c r="AN89" s="251"/>
      <c r="AO89" s="251"/>
      <c r="AP89" s="251"/>
      <c r="AQ89" s="32"/>
      <c r="AR89" s="33"/>
      <c r="AS89" s="255" t="s">
        <v>54</v>
      </c>
      <c r="AT89" s="256"/>
      <c r="AU89" s="56"/>
      <c r="AV89" s="56"/>
      <c r="AW89" s="56"/>
      <c r="AX89" s="56"/>
      <c r="AY89" s="56"/>
      <c r="AZ89" s="56"/>
      <c r="BA89" s="56"/>
      <c r="BB89" s="56"/>
      <c r="BC89" s="56"/>
      <c r="BD89" s="57"/>
      <c r="BE89" s="32"/>
    </row>
    <row r="90" spans="1:57" s="2" customFormat="1" ht="15.6" customHeight="1">
      <c r="A90" s="32"/>
      <c r="B90" s="33"/>
      <c r="C90" s="27" t="s">
        <v>28</v>
      </c>
      <c r="D90" s="32"/>
      <c r="E90" s="32"/>
      <c r="F90" s="32"/>
      <c r="G90" s="32"/>
      <c r="H90" s="32"/>
      <c r="I90" s="32"/>
      <c r="J90" s="32"/>
      <c r="K90" s="32"/>
      <c r="L90" s="4" t="str">
        <f>IF(E14="Vyplň údaj","",E14)</f>
        <v/>
      </c>
      <c r="M90" s="32"/>
      <c r="N90" s="32"/>
      <c r="O90" s="32"/>
      <c r="P90" s="32"/>
      <c r="Q90" s="32"/>
      <c r="R90" s="32"/>
      <c r="S90" s="32"/>
      <c r="T90" s="32"/>
      <c r="U90" s="32"/>
      <c r="V90" s="32"/>
      <c r="W90" s="32"/>
      <c r="X90" s="32"/>
      <c r="Y90" s="32"/>
      <c r="Z90" s="32"/>
      <c r="AA90" s="32"/>
      <c r="AB90" s="32"/>
      <c r="AC90" s="32"/>
      <c r="AD90" s="32"/>
      <c r="AE90" s="32"/>
      <c r="AF90" s="32"/>
      <c r="AG90" s="32"/>
      <c r="AH90" s="32"/>
      <c r="AI90" s="27" t="s">
        <v>32</v>
      </c>
      <c r="AJ90" s="32"/>
      <c r="AK90" s="32"/>
      <c r="AL90" s="32"/>
      <c r="AM90" s="250" t="str">
        <f>IF(E20="","",E20)</f>
        <v xml:space="preserve"> </v>
      </c>
      <c r="AN90" s="251"/>
      <c r="AO90" s="251"/>
      <c r="AP90" s="251"/>
      <c r="AQ90" s="32"/>
      <c r="AR90" s="33"/>
      <c r="AS90" s="257"/>
      <c r="AT90" s="258"/>
      <c r="AU90" s="58"/>
      <c r="AV90" s="58"/>
      <c r="AW90" s="58"/>
      <c r="AX90" s="58"/>
      <c r="AY90" s="58"/>
      <c r="AZ90" s="58"/>
      <c r="BA90" s="58"/>
      <c r="BB90" s="58"/>
      <c r="BC90" s="58"/>
      <c r="BD90" s="59"/>
      <c r="BE90" s="32"/>
    </row>
    <row r="91" spans="1:57" s="2" customFormat="1" ht="10.9" customHeight="1">
      <c r="A91" s="32"/>
      <c r="B91" s="33"/>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3"/>
      <c r="AS91" s="257"/>
      <c r="AT91" s="258"/>
      <c r="AU91" s="58"/>
      <c r="AV91" s="58"/>
      <c r="AW91" s="58"/>
      <c r="AX91" s="58"/>
      <c r="AY91" s="58"/>
      <c r="AZ91" s="58"/>
      <c r="BA91" s="58"/>
      <c r="BB91" s="58"/>
      <c r="BC91" s="58"/>
      <c r="BD91" s="59"/>
      <c r="BE91" s="32"/>
    </row>
    <row r="92" spans="1:57" s="2" customFormat="1" ht="29.25" customHeight="1">
      <c r="A92" s="32"/>
      <c r="B92" s="33"/>
      <c r="C92" s="217" t="s">
        <v>55</v>
      </c>
      <c r="D92" s="218"/>
      <c r="E92" s="218"/>
      <c r="F92" s="218"/>
      <c r="G92" s="218"/>
      <c r="H92" s="60"/>
      <c r="I92" s="221" t="s">
        <v>56</v>
      </c>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47" t="s">
        <v>57</v>
      </c>
      <c r="AH92" s="218"/>
      <c r="AI92" s="218"/>
      <c r="AJ92" s="218"/>
      <c r="AK92" s="218"/>
      <c r="AL92" s="218"/>
      <c r="AM92" s="218"/>
      <c r="AN92" s="221" t="s">
        <v>58</v>
      </c>
      <c r="AO92" s="218"/>
      <c r="AP92" s="254"/>
      <c r="AQ92" s="61" t="s">
        <v>59</v>
      </c>
      <c r="AR92" s="33"/>
      <c r="AS92" s="62" t="s">
        <v>60</v>
      </c>
      <c r="AT92" s="63" t="s">
        <v>61</v>
      </c>
      <c r="AU92" s="63" t="s">
        <v>62</v>
      </c>
      <c r="AV92" s="63" t="s">
        <v>63</v>
      </c>
      <c r="AW92" s="63" t="s">
        <v>64</v>
      </c>
      <c r="AX92" s="63" t="s">
        <v>65</v>
      </c>
      <c r="AY92" s="63" t="s">
        <v>66</v>
      </c>
      <c r="AZ92" s="63" t="s">
        <v>67</v>
      </c>
      <c r="BA92" s="63" t="s">
        <v>68</v>
      </c>
      <c r="BB92" s="63" t="s">
        <v>69</v>
      </c>
      <c r="BC92" s="63" t="s">
        <v>70</v>
      </c>
      <c r="BD92" s="64" t="s">
        <v>71</v>
      </c>
      <c r="BE92" s="32"/>
    </row>
    <row r="93" spans="1:57" s="2" customFormat="1" ht="10.9" customHeight="1">
      <c r="A93" s="32"/>
      <c r="B93" s="33"/>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3"/>
      <c r="AS93" s="65"/>
      <c r="AT93" s="66"/>
      <c r="AU93" s="66"/>
      <c r="AV93" s="66"/>
      <c r="AW93" s="66"/>
      <c r="AX93" s="66"/>
      <c r="AY93" s="66"/>
      <c r="AZ93" s="66"/>
      <c r="BA93" s="66"/>
      <c r="BB93" s="66"/>
      <c r="BC93" s="66"/>
      <c r="BD93" s="67"/>
      <c r="BE93" s="32"/>
    </row>
    <row r="94" spans="2:90" s="6" customFormat="1" ht="32.45" customHeight="1">
      <c r="B94" s="68"/>
      <c r="C94" s="69" t="s">
        <v>72</v>
      </c>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224">
        <f>ROUND(AG95+AG100,2)</f>
        <v>0</v>
      </c>
      <c r="AH94" s="224"/>
      <c r="AI94" s="224"/>
      <c r="AJ94" s="224"/>
      <c r="AK94" s="224"/>
      <c r="AL94" s="224"/>
      <c r="AM94" s="224"/>
      <c r="AN94" s="259">
        <f aca="true" t="shared" si="0" ref="AN94:AN104">SUM(AG94,AT94)</f>
        <v>0</v>
      </c>
      <c r="AO94" s="259"/>
      <c r="AP94" s="259"/>
      <c r="AQ94" s="72" t="s">
        <v>1</v>
      </c>
      <c r="AR94" s="68"/>
      <c r="AS94" s="73">
        <f>ROUND(AS95+AS100,2)</f>
        <v>0</v>
      </c>
      <c r="AT94" s="74">
        <f aca="true" t="shared" si="1" ref="AT94:AT104">ROUND(SUM(AV94:AW94),2)</f>
        <v>0</v>
      </c>
      <c r="AU94" s="75">
        <f>ROUND(AU95+AU100,5)</f>
        <v>0</v>
      </c>
      <c r="AV94" s="74">
        <f>ROUND(AZ94*L29,2)</f>
        <v>0</v>
      </c>
      <c r="AW94" s="74">
        <f>ROUND(BA94*L30,2)</f>
        <v>0</v>
      </c>
      <c r="AX94" s="74">
        <f>ROUND(BB94*L29,2)</f>
        <v>0</v>
      </c>
      <c r="AY94" s="74">
        <f>ROUND(BC94*L30,2)</f>
        <v>0</v>
      </c>
      <c r="AZ94" s="74">
        <f>ROUND(AZ95+AZ100,2)</f>
        <v>0</v>
      </c>
      <c r="BA94" s="74">
        <f>ROUND(BA95+BA100,2)</f>
        <v>0</v>
      </c>
      <c r="BB94" s="74">
        <f>ROUND(BB95+BB100,2)</f>
        <v>0</v>
      </c>
      <c r="BC94" s="74">
        <f>ROUND(BC95+BC100,2)</f>
        <v>0</v>
      </c>
      <c r="BD94" s="76">
        <f>ROUND(BD95+BD100,2)</f>
        <v>0</v>
      </c>
      <c r="BS94" s="77" t="s">
        <v>73</v>
      </c>
      <c r="BT94" s="77" t="s">
        <v>74</v>
      </c>
      <c r="BU94" s="78" t="s">
        <v>75</v>
      </c>
      <c r="BV94" s="77" t="s">
        <v>76</v>
      </c>
      <c r="BW94" s="77" t="s">
        <v>4</v>
      </c>
      <c r="BX94" s="77" t="s">
        <v>77</v>
      </c>
      <c r="CL94" s="77" t="s">
        <v>1</v>
      </c>
    </row>
    <row r="95" spans="2:91" s="7" customFormat="1" ht="14.45" customHeight="1">
      <c r="B95" s="79"/>
      <c r="C95" s="80"/>
      <c r="D95" s="219" t="s">
        <v>78</v>
      </c>
      <c r="E95" s="219"/>
      <c r="F95" s="219"/>
      <c r="G95" s="219"/>
      <c r="H95" s="219"/>
      <c r="I95" s="81"/>
      <c r="J95" s="219" t="s">
        <v>79</v>
      </c>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48">
        <f>ROUND(SUM(AG96:AG99),2)</f>
        <v>0</v>
      </c>
      <c r="AH95" s="249"/>
      <c r="AI95" s="249"/>
      <c r="AJ95" s="249"/>
      <c r="AK95" s="249"/>
      <c r="AL95" s="249"/>
      <c r="AM95" s="249"/>
      <c r="AN95" s="253">
        <f t="shared" si="0"/>
        <v>0</v>
      </c>
      <c r="AO95" s="249"/>
      <c r="AP95" s="249"/>
      <c r="AQ95" s="82" t="s">
        <v>80</v>
      </c>
      <c r="AR95" s="79"/>
      <c r="AS95" s="83">
        <f>ROUND(SUM(AS96:AS99),2)</f>
        <v>0</v>
      </c>
      <c r="AT95" s="84">
        <f t="shared" si="1"/>
        <v>0</v>
      </c>
      <c r="AU95" s="85">
        <f>ROUND(SUM(AU96:AU99),5)</f>
        <v>0</v>
      </c>
      <c r="AV95" s="84">
        <f>ROUND(AZ95*L29,2)</f>
        <v>0</v>
      </c>
      <c r="AW95" s="84">
        <f>ROUND(BA95*L30,2)</f>
        <v>0</v>
      </c>
      <c r="AX95" s="84">
        <f>ROUND(BB95*L29,2)</f>
        <v>0</v>
      </c>
      <c r="AY95" s="84">
        <f>ROUND(BC95*L30,2)</f>
        <v>0</v>
      </c>
      <c r="AZ95" s="84">
        <f>ROUND(SUM(AZ96:AZ99),2)</f>
        <v>0</v>
      </c>
      <c r="BA95" s="84">
        <f>ROUND(SUM(BA96:BA99),2)</f>
        <v>0</v>
      </c>
      <c r="BB95" s="84">
        <f>ROUND(SUM(BB96:BB99),2)</f>
        <v>0</v>
      </c>
      <c r="BC95" s="84">
        <f>ROUND(SUM(BC96:BC99),2)</f>
        <v>0</v>
      </c>
      <c r="BD95" s="86">
        <f>ROUND(SUM(BD96:BD99),2)</f>
        <v>0</v>
      </c>
      <c r="BS95" s="87" t="s">
        <v>73</v>
      </c>
      <c r="BT95" s="87" t="s">
        <v>81</v>
      </c>
      <c r="BU95" s="87" t="s">
        <v>75</v>
      </c>
      <c r="BV95" s="87" t="s">
        <v>76</v>
      </c>
      <c r="BW95" s="87" t="s">
        <v>82</v>
      </c>
      <c r="BX95" s="87" t="s">
        <v>4</v>
      </c>
      <c r="CL95" s="87" t="s">
        <v>1</v>
      </c>
      <c r="CM95" s="87" t="s">
        <v>83</v>
      </c>
    </row>
    <row r="96" spans="1:90" s="4" customFormat="1" ht="14.45" customHeight="1">
      <c r="A96" s="88" t="s">
        <v>84</v>
      </c>
      <c r="B96" s="51"/>
      <c r="C96" s="10"/>
      <c r="D96" s="10"/>
      <c r="E96" s="220" t="s">
        <v>85</v>
      </c>
      <c r="F96" s="220"/>
      <c r="G96" s="220"/>
      <c r="H96" s="220"/>
      <c r="I96" s="220"/>
      <c r="J96" s="10"/>
      <c r="K96" s="220" t="s">
        <v>86</v>
      </c>
      <c r="L96" s="220"/>
      <c r="M96" s="220"/>
      <c r="N96" s="220"/>
      <c r="O96" s="220"/>
      <c r="P96" s="220"/>
      <c r="Q96" s="220"/>
      <c r="R96" s="220"/>
      <c r="S96" s="220"/>
      <c r="T96" s="220"/>
      <c r="U96" s="220"/>
      <c r="V96" s="220"/>
      <c r="W96" s="220"/>
      <c r="X96" s="220"/>
      <c r="Y96" s="220"/>
      <c r="Z96" s="220"/>
      <c r="AA96" s="220"/>
      <c r="AB96" s="220"/>
      <c r="AC96" s="220"/>
      <c r="AD96" s="220"/>
      <c r="AE96" s="220"/>
      <c r="AF96" s="220"/>
      <c r="AG96" s="245">
        <f>'stav2 - Stavební přípomoc...'!J32</f>
        <v>0</v>
      </c>
      <c r="AH96" s="246"/>
      <c r="AI96" s="246"/>
      <c r="AJ96" s="246"/>
      <c r="AK96" s="246"/>
      <c r="AL96" s="246"/>
      <c r="AM96" s="246"/>
      <c r="AN96" s="245">
        <f t="shared" si="0"/>
        <v>0</v>
      </c>
      <c r="AO96" s="246"/>
      <c r="AP96" s="246"/>
      <c r="AQ96" s="89" t="s">
        <v>87</v>
      </c>
      <c r="AR96" s="51"/>
      <c r="AS96" s="90">
        <v>0</v>
      </c>
      <c r="AT96" s="91">
        <f t="shared" si="1"/>
        <v>0</v>
      </c>
      <c r="AU96" s="92">
        <f>'stav2 - Stavební přípomoc...'!P128</f>
        <v>0</v>
      </c>
      <c r="AV96" s="91">
        <f>'stav2 - Stavební přípomoc...'!J35</f>
        <v>0</v>
      </c>
      <c r="AW96" s="91">
        <f>'stav2 - Stavební přípomoc...'!J36</f>
        <v>0</v>
      </c>
      <c r="AX96" s="91">
        <f>'stav2 - Stavební přípomoc...'!J37</f>
        <v>0</v>
      </c>
      <c r="AY96" s="91">
        <f>'stav2 - Stavební přípomoc...'!J38</f>
        <v>0</v>
      </c>
      <c r="AZ96" s="91">
        <f>'stav2 - Stavební přípomoc...'!F35</f>
        <v>0</v>
      </c>
      <c r="BA96" s="91">
        <f>'stav2 - Stavební přípomoc...'!F36</f>
        <v>0</v>
      </c>
      <c r="BB96" s="91">
        <f>'stav2 - Stavební přípomoc...'!F37</f>
        <v>0</v>
      </c>
      <c r="BC96" s="91">
        <f>'stav2 - Stavební přípomoc...'!F38</f>
        <v>0</v>
      </c>
      <c r="BD96" s="93">
        <f>'stav2 - Stavební přípomoc...'!F39</f>
        <v>0</v>
      </c>
      <c r="BT96" s="25" t="s">
        <v>83</v>
      </c>
      <c r="BV96" s="25" t="s">
        <v>76</v>
      </c>
      <c r="BW96" s="25" t="s">
        <v>88</v>
      </c>
      <c r="BX96" s="25" t="s">
        <v>82</v>
      </c>
      <c r="CL96" s="25" t="s">
        <v>1</v>
      </c>
    </row>
    <row r="97" spans="1:90" s="4" customFormat="1" ht="14.45" customHeight="1">
      <c r="A97" s="88" t="s">
        <v>84</v>
      </c>
      <c r="B97" s="51"/>
      <c r="C97" s="10"/>
      <c r="D97" s="10"/>
      <c r="E97" s="220" t="s">
        <v>89</v>
      </c>
      <c r="F97" s="220"/>
      <c r="G97" s="220"/>
      <c r="H97" s="220"/>
      <c r="I97" s="220"/>
      <c r="J97" s="10"/>
      <c r="K97" s="220" t="s">
        <v>90</v>
      </c>
      <c r="L97" s="220"/>
      <c r="M97" s="220"/>
      <c r="N97" s="220"/>
      <c r="O97" s="220"/>
      <c r="P97" s="220"/>
      <c r="Q97" s="220"/>
      <c r="R97" s="220"/>
      <c r="S97" s="220"/>
      <c r="T97" s="220"/>
      <c r="U97" s="220"/>
      <c r="V97" s="220"/>
      <c r="W97" s="220"/>
      <c r="X97" s="220"/>
      <c r="Y97" s="220"/>
      <c r="Z97" s="220"/>
      <c r="AA97" s="220"/>
      <c r="AB97" s="220"/>
      <c r="AC97" s="220"/>
      <c r="AD97" s="220"/>
      <c r="AE97" s="220"/>
      <c r="AF97" s="220"/>
      <c r="AG97" s="245">
        <f>'el2 - Elektroinstalace 2np'!J32</f>
        <v>0</v>
      </c>
      <c r="AH97" s="246"/>
      <c r="AI97" s="246"/>
      <c r="AJ97" s="246"/>
      <c r="AK97" s="246"/>
      <c r="AL97" s="246"/>
      <c r="AM97" s="246"/>
      <c r="AN97" s="245">
        <f t="shared" si="0"/>
        <v>0</v>
      </c>
      <c r="AO97" s="246"/>
      <c r="AP97" s="246"/>
      <c r="AQ97" s="89" t="s">
        <v>87</v>
      </c>
      <c r="AR97" s="51"/>
      <c r="AS97" s="90">
        <v>0</v>
      </c>
      <c r="AT97" s="91">
        <f t="shared" si="1"/>
        <v>0</v>
      </c>
      <c r="AU97" s="92">
        <f>'el2 - Elektroinstalace 2np'!P146</f>
        <v>0</v>
      </c>
      <c r="AV97" s="91">
        <f>'el2 - Elektroinstalace 2np'!J35</f>
        <v>0</v>
      </c>
      <c r="AW97" s="91">
        <f>'el2 - Elektroinstalace 2np'!J36</f>
        <v>0</v>
      </c>
      <c r="AX97" s="91">
        <f>'el2 - Elektroinstalace 2np'!J37</f>
        <v>0</v>
      </c>
      <c r="AY97" s="91">
        <f>'el2 - Elektroinstalace 2np'!J38</f>
        <v>0</v>
      </c>
      <c r="AZ97" s="91">
        <f>'el2 - Elektroinstalace 2np'!F35</f>
        <v>0</v>
      </c>
      <c r="BA97" s="91">
        <f>'el2 - Elektroinstalace 2np'!F36</f>
        <v>0</v>
      </c>
      <c r="BB97" s="91">
        <f>'el2 - Elektroinstalace 2np'!F37</f>
        <v>0</v>
      </c>
      <c r="BC97" s="91">
        <f>'el2 - Elektroinstalace 2np'!F38</f>
        <v>0</v>
      </c>
      <c r="BD97" s="93">
        <f>'el2 - Elektroinstalace 2np'!F39</f>
        <v>0</v>
      </c>
      <c r="BT97" s="25" t="s">
        <v>83</v>
      </c>
      <c r="BV97" s="25" t="s">
        <v>76</v>
      </c>
      <c r="BW97" s="25" t="s">
        <v>91</v>
      </c>
      <c r="BX97" s="25" t="s">
        <v>82</v>
      </c>
      <c r="CL97" s="25" t="s">
        <v>1</v>
      </c>
    </row>
    <row r="98" spans="1:90" s="4" customFormat="1" ht="24" customHeight="1">
      <c r="A98" s="88" t="s">
        <v>84</v>
      </c>
      <c r="B98" s="51"/>
      <c r="C98" s="10"/>
      <c r="D98" s="10"/>
      <c r="E98" s="220" t="s">
        <v>92</v>
      </c>
      <c r="F98" s="220"/>
      <c r="G98" s="220"/>
      <c r="H98" s="220"/>
      <c r="I98" s="220"/>
      <c r="J98" s="10"/>
      <c r="K98" s="220" t="s">
        <v>93</v>
      </c>
      <c r="L98" s="220"/>
      <c r="M98" s="220"/>
      <c r="N98" s="220"/>
      <c r="O98" s="220"/>
      <c r="P98" s="220"/>
      <c r="Q98" s="220"/>
      <c r="R98" s="220"/>
      <c r="S98" s="220"/>
      <c r="T98" s="220"/>
      <c r="U98" s="220"/>
      <c r="V98" s="220"/>
      <c r="W98" s="220"/>
      <c r="X98" s="220"/>
      <c r="Y98" s="220"/>
      <c r="Z98" s="220"/>
      <c r="AA98" s="220"/>
      <c r="AB98" s="220"/>
      <c r="AC98" s="220"/>
      <c r="AD98" s="220"/>
      <c r="AE98" s="220"/>
      <c r="AF98" s="220"/>
      <c r="AG98" s="245">
        <f>'slp2_stav - SLP - příprav...'!J32</f>
        <v>0</v>
      </c>
      <c r="AH98" s="246"/>
      <c r="AI98" s="246"/>
      <c r="AJ98" s="246"/>
      <c r="AK98" s="246"/>
      <c r="AL98" s="246"/>
      <c r="AM98" s="246"/>
      <c r="AN98" s="245">
        <f t="shared" si="0"/>
        <v>0</v>
      </c>
      <c r="AO98" s="246"/>
      <c r="AP98" s="246"/>
      <c r="AQ98" s="89" t="s">
        <v>87</v>
      </c>
      <c r="AR98" s="51"/>
      <c r="AS98" s="90">
        <v>0</v>
      </c>
      <c r="AT98" s="91">
        <f t="shared" si="1"/>
        <v>0</v>
      </c>
      <c r="AU98" s="92">
        <f>'slp2_stav - SLP - příprav...'!P125</f>
        <v>0</v>
      </c>
      <c r="AV98" s="91">
        <f>'slp2_stav - SLP - příprav...'!J35</f>
        <v>0</v>
      </c>
      <c r="AW98" s="91">
        <f>'slp2_stav - SLP - příprav...'!J36</f>
        <v>0</v>
      </c>
      <c r="AX98" s="91">
        <f>'slp2_stav - SLP - příprav...'!J37</f>
        <v>0</v>
      </c>
      <c r="AY98" s="91">
        <f>'slp2_stav - SLP - příprav...'!J38</f>
        <v>0</v>
      </c>
      <c r="AZ98" s="91">
        <f>'slp2_stav - SLP - příprav...'!F35</f>
        <v>0</v>
      </c>
      <c r="BA98" s="91">
        <f>'slp2_stav - SLP - příprav...'!F36</f>
        <v>0</v>
      </c>
      <c r="BB98" s="91">
        <f>'slp2_stav - SLP - příprav...'!F37</f>
        <v>0</v>
      </c>
      <c r="BC98" s="91">
        <f>'slp2_stav - SLP - příprav...'!F38</f>
        <v>0</v>
      </c>
      <c r="BD98" s="93">
        <f>'slp2_stav - SLP - příprav...'!F39</f>
        <v>0</v>
      </c>
      <c r="BT98" s="25" t="s">
        <v>83</v>
      </c>
      <c r="BV98" s="25" t="s">
        <v>76</v>
      </c>
      <c r="BW98" s="25" t="s">
        <v>94</v>
      </c>
      <c r="BX98" s="25" t="s">
        <v>82</v>
      </c>
      <c r="CL98" s="25" t="s">
        <v>1</v>
      </c>
    </row>
    <row r="99" spans="1:90" s="4" customFormat="1" ht="14.45" customHeight="1">
      <c r="A99" s="88" t="s">
        <v>84</v>
      </c>
      <c r="B99" s="51"/>
      <c r="C99" s="10"/>
      <c r="D99" s="10"/>
      <c r="E99" s="220" t="s">
        <v>95</v>
      </c>
      <c r="F99" s="220"/>
      <c r="G99" s="220"/>
      <c r="H99" s="220"/>
      <c r="I99" s="220"/>
      <c r="J99" s="10"/>
      <c r="K99" s="220" t="s">
        <v>96</v>
      </c>
      <c r="L99" s="220"/>
      <c r="M99" s="220"/>
      <c r="N99" s="220"/>
      <c r="O99" s="220"/>
      <c r="P99" s="220"/>
      <c r="Q99" s="220"/>
      <c r="R99" s="220"/>
      <c r="S99" s="220"/>
      <c r="T99" s="220"/>
      <c r="U99" s="220"/>
      <c r="V99" s="220"/>
      <c r="W99" s="220"/>
      <c r="X99" s="220"/>
      <c r="Y99" s="220"/>
      <c r="Z99" s="220"/>
      <c r="AA99" s="220"/>
      <c r="AB99" s="220"/>
      <c r="AC99" s="220"/>
      <c r="AD99" s="220"/>
      <c r="AE99" s="220"/>
      <c r="AF99" s="220"/>
      <c r="AG99" s="245">
        <f>'vrn2 - Vedlejší a ostatní...'!J32</f>
        <v>0</v>
      </c>
      <c r="AH99" s="246"/>
      <c r="AI99" s="246"/>
      <c r="AJ99" s="246"/>
      <c r="AK99" s="246"/>
      <c r="AL99" s="246"/>
      <c r="AM99" s="246"/>
      <c r="AN99" s="245">
        <f t="shared" si="0"/>
        <v>0</v>
      </c>
      <c r="AO99" s="246"/>
      <c r="AP99" s="246"/>
      <c r="AQ99" s="89" t="s">
        <v>87</v>
      </c>
      <c r="AR99" s="51"/>
      <c r="AS99" s="90">
        <v>0</v>
      </c>
      <c r="AT99" s="91">
        <f t="shared" si="1"/>
        <v>0</v>
      </c>
      <c r="AU99" s="92">
        <f>'vrn2 - Vedlejší a ostatní...'!P125</f>
        <v>0</v>
      </c>
      <c r="AV99" s="91">
        <f>'vrn2 - Vedlejší a ostatní...'!J35</f>
        <v>0</v>
      </c>
      <c r="AW99" s="91">
        <f>'vrn2 - Vedlejší a ostatní...'!J36</f>
        <v>0</v>
      </c>
      <c r="AX99" s="91">
        <f>'vrn2 - Vedlejší a ostatní...'!J37</f>
        <v>0</v>
      </c>
      <c r="AY99" s="91">
        <f>'vrn2 - Vedlejší a ostatní...'!J38</f>
        <v>0</v>
      </c>
      <c r="AZ99" s="91">
        <f>'vrn2 - Vedlejší a ostatní...'!F35</f>
        <v>0</v>
      </c>
      <c r="BA99" s="91">
        <f>'vrn2 - Vedlejší a ostatní...'!F36</f>
        <v>0</v>
      </c>
      <c r="BB99" s="91">
        <f>'vrn2 - Vedlejší a ostatní...'!F37</f>
        <v>0</v>
      </c>
      <c r="BC99" s="91">
        <f>'vrn2 - Vedlejší a ostatní...'!F38</f>
        <v>0</v>
      </c>
      <c r="BD99" s="93">
        <f>'vrn2 - Vedlejší a ostatní...'!F39</f>
        <v>0</v>
      </c>
      <c r="BT99" s="25" t="s">
        <v>83</v>
      </c>
      <c r="BV99" s="25" t="s">
        <v>76</v>
      </c>
      <c r="BW99" s="25" t="s">
        <v>97</v>
      </c>
      <c r="BX99" s="25" t="s">
        <v>82</v>
      </c>
      <c r="CL99" s="25" t="s">
        <v>1</v>
      </c>
    </row>
    <row r="100" spans="2:91" s="7" customFormat="1" ht="14.45" customHeight="1">
      <c r="B100" s="79"/>
      <c r="C100" s="80"/>
      <c r="D100" s="219" t="s">
        <v>98</v>
      </c>
      <c r="E100" s="219"/>
      <c r="F100" s="219"/>
      <c r="G100" s="219"/>
      <c r="H100" s="219"/>
      <c r="I100" s="81"/>
      <c r="J100" s="219" t="s">
        <v>99</v>
      </c>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219"/>
      <c r="AG100" s="248">
        <f>ROUND(SUM(AG101:AG104),2)</f>
        <v>0</v>
      </c>
      <c r="AH100" s="249"/>
      <c r="AI100" s="249"/>
      <c r="AJ100" s="249"/>
      <c r="AK100" s="249"/>
      <c r="AL100" s="249"/>
      <c r="AM100" s="249"/>
      <c r="AN100" s="253">
        <f t="shared" si="0"/>
        <v>0</v>
      </c>
      <c r="AO100" s="249"/>
      <c r="AP100" s="249"/>
      <c r="AQ100" s="82" t="s">
        <v>80</v>
      </c>
      <c r="AR100" s="79"/>
      <c r="AS100" s="83">
        <f>ROUND(SUM(AS101:AS104),2)</f>
        <v>0</v>
      </c>
      <c r="AT100" s="84">
        <f t="shared" si="1"/>
        <v>0</v>
      </c>
      <c r="AU100" s="85">
        <f>ROUND(SUM(AU101:AU104),5)</f>
        <v>0</v>
      </c>
      <c r="AV100" s="84">
        <f>ROUND(AZ100*L29,2)</f>
        <v>0</v>
      </c>
      <c r="AW100" s="84">
        <f>ROUND(BA100*L30,2)</f>
        <v>0</v>
      </c>
      <c r="AX100" s="84">
        <f>ROUND(BB100*L29,2)</f>
        <v>0</v>
      </c>
      <c r="AY100" s="84">
        <f>ROUND(BC100*L30,2)</f>
        <v>0</v>
      </c>
      <c r="AZ100" s="84">
        <f>ROUND(SUM(AZ101:AZ104),2)</f>
        <v>0</v>
      </c>
      <c r="BA100" s="84">
        <f>ROUND(SUM(BA101:BA104),2)</f>
        <v>0</v>
      </c>
      <c r="BB100" s="84">
        <f>ROUND(SUM(BB101:BB104),2)</f>
        <v>0</v>
      </c>
      <c r="BC100" s="84">
        <f>ROUND(SUM(BC101:BC104),2)</f>
        <v>0</v>
      </c>
      <c r="BD100" s="86">
        <f>ROUND(SUM(BD101:BD104),2)</f>
        <v>0</v>
      </c>
      <c r="BS100" s="87" t="s">
        <v>73</v>
      </c>
      <c r="BT100" s="87" t="s">
        <v>81</v>
      </c>
      <c r="BU100" s="87" t="s">
        <v>75</v>
      </c>
      <c r="BV100" s="87" t="s">
        <v>76</v>
      </c>
      <c r="BW100" s="87" t="s">
        <v>100</v>
      </c>
      <c r="BX100" s="87" t="s">
        <v>4</v>
      </c>
      <c r="CL100" s="87" t="s">
        <v>1</v>
      </c>
      <c r="CM100" s="87" t="s">
        <v>83</v>
      </c>
    </row>
    <row r="101" spans="1:90" s="4" customFormat="1" ht="14.45" customHeight="1">
      <c r="A101" s="88" t="s">
        <v>84</v>
      </c>
      <c r="B101" s="51"/>
      <c r="C101" s="10"/>
      <c r="D101" s="10"/>
      <c r="E101" s="220" t="s">
        <v>101</v>
      </c>
      <c r="F101" s="220"/>
      <c r="G101" s="220"/>
      <c r="H101" s="220"/>
      <c r="I101" s="220"/>
      <c r="J101" s="10"/>
      <c r="K101" s="220" t="s">
        <v>102</v>
      </c>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45">
        <f>'stav3 - Stavební přípomoc...'!J32</f>
        <v>0</v>
      </c>
      <c r="AH101" s="246"/>
      <c r="AI101" s="246"/>
      <c r="AJ101" s="246"/>
      <c r="AK101" s="246"/>
      <c r="AL101" s="246"/>
      <c r="AM101" s="246"/>
      <c r="AN101" s="245">
        <f t="shared" si="0"/>
        <v>0</v>
      </c>
      <c r="AO101" s="246"/>
      <c r="AP101" s="246"/>
      <c r="AQ101" s="89" t="s">
        <v>87</v>
      </c>
      <c r="AR101" s="51"/>
      <c r="AS101" s="90">
        <v>0</v>
      </c>
      <c r="AT101" s="91">
        <f t="shared" si="1"/>
        <v>0</v>
      </c>
      <c r="AU101" s="92">
        <f>'stav3 - Stavební přípomoc...'!P128</f>
        <v>0</v>
      </c>
      <c r="AV101" s="91">
        <f>'stav3 - Stavební přípomoc...'!J35</f>
        <v>0</v>
      </c>
      <c r="AW101" s="91">
        <f>'stav3 - Stavební přípomoc...'!J36</f>
        <v>0</v>
      </c>
      <c r="AX101" s="91">
        <f>'stav3 - Stavební přípomoc...'!J37</f>
        <v>0</v>
      </c>
      <c r="AY101" s="91">
        <f>'stav3 - Stavební přípomoc...'!J38</f>
        <v>0</v>
      </c>
      <c r="AZ101" s="91">
        <f>'stav3 - Stavební přípomoc...'!F35</f>
        <v>0</v>
      </c>
      <c r="BA101" s="91">
        <f>'stav3 - Stavební přípomoc...'!F36</f>
        <v>0</v>
      </c>
      <c r="BB101" s="91">
        <f>'stav3 - Stavební přípomoc...'!F37</f>
        <v>0</v>
      </c>
      <c r="BC101" s="91">
        <f>'stav3 - Stavební přípomoc...'!F38</f>
        <v>0</v>
      </c>
      <c r="BD101" s="93">
        <f>'stav3 - Stavební přípomoc...'!F39</f>
        <v>0</v>
      </c>
      <c r="BT101" s="25" t="s">
        <v>83</v>
      </c>
      <c r="BV101" s="25" t="s">
        <v>76</v>
      </c>
      <c r="BW101" s="25" t="s">
        <v>103</v>
      </c>
      <c r="BX101" s="25" t="s">
        <v>100</v>
      </c>
      <c r="CL101" s="25" t="s">
        <v>1</v>
      </c>
    </row>
    <row r="102" spans="1:90" s="4" customFormat="1" ht="14.45" customHeight="1">
      <c r="A102" s="88" t="s">
        <v>84</v>
      </c>
      <c r="B102" s="51"/>
      <c r="C102" s="10"/>
      <c r="D102" s="10"/>
      <c r="E102" s="220" t="s">
        <v>104</v>
      </c>
      <c r="F102" s="220"/>
      <c r="G102" s="220"/>
      <c r="H102" s="220"/>
      <c r="I102" s="220"/>
      <c r="J102" s="10"/>
      <c r="K102" s="220" t="s">
        <v>105</v>
      </c>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45">
        <f>'el3 - Elektroinstalace 3np'!J32</f>
        <v>0</v>
      </c>
      <c r="AH102" s="246"/>
      <c r="AI102" s="246"/>
      <c r="AJ102" s="246"/>
      <c r="AK102" s="246"/>
      <c r="AL102" s="246"/>
      <c r="AM102" s="246"/>
      <c r="AN102" s="245">
        <f t="shared" si="0"/>
        <v>0</v>
      </c>
      <c r="AO102" s="246"/>
      <c r="AP102" s="246"/>
      <c r="AQ102" s="89" t="s">
        <v>87</v>
      </c>
      <c r="AR102" s="51"/>
      <c r="AS102" s="90">
        <v>0</v>
      </c>
      <c r="AT102" s="91">
        <f t="shared" si="1"/>
        <v>0</v>
      </c>
      <c r="AU102" s="92">
        <f>'el3 - Elektroinstalace 3np'!P144</f>
        <v>0</v>
      </c>
      <c r="AV102" s="91">
        <f>'el3 - Elektroinstalace 3np'!J35</f>
        <v>0</v>
      </c>
      <c r="AW102" s="91">
        <f>'el3 - Elektroinstalace 3np'!J36</f>
        <v>0</v>
      </c>
      <c r="AX102" s="91">
        <f>'el3 - Elektroinstalace 3np'!J37</f>
        <v>0</v>
      </c>
      <c r="AY102" s="91">
        <f>'el3 - Elektroinstalace 3np'!J38</f>
        <v>0</v>
      </c>
      <c r="AZ102" s="91">
        <f>'el3 - Elektroinstalace 3np'!F35</f>
        <v>0</v>
      </c>
      <c r="BA102" s="91">
        <f>'el3 - Elektroinstalace 3np'!F36</f>
        <v>0</v>
      </c>
      <c r="BB102" s="91">
        <f>'el3 - Elektroinstalace 3np'!F37</f>
        <v>0</v>
      </c>
      <c r="BC102" s="91">
        <f>'el3 - Elektroinstalace 3np'!F38</f>
        <v>0</v>
      </c>
      <c r="BD102" s="93">
        <f>'el3 - Elektroinstalace 3np'!F39</f>
        <v>0</v>
      </c>
      <c r="BT102" s="25" t="s">
        <v>83</v>
      </c>
      <c r="BV102" s="25" t="s">
        <v>76</v>
      </c>
      <c r="BW102" s="25" t="s">
        <v>106</v>
      </c>
      <c r="BX102" s="25" t="s">
        <v>100</v>
      </c>
      <c r="CL102" s="25" t="s">
        <v>1</v>
      </c>
    </row>
    <row r="103" spans="1:90" s="4" customFormat="1" ht="24" customHeight="1">
      <c r="A103" s="88" t="s">
        <v>84</v>
      </c>
      <c r="B103" s="51"/>
      <c r="C103" s="10"/>
      <c r="D103" s="10"/>
      <c r="E103" s="220" t="s">
        <v>107</v>
      </c>
      <c r="F103" s="220"/>
      <c r="G103" s="220"/>
      <c r="H103" s="220"/>
      <c r="I103" s="220"/>
      <c r="J103" s="10"/>
      <c r="K103" s="220" t="s">
        <v>108</v>
      </c>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45">
        <f>'slp3_stav - SLP - příprav...'!J32</f>
        <v>0</v>
      </c>
      <c r="AH103" s="246"/>
      <c r="AI103" s="246"/>
      <c r="AJ103" s="246"/>
      <c r="AK103" s="246"/>
      <c r="AL103" s="246"/>
      <c r="AM103" s="246"/>
      <c r="AN103" s="245">
        <f t="shared" si="0"/>
        <v>0</v>
      </c>
      <c r="AO103" s="246"/>
      <c r="AP103" s="246"/>
      <c r="AQ103" s="89" t="s">
        <v>87</v>
      </c>
      <c r="AR103" s="51"/>
      <c r="AS103" s="90">
        <v>0</v>
      </c>
      <c r="AT103" s="91">
        <f t="shared" si="1"/>
        <v>0</v>
      </c>
      <c r="AU103" s="92">
        <f>'slp3_stav - SLP - příprav...'!P125</f>
        <v>0</v>
      </c>
      <c r="AV103" s="91">
        <f>'slp3_stav - SLP - příprav...'!J35</f>
        <v>0</v>
      </c>
      <c r="AW103" s="91">
        <f>'slp3_stav - SLP - příprav...'!J36</f>
        <v>0</v>
      </c>
      <c r="AX103" s="91">
        <f>'slp3_stav - SLP - příprav...'!J37</f>
        <v>0</v>
      </c>
      <c r="AY103" s="91">
        <f>'slp3_stav - SLP - příprav...'!J38</f>
        <v>0</v>
      </c>
      <c r="AZ103" s="91">
        <f>'slp3_stav - SLP - příprav...'!F35</f>
        <v>0</v>
      </c>
      <c r="BA103" s="91">
        <f>'slp3_stav - SLP - příprav...'!F36</f>
        <v>0</v>
      </c>
      <c r="BB103" s="91">
        <f>'slp3_stav - SLP - příprav...'!F37</f>
        <v>0</v>
      </c>
      <c r="BC103" s="91">
        <f>'slp3_stav - SLP - příprav...'!F38</f>
        <v>0</v>
      </c>
      <c r="BD103" s="93">
        <f>'slp3_stav - SLP - příprav...'!F39</f>
        <v>0</v>
      </c>
      <c r="BT103" s="25" t="s">
        <v>83</v>
      </c>
      <c r="BV103" s="25" t="s">
        <v>76</v>
      </c>
      <c r="BW103" s="25" t="s">
        <v>109</v>
      </c>
      <c r="BX103" s="25" t="s">
        <v>100</v>
      </c>
      <c r="CL103" s="25" t="s">
        <v>1</v>
      </c>
    </row>
    <row r="104" spans="1:90" s="4" customFormat="1" ht="14.45" customHeight="1">
      <c r="A104" s="88" t="s">
        <v>84</v>
      </c>
      <c r="B104" s="51"/>
      <c r="C104" s="10"/>
      <c r="D104" s="10"/>
      <c r="E104" s="220" t="s">
        <v>110</v>
      </c>
      <c r="F104" s="220"/>
      <c r="G104" s="220"/>
      <c r="H104" s="220"/>
      <c r="I104" s="220"/>
      <c r="J104" s="10"/>
      <c r="K104" s="220" t="s">
        <v>111</v>
      </c>
      <c r="L104" s="220"/>
      <c r="M104" s="220"/>
      <c r="N104" s="220"/>
      <c r="O104" s="220"/>
      <c r="P104" s="220"/>
      <c r="Q104" s="220"/>
      <c r="R104" s="220"/>
      <c r="S104" s="220"/>
      <c r="T104" s="220"/>
      <c r="U104" s="220"/>
      <c r="V104" s="220"/>
      <c r="W104" s="220"/>
      <c r="X104" s="220"/>
      <c r="Y104" s="220"/>
      <c r="Z104" s="220"/>
      <c r="AA104" s="220"/>
      <c r="AB104" s="220"/>
      <c r="AC104" s="220"/>
      <c r="AD104" s="220"/>
      <c r="AE104" s="220"/>
      <c r="AF104" s="220"/>
      <c r="AG104" s="245">
        <f>'vrn3 - Vedlejší a ostatní...'!J32</f>
        <v>0</v>
      </c>
      <c r="AH104" s="246"/>
      <c r="AI104" s="246"/>
      <c r="AJ104" s="246"/>
      <c r="AK104" s="246"/>
      <c r="AL104" s="246"/>
      <c r="AM104" s="246"/>
      <c r="AN104" s="245">
        <f t="shared" si="0"/>
        <v>0</v>
      </c>
      <c r="AO104" s="246"/>
      <c r="AP104" s="246"/>
      <c r="AQ104" s="89" t="s">
        <v>87</v>
      </c>
      <c r="AR104" s="51"/>
      <c r="AS104" s="94">
        <v>0</v>
      </c>
      <c r="AT104" s="95">
        <f t="shared" si="1"/>
        <v>0</v>
      </c>
      <c r="AU104" s="96">
        <f>'vrn3 - Vedlejší a ostatní...'!P125</f>
        <v>0</v>
      </c>
      <c r="AV104" s="95">
        <f>'vrn3 - Vedlejší a ostatní...'!J35</f>
        <v>0</v>
      </c>
      <c r="AW104" s="95">
        <f>'vrn3 - Vedlejší a ostatní...'!J36</f>
        <v>0</v>
      </c>
      <c r="AX104" s="95">
        <f>'vrn3 - Vedlejší a ostatní...'!J37</f>
        <v>0</v>
      </c>
      <c r="AY104" s="95">
        <f>'vrn3 - Vedlejší a ostatní...'!J38</f>
        <v>0</v>
      </c>
      <c r="AZ104" s="95">
        <f>'vrn3 - Vedlejší a ostatní...'!F35</f>
        <v>0</v>
      </c>
      <c r="BA104" s="95">
        <f>'vrn3 - Vedlejší a ostatní...'!F36</f>
        <v>0</v>
      </c>
      <c r="BB104" s="95">
        <f>'vrn3 - Vedlejší a ostatní...'!F37</f>
        <v>0</v>
      </c>
      <c r="BC104" s="95">
        <f>'vrn3 - Vedlejší a ostatní...'!F38</f>
        <v>0</v>
      </c>
      <c r="BD104" s="97">
        <f>'vrn3 - Vedlejší a ostatní...'!F39</f>
        <v>0</v>
      </c>
      <c r="BT104" s="25" t="s">
        <v>83</v>
      </c>
      <c r="BV104" s="25" t="s">
        <v>76</v>
      </c>
      <c r="BW104" s="25" t="s">
        <v>112</v>
      </c>
      <c r="BX104" s="25" t="s">
        <v>100</v>
      </c>
      <c r="CL104" s="25" t="s">
        <v>1</v>
      </c>
    </row>
    <row r="105" spans="1:57" s="2" customFormat="1" ht="30" customHeight="1">
      <c r="A105" s="32"/>
      <c r="B105" s="33"/>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3"/>
      <c r="AS105" s="32"/>
      <c r="AT105" s="32"/>
      <c r="AU105" s="32"/>
      <c r="AV105" s="32"/>
      <c r="AW105" s="32"/>
      <c r="AX105" s="32"/>
      <c r="AY105" s="32"/>
      <c r="AZ105" s="32"/>
      <c r="BA105" s="32"/>
      <c r="BB105" s="32"/>
      <c r="BC105" s="32"/>
      <c r="BD105" s="32"/>
      <c r="BE105" s="32"/>
    </row>
    <row r="106" spans="1:57" s="2" customFormat="1" ht="6.95" customHeight="1">
      <c r="A106" s="32"/>
      <c r="B106" s="47"/>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33"/>
      <c r="AS106" s="32"/>
      <c r="AT106" s="32"/>
      <c r="AU106" s="32"/>
      <c r="AV106" s="32"/>
      <c r="AW106" s="32"/>
      <c r="AX106" s="32"/>
      <c r="AY106" s="32"/>
      <c r="AZ106" s="32"/>
      <c r="BA106" s="32"/>
      <c r="BB106" s="32"/>
      <c r="BC106" s="32"/>
      <c r="BD106" s="32"/>
      <c r="BE106" s="32"/>
    </row>
  </sheetData>
  <mergeCells count="78">
    <mergeCell ref="AS89:AT91"/>
    <mergeCell ref="AN94:AP94"/>
    <mergeCell ref="AR2:BE2"/>
    <mergeCell ref="AG104:AM104"/>
    <mergeCell ref="AG97:AM97"/>
    <mergeCell ref="AG92:AM92"/>
    <mergeCell ref="AG98:AM98"/>
    <mergeCell ref="AG96:AM96"/>
    <mergeCell ref="AG95:AM95"/>
    <mergeCell ref="AG99:AM99"/>
    <mergeCell ref="AG102:AM102"/>
    <mergeCell ref="AG103:AM103"/>
    <mergeCell ref="AG100:AM100"/>
    <mergeCell ref="AG101:AM101"/>
    <mergeCell ref="AM89:AP89"/>
    <mergeCell ref="AM90:AP90"/>
    <mergeCell ref="AM87:AN87"/>
    <mergeCell ref="AN102:AP102"/>
    <mergeCell ref="L33:P33"/>
    <mergeCell ref="AK33:AO33"/>
    <mergeCell ref="W33:AE33"/>
    <mergeCell ref="AK35:AO35"/>
    <mergeCell ref="X35:AB35"/>
    <mergeCell ref="W31:AE31"/>
    <mergeCell ref="L31:P31"/>
    <mergeCell ref="L32:P32"/>
    <mergeCell ref="W32:AE32"/>
    <mergeCell ref="AK32:AO32"/>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K104:AF104"/>
    <mergeCell ref="K96:AF96"/>
    <mergeCell ref="K98:AF98"/>
    <mergeCell ref="L85:AO85"/>
    <mergeCell ref="AG94:AM94"/>
    <mergeCell ref="AN104:AP104"/>
    <mergeCell ref="AN103:AP103"/>
    <mergeCell ref="AN101:AP101"/>
    <mergeCell ref="AN97:AP97"/>
    <mergeCell ref="AN95:AP95"/>
    <mergeCell ref="AN100:AP100"/>
    <mergeCell ref="AN99:AP99"/>
    <mergeCell ref="AN96:AP96"/>
    <mergeCell ref="AN92:AP92"/>
    <mergeCell ref="AN98:AP98"/>
    <mergeCell ref="K101:AF101"/>
    <mergeCell ref="K97:AF97"/>
    <mergeCell ref="K102:AF102"/>
    <mergeCell ref="K103:AF103"/>
    <mergeCell ref="K99:AF99"/>
    <mergeCell ref="E101:I101"/>
    <mergeCell ref="E97:I97"/>
    <mergeCell ref="E102:I102"/>
    <mergeCell ref="E103:I103"/>
    <mergeCell ref="E104:I104"/>
    <mergeCell ref="C92:G92"/>
    <mergeCell ref="D95:H95"/>
    <mergeCell ref="D100:H100"/>
    <mergeCell ref="E98:I98"/>
    <mergeCell ref="E96:I96"/>
    <mergeCell ref="E99:I99"/>
    <mergeCell ref="I92:AF92"/>
    <mergeCell ref="J95:AF95"/>
    <mergeCell ref="J100:AF100"/>
  </mergeCells>
  <hyperlinks>
    <hyperlink ref="A96" location="'stav2 - Stavební přípomoc...'!C2" display="/"/>
    <hyperlink ref="A97" location="'el2 - Elektroinstalace 2np'!C2" display="/"/>
    <hyperlink ref="A98" location="'slp2_stav - SLP - příprav...'!C2" display="/"/>
    <hyperlink ref="A99" location="'vrn2 - Vedlejší a ostatní...'!C2" display="/"/>
    <hyperlink ref="A101" location="'stav3 - Stavební přípomoc...'!C2" display="/"/>
    <hyperlink ref="A102" location="'el3 - Elektroinstalace 3np'!C2" display="/"/>
    <hyperlink ref="A103" location="'slp3_stav - SLP - příprav...'!C2" display="/"/>
    <hyperlink ref="A104" location="'vrn3 - Vedlejší a ostatní...'!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3:H89"/>
  <sheetViews>
    <sheetView showGridLines="0" workbookViewId="0" topLeftCell="A1"/>
  </sheetViews>
  <sheetFormatPr defaultColWidth="9.140625" defaultRowHeight="12"/>
  <cols>
    <col min="1" max="1" width="8.8515625" style="1" customWidth="1"/>
    <col min="2" max="2" width="1.7109375" style="1" customWidth="1"/>
    <col min="3" max="3" width="26.7109375" style="1" customWidth="1"/>
    <col min="4" max="4" width="81.140625" style="1" customWidth="1"/>
    <col min="5" max="5" width="14.28125" style="1" customWidth="1"/>
    <col min="6" max="6" width="21.421875" style="1" customWidth="1"/>
    <col min="7" max="7" width="1.7109375" style="1" customWidth="1"/>
    <col min="8" max="8" width="8.8515625" style="1" customWidth="1"/>
  </cols>
  <sheetData>
    <row r="1" s="1" customFormat="1" ht="11.25" customHeight="1"/>
    <row r="2" s="1" customFormat="1" ht="36.95" customHeight="1"/>
    <row r="3" spans="2:8" s="1" customFormat="1" ht="6.95" customHeight="1">
      <c r="B3" s="18"/>
      <c r="C3" s="19"/>
      <c r="D3" s="19"/>
      <c r="E3" s="19"/>
      <c r="F3" s="19"/>
      <c r="G3" s="19"/>
      <c r="H3" s="20"/>
    </row>
    <row r="4" spans="2:8" s="1" customFormat="1" ht="24.95" customHeight="1">
      <c r="B4" s="20"/>
      <c r="C4" s="21" t="s">
        <v>846</v>
      </c>
      <c r="H4" s="20"/>
    </row>
    <row r="5" spans="2:8" s="1" customFormat="1" ht="12" customHeight="1">
      <c r="B5" s="20"/>
      <c r="C5" s="24" t="s">
        <v>13</v>
      </c>
      <c r="D5" s="233" t="s">
        <v>14</v>
      </c>
      <c r="E5" s="229"/>
      <c r="F5" s="229"/>
      <c r="H5" s="20"/>
    </row>
    <row r="6" spans="2:8" s="1" customFormat="1" ht="36.95" customHeight="1">
      <c r="B6" s="20"/>
      <c r="C6" s="26" t="s">
        <v>16</v>
      </c>
      <c r="D6" s="230" t="s">
        <v>17</v>
      </c>
      <c r="E6" s="229"/>
      <c r="F6" s="229"/>
      <c r="H6" s="20"/>
    </row>
    <row r="7" spans="2:8" s="1" customFormat="1" ht="14.45" customHeight="1">
      <c r="B7" s="20"/>
      <c r="C7" s="27" t="s">
        <v>22</v>
      </c>
      <c r="D7" s="55" t="str">
        <f>'Rekapitulace stavby'!AN8</f>
        <v>16. 11. 2022</v>
      </c>
      <c r="H7" s="20"/>
    </row>
    <row r="8" spans="1:8" s="2" customFormat="1" ht="10.9" customHeight="1">
      <c r="A8" s="32"/>
      <c r="B8" s="33"/>
      <c r="C8" s="32"/>
      <c r="D8" s="32"/>
      <c r="E8" s="32"/>
      <c r="F8" s="32"/>
      <c r="G8" s="32"/>
      <c r="H8" s="33"/>
    </row>
    <row r="9" spans="1:8" s="11" customFormat="1" ht="29.25" customHeight="1">
      <c r="A9" s="126"/>
      <c r="B9" s="127"/>
      <c r="C9" s="128" t="s">
        <v>55</v>
      </c>
      <c r="D9" s="129" t="s">
        <v>56</v>
      </c>
      <c r="E9" s="129" t="s">
        <v>145</v>
      </c>
      <c r="F9" s="130" t="s">
        <v>847</v>
      </c>
      <c r="G9" s="126"/>
      <c r="H9" s="127"/>
    </row>
    <row r="10" spans="1:8" s="2" customFormat="1" ht="26.45" customHeight="1">
      <c r="A10" s="32"/>
      <c r="B10" s="33"/>
      <c r="C10" s="209" t="s">
        <v>848</v>
      </c>
      <c r="D10" s="209" t="s">
        <v>86</v>
      </c>
      <c r="E10" s="32"/>
      <c r="F10" s="32"/>
      <c r="G10" s="32"/>
      <c r="H10" s="33"/>
    </row>
    <row r="11" spans="1:8" s="2" customFormat="1" ht="16.9" customHeight="1">
      <c r="A11" s="32"/>
      <c r="B11" s="33"/>
      <c r="C11" s="210" t="s">
        <v>113</v>
      </c>
      <c r="D11" s="211" t="s">
        <v>1</v>
      </c>
      <c r="E11" s="212" t="s">
        <v>1</v>
      </c>
      <c r="F11" s="213">
        <v>94.1</v>
      </c>
      <c r="G11" s="32"/>
      <c r="H11" s="33"/>
    </row>
    <row r="12" spans="1:8" s="2" customFormat="1" ht="16.9" customHeight="1">
      <c r="A12" s="32"/>
      <c r="B12" s="33"/>
      <c r="C12" s="214" t="s">
        <v>1</v>
      </c>
      <c r="D12" s="214" t="s">
        <v>222</v>
      </c>
      <c r="E12" s="17" t="s">
        <v>1</v>
      </c>
      <c r="F12" s="215">
        <v>80.5</v>
      </c>
      <c r="G12" s="32"/>
      <c r="H12" s="33"/>
    </row>
    <row r="13" spans="1:8" s="2" customFormat="1" ht="16.9" customHeight="1">
      <c r="A13" s="32"/>
      <c r="B13" s="33"/>
      <c r="C13" s="214" t="s">
        <v>1</v>
      </c>
      <c r="D13" s="214" t="s">
        <v>223</v>
      </c>
      <c r="E13" s="17" t="s">
        <v>1</v>
      </c>
      <c r="F13" s="215">
        <v>13.6</v>
      </c>
      <c r="G13" s="32"/>
      <c r="H13" s="33"/>
    </row>
    <row r="14" spans="1:8" s="2" customFormat="1" ht="16.9" customHeight="1">
      <c r="A14" s="32"/>
      <c r="B14" s="33"/>
      <c r="C14" s="214" t="s">
        <v>113</v>
      </c>
      <c r="D14" s="214" t="s">
        <v>201</v>
      </c>
      <c r="E14" s="17" t="s">
        <v>1</v>
      </c>
      <c r="F14" s="215">
        <v>94.1</v>
      </c>
      <c r="G14" s="32"/>
      <c r="H14" s="33"/>
    </row>
    <row r="15" spans="1:8" s="2" customFormat="1" ht="16.9" customHeight="1">
      <c r="A15" s="32"/>
      <c r="B15" s="33"/>
      <c r="C15" s="216" t="s">
        <v>849</v>
      </c>
      <c r="D15" s="32"/>
      <c r="E15" s="32"/>
      <c r="F15" s="32"/>
      <c r="G15" s="32"/>
      <c r="H15" s="33"/>
    </row>
    <row r="16" spans="1:8" s="2" customFormat="1" ht="16.9" customHeight="1">
      <c r="A16" s="32"/>
      <c r="B16" s="33"/>
      <c r="C16" s="214" t="s">
        <v>218</v>
      </c>
      <c r="D16" s="214" t="s">
        <v>219</v>
      </c>
      <c r="E16" s="17" t="s">
        <v>164</v>
      </c>
      <c r="F16" s="215">
        <v>94.1</v>
      </c>
      <c r="G16" s="32"/>
      <c r="H16" s="33"/>
    </row>
    <row r="17" spans="1:8" s="2" customFormat="1" ht="16.9" customHeight="1">
      <c r="A17" s="32"/>
      <c r="B17" s="33"/>
      <c r="C17" s="214" t="s">
        <v>304</v>
      </c>
      <c r="D17" s="214" t="s">
        <v>305</v>
      </c>
      <c r="E17" s="17" t="s">
        <v>164</v>
      </c>
      <c r="F17" s="215">
        <v>129.262</v>
      </c>
      <c r="G17" s="32"/>
      <c r="H17" s="33"/>
    </row>
    <row r="18" spans="1:8" s="2" customFormat="1" ht="22.5">
      <c r="A18" s="32"/>
      <c r="B18" s="33"/>
      <c r="C18" s="214" t="s">
        <v>162</v>
      </c>
      <c r="D18" s="214" t="s">
        <v>163</v>
      </c>
      <c r="E18" s="17" t="s">
        <v>164</v>
      </c>
      <c r="F18" s="215">
        <v>523.54</v>
      </c>
      <c r="G18" s="32"/>
      <c r="H18" s="33"/>
    </row>
    <row r="19" spans="1:8" s="2" customFormat="1" ht="16.9" customHeight="1">
      <c r="A19" s="32"/>
      <c r="B19" s="33"/>
      <c r="C19" s="210" t="s">
        <v>115</v>
      </c>
      <c r="D19" s="211" t="s">
        <v>1</v>
      </c>
      <c r="E19" s="212" t="s">
        <v>1</v>
      </c>
      <c r="F19" s="213">
        <v>418.44</v>
      </c>
      <c r="G19" s="32"/>
      <c r="H19" s="33"/>
    </row>
    <row r="20" spans="1:8" s="2" customFormat="1" ht="16.9" customHeight="1">
      <c r="A20" s="32"/>
      <c r="B20" s="33"/>
      <c r="C20" s="214" t="s">
        <v>1</v>
      </c>
      <c r="D20" s="214" t="s">
        <v>199</v>
      </c>
      <c r="E20" s="17" t="s">
        <v>1</v>
      </c>
      <c r="F20" s="215">
        <v>280.04</v>
      </c>
      <c r="G20" s="32"/>
      <c r="H20" s="33"/>
    </row>
    <row r="21" spans="1:8" s="2" customFormat="1" ht="16.9" customHeight="1">
      <c r="A21" s="32"/>
      <c r="B21" s="33"/>
      <c r="C21" s="214" t="s">
        <v>1</v>
      </c>
      <c r="D21" s="214" t="s">
        <v>200</v>
      </c>
      <c r="E21" s="17" t="s">
        <v>1</v>
      </c>
      <c r="F21" s="215">
        <v>138.4</v>
      </c>
      <c r="G21" s="32"/>
      <c r="H21" s="33"/>
    </row>
    <row r="22" spans="1:8" s="2" customFormat="1" ht="16.9" customHeight="1">
      <c r="A22" s="32"/>
      <c r="B22" s="33"/>
      <c r="C22" s="214" t="s">
        <v>115</v>
      </c>
      <c r="D22" s="214" t="s">
        <v>201</v>
      </c>
      <c r="E22" s="17" t="s">
        <v>1</v>
      </c>
      <c r="F22" s="215">
        <v>418.44</v>
      </c>
      <c r="G22" s="32"/>
      <c r="H22" s="33"/>
    </row>
    <row r="23" spans="1:8" s="2" customFormat="1" ht="16.9" customHeight="1">
      <c r="A23" s="32"/>
      <c r="B23" s="33"/>
      <c r="C23" s="216" t="s">
        <v>849</v>
      </c>
      <c r="D23" s="32"/>
      <c r="E23" s="32"/>
      <c r="F23" s="32"/>
      <c r="G23" s="32"/>
      <c r="H23" s="33"/>
    </row>
    <row r="24" spans="1:8" s="2" customFormat="1" ht="16.9" customHeight="1">
      <c r="A24" s="32"/>
      <c r="B24" s="33"/>
      <c r="C24" s="214" t="s">
        <v>194</v>
      </c>
      <c r="D24" s="214" t="s">
        <v>195</v>
      </c>
      <c r="E24" s="17" t="s">
        <v>164</v>
      </c>
      <c r="F24" s="215">
        <v>418.44</v>
      </c>
      <c r="G24" s="32"/>
      <c r="H24" s="33"/>
    </row>
    <row r="25" spans="1:8" s="2" customFormat="1" ht="22.5">
      <c r="A25" s="32"/>
      <c r="B25" s="33"/>
      <c r="C25" s="214" t="s">
        <v>162</v>
      </c>
      <c r="D25" s="214" t="s">
        <v>163</v>
      </c>
      <c r="E25" s="17" t="s">
        <v>164</v>
      </c>
      <c r="F25" s="215">
        <v>523.54</v>
      </c>
      <c r="G25" s="32"/>
      <c r="H25" s="33"/>
    </row>
    <row r="26" spans="1:8" s="2" customFormat="1" ht="22.5">
      <c r="A26" s="32"/>
      <c r="B26" s="33"/>
      <c r="C26" s="214" t="s">
        <v>204</v>
      </c>
      <c r="D26" s="214" t="s">
        <v>205</v>
      </c>
      <c r="E26" s="17" t="s">
        <v>164</v>
      </c>
      <c r="F26" s="215">
        <v>439.362</v>
      </c>
      <c r="G26" s="32"/>
      <c r="H26" s="33"/>
    </row>
    <row r="27" spans="1:8" s="2" customFormat="1" ht="16.9" customHeight="1">
      <c r="A27" s="32"/>
      <c r="B27" s="33"/>
      <c r="C27" s="210" t="s">
        <v>118</v>
      </c>
      <c r="D27" s="211" t="s">
        <v>1</v>
      </c>
      <c r="E27" s="212" t="s">
        <v>1</v>
      </c>
      <c r="F27" s="213">
        <v>11</v>
      </c>
      <c r="G27" s="32"/>
      <c r="H27" s="33"/>
    </row>
    <row r="28" spans="1:8" s="2" customFormat="1" ht="16.9" customHeight="1">
      <c r="A28" s="32"/>
      <c r="B28" s="33"/>
      <c r="C28" s="214" t="s">
        <v>118</v>
      </c>
      <c r="D28" s="214" t="s">
        <v>228</v>
      </c>
      <c r="E28" s="17" t="s">
        <v>1</v>
      </c>
      <c r="F28" s="215">
        <v>11</v>
      </c>
      <c r="G28" s="32"/>
      <c r="H28" s="33"/>
    </row>
    <row r="29" spans="1:8" s="2" customFormat="1" ht="16.9" customHeight="1">
      <c r="A29" s="32"/>
      <c r="B29" s="33"/>
      <c r="C29" s="216" t="s">
        <v>849</v>
      </c>
      <c r="D29" s="32"/>
      <c r="E29" s="32"/>
      <c r="F29" s="32"/>
      <c r="G29" s="32"/>
      <c r="H29" s="33"/>
    </row>
    <row r="30" spans="1:8" s="2" customFormat="1" ht="16.9" customHeight="1">
      <c r="A30" s="32"/>
      <c r="B30" s="33"/>
      <c r="C30" s="214" t="s">
        <v>224</v>
      </c>
      <c r="D30" s="214" t="s">
        <v>225</v>
      </c>
      <c r="E30" s="17" t="s">
        <v>164</v>
      </c>
      <c r="F30" s="215">
        <v>11</v>
      </c>
      <c r="G30" s="32"/>
      <c r="H30" s="33"/>
    </row>
    <row r="31" spans="1:8" s="2" customFormat="1" ht="16.9" customHeight="1">
      <c r="A31" s="32"/>
      <c r="B31" s="33"/>
      <c r="C31" s="214" t="s">
        <v>304</v>
      </c>
      <c r="D31" s="214" t="s">
        <v>305</v>
      </c>
      <c r="E31" s="17" t="s">
        <v>164</v>
      </c>
      <c r="F31" s="215">
        <v>129.262</v>
      </c>
      <c r="G31" s="32"/>
      <c r="H31" s="33"/>
    </row>
    <row r="32" spans="1:8" s="2" customFormat="1" ht="22.5">
      <c r="A32" s="32"/>
      <c r="B32" s="33"/>
      <c r="C32" s="214" t="s">
        <v>162</v>
      </c>
      <c r="D32" s="214" t="s">
        <v>163</v>
      </c>
      <c r="E32" s="17" t="s">
        <v>164</v>
      </c>
      <c r="F32" s="215">
        <v>523.54</v>
      </c>
      <c r="G32" s="32"/>
      <c r="H32" s="33"/>
    </row>
    <row r="33" spans="1:8" s="2" customFormat="1" ht="16.9" customHeight="1">
      <c r="A33" s="32"/>
      <c r="B33" s="33"/>
      <c r="C33" s="210" t="s">
        <v>120</v>
      </c>
      <c r="D33" s="211" t="s">
        <v>1</v>
      </c>
      <c r="E33" s="212" t="s">
        <v>1</v>
      </c>
      <c r="F33" s="213">
        <v>3.739</v>
      </c>
      <c r="G33" s="32"/>
      <c r="H33" s="33"/>
    </row>
    <row r="34" spans="1:8" s="2" customFormat="1" ht="16.9" customHeight="1">
      <c r="A34" s="32"/>
      <c r="B34" s="33"/>
      <c r="C34" s="214" t="s">
        <v>120</v>
      </c>
      <c r="D34" s="214" t="s">
        <v>246</v>
      </c>
      <c r="E34" s="17" t="s">
        <v>1</v>
      </c>
      <c r="F34" s="215">
        <v>3.739</v>
      </c>
      <c r="G34" s="32"/>
      <c r="H34" s="33"/>
    </row>
    <row r="35" spans="1:8" s="2" customFormat="1" ht="16.9" customHeight="1">
      <c r="A35" s="32"/>
      <c r="B35" s="33"/>
      <c r="C35" s="216" t="s">
        <v>849</v>
      </c>
      <c r="D35" s="32"/>
      <c r="E35" s="32"/>
      <c r="F35" s="32"/>
      <c r="G35" s="32"/>
      <c r="H35" s="33"/>
    </row>
    <row r="36" spans="1:8" s="2" customFormat="1" ht="16.9" customHeight="1">
      <c r="A36" s="32"/>
      <c r="B36" s="33"/>
      <c r="C36" s="214" t="s">
        <v>242</v>
      </c>
      <c r="D36" s="214" t="s">
        <v>243</v>
      </c>
      <c r="E36" s="17" t="s">
        <v>164</v>
      </c>
      <c r="F36" s="215">
        <v>3.739</v>
      </c>
      <c r="G36" s="32"/>
      <c r="H36" s="33"/>
    </row>
    <row r="37" spans="1:8" s="2" customFormat="1" ht="16.9" customHeight="1">
      <c r="A37" s="32"/>
      <c r="B37" s="33"/>
      <c r="C37" s="214" t="s">
        <v>304</v>
      </c>
      <c r="D37" s="214" t="s">
        <v>305</v>
      </c>
      <c r="E37" s="17" t="s">
        <v>164</v>
      </c>
      <c r="F37" s="215">
        <v>129.262</v>
      </c>
      <c r="G37" s="32"/>
      <c r="H37" s="33"/>
    </row>
    <row r="38" spans="1:8" s="2" customFormat="1" ht="16.9" customHeight="1">
      <c r="A38" s="32"/>
      <c r="B38" s="33"/>
      <c r="C38" s="210" t="s">
        <v>122</v>
      </c>
      <c r="D38" s="211" t="s">
        <v>1</v>
      </c>
      <c r="E38" s="212" t="s">
        <v>1</v>
      </c>
      <c r="F38" s="213">
        <v>40.845</v>
      </c>
      <c r="G38" s="32"/>
      <c r="H38" s="33"/>
    </row>
    <row r="39" spans="1:8" s="2" customFormat="1" ht="16.9" customHeight="1">
      <c r="A39" s="32"/>
      <c r="B39" s="33"/>
      <c r="C39" s="214" t="s">
        <v>122</v>
      </c>
      <c r="D39" s="214" t="s">
        <v>235</v>
      </c>
      <c r="E39" s="17" t="s">
        <v>1</v>
      </c>
      <c r="F39" s="215">
        <v>40.845</v>
      </c>
      <c r="G39" s="32"/>
      <c r="H39" s="33"/>
    </row>
    <row r="40" spans="1:8" s="2" customFormat="1" ht="16.9" customHeight="1">
      <c r="A40" s="32"/>
      <c r="B40" s="33"/>
      <c r="C40" s="216" t="s">
        <v>849</v>
      </c>
      <c r="D40" s="32"/>
      <c r="E40" s="32"/>
      <c r="F40" s="32"/>
      <c r="G40" s="32"/>
      <c r="H40" s="33"/>
    </row>
    <row r="41" spans="1:8" s="2" customFormat="1" ht="16.9" customHeight="1">
      <c r="A41" s="32"/>
      <c r="B41" s="33"/>
      <c r="C41" s="214" t="s">
        <v>230</v>
      </c>
      <c r="D41" s="214" t="s">
        <v>231</v>
      </c>
      <c r="E41" s="17" t="s">
        <v>232</v>
      </c>
      <c r="F41" s="215">
        <v>40.845</v>
      </c>
      <c r="G41" s="32"/>
      <c r="H41" s="33"/>
    </row>
    <row r="42" spans="1:8" s="2" customFormat="1" ht="16.9" customHeight="1">
      <c r="A42" s="32"/>
      <c r="B42" s="33"/>
      <c r="C42" s="214" t="s">
        <v>304</v>
      </c>
      <c r="D42" s="214" t="s">
        <v>305</v>
      </c>
      <c r="E42" s="17" t="s">
        <v>164</v>
      </c>
      <c r="F42" s="215">
        <v>129.262</v>
      </c>
      <c r="G42" s="32"/>
      <c r="H42" s="33"/>
    </row>
    <row r="43" spans="1:8" s="2" customFormat="1" ht="16.9" customHeight="1">
      <c r="A43" s="32"/>
      <c r="B43" s="33"/>
      <c r="C43" s="210" t="s">
        <v>124</v>
      </c>
      <c r="D43" s="211" t="s">
        <v>1</v>
      </c>
      <c r="E43" s="212" t="s">
        <v>1</v>
      </c>
      <c r="F43" s="213">
        <v>1750.496</v>
      </c>
      <c r="G43" s="32"/>
      <c r="H43" s="33"/>
    </row>
    <row r="44" spans="1:8" s="2" customFormat="1" ht="16.9" customHeight="1">
      <c r="A44" s="32"/>
      <c r="B44" s="33"/>
      <c r="C44" s="214" t="s">
        <v>1</v>
      </c>
      <c r="D44" s="214" t="s">
        <v>291</v>
      </c>
      <c r="E44" s="17" t="s">
        <v>1</v>
      </c>
      <c r="F44" s="215">
        <v>0</v>
      </c>
      <c r="G44" s="32"/>
      <c r="H44" s="33"/>
    </row>
    <row r="45" spans="1:8" s="2" customFormat="1" ht="16.9" customHeight="1">
      <c r="A45" s="32"/>
      <c r="B45" s="33"/>
      <c r="C45" s="214" t="s">
        <v>1</v>
      </c>
      <c r="D45" s="214" t="s">
        <v>292</v>
      </c>
      <c r="E45" s="17" t="s">
        <v>1</v>
      </c>
      <c r="F45" s="215">
        <v>460.073</v>
      </c>
      <c r="G45" s="32"/>
      <c r="H45" s="33"/>
    </row>
    <row r="46" spans="1:8" s="2" customFormat="1" ht="16.9" customHeight="1">
      <c r="A46" s="32"/>
      <c r="B46" s="33"/>
      <c r="C46" s="214" t="s">
        <v>1</v>
      </c>
      <c r="D46" s="214" t="s">
        <v>293</v>
      </c>
      <c r="E46" s="17" t="s">
        <v>1</v>
      </c>
      <c r="F46" s="215">
        <v>637.169</v>
      </c>
      <c r="G46" s="32"/>
      <c r="H46" s="33"/>
    </row>
    <row r="47" spans="1:8" s="2" customFormat="1" ht="16.9" customHeight="1">
      <c r="A47" s="32"/>
      <c r="B47" s="33"/>
      <c r="C47" s="214" t="s">
        <v>1</v>
      </c>
      <c r="D47" s="214" t="s">
        <v>294</v>
      </c>
      <c r="E47" s="17" t="s">
        <v>1</v>
      </c>
      <c r="F47" s="215">
        <v>176.33</v>
      </c>
      <c r="G47" s="32"/>
      <c r="H47" s="33"/>
    </row>
    <row r="48" spans="1:8" s="2" customFormat="1" ht="16.9" customHeight="1">
      <c r="A48" s="32"/>
      <c r="B48" s="33"/>
      <c r="C48" s="214" t="s">
        <v>1</v>
      </c>
      <c r="D48" s="214" t="s">
        <v>295</v>
      </c>
      <c r="E48" s="17" t="s">
        <v>1</v>
      </c>
      <c r="F48" s="215">
        <v>0</v>
      </c>
      <c r="G48" s="32"/>
      <c r="H48" s="33"/>
    </row>
    <row r="49" spans="1:8" s="2" customFormat="1" ht="16.9" customHeight="1">
      <c r="A49" s="32"/>
      <c r="B49" s="33"/>
      <c r="C49" s="214" t="s">
        <v>1</v>
      </c>
      <c r="D49" s="214" t="s">
        <v>296</v>
      </c>
      <c r="E49" s="17" t="s">
        <v>1</v>
      </c>
      <c r="F49" s="215">
        <v>460.974</v>
      </c>
      <c r="G49" s="32"/>
      <c r="H49" s="33"/>
    </row>
    <row r="50" spans="1:8" s="2" customFormat="1" ht="16.9" customHeight="1">
      <c r="A50" s="32"/>
      <c r="B50" s="33"/>
      <c r="C50" s="214" t="s">
        <v>1</v>
      </c>
      <c r="D50" s="214" t="s">
        <v>297</v>
      </c>
      <c r="E50" s="17" t="s">
        <v>1</v>
      </c>
      <c r="F50" s="215">
        <v>15.95</v>
      </c>
      <c r="G50" s="32"/>
      <c r="H50" s="33"/>
    </row>
    <row r="51" spans="1:8" s="2" customFormat="1" ht="16.9" customHeight="1">
      <c r="A51" s="32"/>
      <c r="B51" s="33"/>
      <c r="C51" s="214" t="s">
        <v>124</v>
      </c>
      <c r="D51" s="214" t="s">
        <v>201</v>
      </c>
      <c r="E51" s="17" t="s">
        <v>1</v>
      </c>
      <c r="F51" s="215">
        <v>1750.496</v>
      </c>
      <c r="G51" s="32"/>
      <c r="H51" s="33"/>
    </row>
    <row r="52" spans="1:8" s="2" customFormat="1" ht="16.9" customHeight="1">
      <c r="A52" s="32"/>
      <c r="B52" s="33"/>
      <c r="C52" s="216" t="s">
        <v>849</v>
      </c>
      <c r="D52" s="32"/>
      <c r="E52" s="32"/>
      <c r="F52" s="32"/>
      <c r="G52" s="32"/>
      <c r="H52" s="33"/>
    </row>
    <row r="53" spans="1:8" s="2" customFormat="1" ht="16.9" customHeight="1">
      <c r="A53" s="32"/>
      <c r="B53" s="33"/>
      <c r="C53" s="214" t="s">
        <v>287</v>
      </c>
      <c r="D53" s="214" t="s">
        <v>288</v>
      </c>
      <c r="E53" s="17" t="s">
        <v>164</v>
      </c>
      <c r="F53" s="215">
        <v>1750.496</v>
      </c>
      <c r="G53" s="32"/>
      <c r="H53" s="33"/>
    </row>
    <row r="54" spans="1:8" s="2" customFormat="1" ht="16.9" customHeight="1">
      <c r="A54" s="32"/>
      <c r="B54" s="33"/>
      <c r="C54" s="214" t="s">
        <v>299</v>
      </c>
      <c r="D54" s="214" t="s">
        <v>300</v>
      </c>
      <c r="E54" s="17" t="s">
        <v>164</v>
      </c>
      <c r="F54" s="215">
        <v>1750.496</v>
      </c>
      <c r="G54" s="32"/>
      <c r="H54" s="33"/>
    </row>
    <row r="55" spans="1:8" s="2" customFormat="1" ht="26.45" customHeight="1">
      <c r="A55" s="32"/>
      <c r="B55" s="33"/>
      <c r="C55" s="209" t="s">
        <v>850</v>
      </c>
      <c r="D55" s="209" t="s">
        <v>102</v>
      </c>
      <c r="E55" s="32"/>
      <c r="F55" s="32"/>
      <c r="G55" s="32"/>
      <c r="H55" s="33"/>
    </row>
    <row r="56" spans="1:8" s="2" customFormat="1" ht="16.9" customHeight="1">
      <c r="A56" s="32"/>
      <c r="B56" s="33"/>
      <c r="C56" s="210" t="s">
        <v>113</v>
      </c>
      <c r="D56" s="211" t="s">
        <v>1</v>
      </c>
      <c r="E56" s="212" t="s">
        <v>1</v>
      </c>
      <c r="F56" s="213">
        <v>102.4</v>
      </c>
      <c r="G56" s="32"/>
      <c r="H56" s="33"/>
    </row>
    <row r="57" spans="1:8" s="2" customFormat="1" ht="16.9" customHeight="1">
      <c r="A57" s="32"/>
      <c r="B57" s="33"/>
      <c r="C57" s="214" t="s">
        <v>1</v>
      </c>
      <c r="D57" s="214" t="s">
        <v>743</v>
      </c>
      <c r="E57" s="17" t="s">
        <v>1</v>
      </c>
      <c r="F57" s="215">
        <v>102.4</v>
      </c>
      <c r="G57" s="32"/>
      <c r="H57" s="33"/>
    </row>
    <row r="58" spans="1:8" s="2" customFormat="1" ht="16.9" customHeight="1">
      <c r="A58" s="32"/>
      <c r="B58" s="33"/>
      <c r="C58" s="214" t="s">
        <v>113</v>
      </c>
      <c r="D58" s="214" t="s">
        <v>201</v>
      </c>
      <c r="E58" s="17" t="s">
        <v>1</v>
      </c>
      <c r="F58" s="215">
        <v>102.4</v>
      </c>
      <c r="G58" s="32"/>
      <c r="H58" s="33"/>
    </row>
    <row r="59" spans="1:8" s="2" customFormat="1" ht="16.9" customHeight="1">
      <c r="A59" s="32"/>
      <c r="B59" s="33"/>
      <c r="C59" s="216" t="s">
        <v>849</v>
      </c>
      <c r="D59" s="32"/>
      <c r="E59" s="32"/>
      <c r="F59" s="32"/>
      <c r="G59" s="32"/>
      <c r="H59" s="33"/>
    </row>
    <row r="60" spans="1:8" s="2" customFormat="1" ht="16.9" customHeight="1">
      <c r="A60" s="32"/>
      <c r="B60" s="33"/>
      <c r="C60" s="214" t="s">
        <v>218</v>
      </c>
      <c r="D60" s="214" t="s">
        <v>219</v>
      </c>
      <c r="E60" s="17" t="s">
        <v>164</v>
      </c>
      <c r="F60" s="215">
        <v>102.4</v>
      </c>
      <c r="G60" s="32"/>
      <c r="H60" s="33"/>
    </row>
    <row r="61" spans="1:8" s="2" customFormat="1" ht="16.9" customHeight="1">
      <c r="A61" s="32"/>
      <c r="B61" s="33"/>
      <c r="C61" s="214" t="s">
        <v>304</v>
      </c>
      <c r="D61" s="214" t="s">
        <v>305</v>
      </c>
      <c r="E61" s="17" t="s">
        <v>164</v>
      </c>
      <c r="F61" s="215">
        <v>116.318</v>
      </c>
      <c r="G61" s="32"/>
      <c r="H61" s="33"/>
    </row>
    <row r="62" spans="1:8" s="2" customFormat="1" ht="22.5">
      <c r="A62" s="32"/>
      <c r="B62" s="33"/>
      <c r="C62" s="214" t="s">
        <v>162</v>
      </c>
      <c r="D62" s="214" t="s">
        <v>163</v>
      </c>
      <c r="E62" s="17" t="s">
        <v>164</v>
      </c>
      <c r="F62" s="215">
        <v>418.2</v>
      </c>
      <c r="G62" s="32"/>
      <c r="H62" s="33"/>
    </row>
    <row r="63" spans="1:8" s="2" customFormat="1" ht="16.9" customHeight="1">
      <c r="A63" s="32"/>
      <c r="B63" s="33"/>
      <c r="C63" s="210" t="s">
        <v>115</v>
      </c>
      <c r="D63" s="211" t="s">
        <v>1</v>
      </c>
      <c r="E63" s="212" t="s">
        <v>1</v>
      </c>
      <c r="F63" s="213">
        <v>304.6</v>
      </c>
      <c r="G63" s="32"/>
      <c r="H63" s="33"/>
    </row>
    <row r="64" spans="1:8" s="2" customFormat="1" ht="16.9" customHeight="1">
      <c r="A64" s="32"/>
      <c r="B64" s="33"/>
      <c r="C64" s="214" t="s">
        <v>1</v>
      </c>
      <c r="D64" s="214" t="s">
        <v>737</v>
      </c>
      <c r="E64" s="17" t="s">
        <v>1</v>
      </c>
      <c r="F64" s="215">
        <v>304.6</v>
      </c>
      <c r="G64" s="32"/>
      <c r="H64" s="33"/>
    </row>
    <row r="65" spans="1:8" s="2" customFormat="1" ht="16.9" customHeight="1">
      <c r="A65" s="32"/>
      <c r="B65" s="33"/>
      <c r="C65" s="214" t="s">
        <v>115</v>
      </c>
      <c r="D65" s="214" t="s">
        <v>201</v>
      </c>
      <c r="E65" s="17" t="s">
        <v>1</v>
      </c>
      <c r="F65" s="215">
        <v>304.6</v>
      </c>
      <c r="G65" s="32"/>
      <c r="H65" s="33"/>
    </row>
    <row r="66" spans="1:8" s="2" customFormat="1" ht="16.9" customHeight="1">
      <c r="A66" s="32"/>
      <c r="B66" s="33"/>
      <c r="C66" s="216" t="s">
        <v>849</v>
      </c>
      <c r="D66" s="32"/>
      <c r="E66" s="32"/>
      <c r="F66" s="32"/>
      <c r="G66" s="32"/>
      <c r="H66" s="33"/>
    </row>
    <row r="67" spans="1:8" s="2" customFormat="1" ht="16.9" customHeight="1">
      <c r="A67" s="32"/>
      <c r="B67" s="33"/>
      <c r="C67" s="214" t="s">
        <v>194</v>
      </c>
      <c r="D67" s="214" t="s">
        <v>195</v>
      </c>
      <c r="E67" s="17" t="s">
        <v>164</v>
      </c>
      <c r="F67" s="215">
        <v>304.6</v>
      </c>
      <c r="G67" s="32"/>
      <c r="H67" s="33"/>
    </row>
    <row r="68" spans="1:8" s="2" customFormat="1" ht="22.5">
      <c r="A68" s="32"/>
      <c r="B68" s="33"/>
      <c r="C68" s="214" t="s">
        <v>162</v>
      </c>
      <c r="D68" s="214" t="s">
        <v>163</v>
      </c>
      <c r="E68" s="17" t="s">
        <v>164</v>
      </c>
      <c r="F68" s="215">
        <v>418.2</v>
      </c>
      <c r="G68" s="32"/>
      <c r="H68" s="33"/>
    </row>
    <row r="69" spans="1:8" s="2" customFormat="1" ht="22.5">
      <c r="A69" s="32"/>
      <c r="B69" s="33"/>
      <c r="C69" s="214" t="s">
        <v>738</v>
      </c>
      <c r="D69" s="214" t="s">
        <v>205</v>
      </c>
      <c r="E69" s="17" t="s">
        <v>164</v>
      </c>
      <c r="F69" s="215">
        <v>319.83</v>
      </c>
      <c r="G69" s="32"/>
      <c r="H69" s="33"/>
    </row>
    <row r="70" spans="1:8" s="2" customFormat="1" ht="16.9" customHeight="1">
      <c r="A70" s="32"/>
      <c r="B70" s="33"/>
      <c r="C70" s="210" t="s">
        <v>118</v>
      </c>
      <c r="D70" s="211" t="s">
        <v>1</v>
      </c>
      <c r="E70" s="212" t="s">
        <v>1</v>
      </c>
      <c r="F70" s="213">
        <v>11.2</v>
      </c>
      <c r="G70" s="32"/>
      <c r="H70" s="33"/>
    </row>
    <row r="71" spans="1:8" s="2" customFormat="1" ht="16.9" customHeight="1">
      <c r="A71" s="32"/>
      <c r="B71" s="33"/>
      <c r="C71" s="214" t="s">
        <v>118</v>
      </c>
      <c r="D71" s="214" t="s">
        <v>727</v>
      </c>
      <c r="E71" s="17" t="s">
        <v>1</v>
      </c>
      <c r="F71" s="215">
        <v>11.2</v>
      </c>
      <c r="G71" s="32"/>
      <c r="H71" s="33"/>
    </row>
    <row r="72" spans="1:8" s="2" customFormat="1" ht="16.9" customHeight="1">
      <c r="A72" s="32"/>
      <c r="B72" s="33"/>
      <c r="C72" s="216" t="s">
        <v>849</v>
      </c>
      <c r="D72" s="32"/>
      <c r="E72" s="32"/>
      <c r="F72" s="32"/>
      <c r="G72" s="32"/>
      <c r="H72" s="33"/>
    </row>
    <row r="73" spans="1:8" s="2" customFormat="1" ht="16.9" customHeight="1">
      <c r="A73" s="32"/>
      <c r="B73" s="33"/>
      <c r="C73" s="214" t="s">
        <v>224</v>
      </c>
      <c r="D73" s="214" t="s">
        <v>225</v>
      </c>
      <c r="E73" s="17" t="s">
        <v>164</v>
      </c>
      <c r="F73" s="215">
        <v>11.2</v>
      </c>
      <c r="G73" s="32"/>
      <c r="H73" s="33"/>
    </row>
    <row r="74" spans="1:8" s="2" customFormat="1" ht="16.9" customHeight="1">
      <c r="A74" s="32"/>
      <c r="B74" s="33"/>
      <c r="C74" s="214" t="s">
        <v>304</v>
      </c>
      <c r="D74" s="214" t="s">
        <v>305</v>
      </c>
      <c r="E74" s="17" t="s">
        <v>164</v>
      </c>
      <c r="F74" s="215">
        <v>116.318</v>
      </c>
      <c r="G74" s="32"/>
      <c r="H74" s="33"/>
    </row>
    <row r="75" spans="1:8" s="2" customFormat="1" ht="22.5">
      <c r="A75" s="32"/>
      <c r="B75" s="33"/>
      <c r="C75" s="214" t="s">
        <v>162</v>
      </c>
      <c r="D75" s="214" t="s">
        <v>163</v>
      </c>
      <c r="E75" s="17" t="s">
        <v>164</v>
      </c>
      <c r="F75" s="215">
        <v>418.2</v>
      </c>
      <c r="G75" s="32"/>
      <c r="H75" s="33"/>
    </row>
    <row r="76" spans="1:8" s="2" customFormat="1" ht="16.9" customHeight="1">
      <c r="A76" s="32"/>
      <c r="B76" s="33"/>
      <c r="C76" s="210" t="s">
        <v>120</v>
      </c>
      <c r="D76" s="211" t="s">
        <v>1</v>
      </c>
      <c r="E76" s="212" t="s">
        <v>1</v>
      </c>
      <c r="F76" s="213">
        <v>2.718</v>
      </c>
      <c r="G76" s="32"/>
      <c r="H76" s="33"/>
    </row>
    <row r="77" spans="1:8" s="2" customFormat="1" ht="16.9" customHeight="1">
      <c r="A77" s="32"/>
      <c r="B77" s="33"/>
      <c r="C77" s="214" t="s">
        <v>120</v>
      </c>
      <c r="D77" s="214" t="s">
        <v>750</v>
      </c>
      <c r="E77" s="17" t="s">
        <v>1</v>
      </c>
      <c r="F77" s="215">
        <v>2.718</v>
      </c>
      <c r="G77" s="32"/>
      <c r="H77" s="33"/>
    </row>
    <row r="78" spans="1:8" s="2" customFormat="1" ht="16.9" customHeight="1">
      <c r="A78" s="32"/>
      <c r="B78" s="33"/>
      <c r="C78" s="216" t="s">
        <v>849</v>
      </c>
      <c r="D78" s="32"/>
      <c r="E78" s="32"/>
      <c r="F78" s="32"/>
      <c r="G78" s="32"/>
      <c r="H78" s="33"/>
    </row>
    <row r="79" spans="1:8" s="2" customFormat="1" ht="16.9" customHeight="1">
      <c r="A79" s="32"/>
      <c r="B79" s="33"/>
      <c r="C79" s="214" t="s">
        <v>746</v>
      </c>
      <c r="D79" s="214" t="s">
        <v>747</v>
      </c>
      <c r="E79" s="17" t="s">
        <v>164</v>
      </c>
      <c r="F79" s="215">
        <v>2.718</v>
      </c>
      <c r="G79" s="32"/>
      <c r="H79" s="33"/>
    </row>
    <row r="80" spans="1:8" s="2" customFormat="1" ht="16.9" customHeight="1">
      <c r="A80" s="32"/>
      <c r="B80" s="33"/>
      <c r="C80" s="214" t="s">
        <v>304</v>
      </c>
      <c r="D80" s="214" t="s">
        <v>305</v>
      </c>
      <c r="E80" s="17" t="s">
        <v>164</v>
      </c>
      <c r="F80" s="215">
        <v>116.318</v>
      </c>
      <c r="G80" s="32"/>
      <c r="H80" s="33"/>
    </row>
    <row r="81" spans="1:8" s="2" customFormat="1" ht="16.9" customHeight="1">
      <c r="A81" s="32"/>
      <c r="B81" s="33"/>
      <c r="C81" s="210" t="s">
        <v>124</v>
      </c>
      <c r="D81" s="211" t="s">
        <v>1</v>
      </c>
      <c r="E81" s="212" t="s">
        <v>1</v>
      </c>
      <c r="F81" s="213">
        <v>916.61</v>
      </c>
      <c r="G81" s="32"/>
      <c r="H81" s="33"/>
    </row>
    <row r="82" spans="1:8" s="2" customFormat="1" ht="22.5">
      <c r="A82" s="32"/>
      <c r="B82" s="33"/>
      <c r="C82" s="214" t="s">
        <v>1</v>
      </c>
      <c r="D82" s="214" t="s">
        <v>761</v>
      </c>
      <c r="E82" s="17" t="s">
        <v>1</v>
      </c>
      <c r="F82" s="215">
        <v>726.21</v>
      </c>
      <c r="G82" s="32"/>
      <c r="H82" s="33"/>
    </row>
    <row r="83" spans="1:8" s="2" customFormat="1" ht="16.9" customHeight="1">
      <c r="A83" s="32"/>
      <c r="B83" s="33"/>
      <c r="C83" s="214" t="s">
        <v>1</v>
      </c>
      <c r="D83" s="214" t="s">
        <v>762</v>
      </c>
      <c r="E83" s="17" t="s">
        <v>1</v>
      </c>
      <c r="F83" s="215">
        <v>190.4</v>
      </c>
      <c r="G83" s="32"/>
      <c r="H83" s="33"/>
    </row>
    <row r="84" spans="1:8" s="2" customFormat="1" ht="16.9" customHeight="1">
      <c r="A84" s="32"/>
      <c r="B84" s="33"/>
      <c r="C84" s="214" t="s">
        <v>124</v>
      </c>
      <c r="D84" s="214" t="s">
        <v>201</v>
      </c>
      <c r="E84" s="17" t="s">
        <v>1</v>
      </c>
      <c r="F84" s="215">
        <v>916.61</v>
      </c>
      <c r="G84" s="32"/>
      <c r="H84" s="33"/>
    </row>
    <row r="85" spans="1:8" s="2" customFormat="1" ht="16.9" customHeight="1">
      <c r="A85" s="32"/>
      <c r="B85" s="33"/>
      <c r="C85" s="216" t="s">
        <v>849</v>
      </c>
      <c r="D85" s="32"/>
      <c r="E85" s="32"/>
      <c r="F85" s="32"/>
      <c r="G85" s="32"/>
      <c r="H85" s="33"/>
    </row>
    <row r="86" spans="1:8" s="2" customFormat="1" ht="16.9" customHeight="1">
      <c r="A86" s="32"/>
      <c r="B86" s="33"/>
      <c r="C86" s="214" t="s">
        <v>287</v>
      </c>
      <c r="D86" s="214" t="s">
        <v>759</v>
      </c>
      <c r="E86" s="17" t="s">
        <v>164</v>
      </c>
      <c r="F86" s="215">
        <v>916.61</v>
      </c>
      <c r="G86" s="32"/>
      <c r="H86" s="33"/>
    </row>
    <row r="87" spans="1:8" s="2" customFormat="1" ht="16.9" customHeight="1">
      <c r="A87" s="32"/>
      <c r="B87" s="33"/>
      <c r="C87" s="214" t="s">
        <v>299</v>
      </c>
      <c r="D87" s="214" t="s">
        <v>300</v>
      </c>
      <c r="E87" s="17" t="s">
        <v>164</v>
      </c>
      <c r="F87" s="215">
        <v>916.61</v>
      </c>
      <c r="G87" s="32"/>
      <c r="H87" s="33"/>
    </row>
    <row r="88" spans="1:8" s="2" customFormat="1" ht="7.35" customHeight="1">
      <c r="A88" s="32"/>
      <c r="B88" s="47"/>
      <c r="C88" s="48"/>
      <c r="D88" s="48"/>
      <c r="E88" s="48"/>
      <c r="F88" s="48"/>
      <c r="G88" s="48"/>
      <c r="H88" s="33"/>
    </row>
    <row r="89" spans="1:8" s="2" customFormat="1" ht="11.25">
      <c r="A89" s="32"/>
      <c r="B89" s="32"/>
      <c r="C89" s="32"/>
      <c r="D89" s="32"/>
      <c r="E89" s="32"/>
      <c r="F89" s="32"/>
      <c r="G89" s="32"/>
      <c r="H89" s="32"/>
    </row>
  </sheetData>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07"/>
  <sheetViews>
    <sheetView showGridLines="0" workbookViewId="0" topLeftCell="A1"/>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54.421875" style="1" customWidth="1"/>
    <col min="7" max="7" width="8.00390625" style="1" customWidth="1"/>
    <col min="8" max="8" width="15.00390625" style="1" customWidth="1"/>
    <col min="9" max="9" width="16.8515625" style="1" customWidth="1"/>
    <col min="10" max="11" width="23.851562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56" s="1" customFormat="1" ht="36.95" customHeight="1">
      <c r="L2" s="244" t="s">
        <v>5</v>
      </c>
      <c r="M2" s="229"/>
      <c r="N2" s="229"/>
      <c r="O2" s="229"/>
      <c r="P2" s="229"/>
      <c r="Q2" s="229"/>
      <c r="R2" s="229"/>
      <c r="S2" s="229"/>
      <c r="T2" s="229"/>
      <c r="U2" s="229"/>
      <c r="V2" s="229"/>
      <c r="AT2" s="17" t="s">
        <v>88</v>
      </c>
      <c r="AZ2" s="98" t="s">
        <v>113</v>
      </c>
      <c r="BA2" s="98" t="s">
        <v>1</v>
      </c>
      <c r="BB2" s="98" t="s">
        <v>1</v>
      </c>
      <c r="BC2" s="98" t="s">
        <v>114</v>
      </c>
      <c r="BD2" s="98" t="s">
        <v>83</v>
      </c>
    </row>
    <row r="3" spans="2:56" s="1" customFormat="1" ht="6.95" customHeight="1">
      <c r="B3" s="18"/>
      <c r="C3" s="19"/>
      <c r="D3" s="19"/>
      <c r="E3" s="19"/>
      <c r="F3" s="19"/>
      <c r="G3" s="19"/>
      <c r="H3" s="19"/>
      <c r="I3" s="19"/>
      <c r="J3" s="19"/>
      <c r="K3" s="19"/>
      <c r="L3" s="20"/>
      <c r="AT3" s="17" t="s">
        <v>83</v>
      </c>
      <c r="AZ3" s="98" t="s">
        <v>115</v>
      </c>
      <c r="BA3" s="98" t="s">
        <v>1</v>
      </c>
      <c r="BB3" s="98" t="s">
        <v>1</v>
      </c>
      <c r="BC3" s="98" t="s">
        <v>116</v>
      </c>
      <c r="BD3" s="98" t="s">
        <v>83</v>
      </c>
    </row>
    <row r="4" spans="2:56" s="1" customFormat="1" ht="24.95" customHeight="1">
      <c r="B4" s="20"/>
      <c r="D4" s="21" t="s">
        <v>117</v>
      </c>
      <c r="L4" s="20"/>
      <c r="M4" s="99" t="s">
        <v>10</v>
      </c>
      <c r="AT4" s="17" t="s">
        <v>3</v>
      </c>
      <c r="AZ4" s="98" t="s">
        <v>118</v>
      </c>
      <c r="BA4" s="98" t="s">
        <v>1</v>
      </c>
      <c r="BB4" s="98" t="s">
        <v>1</v>
      </c>
      <c r="BC4" s="98" t="s">
        <v>119</v>
      </c>
      <c r="BD4" s="98" t="s">
        <v>83</v>
      </c>
    </row>
    <row r="5" spans="2:56" s="1" customFormat="1" ht="6.95" customHeight="1">
      <c r="B5" s="20"/>
      <c r="L5" s="20"/>
      <c r="AZ5" s="98" t="s">
        <v>120</v>
      </c>
      <c r="BA5" s="98" t="s">
        <v>1</v>
      </c>
      <c r="BB5" s="98" t="s">
        <v>1</v>
      </c>
      <c r="BC5" s="98" t="s">
        <v>121</v>
      </c>
      <c r="BD5" s="98" t="s">
        <v>83</v>
      </c>
    </row>
    <row r="6" spans="2:56" s="1" customFormat="1" ht="12" customHeight="1">
      <c r="B6" s="20"/>
      <c r="D6" s="27" t="s">
        <v>16</v>
      </c>
      <c r="L6" s="20"/>
      <c r="AZ6" s="98" t="s">
        <v>122</v>
      </c>
      <c r="BA6" s="98" t="s">
        <v>1</v>
      </c>
      <c r="BB6" s="98" t="s">
        <v>1</v>
      </c>
      <c r="BC6" s="98" t="s">
        <v>123</v>
      </c>
      <c r="BD6" s="98" t="s">
        <v>83</v>
      </c>
    </row>
    <row r="7" spans="2:56" s="1" customFormat="1" ht="14.45" customHeight="1">
      <c r="B7" s="20"/>
      <c r="E7" s="260" t="str">
        <f>'Rekapitulace stavby'!K6</f>
        <v>Rekonstrukce elektro-projektová dokumentace I. Etapa - 2+3NP</v>
      </c>
      <c r="F7" s="261"/>
      <c r="G7" s="261"/>
      <c r="H7" s="261"/>
      <c r="L7" s="20"/>
      <c r="AZ7" s="98" t="s">
        <v>124</v>
      </c>
      <c r="BA7" s="98" t="s">
        <v>1</v>
      </c>
      <c r="BB7" s="98" t="s">
        <v>1</v>
      </c>
      <c r="BC7" s="98" t="s">
        <v>125</v>
      </c>
      <c r="BD7" s="98" t="s">
        <v>83</v>
      </c>
    </row>
    <row r="8" spans="2:12" s="1" customFormat="1" ht="12" customHeight="1">
      <c r="B8" s="20"/>
      <c r="D8" s="27" t="s">
        <v>126</v>
      </c>
      <c r="L8" s="20"/>
    </row>
    <row r="9" spans="1:31" s="2" customFormat="1" ht="14.45" customHeight="1">
      <c r="A9" s="32"/>
      <c r="B9" s="33"/>
      <c r="C9" s="32"/>
      <c r="D9" s="32"/>
      <c r="E9" s="260" t="s">
        <v>127</v>
      </c>
      <c r="F9" s="262"/>
      <c r="G9" s="262"/>
      <c r="H9" s="262"/>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128</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5.6" customHeight="1">
      <c r="A11" s="32"/>
      <c r="B11" s="33"/>
      <c r="C11" s="32"/>
      <c r="D11" s="32"/>
      <c r="E11" s="222" t="s">
        <v>129</v>
      </c>
      <c r="F11" s="262"/>
      <c r="G11" s="262"/>
      <c r="H11" s="262"/>
      <c r="I11" s="32"/>
      <c r="J11" s="32"/>
      <c r="K11" s="32"/>
      <c r="L11" s="42"/>
      <c r="S11" s="32"/>
      <c r="T11" s="32"/>
      <c r="U11" s="32"/>
      <c r="V11" s="32"/>
      <c r="W11" s="32"/>
      <c r="X11" s="32"/>
      <c r="Y11" s="32"/>
      <c r="Z11" s="32"/>
      <c r="AA11" s="32"/>
      <c r="AB11" s="32"/>
      <c r="AC11" s="32"/>
      <c r="AD11" s="32"/>
      <c r="AE11" s="32"/>
    </row>
    <row r="12" spans="1:31"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16. 11. 2022</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 xml:space="preserve"> </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63" t="str">
        <f>'Rekapitulace stavby'!E14</f>
        <v>Vyplň údaj</v>
      </c>
      <c r="F20" s="228"/>
      <c r="G20" s="228"/>
      <c r="H20" s="228"/>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 xml:space="preserve"> </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32</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33</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4.45" customHeight="1">
      <c r="A29" s="100"/>
      <c r="B29" s="101"/>
      <c r="C29" s="100"/>
      <c r="D29" s="100"/>
      <c r="E29" s="233" t="s">
        <v>1</v>
      </c>
      <c r="F29" s="233"/>
      <c r="G29" s="233"/>
      <c r="H29" s="233"/>
      <c r="I29" s="100"/>
      <c r="J29" s="100"/>
      <c r="K29" s="100"/>
      <c r="L29" s="102"/>
      <c r="S29" s="100"/>
      <c r="T29" s="100"/>
      <c r="U29" s="100"/>
      <c r="V29" s="100"/>
      <c r="W29" s="100"/>
      <c r="X29" s="100"/>
      <c r="Y29" s="100"/>
      <c r="Z29" s="100"/>
      <c r="AA29" s="100"/>
      <c r="AB29" s="100"/>
      <c r="AC29" s="100"/>
      <c r="AD29" s="100"/>
      <c r="AE29" s="100"/>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3" t="s">
        <v>34</v>
      </c>
      <c r="E32" s="32"/>
      <c r="F32" s="32"/>
      <c r="G32" s="32"/>
      <c r="H32" s="32"/>
      <c r="I32" s="32"/>
      <c r="J32" s="71">
        <f>ROUND(J128,2)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36</v>
      </c>
      <c r="G34" s="32"/>
      <c r="H34" s="32"/>
      <c r="I34" s="36" t="s">
        <v>35</v>
      </c>
      <c r="J34" s="36" t="s">
        <v>37</v>
      </c>
      <c r="K34" s="32"/>
      <c r="L34" s="42"/>
      <c r="S34" s="32"/>
      <c r="T34" s="32"/>
      <c r="U34" s="32"/>
      <c r="V34" s="32"/>
      <c r="W34" s="32"/>
      <c r="X34" s="32"/>
      <c r="Y34" s="32"/>
      <c r="Z34" s="32"/>
      <c r="AA34" s="32"/>
      <c r="AB34" s="32"/>
      <c r="AC34" s="32"/>
      <c r="AD34" s="32"/>
      <c r="AE34" s="32"/>
    </row>
    <row r="35" spans="1:31" s="2" customFormat="1" ht="14.45" customHeight="1">
      <c r="A35" s="32"/>
      <c r="B35" s="33"/>
      <c r="C35" s="32"/>
      <c r="D35" s="104" t="s">
        <v>38</v>
      </c>
      <c r="E35" s="27" t="s">
        <v>39</v>
      </c>
      <c r="F35" s="105">
        <f>ROUND((SUM(BE128:BE206)),2)</f>
        <v>0</v>
      </c>
      <c r="G35" s="32"/>
      <c r="H35" s="32"/>
      <c r="I35" s="106">
        <v>0.21</v>
      </c>
      <c r="J35" s="105">
        <f>ROUND(((SUM(BE128:BE206))*I35),2)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40</v>
      </c>
      <c r="F36" s="105">
        <f>ROUND((SUM(BF128:BF206)),2)</f>
        <v>0</v>
      </c>
      <c r="G36" s="32"/>
      <c r="H36" s="32"/>
      <c r="I36" s="106">
        <v>0.15</v>
      </c>
      <c r="J36" s="105">
        <f>ROUND(((SUM(BF128:BF206))*I36),2)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41</v>
      </c>
      <c r="F37" s="105">
        <f>ROUND((SUM(BG128:BG206)),2)</f>
        <v>0</v>
      </c>
      <c r="G37" s="32"/>
      <c r="H37" s="32"/>
      <c r="I37" s="106">
        <v>0.21</v>
      </c>
      <c r="J37" s="105">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42</v>
      </c>
      <c r="F38" s="105">
        <f>ROUND((SUM(BH128:BH206)),2)</f>
        <v>0</v>
      </c>
      <c r="G38" s="32"/>
      <c r="H38" s="32"/>
      <c r="I38" s="106">
        <v>0.15</v>
      </c>
      <c r="J38" s="105">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43</v>
      </c>
      <c r="F39" s="105">
        <f>ROUND((SUM(BI128:BI206)),2)</f>
        <v>0</v>
      </c>
      <c r="G39" s="32"/>
      <c r="H39" s="32"/>
      <c r="I39" s="106">
        <v>0</v>
      </c>
      <c r="J39" s="105">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7"/>
      <c r="D41" s="108" t="s">
        <v>44</v>
      </c>
      <c r="E41" s="60"/>
      <c r="F41" s="60"/>
      <c r="G41" s="109" t="s">
        <v>45</v>
      </c>
      <c r="H41" s="110" t="s">
        <v>46</v>
      </c>
      <c r="I41" s="60"/>
      <c r="J41" s="111">
        <f>SUM(J32:J39)</f>
        <v>0</v>
      </c>
      <c r="K41" s="112"/>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47</v>
      </c>
      <c r="E50" s="44"/>
      <c r="F50" s="44"/>
      <c r="G50" s="43" t="s">
        <v>48</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49</v>
      </c>
      <c r="E61" s="35"/>
      <c r="F61" s="113" t="s">
        <v>50</v>
      </c>
      <c r="G61" s="45" t="s">
        <v>49</v>
      </c>
      <c r="H61" s="35"/>
      <c r="I61" s="35"/>
      <c r="J61" s="114" t="s">
        <v>50</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51</v>
      </c>
      <c r="E65" s="46"/>
      <c r="F65" s="46"/>
      <c r="G65" s="43" t="s">
        <v>52</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49</v>
      </c>
      <c r="E76" s="35"/>
      <c r="F76" s="113" t="s">
        <v>50</v>
      </c>
      <c r="G76" s="45" t="s">
        <v>49</v>
      </c>
      <c r="H76" s="35"/>
      <c r="I76" s="35"/>
      <c r="J76" s="114" t="s">
        <v>50</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130</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4.45" customHeight="1">
      <c r="A85" s="32"/>
      <c r="B85" s="33"/>
      <c r="C85" s="32"/>
      <c r="D85" s="32"/>
      <c r="E85" s="260" t="str">
        <f>E7</f>
        <v>Rekonstrukce elektro-projektová dokumentace I. Etapa - 2+3NP</v>
      </c>
      <c r="F85" s="261"/>
      <c r="G85" s="261"/>
      <c r="H85" s="261"/>
      <c r="I85" s="32"/>
      <c r="J85" s="32"/>
      <c r="K85" s="32"/>
      <c r="L85" s="42"/>
      <c r="S85" s="32"/>
      <c r="T85" s="32"/>
      <c r="U85" s="32"/>
      <c r="V85" s="32"/>
      <c r="W85" s="32"/>
      <c r="X85" s="32"/>
      <c r="Y85" s="32"/>
      <c r="Z85" s="32"/>
      <c r="AA85" s="32"/>
      <c r="AB85" s="32"/>
      <c r="AC85" s="32"/>
      <c r="AD85" s="32"/>
      <c r="AE85" s="32"/>
    </row>
    <row r="86" spans="2:12" s="1" customFormat="1" ht="12" customHeight="1">
      <c r="B86" s="20"/>
      <c r="C86" s="27" t="s">
        <v>126</v>
      </c>
      <c r="L86" s="20"/>
    </row>
    <row r="87" spans="1:31" s="2" customFormat="1" ht="14.45" customHeight="1">
      <c r="A87" s="32"/>
      <c r="B87" s="33"/>
      <c r="C87" s="32"/>
      <c r="D87" s="32"/>
      <c r="E87" s="260" t="s">
        <v>127</v>
      </c>
      <c r="F87" s="262"/>
      <c r="G87" s="262"/>
      <c r="H87" s="262"/>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128</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5.6" customHeight="1">
      <c r="A89" s="32"/>
      <c r="B89" s="33"/>
      <c r="C89" s="32"/>
      <c r="D89" s="32"/>
      <c r="E89" s="222" t="str">
        <f>E11</f>
        <v>stav2 - Stavební přípomoc pro EL v 2.np</v>
      </c>
      <c r="F89" s="262"/>
      <c r="G89" s="262"/>
      <c r="H89" s="262"/>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Hradec Králové, Pražská 68, SOŠ veterinární</v>
      </c>
      <c r="G91" s="32"/>
      <c r="H91" s="32"/>
      <c r="I91" s="27" t="s">
        <v>22</v>
      </c>
      <c r="J91" s="55" t="str">
        <f>IF(J14="","",J14)</f>
        <v>16. 11. 2022</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15.6" customHeight="1">
      <c r="A93" s="32"/>
      <c r="B93" s="33"/>
      <c r="C93" s="27" t="s">
        <v>24</v>
      </c>
      <c r="D93" s="32"/>
      <c r="E93" s="32"/>
      <c r="F93" s="25" t="str">
        <f>E17</f>
        <v xml:space="preserve"> </v>
      </c>
      <c r="G93" s="32"/>
      <c r="H93" s="32"/>
      <c r="I93" s="27" t="s">
        <v>30</v>
      </c>
      <c r="J93" s="30" t="str">
        <f>E23</f>
        <v xml:space="preserve"> </v>
      </c>
      <c r="K93" s="32"/>
      <c r="L93" s="42"/>
      <c r="S93" s="32"/>
      <c r="T93" s="32"/>
      <c r="U93" s="32"/>
      <c r="V93" s="32"/>
      <c r="W93" s="32"/>
      <c r="X93" s="32"/>
      <c r="Y93" s="32"/>
      <c r="Z93" s="32"/>
      <c r="AA93" s="32"/>
      <c r="AB93" s="32"/>
      <c r="AC93" s="32"/>
      <c r="AD93" s="32"/>
      <c r="AE93" s="32"/>
    </row>
    <row r="94" spans="1:31" s="2" customFormat="1" ht="15.6" customHeight="1">
      <c r="A94" s="32"/>
      <c r="B94" s="33"/>
      <c r="C94" s="27" t="s">
        <v>28</v>
      </c>
      <c r="D94" s="32"/>
      <c r="E94" s="32"/>
      <c r="F94" s="25" t="str">
        <f>IF(E20="","",E20)</f>
        <v>Vyplň údaj</v>
      </c>
      <c r="G94" s="32"/>
      <c r="H94" s="32"/>
      <c r="I94" s="27" t="s">
        <v>32</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5" t="s">
        <v>131</v>
      </c>
      <c r="D96" s="107"/>
      <c r="E96" s="107"/>
      <c r="F96" s="107"/>
      <c r="G96" s="107"/>
      <c r="H96" s="107"/>
      <c r="I96" s="107"/>
      <c r="J96" s="116" t="s">
        <v>132</v>
      </c>
      <c r="K96" s="107"/>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7" t="s">
        <v>133</v>
      </c>
      <c r="D98" s="32"/>
      <c r="E98" s="32"/>
      <c r="F98" s="32"/>
      <c r="G98" s="32"/>
      <c r="H98" s="32"/>
      <c r="I98" s="32"/>
      <c r="J98" s="71">
        <f>J128</f>
        <v>0</v>
      </c>
      <c r="K98" s="32"/>
      <c r="L98" s="42"/>
      <c r="S98" s="32"/>
      <c r="T98" s="32"/>
      <c r="U98" s="32"/>
      <c r="V98" s="32"/>
      <c r="W98" s="32"/>
      <c r="X98" s="32"/>
      <c r="Y98" s="32"/>
      <c r="Z98" s="32"/>
      <c r="AA98" s="32"/>
      <c r="AB98" s="32"/>
      <c r="AC98" s="32"/>
      <c r="AD98" s="32"/>
      <c r="AE98" s="32"/>
      <c r="AU98" s="17" t="s">
        <v>134</v>
      </c>
    </row>
    <row r="99" spans="2:12" s="9" customFormat="1" ht="24.95" customHeight="1">
      <c r="B99" s="118"/>
      <c r="D99" s="119" t="s">
        <v>135</v>
      </c>
      <c r="E99" s="120"/>
      <c r="F99" s="120"/>
      <c r="G99" s="120"/>
      <c r="H99" s="120"/>
      <c r="I99" s="120"/>
      <c r="J99" s="121">
        <f>J129</f>
        <v>0</v>
      </c>
      <c r="L99" s="118"/>
    </row>
    <row r="100" spans="2:12" s="10" customFormat="1" ht="19.9" customHeight="1">
      <c r="B100" s="122"/>
      <c r="D100" s="123" t="s">
        <v>136</v>
      </c>
      <c r="E100" s="124"/>
      <c r="F100" s="124"/>
      <c r="G100" s="124"/>
      <c r="H100" s="124"/>
      <c r="I100" s="124"/>
      <c r="J100" s="125">
        <f>J130</f>
        <v>0</v>
      </c>
      <c r="L100" s="122"/>
    </row>
    <row r="101" spans="2:12" s="10" customFormat="1" ht="19.9" customHeight="1">
      <c r="B101" s="122"/>
      <c r="D101" s="123" t="s">
        <v>137</v>
      </c>
      <c r="E101" s="124"/>
      <c r="F101" s="124"/>
      <c r="G101" s="124"/>
      <c r="H101" s="124"/>
      <c r="I101" s="124"/>
      <c r="J101" s="125">
        <f>J139</f>
        <v>0</v>
      </c>
      <c r="L101" s="122"/>
    </row>
    <row r="102" spans="2:12" s="9" customFormat="1" ht="24.95" customHeight="1">
      <c r="B102" s="118"/>
      <c r="D102" s="119" t="s">
        <v>138</v>
      </c>
      <c r="E102" s="120"/>
      <c r="F102" s="120"/>
      <c r="G102" s="120"/>
      <c r="H102" s="120"/>
      <c r="I102" s="120"/>
      <c r="J102" s="121">
        <f>J142</f>
        <v>0</v>
      </c>
      <c r="L102" s="118"/>
    </row>
    <row r="103" spans="2:12" s="10" customFormat="1" ht="19.9" customHeight="1">
      <c r="B103" s="122"/>
      <c r="D103" s="123" t="s">
        <v>139</v>
      </c>
      <c r="E103" s="124"/>
      <c r="F103" s="124"/>
      <c r="G103" s="124"/>
      <c r="H103" s="124"/>
      <c r="I103" s="124"/>
      <c r="J103" s="125">
        <f>J143</f>
        <v>0</v>
      </c>
      <c r="L103" s="122"/>
    </row>
    <row r="104" spans="2:12" s="10" customFormat="1" ht="19.9" customHeight="1">
      <c r="B104" s="122"/>
      <c r="D104" s="123" t="s">
        <v>140</v>
      </c>
      <c r="E104" s="124"/>
      <c r="F104" s="124"/>
      <c r="G104" s="124"/>
      <c r="H104" s="124"/>
      <c r="I104" s="124"/>
      <c r="J104" s="125">
        <f>J155</f>
        <v>0</v>
      </c>
      <c r="L104" s="122"/>
    </row>
    <row r="105" spans="2:12" s="10" customFormat="1" ht="19.9" customHeight="1">
      <c r="B105" s="122"/>
      <c r="D105" s="123" t="s">
        <v>141</v>
      </c>
      <c r="E105" s="124"/>
      <c r="F105" s="124"/>
      <c r="G105" s="124"/>
      <c r="H105" s="124"/>
      <c r="I105" s="124"/>
      <c r="J105" s="125">
        <f>J183</f>
        <v>0</v>
      </c>
      <c r="L105" s="122"/>
    </row>
    <row r="106" spans="2:12" s="10" customFormat="1" ht="19.9" customHeight="1">
      <c r="B106" s="122"/>
      <c r="D106" s="123" t="s">
        <v>142</v>
      </c>
      <c r="E106" s="124"/>
      <c r="F106" s="124"/>
      <c r="G106" s="124"/>
      <c r="H106" s="124"/>
      <c r="I106" s="124"/>
      <c r="J106" s="125">
        <f>J190</f>
        <v>0</v>
      </c>
      <c r="L106" s="122"/>
    </row>
    <row r="107" spans="1:31" s="2" customFormat="1" ht="21.7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47"/>
      <c r="C108" s="48"/>
      <c r="D108" s="48"/>
      <c r="E108" s="48"/>
      <c r="F108" s="48"/>
      <c r="G108" s="48"/>
      <c r="H108" s="48"/>
      <c r="I108" s="48"/>
      <c r="J108" s="48"/>
      <c r="K108" s="48"/>
      <c r="L108" s="42"/>
      <c r="S108" s="32"/>
      <c r="T108" s="32"/>
      <c r="U108" s="32"/>
      <c r="V108" s="32"/>
      <c r="W108" s="32"/>
      <c r="X108" s="32"/>
      <c r="Y108" s="32"/>
      <c r="Z108" s="32"/>
      <c r="AA108" s="32"/>
      <c r="AB108" s="32"/>
      <c r="AC108" s="32"/>
      <c r="AD108" s="32"/>
      <c r="AE108" s="32"/>
    </row>
    <row r="112" spans="1:31" s="2" customFormat="1" ht="6.95" customHeight="1">
      <c r="A112" s="32"/>
      <c r="B112" s="49"/>
      <c r="C112" s="50"/>
      <c r="D112" s="50"/>
      <c r="E112" s="50"/>
      <c r="F112" s="50"/>
      <c r="G112" s="50"/>
      <c r="H112" s="50"/>
      <c r="I112" s="50"/>
      <c r="J112" s="50"/>
      <c r="K112" s="50"/>
      <c r="L112" s="42"/>
      <c r="S112" s="32"/>
      <c r="T112" s="32"/>
      <c r="U112" s="32"/>
      <c r="V112" s="32"/>
      <c r="W112" s="32"/>
      <c r="X112" s="32"/>
      <c r="Y112" s="32"/>
      <c r="Z112" s="32"/>
      <c r="AA112" s="32"/>
      <c r="AB112" s="32"/>
      <c r="AC112" s="32"/>
      <c r="AD112" s="32"/>
      <c r="AE112" s="32"/>
    </row>
    <row r="113" spans="1:31" s="2" customFormat="1" ht="24.95" customHeight="1">
      <c r="A113" s="32"/>
      <c r="B113" s="33"/>
      <c r="C113" s="21" t="s">
        <v>143</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16</v>
      </c>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4.45" customHeight="1">
      <c r="A116" s="32"/>
      <c r="B116" s="33"/>
      <c r="C116" s="32"/>
      <c r="D116" s="32"/>
      <c r="E116" s="260" t="str">
        <f>E7</f>
        <v>Rekonstrukce elektro-projektová dokumentace I. Etapa - 2+3NP</v>
      </c>
      <c r="F116" s="261"/>
      <c r="G116" s="261"/>
      <c r="H116" s="261"/>
      <c r="I116" s="32"/>
      <c r="J116" s="32"/>
      <c r="K116" s="32"/>
      <c r="L116" s="42"/>
      <c r="S116" s="32"/>
      <c r="T116" s="32"/>
      <c r="U116" s="32"/>
      <c r="V116" s="32"/>
      <c r="W116" s="32"/>
      <c r="X116" s="32"/>
      <c r="Y116" s="32"/>
      <c r="Z116" s="32"/>
      <c r="AA116" s="32"/>
      <c r="AB116" s="32"/>
      <c r="AC116" s="32"/>
      <c r="AD116" s="32"/>
      <c r="AE116" s="32"/>
    </row>
    <row r="117" spans="2:12" s="1" customFormat="1" ht="12" customHeight="1">
      <c r="B117" s="20"/>
      <c r="C117" s="27" t="s">
        <v>126</v>
      </c>
      <c r="L117" s="20"/>
    </row>
    <row r="118" spans="1:31" s="2" customFormat="1" ht="14.45" customHeight="1">
      <c r="A118" s="32"/>
      <c r="B118" s="33"/>
      <c r="C118" s="32"/>
      <c r="D118" s="32"/>
      <c r="E118" s="260" t="s">
        <v>127</v>
      </c>
      <c r="F118" s="262"/>
      <c r="G118" s="262"/>
      <c r="H118" s="262"/>
      <c r="I118" s="32"/>
      <c r="J118" s="32"/>
      <c r="K118" s="32"/>
      <c r="L118" s="42"/>
      <c r="S118" s="32"/>
      <c r="T118" s="32"/>
      <c r="U118" s="32"/>
      <c r="V118" s="32"/>
      <c r="W118" s="32"/>
      <c r="X118" s="32"/>
      <c r="Y118" s="32"/>
      <c r="Z118" s="32"/>
      <c r="AA118" s="32"/>
      <c r="AB118" s="32"/>
      <c r="AC118" s="32"/>
      <c r="AD118" s="32"/>
      <c r="AE118" s="32"/>
    </row>
    <row r="119" spans="1:31" s="2" customFormat="1" ht="12" customHeight="1">
      <c r="A119" s="32"/>
      <c r="B119" s="33"/>
      <c r="C119" s="27" t="s">
        <v>128</v>
      </c>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2" customFormat="1" ht="15.6" customHeight="1">
      <c r="A120" s="32"/>
      <c r="B120" s="33"/>
      <c r="C120" s="32"/>
      <c r="D120" s="32"/>
      <c r="E120" s="222" t="str">
        <f>E11</f>
        <v>stav2 - Stavební přípomoc pro EL v 2.np</v>
      </c>
      <c r="F120" s="262"/>
      <c r="G120" s="262"/>
      <c r="H120" s="262"/>
      <c r="I120" s="32"/>
      <c r="J120" s="32"/>
      <c r="K120" s="32"/>
      <c r="L120" s="42"/>
      <c r="S120" s="32"/>
      <c r="T120" s="32"/>
      <c r="U120" s="32"/>
      <c r="V120" s="32"/>
      <c r="W120" s="32"/>
      <c r="X120" s="32"/>
      <c r="Y120" s="32"/>
      <c r="Z120" s="32"/>
      <c r="AA120" s="32"/>
      <c r="AB120" s="32"/>
      <c r="AC120" s="32"/>
      <c r="AD120" s="32"/>
      <c r="AE120" s="32"/>
    </row>
    <row r="121" spans="1:31" s="2" customFormat="1" ht="6.95"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2" customFormat="1" ht="12" customHeight="1">
      <c r="A122" s="32"/>
      <c r="B122" s="33"/>
      <c r="C122" s="27" t="s">
        <v>20</v>
      </c>
      <c r="D122" s="32"/>
      <c r="E122" s="32"/>
      <c r="F122" s="25" t="str">
        <f>F14</f>
        <v>Hradec Králové, Pražská 68, SOŠ veterinární</v>
      </c>
      <c r="G122" s="32"/>
      <c r="H122" s="32"/>
      <c r="I122" s="27" t="s">
        <v>22</v>
      </c>
      <c r="J122" s="55" t="str">
        <f>IF(J14="","",J14)</f>
        <v>16. 11. 2022</v>
      </c>
      <c r="K122" s="32"/>
      <c r="L122" s="42"/>
      <c r="S122" s="32"/>
      <c r="T122" s="32"/>
      <c r="U122" s="32"/>
      <c r="V122" s="32"/>
      <c r="W122" s="32"/>
      <c r="X122" s="32"/>
      <c r="Y122" s="32"/>
      <c r="Z122" s="32"/>
      <c r="AA122" s="32"/>
      <c r="AB122" s="32"/>
      <c r="AC122" s="32"/>
      <c r="AD122" s="32"/>
      <c r="AE122" s="32"/>
    </row>
    <row r="123" spans="1:31" s="2" customFormat="1" ht="6.95" customHeight="1">
      <c r="A123" s="32"/>
      <c r="B123" s="33"/>
      <c r="C123" s="32"/>
      <c r="D123" s="32"/>
      <c r="E123" s="32"/>
      <c r="F123" s="32"/>
      <c r="G123" s="32"/>
      <c r="H123" s="32"/>
      <c r="I123" s="32"/>
      <c r="J123" s="32"/>
      <c r="K123" s="32"/>
      <c r="L123" s="42"/>
      <c r="S123" s="32"/>
      <c r="T123" s="32"/>
      <c r="U123" s="32"/>
      <c r="V123" s="32"/>
      <c r="W123" s="32"/>
      <c r="X123" s="32"/>
      <c r="Y123" s="32"/>
      <c r="Z123" s="32"/>
      <c r="AA123" s="32"/>
      <c r="AB123" s="32"/>
      <c r="AC123" s="32"/>
      <c r="AD123" s="32"/>
      <c r="AE123" s="32"/>
    </row>
    <row r="124" spans="1:31" s="2" customFormat="1" ht="15.6" customHeight="1">
      <c r="A124" s="32"/>
      <c r="B124" s="33"/>
      <c r="C124" s="27" t="s">
        <v>24</v>
      </c>
      <c r="D124" s="32"/>
      <c r="E124" s="32"/>
      <c r="F124" s="25" t="str">
        <f>E17</f>
        <v xml:space="preserve"> </v>
      </c>
      <c r="G124" s="32"/>
      <c r="H124" s="32"/>
      <c r="I124" s="27" t="s">
        <v>30</v>
      </c>
      <c r="J124" s="30" t="str">
        <f>E23</f>
        <v xml:space="preserve"> </v>
      </c>
      <c r="K124" s="32"/>
      <c r="L124" s="42"/>
      <c r="S124" s="32"/>
      <c r="T124" s="32"/>
      <c r="U124" s="32"/>
      <c r="V124" s="32"/>
      <c r="W124" s="32"/>
      <c r="X124" s="32"/>
      <c r="Y124" s="32"/>
      <c r="Z124" s="32"/>
      <c r="AA124" s="32"/>
      <c r="AB124" s="32"/>
      <c r="AC124" s="32"/>
      <c r="AD124" s="32"/>
      <c r="AE124" s="32"/>
    </row>
    <row r="125" spans="1:31" s="2" customFormat="1" ht="15.6" customHeight="1">
      <c r="A125" s="32"/>
      <c r="B125" s="33"/>
      <c r="C125" s="27" t="s">
        <v>28</v>
      </c>
      <c r="D125" s="32"/>
      <c r="E125" s="32"/>
      <c r="F125" s="25" t="str">
        <f>IF(E20="","",E20)</f>
        <v>Vyplň údaj</v>
      </c>
      <c r="G125" s="32"/>
      <c r="H125" s="32"/>
      <c r="I125" s="27" t="s">
        <v>32</v>
      </c>
      <c r="J125" s="30" t="str">
        <f>E26</f>
        <v xml:space="preserve"> </v>
      </c>
      <c r="K125" s="32"/>
      <c r="L125" s="42"/>
      <c r="S125" s="32"/>
      <c r="T125" s="32"/>
      <c r="U125" s="32"/>
      <c r="V125" s="32"/>
      <c r="W125" s="32"/>
      <c r="X125" s="32"/>
      <c r="Y125" s="32"/>
      <c r="Z125" s="32"/>
      <c r="AA125" s="32"/>
      <c r="AB125" s="32"/>
      <c r="AC125" s="32"/>
      <c r="AD125" s="32"/>
      <c r="AE125" s="32"/>
    </row>
    <row r="126" spans="1:31" s="2" customFormat="1" ht="10.35" customHeight="1">
      <c r="A126" s="32"/>
      <c r="B126" s="33"/>
      <c r="C126" s="32"/>
      <c r="D126" s="32"/>
      <c r="E126" s="32"/>
      <c r="F126" s="32"/>
      <c r="G126" s="32"/>
      <c r="H126" s="32"/>
      <c r="I126" s="32"/>
      <c r="J126" s="32"/>
      <c r="K126" s="32"/>
      <c r="L126" s="42"/>
      <c r="S126" s="32"/>
      <c r="T126" s="32"/>
      <c r="U126" s="32"/>
      <c r="V126" s="32"/>
      <c r="W126" s="32"/>
      <c r="X126" s="32"/>
      <c r="Y126" s="32"/>
      <c r="Z126" s="32"/>
      <c r="AA126" s="32"/>
      <c r="AB126" s="32"/>
      <c r="AC126" s="32"/>
      <c r="AD126" s="32"/>
      <c r="AE126" s="32"/>
    </row>
    <row r="127" spans="1:31" s="11" customFormat="1" ht="29.25" customHeight="1">
      <c r="A127" s="126"/>
      <c r="B127" s="127"/>
      <c r="C127" s="128" t="s">
        <v>144</v>
      </c>
      <c r="D127" s="129" t="s">
        <v>59</v>
      </c>
      <c r="E127" s="129" t="s">
        <v>55</v>
      </c>
      <c r="F127" s="129" t="s">
        <v>56</v>
      </c>
      <c r="G127" s="129" t="s">
        <v>145</v>
      </c>
      <c r="H127" s="129" t="s">
        <v>146</v>
      </c>
      <c r="I127" s="129" t="s">
        <v>147</v>
      </c>
      <c r="J127" s="129" t="s">
        <v>132</v>
      </c>
      <c r="K127" s="130" t="s">
        <v>148</v>
      </c>
      <c r="L127" s="131"/>
      <c r="M127" s="62" t="s">
        <v>1</v>
      </c>
      <c r="N127" s="63" t="s">
        <v>38</v>
      </c>
      <c r="O127" s="63" t="s">
        <v>149</v>
      </c>
      <c r="P127" s="63" t="s">
        <v>150</v>
      </c>
      <c r="Q127" s="63" t="s">
        <v>151</v>
      </c>
      <c r="R127" s="63" t="s">
        <v>152</v>
      </c>
      <c r="S127" s="63" t="s">
        <v>153</v>
      </c>
      <c r="T127" s="64" t="s">
        <v>154</v>
      </c>
      <c r="U127" s="126"/>
      <c r="V127" s="126"/>
      <c r="W127" s="126"/>
      <c r="X127" s="126"/>
      <c r="Y127" s="126"/>
      <c r="Z127" s="126"/>
      <c r="AA127" s="126"/>
      <c r="AB127" s="126"/>
      <c r="AC127" s="126"/>
      <c r="AD127" s="126"/>
      <c r="AE127" s="126"/>
    </row>
    <row r="128" spans="1:63" s="2" customFormat="1" ht="22.9" customHeight="1">
      <c r="A128" s="32"/>
      <c r="B128" s="33"/>
      <c r="C128" s="69" t="s">
        <v>155</v>
      </c>
      <c r="D128" s="32"/>
      <c r="E128" s="32"/>
      <c r="F128" s="32"/>
      <c r="G128" s="32"/>
      <c r="H128" s="32"/>
      <c r="I128" s="32"/>
      <c r="J128" s="132">
        <f>BK128</f>
        <v>0</v>
      </c>
      <c r="K128" s="32"/>
      <c r="L128" s="33"/>
      <c r="M128" s="65"/>
      <c r="N128" s="56"/>
      <c r="O128" s="66"/>
      <c r="P128" s="133">
        <f>P129+P142</f>
        <v>0</v>
      </c>
      <c r="Q128" s="66"/>
      <c r="R128" s="133">
        <f>R129+R142</f>
        <v>5.451628250000001</v>
      </c>
      <c r="S128" s="66"/>
      <c r="T128" s="134">
        <f>T129+T142</f>
        <v>0.55365376</v>
      </c>
      <c r="U128" s="32"/>
      <c r="V128" s="32"/>
      <c r="W128" s="32"/>
      <c r="X128" s="32"/>
      <c r="Y128" s="32"/>
      <c r="Z128" s="32"/>
      <c r="AA128" s="32"/>
      <c r="AB128" s="32"/>
      <c r="AC128" s="32"/>
      <c r="AD128" s="32"/>
      <c r="AE128" s="32"/>
      <c r="AT128" s="17" t="s">
        <v>73</v>
      </c>
      <c r="AU128" s="17" t="s">
        <v>134</v>
      </c>
      <c r="BK128" s="135">
        <f>BK129+BK142</f>
        <v>0</v>
      </c>
    </row>
    <row r="129" spans="2:63" s="12" customFormat="1" ht="25.9" customHeight="1">
      <c r="B129" s="136"/>
      <c r="D129" s="137" t="s">
        <v>73</v>
      </c>
      <c r="E129" s="138" t="s">
        <v>156</v>
      </c>
      <c r="F129" s="138" t="s">
        <v>157</v>
      </c>
      <c r="I129" s="139"/>
      <c r="J129" s="140">
        <f>BK129</f>
        <v>0</v>
      </c>
      <c r="L129" s="136"/>
      <c r="M129" s="141"/>
      <c r="N129" s="142"/>
      <c r="O129" s="142"/>
      <c r="P129" s="143">
        <f>P130+P139</f>
        <v>0</v>
      </c>
      <c r="Q129" s="142"/>
      <c r="R129" s="143">
        <f>R130+R139</f>
        <v>0.06806019999999999</v>
      </c>
      <c r="S129" s="142"/>
      <c r="T129" s="144">
        <f>T130+T139</f>
        <v>0</v>
      </c>
      <c r="AR129" s="137" t="s">
        <v>81</v>
      </c>
      <c r="AT129" s="145" t="s">
        <v>73</v>
      </c>
      <c r="AU129" s="145" t="s">
        <v>74</v>
      </c>
      <c r="AY129" s="137" t="s">
        <v>158</v>
      </c>
      <c r="BK129" s="146">
        <f>BK130+BK139</f>
        <v>0</v>
      </c>
    </row>
    <row r="130" spans="2:63" s="12" customFormat="1" ht="22.9" customHeight="1">
      <c r="B130" s="136"/>
      <c r="D130" s="137" t="s">
        <v>73</v>
      </c>
      <c r="E130" s="147" t="s">
        <v>159</v>
      </c>
      <c r="F130" s="147" t="s">
        <v>160</v>
      </c>
      <c r="I130" s="139"/>
      <c r="J130" s="148">
        <f>BK130</f>
        <v>0</v>
      </c>
      <c r="L130" s="136"/>
      <c r="M130" s="141"/>
      <c r="N130" s="142"/>
      <c r="O130" s="142"/>
      <c r="P130" s="143">
        <f>SUM(P131:P138)</f>
        <v>0</v>
      </c>
      <c r="Q130" s="142"/>
      <c r="R130" s="143">
        <f>SUM(R131:R138)</f>
        <v>0.06806019999999999</v>
      </c>
      <c r="S130" s="142"/>
      <c r="T130" s="144">
        <f>SUM(T131:T138)</f>
        <v>0</v>
      </c>
      <c r="AR130" s="137" t="s">
        <v>81</v>
      </c>
      <c r="AT130" s="145" t="s">
        <v>73</v>
      </c>
      <c r="AU130" s="145" t="s">
        <v>81</v>
      </c>
      <c r="AY130" s="137" t="s">
        <v>158</v>
      </c>
      <c r="BK130" s="146">
        <f>SUM(BK131:BK138)</f>
        <v>0</v>
      </c>
    </row>
    <row r="131" spans="1:65" s="2" customFormat="1" ht="30" customHeight="1">
      <c r="A131" s="32"/>
      <c r="B131" s="149"/>
      <c r="C131" s="150" t="s">
        <v>81</v>
      </c>
      <c r="D131" s="150" t="s">
        <v>161</v>
      </c>
      <c r="E131" s="151" t="s">
        <v>162</v>
      </c>
      <c r="F131" s="152" t="s">
        <v>163</v>
      </c>
      <c r="G131" s="153" t="s">
        <v>164</v>
      </c>
      <c r="H131" s="154">
        <v>523.54</v>
      </c>
      <c r="I131" s="155"/>
      <c r="J131" s="156">
        <f>ROUND(I131*H131,2)</f>
        <v>0</v>
      </c>
      <c r="K131" s="152" t="s">
        <v>165</v>
      </c>
      <c r="L131" s="33"/>
      <c r="M131" s="157" t="s">
        <v>1</v>
      </c>
      <c r="N131" s="158" t="s">
        <v>39</v>
      </c>
      <c r="O131" s="58"/>
      <c r="P131" s="159">
        <f>O131*H131</f>
        <v>0</v>
      </c>
      <c r="Q131" s="159">
        <v>0.00013</v>
      </c>
      <c r="R131" s="159">
        <f>Q131*H131</f>
        <v>0.06806019999999999</v>
      </c>
      <c r="S131" s="159">
        <v>0</v>
      </c>
      <c r="T131" s="160">
        <f>S131*H131</f>
        <v>0</v>
      </c>
      <c r="U131" s="32"/>
      <c r="V131" s="32"/>
      <c r="W131" s="32"/>
      <c r="X131" s="32"/>
      <c r="Y131" s="32"/>
      <c r="Z131" s="32"/>
      <c r="AA131" s="32"/>
      <c r="AB131" s="32"/>
      <c r="AC131" s="32"/>
      <c r="AD131" s="32"/>
      <c r="AE131" s="32"/>
      <c r="AR131" s="161" t="s">
        <v>166</v>
      </c>
      <c r="AT131" s="161" t="s">
        <v>161</v>
      </c>
      <c r="AU131" s="161" t="s">
        <v>83</v>
      </c>
      <c r="AY131" s="17" t="s">
        <v>158</v>
      </c>
      <c r="BE131" s="162">
        <f>IF(N131="základní",J131,0)</f>
        <v>0</v>
      </c>
      <c r="BF131" s="162">
        <f>IF(N131="snížená",J131,0)</f>
        <v>0</v>
      </c>
      <c r="BG131" s="162">
        <f>IF(N131="zákl. přenesená",J131,0)</f>
        <v>0</v>
      </c>
      <c r="BH131" s="162">
        <f>IF(N131="sníž. přenesená",J131,0)</f>
        <v>0</v>
      </c>
      <c r="BI131" s="162">
        <f>IF(N131="nulová",J131,0)</f>
        <v>0</v>
      </c>
      <c r="BJ131" s="17" t="s">
        <v>81</v>
      </c>
      <c r="BK131" s="162">
        <f>ROUND(I131*H131,2)</f>
        <v>0</v>
      </c>
      <c r="BL131" s="17" t="s">
        <v>166</v>
      </c>
      <c r="BM131" s="161" t="s">
        <v>167</v>
      </c>
    </row>
    <row r="132" spans="1:47" s="2" customFormat="1" ht="19.5">
      <c r="A132" s="32"/>
      <c r="B132" s="33"/>
      <c r="C132" s="32"/>
      <c r="D132" s="163" t="s">
        <v>168</v>
      </c>
      <c r="E132" s="32"/>
      <c r="F132" s="164" t="s">
        <v>169</v>
      </c>
      <c r="G132" s="32"/>
      <c r="H132" s="32"/>
      <c r="I132" s="165"/>
      <c r="J132" s="32"/>
      <c r="K132" s="32"/>
      <c r="L132" s="33"/>
      <c r="M132" s="166"/>
      <c r="N132" s="167"/>
      <c r="O132" s="58"/>
      <c r="P132" s="58"/>
      <c r="Q132" s="58"/>
      <c r="R132" s="58"/>
      <c r="S132" s="58"/>
      <c r="T132" s="59"/>
      <c r="U132" s="32"/>
      <c r="V132" s="32"/>
      <c r="W132" s="32"/>
      <c r="X132" s="32"/>
      <c r="Y132" s="32"/>
      <c r="Z132" s="32"/>
      <c r="AA132" s="32"/>
      <c r="AB132" s="32"/>
      <c r="AC132" s="32"/>
      <c r="AD132" s="32"/>
      <c r="AE132" s="32"/>
      <c r="AT132" s="17" t="s">
        <v>168</v>
      </c>
      <c r="AU132" s="17" t="s">
        <v>83</v>
      </c>
    </row>
    <row r="133" spans="2:51" s="13" customFormat="1" ht="11.25">
      <c r="B133" s="168"/>
      <c r="D133" s="163" t="s">
        <v>170</v>
      </c>
      <c r="E133" s="169" t="s">
        <v>1</v>
      </c>
      <c r="F133" s="170" t="s">
        <v>171</v>
      </c>
      <c r="H133" s="171">
        <v>523.54</v>
      </c>
      <c r="I133" s="172"/>
      <c r="L133" s="168"/>
      <c r="M133" s="173"/>
      <c r="N133" s="174"/>
      <c r="O133" s="174"/>
      <c r="P133" s="174"/>
      <c r="Q133" s="174"/>
      <c r="R133" s="174"/>
      <c r="S133" s="174"/>
      <c r="T133" s="175"/>
      <c r="AT133" s="169" t="s">
        <v>170</v>
      </c>
      <c r="AU133" s="169" t="s">
        <v>83</v>
      </c>
      <c r="AV133" s="13" t="s">
        <v>83</v>
      </c>
      <c r="AW133" s="13" t="s">
        <v>31</v>
      </c>
      <c r="AX133" s="13" t="s">
        <v>81</v>
      </c>
      <c r="AY133" s="169" t="s">
        <v>158</v>
      </c>
    </row>
    <row r="134" spans="1:65" s="2" customFormat="1" ht="14.45" customHeight="1">
      <c r="A134" s="32"/>
      <c r="B134" s="149"/>
      <c r="C134" s="150" t="s">
        <v>83</v>
      </c>
      <c r="D134" s="150" t="s">
        <v>161</v>
      </c>
      <c r="E134" s="151" t="s">
        <v>172</v>
      </c>
      <c r="F134" s="152" t="s">
        <v>173</v>
      </c>
      <c r="G134" s="153" t="s">
        <v>174</v>
      </c>
      <c r="H134" s="154">
        <v>50</v>
      </c>
      <c r="I134" s="155"/>
      <c r="J134" s="156">
        <f>ROUND(I134*H134,2)</f>
        <v>0</v>
      </c>
      <c r="K134" s="152" t="s">
        <v>1</v>
      </c>
      <c r="L134" s="33"/>
      <c r="M134" s="157" t="s">
        <v>1</v>
      </c>
      <c r="N134" s="158" t="s">
        <v>39</v>
      </c>
      <c r="O134" s="58"/>
      <c r="P134" s="159">
        <f>O134*H134</f>
        <v>0</v>
      </c>
      <c r="Q134" s="159">
        <v>0</v>
      </c>
      <c r="R134" s="159">
        <f>Q134*H134</f>
        <v>0</v>
      </c>
      <c r="S134" s="159">
        <v>0</v>
      </c>
      <c r="T134" s="160">
        <f>S134*H134</f>
        <v>0</v>
      </c>
      <c r="U134" s="32"/>
      <c r="V134" s="32"/>
      <c r="W134" s="32"/>
      <c r="X134" s="32"/>
      <c r="Y134" s="32"/>
      <c r="Z134" s="32"/>
      <c r="AA134" s="32"/>
      <c r="AB134" s="32"/>
      <c r="AC134" s="32"/>
      <c r="AD134" s="32"/>
      <c r="AE134" s="32"/>
      <c r="AR134" s="161" t="s">
        <v>166</v>
      </c>
      <c r="AT134" s="161" t="s">
        <v>161</v>
      </c>
      <c r="AU134" s="161" t="s">
        <v>83</v>
      </c>
      <c r="AY134" s="17" t="s">
        <v>158</v>
      </c>
      <c r="BE134" s="162">
        <f>IF(N134="základní",J134,0)</f>
        <v>0</v>
      </c>
      <c r="BF134" s="162">
        <f>IF(N134="snížená",J134,0)</f>
        <v>0</v>
      </c>
      <c r="BG134" s="162">
        <f>IF(N134="zákl. přenesená",J134,0)</f>
        <v>0</v>
      </c>
      <c r="BH134" s="162">
        <f>IF(N134="sníž. přenesená",J134,0)</f>
        <v>0</v>
      </c>
      <c r="BI134" s="162">
        <f>IF(N134="nulová",J134,0)</f>
        <v>0</v>
      </c>
      <c r="BJ134" s="17" t="s">
        <v>81</v>
      </c>
      <c r="BK134" s="162">
        <f>ROUND(I134*H134,2)</f>
        <v>0</v>
      </c>
      <c r="BL134" s="17" t="s">
        <v>166</v>
      </c>
      <c r="BM134" s="161" t="s">
        <v>175</v>
      </c>
    </row>
    <row r="135" spans="1:47" s="2" customFormat="1" ht="11.25">
      <c r="A135" s="32"/>
      <c r="B135" s="33"/>
      <c r="C135" s="32"/>
      <c r="D135" s="163" t="s">
        <v>168</v>
      </c>
      <c r="E135" s="32"/>
      <c r="F135" s="164" t="s">
        <v>173</v>
      </c>
      <c r="G135" s="32"/>
      <c r="H135" s="32"/>
      <c r="I135" s="165"/>
      <c r="J135" s="32"/>
      <c r="K135" s="32"/>
      <c r="L135" s="33"/>
      <c r="M135" s="166"/>
      <c r="N135" s="167"/>
      <c r="O135" s="58"/>
      <c r="P135" s="58"/>
      <c r="Q135" s="58"/>
      <c r="R135" s="58"/>
      <c r="S135" s="58"/>
      <c r="T135" s="59"/>
      <c r="U135" s="32"/>
      <c r="V135" s="32"/>
      <c r="W135" s="32"/>
      <c r="X135" s="32"/>
      <c r="Y135" s="32"/>
      <c r="Z135" s="32"/>
      <c r="AA135" s="32"/>
      <c r="AB135" s="32"/>
      <c r="AC135" s="32"/>
      <c r="AD135" s="32"/>
      <c r="AE135" s="32"/>
      <c r="AT135" s="17" t="s">
        <v>168</v>
      </c>
      <c r="AU135" s="17" t="s">
        <v>83</v>
      </c>
    </row>
    <row r="136" spans="1:47" s="2" customFormat="1" ht="48.75">
      <c r="A136" s="32"/>
      <c r="B136" s="33"/>
      <c r="C136" s="32"/>
      <c r="D136" s="163" t="s">
        <v>176</v>
      </c>
      <c r="E136" s="32"/>
      <c r="F136" s="176" t="s">
        <v>177</v>
      </c>
      <c r="G136" s="32"/>
      <c r="H136" s="32"/>
      <c r="I136" s="165"/>
      <c r="J136" s="32"/>
      <c r="K136" s="32"/>
      <c r="L136" s="33"/>
      <c r="M136" s="166"/>
      <c r="N136" s="167"/>
      <c r="O136" s="58"/>
      <c r="P136" s="58"/>
      <c r="Q136" s="58"/>
      <c r="R136" s="58"/>
      <c r="S136" s="58"/>
      <c r="T136" s="59"/>
      <c r="U136" s="32"/>
      <c r="V136" s="32"/>
      <c r="W136" s="32"/>
      <c r="X136" s="32"/>
      <c r="Y136" s="32"/>
      <c r="Z136" s="32"/>
      <c r="AA136" s="32"/>
      <c r="AB136" s="32"/>
      <c r="AC136" s="32"/>
      <c r="AD136" s="32"/>
      <c r="AE136" s="32"/>
      <c r="AT136" s="17" t="s">
        <v>176</v>
      </c>
      <c r="AU136" s="17" t="s">
        <v>83</v>
      </c>
    </row>
    <row r="137" spans="1:65" s="2" customFormat="1" ht="14.45" customHeight="1">
      <c r="A137" s="32"/>
      <c r="B137" s="149"/>
      <c r="C137" s="150" t="s">
        <v>178</v>
      </c>
      <c r="D137" s="150" t="s">
        <v>161</v>
      </c>
      <c r="E137" s="151" t="s">
        <v>179</v>
      </c>
      <c r="F137" s="152" t="s">
        <v>180</v>
      </c>
      <c r="G137" s="153" t="s">
        <v>174</v>
      </c>
      <c r="H137" s="154">
        <v>30</v>
      </c>
      <c r="I137" s="155"/>
      <c r="J137" s="156">
        <f>ROUND(I137*H137,2)</f>
        <v>0</v>
      </c>
      <c r="K137" s="152" t="s">
        <v>1</v>
      </c>
      <c r="L137" s="33"/>
      <c r="M137" s="157" t="s">
        <v>1</v>
      </c>
      <c r="N137" s="158" t="s">
        <v>39</v>
      </c>
      <c r="O137" s="58"/>
      <c r="P137" s="159">
        <f>O137*H137</f>
        <v>0</v>
      </c>
      <c r="Q137" s="159">
        <v>0</v>
      </c>
      <c r="R137" s="159">
        <f>Q137*H137</f>
        <v>0</v>
      </c>
      <c r="S137" s="159">
        <v>0</v>
      </c>
      <c r="T137" s="160">
        <f>S137*H137</f>
        <v>0</v>
      </c>
      <c r="U137" s="32"/>
      <c r="V137" s="32"/>
      <c r="W137" s="32"/>
      <c r="X137" s="32"/>
      <c r="Y137" s="32"/>
      <c r="Z137" s="32"/>
      <c r="AA137" s="32"/>
      <c r="AB137" s="32"/>
      <c r="AC137" s="32"/>
      <c r="AD137" s="32"/>
      <c r="AE137" s="32"/>
      <c r="AR137" s="161" t="s">
        <v>166</v>
      </c>
      <c r="AT137" s="161" t="s">
        <v>161</v>
      </c>
      <c r="AU137" s="161" t="s">
        <v>83</v>
      </c>
      <c r="AY137" s="17" t="s">
        <v>158</v>
      </c>
      <c r="BE137" s="162">
        <f>IF(N137="základní",J137,0)</f>
        <v>0</v>
      </c>
      <c r="BF137" s="162">
        <f>IF(N137="snížená",J137,0)</f>
        <v>0</v>
      </c>
      <c r="BG137" s="162">
        <f>IF(N137="zákl. přenesená",J137,0)</f>
        <v>0</v>
      </c>
      <c r="BH137" s="162">
        <f>IF(N137="sníž. přenesená",J137,0)</f>
        <v>0</v>
      </c>
      <c r="BI137" s="162">
        <f>IF(N137="nulová",J137,0)</f>
        <v>0</v>
      </c>
      <c r="BJ137" s="17" t="s">
        <v>81</v>
      </c>
      <c r="BK137" s="162">
        <f>ROUND(I137*H137,2)</f>
        <v>0</v>
      </c>
      <c r="BL137" s="17" t="s">
        <v>166</v>
      </c>
      <c r="BM137" s="161" t="s">
        <v>181</v>
      </c>
    </row>
    <row r="138" spans="1:47" s="2" customFormat="1" ht="11.25">
      <c r="A138" s="32"/>
      <c r="B138" s="33"/>
      <c r="C138" s="32"/>
      <c r="D138" s="163" t="s">
        <v>168</v>
      </c>
      <c r="E138" s="32"/>
      <c r="F138" s="164" t="s">
        <v>180</v>
      </c>
      <c r="G138" s="32"/>
      <c r="H138" s="32"/>
      <c r="I138" s="165"/>
      <c r="J138" s="32"/>
      <c r="K138" s="32"/>
      <c r="L138" s="33"/>
      <c r="M138" s="166"/>
      <c r="N138" s="167"/>
      <c r="O138" s="58"/>
      <c r="P138" s="58"/>
      <c r="Q138" s="58"/>
      <c r="R138" s="58"/>
      <c r="S138" s="58"/>
      <c r="T138" s="59"/>
      <c r="U138" s="32"/>
      <c r="V138" s="32"/>
      <c r="W138" s="32"/>
      <c r="X138" s="32"/>
      <c r="Y138" s="32"/>
      <c r="Z138" s="32"/>
      <c r="AA138" s="32"/>
      <c r="AB138" s="32"/>
      <c r="AC138" s="32"/>
      <c r="AD138" s="32"/>
      <c r="AE138" s="32"/>
      <c r="AT138" s="17" t="s">
        <v>168</v>
      </c>
      <c r="AU138" s="17" t="s">
        <v>83</v>
      </c>
    </row>
    <row r="139" spans="2:63" s="12" customFormat="1" ht="22.9" customHeight="1">
      <c r="B139" s="136"/>
      <c r="D139" s="137" t="s">
        <v>73</v>
      </c>
      <c r="E139" s="147" t="s">
        <v>182</v>
      </c>
      <c r="F139" s="147" t="s">
        <v>183</v>
      </c>
      <c r="I139" s="139"/>
      <c r="J139" s="148">
        <f>BK139</f>
        <v>0</v>
      </c>
      <c r="L139" s="136"/>
      <c r="M139" s="141"/>
      <c r="N139" s="142"/>
      <c r="O139" s="142"/>
      <c r="P139" s="143">
        <f>SUM(P140:P141)</f>
        <v>0</v>
      </c>
      <c r="Q139" s="142"/>
      <c r="R139" s="143">
        <f>SUM(R140:R141)</f>
        <v>0</v>
      </c>
      <c r="S139" s="142"/>
      <c r="T139" s="144">
        <f>SUM(T140:T141)</f>
        <v>0</v>
      </c>
      <c r="AR139" s="137" t="s">
        <v>81</v>
      </c>
      <c r="AT139" s="145" t="s">
        <v>73</v>
      </c>
      <c r="AU139" s="145" t="s">
        <v>81</v>
      </c>
      <c r="AY139" s="137" t="s">
        <v>158</v>
      </c>
      <c r="BK139" s="146">
        <f>SUM(BK140:BK141)</f>
        <v>0</v>
      </c>
    </row>
    <row r="140" spans="1:65" s="2" customFormat="1" ht="19.9" customHeight="1">
      <c r="A140" s="32"/>
      <c r="B140" s="149"/>
      <c r="C140" s="150" t="s">
        <v>166</v>
      </c>
      <c r="D140" s="150" t="s">
        <v>161</v>
      </c>
      <c r="E140" s="151" t="s">
        <v>184</v>
      </c>
      <c r="F140" s="152" t="s">
        <v>185</v>
      </c>
      <c r="G140" s="153" t="s">
        <v>186</v>
      </c>
      <c r="H140" s="154">
        <v>0.068</v>
      </c>
      <c r="I140" s="155"/>
      <c r="J140" s="156">
        <f>ROUND(I140*H140,2)</f>
        <v>0</v>
      </c>
      <c r="K140" s="152" t="s">
        <v>165</v>
      </c>
      <c r="L140" s="33"/>
      <c r="M140" s="157" t="s">
        <v>1</v>
      </c>
      <c r="N140" s="158" t="s">
        <v>39</v>
      </c>
      <c r="O140" s="58"/>
      <c r="P140" s="159">
        <f>O140*H140</f>
        <v>0</v>
      </c>
      <c r="Q140" s="159">
        <v>0</v>
      </c>
      <c r="R140" s="159">
        <f>Q140*H140</f>
        <v>0</v>
      </c>
      <c r="S140" s="159">
        <v>0</v>
      </c>
      <c r="T140" s="160">
        <f>S140*H140</f>
        <v>0</v>
      </c>
      <c r="U140" s="32"/>
      <c r="V140" s="32"/>
      <c r="W140" s="32"/>
      <c r="X140" s="32"/>
      <c r="Y140" s="32"/>
      <c r="Z140" s="32"/>
      <c r="AA140" s="32"/>
      <c r="AB140" s="32"/>
      <c r="AC140" s="32"/>
      <c r="AD140" s="32"/>
      <c r="AE140" s="32"/>
      <c r="AR140" s="161" t="s">
        <v>166</v>
      </c>
      <c r="AT140" s="161" t="s">
        <v>161</v>
      </c>
      <c r="AU140" s="161" t="s">
        <v>83</v>
      </c>
      <c r="AY140" s="17" t="s">
        <v>158</v>
      </c>
      <c r="BE140" s="162">
        <f>IF(N140="základní",J140,0)</f>
        <v>0</v>
      </c>
      <c r="BF140" s="162">
        <f>IF(N140="snížená",J140,0)</f>
        <v>0</v>
      </c>
      <c r="BG140" s="162">
        <f>IF(N140="zákl. přenesená",J140,0)</f>
        <v>0</v>
      </c>
      <c r="BH140" s="162">
        <f>IF(N140="sníž. přenesená",J140,0)</f>
        <v>0</v>
      </c>
      <c r="BI140" s="162">
        <f>IF(N140="nulová",J140,0)</f>
        <v>0</v>
      </c>
      <c r="BJ140" s="17" t="s">
        <v>81</v>
      </c>
      <c r="BK140" s="162">
        <f>ROUND(I140*H140,2)</f>
        <v>0</v>
      </c>
      <c r="BL140" s="17" t="s">
        <v>166</v>
      </c>
      <c r="BM140" s="161" t="s">
        <v>187</v>
      </c>
    </row>
    <row r="141" spans="1:47" s="2" customFormat="1" ht="29.25">
      <c r="A141" s="32"/>
      <c r="B141" s="33"/>
      <c r="C141" s="32"/>
      <c r="D141" s="163" t="s">
        <v>168</v>
      </c>
      <c r="E141" s="32"/>
      <c r="F141" s="164" t="s">
        <v>188</v>
      </c>
      <c r="G141" s="32"/>
      <c r="H141" s="32"/>
      <c r="I141" s="165"/>
      <c r="J141" s="32"/>
      <c r="K141" s="32"/>
      <c r="L141" s="33"/>
      <c r="M141" s="166"/>
      <c r="N141" s="167"/>
      <c r="O141" s="58"/>
      <c r="P141" s="58"/>
      <c r="Q141" s="58"/>
      <c r="R141" s="58"/>
      <c r="S141" s="58"/>
      <c r="T141" s="59"/>
      <c r="U141" s="32"/>
      <c r="V141" s="32"/>
      <c r="W141" s="32"/>
      <c r="X141" s="32"/>
      <c r="Y141" s="32"/>
      <c r="Z141" s="32"/>
      <c r="AA141" s="32"/>
      <c r="AB141" s="32"/>
      <c r="AC141" s="32"/>
      <c r="AD141" s="32"/>
      <c r="AE141" s="32"/>
      <c r="AT141" s="17" t="s">
        <v>168</v>
      </c>
      <c r="AU141" s="17" t="s">
        <v>83</v>
      </c>
    </row>
    <row r="142" spans="2:63" s="12" customFormat="1" ht="25.9" customHeight="1">
      <c r="B142" s="136"/>
      <c r="D142" s="137" t="s">
        <v>73</v>
      </c>
      <c r="E142" s="138" t="s">
        <v>189</v>
      </c>
      <c r="F142" s="138" t="s">
        <v>190</v>
      </c>
      <c r="I142" s="139"/>
      <c r="J142" s="140">
        <f>BK142</f>
        <v>0</v>
      </c>
      <c r="L142" s="136"/>
      <c r="M142" s="141"/>
      <c r="N142" s="142"/>
      <c r="O142" s="142"/>
      <c r="P142" s="143">
        <f>P143+P155+P183+P190</f>
        <v>0</v>
      </c>
      <c r="Q142" s="142"/>
      <c r="R142" s="143">
        <f>R143+R155+R183+R190</f>
        <v>5.383568050000001</v>
      </c>
      <c r="S142" s="142"/>
      <c r="T142" s="144">
        <f>T143+T155+T183+T190</f>
        <v>0.55365376</v>
      </c>
      <c r="AR142" s="137" t="s">
        <v>83</v>
      </c>
      <c r="AT142" s="145" t="s">
        <v>73</v>
      </c>
      <c r="AU142" s="145" t="s">
        <v>74</v>
      </c>
      <c r="AY142" s="137" t="s">
        <v>158</v>
      </c>
      <c r="BK142" s="146">
        <f>BK143+BK155+BK183+BK190</f>
        <v>0</v>
      </c>
    </row>
    <row r="143" spans="2:63" s="12" customFormat="1" ht="22.9" customHeight="1">
      <c r="B143" s="136"/>
      <c r="D143" s="137" t="s">
        <v>73</v>
      </c>
      <c r="E143" s="147" t="s">
        <v>191</v>
      </c>
      <c r="F143" s="147" t="s">
        <v>192</v>
      </c>
      <c r="I143" s="139"/>
      <c r="J143" s="148">
        <f>BK143</f>
        <v>0</v>
      </c>
      <c r="L143" s="136"/>
      <c r="M143" s="141"/>
      <c r="N143" s="142"/>
      <c r="O143" s="142"/>
      <c r="P143" s="143">
        <f>SUM(P144:P154)</f>
        <v>0</v>
      </c>
      <c r="Q143" s="142"/>
      <c r="R143" s="143">
        <f>SUM(R144:R154)</f>
        <v>1.5189372</v>
      </c>
      <c r="S143" s="142"/>
      <c r="T143" s="144">
        <f>SUM(T144:T154)</f>
        <v>0</v>
      </c>
      <c r="AR143" s="137" t="s">
        <v>83</v>
      </c>
      <c r="AT143" s="145" t="s">
        <v>73</v>
      </c>
      <c r="AU143" s="145" t="s">
        <v>81</v>
      </c>
      <c r="AY143" s="137" t="s">
        <v>158</v>
      </c>
      <c r="BK143" s="146">
        <f>SUM(BK144:BK154)</f>
        <v>0</v>
      </c>
    </row>
    <row r="144" spans="1:65" s="2" customFormat="1" ht="22.15" customHeight="1">
      <c r="A144" s="32"/>
      <c r="B144" s="149"/>
      <c r="C144" s="150" t="s">
        <v>193</v>
      </c>
      <c r="D144" s="150" t="s">
        <v>161</v>
      </c>
      <c r="E144" s="151" t="s">
        <v>194</v>
      </c>
      <c r="F144" s="152" t="s">
        <v>195</v>
      </c>
      <c r="G144" s="153" t="s">
        <v>164</v>
      </c>
      <c r="H144" s="154">
        <v>418.44</v>
      </c>
      <c r="I144" s="155"/>
      <c r="J144" s="156">
        <f>ROUND(I144*H144,2)</f>
        <v>0</v>
      </c>
      <c r="K144" s="152" t="s">
        <v>165</v>
      </c>
      <c r="L144" s="33"/>
      <c r="M144" s="157" t="s">
        <v>1</v>
      </c>
      <c r="N144" s="158" t="s">
        <v>39</v>
      </c>
      <c r="O144" s="58"/>
      <c r="P144" s="159">
        <f>O144*H144</f>
        <v>0</v>
      </c>
      <c r="Q144" s="159">
        <v>0.00132</v>
      </c>
      <c r="R144" s="159">
        <f>Q144*H144</f>
        <v>0.5523408</v>
      </c>
      <c r="S144" s="159">
        <v>0</v>
      </c>
      <c r="T144" s="160">
        <f>S144*H144</f>
        <v>0</v>
      </c>
      <c r="U144" s="32"/>
      <c r="V144" s="32"/>
      <c r="W144" s="32"/>
      <c r="X144" s="32"/>
      <c r="Y144" s="32"/>
      <c r="Z144" s="32"/>
      <c r="AA144" s="32"/>
      <c r="AB144" s="32"/>
      <c r="AC144" s="32"/>
      <c r="AD144" s="32"/>
      <c r="AE144" s="32"/>
      <c r="AR144" s="161" t="s">
        <v>196</v>
      </c>
      <c r="AT144" s="161" t="s">
        <v>161</v>
      </c>
      <c r="AU144" s="161" t="s">
        <v>83</v>
      </c>
      <c r="AY144" s="17" t="s">
        <v>158</v>
      </c>
      <c r="BE144" s="162">
        <f>IF(N144="základní",J144,0)</f>
        <v>0</v>
      </c>
      <c r="BF144" s="162">
        <f>IF(N144="snížená",J144,0)</f>
        <v>0</v>
      </c>
      <c r="BG144" s="162">
        <f>IF(N144="zákl. přenesená",J144,0)</f>
        <v>0</v>
      </c>
      <c r="BH144" s="162">
        <f>IF(N144="sníž. přenesená",J144,0)</f>
        <v>0</v>
      </c>
      <c r="BI144" s="162">
        <f>IF(N144="nulová",J144,0)</f>
        <v>0</v>
      </c>
      <c r="BJ144" s="17" t="s">
        <v>81</v>
      </c>
      <c r="BK144" s="162">
        <f>ROUND(I144*H144,2)</f>
        <v>0</v>
      </c>
      <c r="BL144" s="17" t="s">
        <v>196</v>
      </c>
      <c r="BM144" s="161" t="s">
        <v>197</v>
      </c>
    </row>
    <row r="145" spans="1:47" s="2" customFormat="1" ht="19.5">
      <c r="A145" s="32"/>
      <c r="B145" s="33"/>
      <c r="C145" s="32"/>
      <c r="D145" s="163" t="s">
        <v>168</v>
      </c>
      <c r="E145" s="32"/>
      <c r="F145" s="164" t="s">
        <v>198</v>
      </c>
      <c r="G145" s="32"/>
      <c r="H145" s="32"/>
      <c r="I145" s="165"/>
      <c r="J145" s="32"/>
      <c r="K145" s="32"/>
      <c r="L145" s="33"/>
      <c r="M145" s="166"/>
      <c r="N145" s="167"/>
      <c r="O145" s="58"/>
      <c r="P145" s="58"/>
      <c r="Q145" s="58"/>
      <c r="R145" s="58"/>
      <c r="S145" s="58"/>
      <c r="T145" s="59"/>
      <c r="U145" s="32"/>
      <c r="V145" s="32"/>
      <c r="W145" s="32"/>
      <c r="X145" s="32"/>
      <c r="Y145" s="32"/>
      <c r="Z145" s="32"/>
      <c r="AA145" s="32"/>
      <c r="AB145" s="32"/>
      <c r="AC145" s="32"/>
      <c r="AD145" s="32"/>
      <c r="AE145" s="32"/>
      <c r="AT145" s="17" t="s">
        <v>168</v>
      </c>
      <c r="AU145" s="17" t="s">
        <v>83</v>
      </c>
    </row>
    <row r="146" spans="2:51" s="13" customFormat="1" ht="11.25">
      <c r="B146" s="168"/>
      <c r="D146" s="163" t="s">
        <v>170</v>
      </c>
      <c r="E146" s="169" t="s">
        <v>1</v>
      </c>
      <c r="F146" s="170" t="s">
        <v>199</v>
      </c>
      <c r="H146" s="171">
        <v>280.04</v>
      </c>
      <c r="I146" s="172"/>
      <c r="L146" s="168"/>
      <c r="M146" s="173"/>
      <c r="N146" s="174"/>
      <c r="O146" s="174"/>
      <c r="P146" s="174"/>
      <c r="Q146" s="174"/>
      <c r="R146" s="174"/>
      <c r="S146" s="174"/>
      <c r="T146" s="175"/>
      <c r="AT146" s="169" t="s">
        <v>170</v>
      </c>
      <c r="AU146" s="169" t="s">
        <v>83</v>
      </c>
      <c r="AV146" s="13" t="s">
        <v>83</v>
      </c>
      <c r="AW146" s="13" t="s">
        <v>31</v>
      </c>
      <c r="AX146" s="13" t="s">
        <v>74</v>
      </c>
      <c r="AY146" s="169" t="s">
        <v>158</v>
      </c>
    </row>
    <row r="147" spans="2:51" s="13" customFormat="1" ht="11.25">
      <c r="B147" s="168"/>
      <c r="D147" s="163" t="s">
        <v>170</v>
      </c>
      <c r="E147" s="169" t="s">
        <v>1</v>
      </c>
      <c r="F147" s="170" t="s">
        <v>200</v>
      </c>
      <c r="H147" s="171">
        <v>138.4</v>
      </c>
      <c r="I147" s="172"/>
      <c r="L147" s="168"/>
      <c r="M147" s="173"/>
      <c r="N147" s="174"/>
      <c r="O147" s="174"/>
      <c r="P147" s="174"/>
      <c r="Q147" s="174"/>
      <c r="R147" s="174"/>
      <c r="S147" s="174"/>
      <c r="T147" s="175"/>
      <c r="AT147" s="169" t="s">
        <v>170</v>
      </c>
      <c r="AU147" s="169" t="s">
        <v>83</v>
      </c>
      <c r="AV147" s="13" t="s">
        <v>83</v>
      </c>
      <c r="AW147" s="13" t="s">
        <v>31</v>
      </c>
      <c r="AX147" s="13" t="s">
        <v>74</v>
      </c>
      <c r="AY147" s="169" t="s">
        <v>158</v>
      </c>
    </row>
    <row r="148" spans="2:51" s="14" customFormat="1" ht="11.25">
      <c r="B148" s="177"/>
      <c r="D148" s="163" t="s">
        <v>170</v>
      </c>
      <c r="E148" s="178" t="s">
        <v>115</v>
      </c>
      <c r="F148" s="179" t="s">
        <v>201</v>
      </c>
      <c r="H148" s="180">
        <v>418.44</v>
      </c>
      <c r="I148" s="181"/>
      <c r="L148" s="177"/>
      <c r="M148" s="182"/>
      <c r="N148" s="183"/>
      <c r="O148" s="183"/>
      <c r="P148" s="183"/>
      <c r="Q148" s="183"/>
      <c r="R148" s="183"/>
      <c r="S148" s="183"/>
      <c r="T148" s="184"/>
      <c r="AT148" s="178" t="s">
        <v>170</v>
      </c>
      <c r="AU148" s="178" t="s">
        <v>83</v>
      </c>
      <c r="AV148" s="14" t="s">
        <v>166</v>
      </c>
      <c r="AW148" s="14" t="s">
        <v>31</v>
      </c>
      <c r="AX148" s="14" t="s">
        <v>81</v>
      </c>
      <c r="AY148" s="178" t="s">
        <v>158</v>
      </c>
    </row>
    <row r="149" spans="1:65" s="2" customFormat="1" ht="34.9" customHeight="1">
      <c r="A149" s="32"/>
      <c r="B149" s="149"/>
      <c r="C149" s="185" t="s">
        <v>202</v>
      </c>
      <c r="D149" s="185" t="s">
        <v>203</v>
      </c>
      <c r="E149" s="186" t="s">
        <v>204</v>
      </c>
      <c r="F149" s="187" t="s">
        <v>205</v>
      </c>
      <c r="G149" s="188" t="s">
        <v>164</v>
      </c>
      <c r="H149" s="189">
        <v>439.362</v>
      </c>
      <c r="I149" s="190"/>
      <c r="J149" s="191">
        <f>ROUND(I149*H149,2)</f>
        <v>0</v>
      </c>
      <c r="K149" s="187" t="s">
        <v>1</v>
      </c>
      <c r="L149" s="192"/>
      <c r="M149" s="193" t="s">
        <v>1</v>
      </c>
      <c r="N149" s="194" t="s">
        <v>39</v>
      </c>
      <c r="O149" s="58"/>
      <c r="P149" s="159">
        <f>O149*H149</f>
        <v>0</v>
      </c>
      <c r="Q149" s="159">
        <v>0.0022</v>
      </c>
      <c r="R149" s="159">
        <f>Q149*H149</f>
        <v>0.9665964000000001</v>
      </c>
      <c r="S149" s="159">
        <v>0</v>
      </c>
      <c r="T149" s="160">
        <f>S149*H149</f>
        <v>0</v>
      </c>
      <c r="U149" s="32"/>
      <c r="V149" s="32"/>
      <c r="W149" s="32"/>
      <c r="X149" s="32"/>
      <c r="Y149" s="32"/>
      <c r="Z149" s="32"/>
      <c r="AA149" s="32"/>
      <c r="AB149" s="32"/>
      <c r="AC149" s="32"/>
      <c r="AD149" s="32"/>
      <c r="AE149" s="32"/>
      <c r="AR149" s="161" t="s">
        <v>206</v>
      </c>
      <c r="AT149" s="161" t="s">
        <v>203</v>
      </c>
      <c r="AU149" s="161" t="s">
        <v>83</v>
      </c>
      <c r="AY149" s="17" t="s">
        <v>158</v>
      </c>
      <c r="BE149" s="162">
        <f>IF(N149="základní",J149,0)</f>
        <v>0</v>
      </c>
      <c r="BF149" s="162">
        <f>IF(N149="snížená",J149,0)</f>
        <v>0</v>
      </c>
      <c r="BG149" s="162">
        <f>IF(N149="zákl. přenesená",J149,0)</f>
        <v>0</v>
      </c>
      <c r="BH149" s="162">
        <f>IF(N149="sníž. přenesená",J149,0)</f>
        <v>0</v>
      </c>
      <c r="BI149" s="162">
        <f>IF(N149="nulová",J149,0)</f>
        <v>0</v>
      </c>
      <c r="BJ149" s="17" t="s">
        <v>81</v>
      </c>
      <c r="BK149" s="162">
        <f>ROUND(I149*H149,2)</f>
        <v>0</v>
      </c>
      <c r="BL149" s="17" t="s">
        <v>196</v>
      </c>
      <c r="BM149" s="161" t="s">
        <v>207</v>
      </c>
    </row>
    <row r="150" spans="1:47" s="2" customFormat="1" ht="19.5">
      <c r="A150" s="32"/>
      <c r="B150" s="33"/>
      <c r="C150" s="32"/>
      <c r="D150" s="163" t="s">
        <v>168</v>
      </c>
      <c r="E150" s="32"/>
      <c r="F150" s="164" t="s">
        <v>205</v>
      </c>
      <c r="G150" s="32"/>
      <c r="H150" s="32"/>
      <c r="I150" s="165"/>
      <c r="J150" s="32"/>
      <c r="K150" s="32"/>
      <c r="L150" s="33"/>
      <c r="M150" s="166"/>
      <c r="N150" s="167"/>
      <c r="O150" s="58"/>
      <c r="P150" s="58"/>
      <c r="Q150" s="58"/>
      <c r="R150" s="58"/>
      <c r="S150" s="58"/>
      <c r="T150" s="59"/>
      <c r="U150" s="32"/>
      <c r="V150" s="32"/>
      <c r="W150" s="32"/>
      <c r="X150" s="32"/>
      <c r="Y150" s="32"/>
      <c r="Z150" s="32"/>
      <c r="AA150" s="32"/>
      <c r="AB150" s="32"/>
      <c r="AC150" s="32"/>
      <c r="AD150" s="32"/>
      <c r="AE150" s="32"/>
      <c r="AT150" s="17" t="s">
        <v>168</v>
      </c>
      <c r="AU150" s="17" t="s">
        <v>83</v>
      </c>
    </row>
    <row r="151" spans="1:47" s="2" customFormat="1" ht="87.75">
      <c r="A151" s="32"/>
      <c r="B151" s="33"/>
      <c r="C151" s="32"/>
      <c r="D151" s="163" t="s">
        <v>176</v>
      </c>
      <c r="E151" s="32"/>
      <c r="F151" s="176" t="s">
        <v>208</v>
      </c>
      <c r="G151" s="32"/>
      <c r="H151" s="32"/>
      <c r="I151" s="165"/>
      <c r="J151" s="32"/>
      <c r="K151" s="32"/>
      <c r="L151" s="33"/>
      <c r="M151" s="166"/>
      <c r="N151" s="167"/>
      <c r="O151" s="58"/>
      <c r="P151" s="58"/>
      <c r="Q151" s="58"/>
      <c r="R151" s="58"/>
      <c r="S151" s="58"/>
      <c r="T151" s="59"/>
      <c r="U151" s="32"/>
      <c r="V151" s="32"/>
      <c r="W151" s="32"/>
      <c r="X151" s="32"/>
      <c r="Y151" s="32"/>
      <c r="Z151" s="32"/>
      <c r="AA151" s="32"/>
      <c r="AB151" s="32"/>
      <c r="AC151" s="32"/>
      <c r="AD151" s="32"/>
      <c r="AE151" s="32"/>
      <c r="AT151" s="17" t="s">
        <v>176</v>
      </c>
      <c r="AU151" s="17" t="s">
        <v>83</v>
      </c>
    </row>
    <row r="152" spans="2:51" s="13" customFormat="1" ht="11.25">
      <c r="B152" s="168"/>
      <c r="D152" s="163" t="s">
        <v>170</v>
      </c>
      <c r="E152" s="169" t="s">
        <v>1</v>
      </c>
      <c r="F152" s="170" t="s">
        <v>209</v>
      </c>
      <c r="H152" s="171">
        <v>439.362</v>
      </c>
      <c r="I152" s="172"/>
      <c r="L152" s="168"/>
      <c r="M152" s="173"/>
      <c r="N152" s="174"/>
      <c r="O152" s="174"/>
      <c r="P152" s="174"/>
      <c r="Q152" s="174"/>
      <c r="R152" s="174"/>
      <c r="S152" s="174"/>
      <c r="T152" s="175"/>
      <c r="AT152" s="169" t="s">
        <v>170</v>
      </c>
      <c r="AU152" s="169" t="s">
        <v>83</v>
      </c>
      <c r="AV152" s="13" t="s">
        <v>83</v>
      </c>
      <c r="AW152" s="13" t="s">
        <v>31</v>
      </c>
      <c r="AX152" s="13" t="s">
        <v>81</v>
      </c>
      <c r="AY152" s="169" t="s">
        <v>158</v>
      </c>
    </row>
    <row r="153" spans="1:65" s="2" customFormat="1" ht="22.15" customHeight="1">
      <c r="A153" s="32"/>
      <c r="B153" s="149"/>
      <c r="C153" s="150" t="s">
        <v>210</v>
      </c>
      <c r="D153" s="150" t="s">
        <v>161</v>
      </c>
      <c r="E153" s="151" t="s">
        <v>211</v>
      </c>
      <c r="F153" s="152" t="s">
        <v>212</v>
      </c>
      <c r="G153" s="153" t="s">
        <v>186</v>
      </c>
      <c r="H153" s="154">
        <v>1.519</v>
      </c>
      <c r="I153" s="155"/>
      <c r="J153" s="156">
        <f>ROUND(I153*H153,2)</f>
        <v>0</v>
      </c>
      <c r="K153" s="152" t="s">
        <v>165</v>
      </c>
      <c r="L153" s="33"/>
      <c r="M153" s="157" t="s">
        <v>1</v>
      </c>
      <c r="N153" s="158" t="s">
        <v>39</v>
      </c>
      <c r="O153" s="58"/>
      <c r="P153" s="159">
        <f>O153*H153</f>
        <v>0</v>
      </c>
      <c r="Q153" s="159">
        <v>0</v>
      </c>
      <c r="R153" s="159">
        <f>Q153*H153</f>
        <v>0</v>
      </c>
      <c r="S153" s="159">
        <v>0</v>
      </c>
      <c r="T153" s="160">
        <f>S153*H153</f>
        <v>0</v>
      </c>
      <c r="U153" s="32"/>
      <c r="V153" s="32"/>
      <c r="W153" s="32"/>
      <c r="X153" s="32"/>
      <c r="Y153" s="32"/>
      <c r="Z153" s="32"/>
      <c r="AA153" s="32"/>
      <c r="AB153" s="32"/>
      <c r="AC153" s="32"/>
      <c r="AD153" s="32"/>
      <c r="AE153" s="32"/>
      <c r="AR153" s="161" t="s">
        <v>196</v>
      </c>
      <c r="AT153" s="161" t="s">
        <v>161</v>
      </c>
      <c r="AU153" s="161" t="s">
        <v>83</v>
      </c>
      <c r="AY153" s="17" t="s">
        <v>158</v>
      </c>
      <c r="BE153" s="162">
        <f>IF(N153="základní",J153,0)</f>
        <v>0</v>
      </c>
      <c r="BF153" s="162">
        <f>IF(N153="snížená",J153,0)</f>
        <v>0</v>
      </c>
      <c r="BG153" s="162">
        <f>IF(N153="zákl. přenesená",J153,0)</f>
        <v>0</v>
      </c>
      <c r="BH153" s="162">
        <f>IF(N153="sníž. přenesená",J153,0)</f>
        <v>0</v>
      </c>
      <c r="BI153" s="162">
        <f>IF(N153="nulová",J153,0)</f>
        <v>0</v>
      </c>
      <c r="BJ153" s="17" t="s">
        <v>81</v>
      </c>
      <c r="BK153" s="162">
        <f>ROUND(I153*H153,2)</f>
        <v>0</v>
      </c>
      <c r="BL153" s="17" t="s">
        <v>196</v>
      </c>
      <c r="BM153" s="161" t="s">
        <v>213</v>
      </c>
    </row>
    <row r="154" spans="1:47" s="2" customFormat="1" ht="29.25">
      <c r="A154" s="32"/>
      <c r="B154" s="33"/>
      <c r="C154" s="32"/>
      <c r="D154" s="163" t="s">
        <v>168</v>
      </c>
      <c r="E154" s="32"/>
      <c r="F154" s="164" t="s">
        <v>214</v>
      </c>
      <c r="G154" s="32"/>
      <c r="H154" s="32"/>
      <c r="I154" s="165"/>
      <c r="J154" s="32"/>
      <c r="K154" s="32"/>
      <c r="L154" s="33"/>
      <c r="M154" s="166"/>
      <c r="N154" s="167"/>
      <c r="O154" s="58"/>
      <c r="P154" s="58"/>
      <c r="Q154" s="58"/>
      <c r="R154" s="58"/>
      <c r="S154" s="58"/>
      <c r="T154" s="59"/>
      <c r="U154" s="32"/>
      <c r="V154" s="32"/>
      <c r="W154" s="32"/>
      <c r="X154" s="32"/>
      <c r="Y154" s="32"/>
      <c r="Z154" s="32"/>
      <c r="AA154" s="32"/>
      <c r="AB154" s="32"/>
      <c r="AC154" s="32"/>
      <c r="AD154" s="32"/>
      <c r="AE154" s="32"/>
      <c r="AT154" s="17" t="s">
        <v>168</v>
      </c>
      <c r="AU154" s="17" t="s">
        <v>83</v>
      </c>
    </row>
    <row r="155" spans="2:63" s="12" customFormat="1" ht="22.9" customHeight="1">
      <c r="B155" s="136"/>
      <c r="D155" s="137" t="s">
        <v>73</v>
      </c>
      <c r="E155" s="147" t="s">
        <v>215</v>
      </c>
      <c r="F155" s="147" t="s">
        <v>216</v>
      </c>
      <c r="I155" s="139"/>
      <c r="J155" s="148">
        <f>BK155</f>
        <v>0</v>
      </c>
      <c r="L155" s="136"/>
      <c r="M155" s="141"/>
      <c r="N155" s="142"/>
      <c r="O155" s="142"/>
      <c r="P155" s="143">
        <f>SUM(P156:P182)</f>
        <v>0</v>
      </c>
      <c r="Q155" s="142"/>
      <c r="R155" s="143">
        <f>SUM(R156:R182)</f>
        <v>1.5478345500000004</v>
      </c>
      <c r="S155" s="142"/>
      <c r="T155" s="144">
        <f>SUM(T156:T182)</f>
        <v>0.011</v>
      </c>
      <c r="AR155" s="137" t="s">
        <v>83</v>
      </c>
      <c r="AT155" s="145" t="s">
        <v>73</v>
      </c>
      <c r="AU155" s="145" t="s">
        <v>81</v>
      </c>
      <c r="AY155" s="137" t="s">
        <v>158</v>
      </c>
      <c r="BK155" s="146">
        <f>SUM(BK156:BK182)</f>
        <v>0</v>
      </c>
    </row>
    <row r="156" spans="1:65" s="2" customFormat="1" ht="22.15" customHeight="1">
      <c r="A156" s="32"/>
      <c r="B156" s="149"/>
      <c r="C156" s="150" t="s">
        <v>217</v>
      </c>
      <c r="D156" s="150" t="s">
        <v>161</v>
      </c>
      <c r="E156" s="151" t="s">
        <v>218</v>
      </c>
      <c r="F156" s="152" t="s">
        <v>219</v>
      </c>
      <c r="G156" s="153" t="s">
        <v>164</v>
      </c>
      <c r="H156" s="154">
        <v>94.1</v>
      </c>
      <c r="I156" s="155"/>
      <c r="J156" s="156">
        <f>ROUND(I156*H156,2)</f>
        <v>0</v>
      </c>
      <c r="K156" s="152" t="s">
        <v>165</v>
      </c>
      <c r="L156" s="33"/>
      <c r="M156" s="157" t="s">
        <v>1</v>
      </c>
      <c r="N156" s="158" t="s">
        <v>39</v>
      </c>
      <c r="O156" s="58"/>
      <c r="P156" s="159">
        <f>O156*H156</f>
        <v>0</v>
      </c>
      <c r="Q156" s="159">
        <v>0.0122</v>
      </c>
      <c r="R156" s="159">
        <f>Q156*H156</f>
        <v>1.14802</v>
      </c>
      <c r="S156" s="159">
        <v>0</v>
      </c>
      <c r="T156" s="160">
        <f>S156*H156</f>
        <v>0</v>
      </c>
      <c r="U156" s="32"/>
      <c r="V156" s="32"/>
      <c r="W156" s="32"/>
      <c r="X156" s="32"/>
      <c r="Y156" s="32"/>
      <c r="Z156" s="32"/>
      <c r="AA156" s="32"/>
      <c r="AB156" s="32"/>
      <c r="AC156" s="32"/>
      <c r="AD156" s="32"/>
      <c r="AE156" s="32"/>
      <c r="AR156" s="161" t="s">
        <v>196</v>
      </c>
      <c r="AT156" s="161" t="s">
        <v>161</v>
      </c>
      <c r="AU156" s="161" t="s">
        <v>83</v>
      </c>
      <c r="AY156" s="17" t="s">
        <v>158</v>
      </c>
      <c r="BE156" s="162">
        <f>IF(N156="základní",J156,0)</f>
        <v>0</v>
      </c>
      <c r="BF156" s="162">
        <f>IF(N156="snížená",J156,0)</f>
        <v>0</v>
      </c>
      <c r="BG156" s="162">
        <f>IF(N156="zákl. přenesená",J156,0)</f>
        <v>0</v>
      </c>
      <c r="BH156" s="162">
        <f>IF(N156="sníž. přenesená",J156,0)</f>
        <v>0</v>
      </c>
      <c r="BI156" s="162">
        <f>IF(N156="nulová",J156,0)</f>
        <v>0</v>
      </c>
      <c r="BJ156" s="17" t="s">
        <v>81</v>
      </c>
      <c r="BK156" s="162">
        <f>ROUND(I156*H156,2)</f>
        <v>0</v>
      </c>
      <c r="BL156" s="17" t="s">
        <v>196</v>
      </c>
      <c r="BM156" s="161" t="s">
        <v>220</v>
      </c>
    </row>
    <row r="157" spans="1:47" s="2" customFormat="1" ht="29.25">
      <c r="A157" s="32"/>
      <c r="B157" s="33"/>
      <c r="C157" s="32"/>
      <c r="D157" s="163" t="s">
        <v>168</v>
      </c>
      <c r="E157" s="32"/>
      <c r="F157" s="164" t="s">
        <v>221</v>
      </c>
      <c r="G157" s="32"/>
      <c r="H157" s="32"/>
      <c r="I157" s="165"/>
      <c r="J157" s="32"/>
      <c r="K157" s="32"/>
      <c r="L157" s="33"/>
      <c r="M157" s="166"/>
      <c r="N157" s="167"/>
      <c r="O157" s="58"/>
      <c r="P157" s="58"/>
      <c r="Q157" s="58"/>
      <c r="R157" s="58"/>
      <c r="S157" s="58"/>
      <c r="T157" s="59"/>
      <c r="U157" s="32"/>
      <c r="V157" s="32"/>
      <c r="W157" s="32"/>
      <c r="X157" s="32"/>
      <c r="Y157" s="32"/>
      <c r="Z157" s="32"/>
      <c r="AA157" s="32"/>
      <c r="AB157" s="32"/>
      <c r="AC157" s="32"/>
      <c r="AD157" s="32"/>
      <c r="AE157" s="32"/>
      <c r="AT157" s="17" t="s">
        <v>168</v>
      </c>
      <c r="AU157" s="17" t="s">
        <v>83</v>
      </c>
    </row>
    <row r="158" spans="2:51" s="13" customFormat="1" ht="11.25">
      <c r="B158" s="168"/>
      <c r="D158" s="163" t="s">
        <v>170</v>
      </c>
      <c r="E158" s="169" t="s">
        <v>1</v>
      </c>
      <c r="F158" s="170" t="s">
        <v>222</v>
      </c>
      <c r="H158" s="171">
        <v>80.5</v>
      </c>
      <c r="I158" s="172"/>
      <c r="L158" s="168"/>
      <c r="M158" s="173"/>
      <c r="N158" s="174"/>
      <c r="O158" s="174"/>
      <c r="P158" s="174"/>
      <c r="Q158" s="174"/>
      <c r="R158" s="174"/>
      <c r="S158" s="174"/>
      <c r="T158" s="175"/>
      <c r="AT158" s="169" t="s">
        <v>170</v>
      </c>
      <c r="AU158" s="169" t="s">
        <v>83</v>
      </c>
      <c r="AV158" s="13" t="s">
        <v>83</v>
      </c>
      <c r="AW158" s="13" t="s">
        <v>31</v>
      </c>
      <c r="AX158" s="13" t="s">
        <v>74</v>
      </c>
      <c r="AY158" s="169" t="s">
        <v>158</v>
      </c>
    </row>
    <row r="159" spans="2:51" s="13" customFormat="1" ht="11.25">
      <c r="B159" s="168"/>
      <c r="D159" s="163" t="s">
        <v>170</v>
      </c>
      <c r="E159" s="169" t="s">
        <v>1</v>
      </c>
      <c r="F159" s="170" t="s">
        <v>223</v>
      </c>
      <c r="H159" s="171">
        <v>13.6</v>
      </c>
      <c r="I159" s="172"/>
      <c r="L159" s="168"/>
      <c r="M159" s="173"/>
      <c r="N159" s="174"/>
      <c r="O159" s="174"/>
      <c r="P159" s="174"/>
      <c r="Q159" s="174"/>
      <c r="R159" s="174"/>
      <c r="S159" s="174"/>
      <c r="T159" s="175"/>
      <c r="AT159" s="169" t="s">
        <v>170</v>
      </c>
      <c r="AU159" s="169" t="s">
        <v>83</v>
      </c>
      <c r="AV159" s="13" t="s">
        <v>83</v>
      </c>
      <c r="AW159" s="13" t="s">
        <v>31</v>
      </c>
      <c r="AX159" s="13" t="s">
        <v>74</v>
      </c>
      <c r="AY159" s="169" t="s">
        <v>158</v>
      </c>
    </row>
    <row r="160" spans="2:51" s="14" customFormat="1" ht="11.25">
      <c r="B160" s="177"/>
      <c r="D160" s="163" t="s">
        <v>170</v>
      </c>
      <c r="E160" s="178" t="s">
        <v>113</v>
      </c>
      <c r="F160" s="179" t="s">
        <v>201</v>
      </c>
      <c r="H160" s="180">
        <v>94.1</v>
      </c>
      <c r="I160" s="181"/>
      <c r="L160" s="177"/>
      <c r="M160" s="182"/>
      <c r="N160" s="183"/>
      <c r="O160" s="183"/>
      <c r="P160" s="183"/>
      <c r="Q160" s="183"/>
      <c r="R160" s="183"/>
      <c r="S160" s="183"/>
      <c r="T160" s="184"/>
      <c r="AT160" s="178" t="s">
        <v>170</v>
      </c>
      <c r="AU160" s="178" t="s">
        <v>83</v>
      </c>
      <c r="AV160" s="14" t="s">
        <v>166</v>
      </c>
      <c r="AW160" s="14" t="s">
        <v>31</v>
      </c>
      <c r="AX160" s="14" t="s">
        <v>81</v>
      </c>
      <c r="AY160" s="178" t="s">
        <v>158</v>
      </c>
    </row>
    <row r="161" spans="1:65" s="2" customFormat="1" ht="22.15" customHeight="1">
      <c r="A161" s="32"/>
      <c r="B161" s="149"/>
      <c r="C161" s="150" t="s">
        <v>159</v>
      </c>
      <c r="D161" s="150" t="s">
        <v>161</v>
      </c>
      <c r="E161" s="151" t="s">
        <v>224</v>
      </c>
      <c r="F161" s="152" t="s">
        <v>225</v>
      </c>
      <c r="G161" s="153" t="s">
        <v>164</v>
      </c>
      <c r="H161" s="154">
        <v>11</v>
      </c>
      <c r="I161" s="155"/>
      <c r="J161" s="156">
        <f>ROUND(I161*H161,2)</f>
        <v>0</v>
      </c>
      <c r="K161" s="152" t="s">
        <v>165</v>
      </c>
      <c r="L161" s="33"/>
      <c r="M161" s="157" t="s">
        <v>1</v>
      </c>
      <c r="N161" s="158" t="s">
        <v>39</v>
      </c>
      <c r="O161" s="58"/>
      <c r="P161" s="159">
        <f>O161*H161</f>
        <v>0</v>
      </c>
      <c r="Q161" s="159">
        <v>0.01385</v>
      </c>
      <c r="R161" s="159">
        <f>Q161*H161</f>
        <v>0.15234999999999999</v>
      </c>
      <c r="S161" s="159">
        <v>0</v>
      </c>
      <c r="T161" s="160">
        <f>S161*H161</f>
        <v>0</v>
      </c>
      <c r="U161" s="32"/>
      <c r="V161" s="32"/>
      <c r="W161" s="32"/>
      <c r="X161" s="32"/>
      <c r="Y161" s="32"/>
      <c r="Z161" s="32"/>
      <c r="AA161" s="32"/>
      <c r="AB161" s="32"/>
      <c r="AC161" s="32"/>
      <c r="AD161" s="32"/>
      <c r="AE161" s="32"/>
      <c r="AR161" s="161" t="s">
        <v>196</v>
      </c>
      <c r="AT161" s="161" t="s">
        <v>161</v>
      </c>
      <c r="AU161" s="161" t="s">
        <v>83</v>
      </c>
      <c r="AY161" s="17" t="s">
        <v>158</v>
      </c>
      <c r="BE161" s="162">
        <f>IF(N161="základní",J161,0)</f>
        <v>0</v>
      </c>
      <c r="BF161" s="162">
        <f>IF(N161="snížená",J161,0)</f>
        <v>0</v>
      </c>
      <c r="BG161" s="162">
        <f>IF(N161="zákl. přenesená",J161,0)</f>
        <v>0</v>
      </c>
      <c r="BH161" s="162">
        <f>IF(N161="sníž. přenesená",J161,0)</f>
        <v>0</v>
      </c>
      <c r="BI161" s="162">
        <f>IF(N161="nulová",J161,0)</f>
        <v>0</v>
      </c>
      <c r="BJ161" s="17" t="s">
        <v>81</v>
      </c>
      <c r="BK161" s="162">
        <f>ROUND(I161*H161,2)</f>
        <v>0</v>
      </c>
      <c r="BL161" s="17" t="s">
        <v>196</v>
      </c>
      <c r="BM161" s="161" t="s">
        <v>226</v>
      </c>
    </row>
    <row r="162" spans="1:47" s="2" customFormat="1" ht="29.25">
      <c r="A162" s="32"/>
      <c r="B162" s="33"/>
      <c r="C162" s="32"/>
      <c r="D162" s="163" t="s">
        <v>168</v>
      </c>
      <c r="E162" s="32"/>
      <c r="F162" s="164" t="s">
        <v>227</v>
      </c>
      <c r="G162" s="32"/>
      <c r="H162" s="32"/>
      <c r="I162" s="165"/>
      <c r="J162" s="32"/>
      <c r="K162" s="32"/>
      <c r="L162" s="33"/>
      <c r="M162" s="166"/>
      <c r="N162" s="167"/>
      <c r="O162" s="58"/>
      <c r="P162" s="58"/>
      <c r="Q162" s="58"/>
      <c r="R162" s="58"/>
      <c r="S162" s="58"/>
      <c r="T162" s="59"/>
      <c r="U162" s="32"/>
      <c r="V162" s="32"/>
      <c r="W162" s="32"/>
      <c r="X162" s="32"/>
      <c r="Y162" s="32"/>
      <c r="Z162" s="32"/>
      <c r="AA162" s="32"/>
      <c r="AB162" s="32"/>
      <c r="AC162" s="32"/>
      <c r="AD162" s="32"/>
      <c r="AE162" s="32"/>
      <c r="AT162" s="17" t="s">
        <v>168</v>
      </c>
      <c r="AU162" s="17" t="s">
        <v>83</v>
      </c>
    </row>
    <row r="163" spans="2:51" s="13" customFormat="1" ht="11.25">
      <c r="B163" s="168"/>
      <c r="D163" s="163" t="s">
        <v>170</v>
      </c>
      <c r="E163" s="169" t="s">
        <v>118</v>
      </c>
      <c r="F163" s="170" t="s">
        <v>228</v>
      </c>
      <c r="H163" s="171">
        <v>11</v>
      </c>
      <c r="I163" s="172"/>
      <c r="L163" s="168"/>
      <c r="M163" s="173"/>
      <c r="N163" s="174"/>
      <c r="O163" s="174"/>
      <c r="P163" s="174"/>
      <c r="Q163" s="174"/>
      <c r="R163" s="174"/>
      <c r="S163" s="174"/>
      <c r="T163" s="175"/>
      <c r="AT163" s="169" t="s">
        <v>170</v>
      </c>
      <c r="AU163" s="169" t="s">
        <v>83</v>
      </c>
      <c r="AV163" s="13" t="s">
        <v>83</v>
      </c>
      <c r="AW163" s="13" t="s">
        <v>31</v>
      </c>
      <c r="AX163" s="13" t="s">
        <v>81</v>
      </c>
      <c r="AY163" s="169" t="s">
        <v>158</v>
      </c>
    </row>
    <row r="164" spans="1:65" s="2" customFormat="1" ht="14.45" customHeight="1">
      <c r="A164" s="32"/>
      <c r="B164" s="149"/>
      <c r="C164" s="150" t="s">
        <v>229</v>
      </c>
      <c r="D164" s="150" t="s">
        <v>161</v>
      </c>
      <c r="E164" s="151" t="s">
        <v>230</v>
      </c>
      <c r="F164" s="152" t="s">
        <v>231</v>
      </c>
      <c r="G164" s="153" t="s">
        <v>232</v>
      </c>
      <c r="H164" s="154">
        <v>40.845</v>
      </c>
      <c r="I164" s="155"/>
      <c r="J164" s="156">
        <f>ROUND(I164*H164,2)</f>
        <v>0</v>
      </c>
      <c r="K164" s="152" t="s">
        <v>165</v>
      </c>
      <c r="L164" s="33"/>
      <c r="M164" s="157" t="s">
        <v>1</v>
      </c>
      <c r="N164" s="158" t="s">
        <v>39</v>
      </c>
      <c r="O164" s="58"/>
      <c r="P164" s="159">
        <f>O164*H164</f>
        <v>0</v>
      </c>
      <c r="Q164" s="159">
        <v>0.00438</v>
      </c>
      <c r="R164" s="159">
        <f>Q164*H164</f>
        <v>0.1789011</v>
      </c>
      <c r="S164" s="159">
        <v>0</v>
      </c>
      <c r="T164" s="160">
        <f>S164*H164</f>
        <v>0</v>
      </c>
      <c r="U164" s="32"/>
      <c r="V164" s="32"/>
      <c r="W164" s="32"/>
      <c r="X164" s="32"/>
      <c r="Y164" s="32"/>
      <c r="Z164" s="32"/>
      <c r="AA164" s="32"/>
      <c r="AB164" s="32"/>
      <c r="AC164" s="32"/>
      <c r="AD164" s="32"/>
      <c r="AE164" s="32"/>
      <c r="AR164" s="161" t="s">
        <v>196</v>
      </c>
      <c r="AT164" s="161" t="s">
        <v>161</v>
      </c>
      <c r="AU164" s="161" t="s">
        <v>83</v>
      </c>
      <c r="AY164" s="17" t="s">
        <v>158</v>
      </c>
      <c r="BE164" s="162">
        <f>IF(N164="základní",J164,0)</f>
        <v>0</v>
      </c>
      <c r="BF164" s="162">
        <f>IF(N164="snížená",J164,0)</f>
        <v>0</v>
      </c>
      <c r="BG164" s="162">
        <f>IF(N164="zákl. přenesená",J164,0)</f>
        <v>0</v>
      </c>
      <c r="BH164" s="162">
        <f>IF(N164="sníž. přenesená",J164,0)</f>
        <v>0</v>
      </c>
      <c r="BI164" s="162">
        <f>IF(N164="nulová",J164,0)</f>
        <v>0</v>
      </c>
      <c r="BJ164" s="17" t="s">
        <v>81</v>
      </c>
      <c r="BK164" s="162">
        <f>ROUND(I164*H164,2)</f>
        <v>0</v>
      </c>
      <c r="BL164" s="17" t="s">
        <v>196</v>
      </c>
      <c r="BM164" s="161" t="s">
        <v>233</v>
      </c>
    </row>
    <row r="165" spans="1:47" s="2" customFormat="1" ht="29.25">
      <c r="A165" s="32"/>
      <c r="B165" s="33"/>
      <c r="C165" s="32"/>
      <c r="D165" s="163" t="s">
        <v>168</v>
      </c>
      <c r="E165" s="32"/>
      <c r="F165" s="164" t="s">
        <v>234</v>
      </c>
      <c r="G165" s="32"/>
      <c r="H165" s="32"/>
      <c r="I165" s="165"/>
      <c r="J165" s="32"/>
      <c r="K165" s="32"/>
      <c r="L165" s="33"/>
      <c r="M165" s="166"/>
      <c r="N165" s="167"/>
      <c r="O165" s="58"/>
      <c r="P165" s="58"/>
      <c r="Q165" s="58"/>
      <c r="R165" s="58"/>
      <c r="S165" s="58"/>
      <c r="T165" s="59"/>
      <c r="U165" s="32"/>
      <c r="V165" s="32"/>
      <c r="W165" s="32"/>
      <c r="X165" s="32"/>
      <c r="Y165" s="32"/>
      <c r="Z165" s="32"/>
      <c r="AA165" s="32"/>
      <c r="AB165" s="32"/>
      <c r="AC165" s="32"/>
      <c r="AD165" s="32"/>
      <c r="AE165" s="32"/>
      <c r="AT165" s="17" t="s">
        <v>168</v>
      </c>
      <c r="AU165" s="17" t="s">
        <v>83</v>
      </c>
    </row>
    <row r="166" spans="2:51" s="13" customFormat="1" ht="11.25">
      <c r="B166" s="168"/>
      <c r="D166" s="163" t="s">
        <v>170</v>
      </c>
      <c r="E166" s="169" t="s">
        <v>122</v>
      </c>
      <c r="F166" s="170" t="s">
        <v>235</v>
      </c>
      <c r="H166" s="171">
        <v>40.845</v>
      </c>
      <c r="I166" s="172"/>
      <c r="L166" s="168"/>
      <c r="M166" s="173"/>
      <c r="N166" s="174"/>
      <c r="O166" s="174"/>
      <c r="P166" s="174"/>
      <c r="Q166" s="174"/>
      <c r="R166" s="174"/>
      <c r="S166" s="174"/>
      <c r="T166" s="175"/>
      <c r="AT166" s="169" t="s">
        <v>170</v>
      </c>
      <c r="AU166" s="169" t="s">
        <v>83</v>
      </c>
      <c r="AV166" s="13" t="s">
        <v>83</v>
      </c>
      <c r="AW166" s="13" t="s">
        <v>31</v>
      </c>
      <c r="AX166" s="13" t="s">
        <v>81</v>
      </c>
      <c r="AY166" s="169" t="s">
        <v>158</v>
      </c>
    </row>
    <row r="167" spans="1:65" s="2" customFormat="1" ht="22.15" customHeight="1">
      <c r="A167" s="32"/>
      <c r="B167" s="149"/>
      <c r="C167" s="150" t="s">
        <v>119</v>
      </c>
      <c r="D167" s="150" t="s">
        <v>161</v>
      </c>
      <c r="E167" s="151" t="s">
        <v>236</v>
      </c>
      <c r="F167" s="152" t="s">
        <v>237</v>
      </c>
      <c r="G167" s="153" t="s">
        <v>238</v>
      </c>
      <c r="H167" s="154">
        <v>1</v>
      </c>
      <c r="I167" s="155"/>
      <c r="J167" s="156">
        <f>ROUND(I167*H167,2)</f>
        <v>0</v>
      </c>
      <c r="K167" s="152" t="s">
        <v>165</v>
      </c>
      <c r="L167" s="33"/>
      <c r="M167" s="157" t="s">
        <v>1</v>
      </c>
      <c r="N167" s="158" t="s">
        <v>39</v>
      </c>
      <c r="O167" s="58"/>
      <c r="P167" s="159">
        <f>O167*H167</f>
        <v>0</v>
      </c>
      <c r="Q167" s="159">
        <v>0.00144</v>
      </c>
      <c r="R167" s="159">
        <f>Q167*H167</f>
        <v>0.00144</v>
      </c>
      <c r="S167" s="159">
        <v>0.011</v>
      </c>
      <c r="T167" s="160">
        <f>S167*H167</f>
        <v>0.011</v>
      </c>
      <c r="U167" s="32"/>
      <c r="V167" s="32"/>
      <c r="W167" s="32"/>
      <c r="X167" s="32"/>
      <c r="Y167" s="32"/>
      <c r="Z167" s="32"/>
      <c r="AA167" s="32"/>
      <c r="AB167" s="32"/>
      <c r="AC167" s="32"/>
      <c r="AD167" s="32"/>
      <c r="AE167" s="32"/>
      <c r="AR167" s="161" t="s">
        <v>196</v>
      </c>
      <c r="AT167" s="161" t="s">
        <v>161</v>
      </c>
      <c r="AU167" s="161" t="s">
        <v>83</v>
      </c>
      <c r="AY167" s="17" t="s">
        <v>158</v>
      </c>
      <c r="BE167" s="162">
        <f>IF(N167="základní",J167,0)</f>
        <v>0</v>
      </c>
      <c r="BF167" s="162">
        <f>IF(N167="snížená",J167,0)</f>
        <v>0</v>
      </c>
      <c r="BG167" s="162">
        <f>IF(N167="zákl. přenesená",J167,0)</f>
        <v>0</v>
      </c>
      <c r="BH167" s="162">
        <f>IF(N167="sníž. přenesená",J167,0)</f>
        <v>0</v>
      </c>
      <c r="BI167" s="162">
        <f>IF(N167="nulová",J167,0)</f>
        <v>0</v>
      </c>
      <c r="BJ167" s="17" t="s">
        <v>81</v>
      </c>
      <c r="BK167" s="162">
        <f>ROUND(I167*H167,2)</f>
        <v>0</v>
      </c>
      <c r="BL167" s="17" t="s">
        <v>196</v>
      </c>
      <c r="BM167" s="161" t="s">
        <v>239</v>
      </c>
    </row>
    <row r="168" spans="1:47" s="2" customFormat="1" ht="29.25">
      <c r="A168" s="32"/>
      <c r="B168" s="33"/>
      <c r="C168" s="32"/>
      <c r="D168" s="163" t="s">
        <v>168</v>
      </c>
      <c r="E168" s="32"/>
      <c r="F168" s="164" t="s">
        <v>240</v>
      </c>
      <c r="G168" s="32"/>
      <c r="H168" s="32"/>
      <c r="I168" s="165"/>
      <c r="J168" s="32"/>
      <c r="K168" s="32"/>
      <c r="L168" s="33"/>
      <c r="M168" s="166"/>
      <c r="N168" s="167"/>
      <c r="O168" s="58"/>
      <c r="P168" s="58"/>
      <c r="Q168" s="58"/>
      <c r="R168" s="58"/>
      <c r="S168" s="58"/>
      <c r="T168" s="59"/>
      <c r="U168" s="32"/>
      <c r="V168" s="32"/>
      <c r="W168" s="32"/>
      <c r="X168" s="32"/>
      <c r="Y168" s="32"/>
      <c r="Z168" s="32"/>
      <c r="AA168" s="32"/>
      <c r="AB168" s="32"/>
      <c r="AC168" s="32"/>
      <c r="AD168" s="32"/>
      <c r="AE168" s="32"/>
      <c r="AT168" s="17" t="s">
        <v>168</v>
      </c>
      <c r="AU168" s="17" t="s">
        <v>83</v>
      </c>
    </row>
    <row r="169" spans="1:65" s="2" customFormat="1" ht="30" customHeight="1">
      <c r="A169" s="32"/>
      <c r="B169" s="149"/>
      <c r="C169" s="150" t="s">
        <v>241</v>
      </c>
      <c r="D169" s="150" t="s">
        <v>161</v>
      </c>
      <c r="E169" s="151" t="s">
        <v>242</v>
      </c>
      <c r="F169" s="152" t="s">
        <v>243</v>
      </c>
      <c r="G169" s="153" t="s">
        <v>164</v>
      </c>
      <c r="H169" s="154">
        <v>3.739</v>
      </c>
      <c r="I169" s="155"/>
      <c r="J169" s="156">
        <f>ROUND(I169*H169,2)</f>
        <v>0</v>
      </c>
      <c r="K169" s="152" t="s">
        <v>165</v>
      </c>
      <c r="L169" s="33"/>
      <c r="M169" s="157" t="s">
        <v>1</v>
      </c>
      <c r="N169" s="158" t="s">
        <v>39</v>
      </c>
      <c r="O169" s="58"/>
      <c r="P169" s="159">
        <f>O169*H169</f>
        <v>0</v>
      </c>
      <c r="Q169" s="159">
        <v>0.01355</v>
      </c>
      <c r="R169" s="159">
        <f>Q169*H169</f>
        <v>0.05066345</v>
      </c>
      <c r="S169" s="159">
        <v>0</v>
      </c>
      <c r="T169" s="160">
        <f>S169*H169</f>
        <v>0</v>
      </c>
      <c r="U169" s="32"/>
      <c r="V169" s="32"/>
      <c r="W169" s="32"/>
      <c r="X169" s="32"/>
      <c r="Y169" s="32"/>
      <c r="Z169" s="32"/>
      <c r="AA169" s="32"/>
      <c r="AB169" s="32"/>
      <c r="AC169" s="32"/>
      <c r="AD169" s="32"/>
      <c r="AE169" s="32"/>
      <c r="AR169" s="161" t="s">
        <v>196</v>
      </c>
      <c r="AT169" s="161" t="s">
        <v>161</v>
      </c>
      <c r="AU169" s="161" t="s">
        <v>83</v>
      </c>
      <c r="AY169" s="17" t="s">
        <v>158</v>
      </c>
      <c r="BE169" s="162">
        <f>IF(N169="základní",J169,0)</f>
        <v>0</v>
      </c>
      <c r="BF169" s="162">
        <f>IF(N169="snížená",J169,0)</f>
        <v>0</v>
      </c>
      <c r="BG169" s="162">
        <f>IF(N169="zákl. přenesená",J169,0)</f>
        <v>0</v>
      </c>
      <c r="BH169" s="162">
        <f>IF(N169="sníž. přenesená",J169,0)</f>
        <v>0</v>
      </c>
      <c r="BI169" s="162">
        <f>IF(N169="nulová",J169,0)</f>
        <v>0</v>
      </c>
      <c r="BJ169" s="17" t="s">
        <v>81</v>
      </c>
      <c r="BK169" s="162">
        <f>ROUND(I169*H169,2)</f>
        <v>0</v>
      </c>
      <c r="BL169" s="17" t="s">
        <v>196</v>
      </c>
      <c r="BM169" s="161" t="s">
        <v>244</v>
      </c>
    </row>
    <row r="170" spans="1:47" s="2" customFormat="1" ht="29.25">
      <c r="A170" s="32"/>
      <c r="B170" s="33"/>
      <c r="C170" s="32"/>
      <c r="D170" s="163" t="s">
        <v>168</v>
      </c>
      <c r="E170" s="32"/>
      <c r="F170" s="164" t="s">
        <v>245</v>
      </c>
      <c r="G170" s="32"/>
      <c r="H170" s="32"/>
      <c r="I170" s="165"/>
      <c r="J170" s="32"/>
      <c r="K170" s="32"/>
      <c r="L170" s="33"/>
      <c r="M170" s="166"/>
      <c r="N170" s="167"/>
      <c r="O170" s="58"/>
      <c r="P170" s="58"/>
      <c r="Q170" s="58"/>
      <c r="R170" s="58"/>
      <c r="S170" s="58"/>
      <c r="T170" s="59"/>
      <c r="U170" s="32"/>
      <c r="V170" s="32"/>
      <c r="W170" s="32"/>
      <c r="X170" s="32"/>
      <c r="Y170" s="32"/>
      <c r="Z170" s="32"/>
      <c r="AA170" s="32"/>
      <c r="AB170" s="32"/>
      <c r="AC170" s="32"/>
      <c r="AD170" s="32"/>
      <c r="AE170" s="32"/>
      <c r="AT170" s="17" t="s">
        <v>168</v>
      </c>
      <c r="AU170" s="17" t="s">
        <v>83</v>
      </c>
    </row>
    <row r="171" spans="2:51" s="13" customFormat="1" ht="11.25">
      <c r="B171" s="168"/>
      <c r="D171" s="163" t="s">
        <v>170</v>
      </c>
      <c r="E171" s="169" t="s">
        <v>120</v>
      </c>
      <c r="F171" s="170" t="s">
        <v>246</v>
      </c>
      <c r="H171" s="171">
        <v>3.739</v>
      </c>
      <c r="I171" s="172"/>
      <c r="L171" s="168"/>
      <c r="M171" s="173"/>
      <c r="N171" s="174"/>
      <c r="O171" s="174"/>
      <c r="P171" s="174"/>
      <c r="Q171" s="174"/>
      <c r="R171" s="174"/>
      <c r="S171" s="174"/>
      <c r="T171" s="175"/>
      <c r="AT171" s="169" t="s">
        <v>170</v>
      </c>
      <c r="AU171" s="169" t="s">
        <v>83</v>
      </c>
      <c r="AV171" s="13" t="s">
        <v>83</v>
      </c>
      <c r="AW171" s="13" t="s">
        <v>31</v>
      </c>
      <c r="AX171" s="13" t="s">
        <v>81</v>
      </c>
      <c r="AY171" s="169" t="s">
        <v>158</v>
      </c>
    </row>
    <row r="172" spans="1:65" s="2" customFormat="1" ht="22.15" customHeight="1">
      <c r="A172" s="32"/>
      <c r="B172" s="149"/>
      <c r="C172" s="150" t="s">
        <v>247</v>
      </c>
      <c r="D172" s="150" t="s">
        <v>161</v>
      </c>
      <c r="E172" s="151" t="s">
        <v>248</v>
      </c>
      <c r="F172" s="152" t="s">
        <v>249</v>
      </c>
      <c r="G172" s="153" t="s">
        <v>238</v>
      </c>
      <c r="H172" s="154">
        <v>1</v>
      </c>
      <c r="I172" s="155"/>
      <c r="J172" s="156">
        <f>ROUND(I172*H172,2)</f>
        <v>0</v>
      </c>
      <c r="K172" s="152" t="s">
        <v>165</v>
      </c>
      <c r="L172" s="33"/>
      <c r="M172" s="157" t="s">
        <v>1</v>
      </c>
      <c r="N172" s="158" t="s">
        <v>39</v>
      </c>
      <c r="O172" s="58"/>
      <c r="P172" s="159">
        <f>O172*H172</f>
        <v>0</v>
      </c>
      <c r="Q172" s="159">
        <v>3E-05</v>
      </c>
      <c r="R172" s="159">
        <f>Q172*H172</f>
        <v>3E-05</v>
      </c>
      <c r="S172" s="159">
        <v>0</v>
      </c>
      <c r="T172" s="160">
        <f>S172*H172</f>
        <v>0</v>
      </c>
      <c r="U172" s="32"/>
      <c r="V172" s="32"/>
      <c r="W172" s="32"/>
      <c r="X172" s="32"/>
      <c r="Y172" s="32"/>
      <c r="Z172" s="32"/>
      <c r="AA172" s="32"/>
      <c r="AB172" s="32"/>
      <c r="AC172" s="32"/>
      <c r="AD172" s="32"/>
      <c r="AE172" s="32"/>
      <c r="AR172" s="161" t="s">
        <v>196</v>
      </c>
      <c r="AT172" s="161" t="s">
        <v>161</v>
      </c>
      <c r="AU172" s="161" t="s">
        <v>83</v>
      </c>
      <c r="AY172" s="17" t="s">
        <v>158</v>
      </c>
      <c r="BE172" s="162">
        <f>IF(N172="základní",J172,0)</f>
        <v>0</v>
      </c>
      <c r="BF172" s="162">
        <f>IF(N172="snížená",J172,0)</f>
        <v>0</v>
      </c>
      <c r="BG172" s="162">
        <f>IF(N172="zákl. přenesená",J172,0)</f>
        <v>0</v>
      </c>
      <c r="BH172" s="162">
        <f>IF(N172="sníž. přenesená",J172,0)</f>
        <v>0</v>
      </c>
      <c r="BI172" s="162">
        <f>IF(N172="nulová",J172,0)</f>
        <v>0</v>
      </c>
      <c r="BJ172" s="17" t="s">
        <v>81</v>
      </c>
      <c r="BK172" s="162">
        <f>ROUND(I172*H172,2)</f>
        <v>0</v>
      </c>
      <c r="BL172" s="17" t="s">
        <v>196</v>
      </c>
      <c r="BM172" s="161" t="s">
        <v>250</v>
      </c>
    </row>
    <row r="173" spans="1:47" s="2" customFormat="1" ht="19.5">
      <c r="A173" s="32"/>
      <c r="B173" s="33"/>
      <c r="C173" s="32"/>
      <c r="D173" s="163" t="s">
        <v>168</v>
      </c>
      <c r="E173" s="32"/>
      <c r="F173" s="164" t="s">
        <v>251</v>
      </c>
      <c r="G173" s="32"/>
      <c r="H173" s="32"/>
      <c r="I173" s="165"/>
      <c r="J173" s="32"/>
      <c r="K173" s="32"/>
      <c r="L173" s="33"/>
      <c r="M173" s="166"/>
      <c r="N173" s="167"/>
      <c r="O173" s="58"/>
      <c r="P173" s="58"/>
      <c r="Q173" s="58"/>
      <c r="R173" s="58"/>
      <c r="S173" s="58"/>
      <c r="T173" s="59"/>
      <c r="U173" s="32"/>
      <c r="V173" s="32"/>
      <c r="W173" s="32"/>
      <c r="X173" s="32"/>
      <c r="Y173" s="32"/>
      <c r="Z173" s="32"/>
      <c r="AA173" s="32"/>
      <c r="AB173" s="32"/>
      <c r="AC173" s="32"/>
      <c r="AD173" s="32"/>
      <c r="AE173" s="32"/>
      <c r="AT173" s="17" t="s">
        <v>168</v>
      </c>
      <c r="AU173" s="17" t="s">
        <v>83</v>
      </c>
    </row>
    <row r="174" spans="1:65" s="2" customFormat="1" ht="22.15" customHeight="1">
      <c r="A174" s="32"/>
      <c r="B174" s="149"/>
      <c r="C174" s="185" t="s">
        <v>252</v>
      </c>
      <c r="D174" s="185" t="s">
        <v>203</v>
      </c>
      <c r="E174" s="186" t="s">
        <v>253</v>
      </c>
      <c r="F174" s="187" t="s">
        <v>254</v>
      </c>
      <c r="G174" s="188" t="s">
        <v>238</v>
      </c>
      <c r="H174" s="189">
        <v>1</v>
      </c>
      <c r="I174" s="190"/>
      <c r="J174" s="191">
        <f>ROUND(I174*H174,2)</f>
        <v>0</v>
      </c>
      <c r="K174" s="187" t="s">
        <v>165</v>
      </c>
      <c r="L174" s="192"/>
      <c r="M174" s="193" t="s">
        <v>1</v>
      </c>
      <c r="N174" s="194" t="s">
        <v>39</v>
      </c>
      <c r="O174" s="58"/>
      <c r="P174" s="159">
        <f>O174*H174</f>
        <v>0</v>
      </c>
      <c r="Q174" s="159">
        <v>0.0042</v>
      </c>
      <c r="R174" s="159">
        <f>Q174*H174</f>
        <v>0.0042</v>
      </c>
      <c r="S174" s="159">
        <v>0</v>
      </c>
      <c r="T174" s="160">
        <f>S174*H174</f>
        <v>0</v>
      </c>
      <c r="U174" s="32"/>
      <c r="V174" s="32"/>
      <c r="W174" s="32"/>
      <c r="X174" s="32"/>
      <c r="Y174" s="32"/>
      <c r="Z174" s="32"/>
      <c r="AA174" s="32"/>
      <c r="AB174" s="32"/>
      <c r="AC174" s="32"/>
      <c r="AD174" s="32"/>
      <c r="AE174" s="32"/>
      <c r="AR174" s="161" t="s">
        <v>206</v>
      </c>
      <c r="AT174" s="161" t="s">
        <v>203</v>
      </c>
      <c r="AU174" s="161" t="s">
        <v>83</v>
      </c>
      <c r="AY174" s="17" t="s">
        <v>158</v>
      </c>
      <c r="BE174" s="162">
        <f>IF(N174="základní",J174,0)</f>
        <v>0</v>
      </c>
      <c r="BF174" s="162">
        <f>IF(N174="snížená",J174,0)</f>
        <v>0</v>
      </c>
      <c r="BG174" s="162">
        <f>IF(N174="zákl. přenesená",J174,0)</f>
        <v>0</v>
      </c>
      <c r="BH174" s="162">
        <f>IF(N174="sníž. přenesená",J174,0)</f>
        <v>0</v>
      </c>
      <c r="BI174" s="162">
        <f>IF(N174="nulová",J174,0)</f>
        <v>0</v>
      </c>
      <c r="BJ174" s="17" t="s">
        <v>81</v>
      </c>
      <c r="BK174" s="162">
        <f>ROUND(I174*H174,2)</f>
        <v>0</v>
      </c>
      <c r="BL174" s="17" t="s">
        <v>196</v>
      </c>
      <c r="BM174" s="161" t="s">
        <v>255</v>
      </c>
    </row>
    <row r="175" spans="1:47" s="2" customFormat="1" ht="11.25">
      <c r="A175" s="32"/>
      <c r="B175" s="33"/>
      <c r="C175" s="32"/>
      <c r="D175" s="163" t="s">
        <v>168</v>
      </c>
      <c r="E175" s="32"/>
      <c r="F175" s="164" t="s">
        <v>254</v>
      </c>
      <c r="G175" s="32"/>
      <c r="H175" s="32"/>
      <c r="I175" s="165"/>
      <c r="J175" s="32"/>
      <c r="K175" s="32"/>
      <c r="L175" s="33"/>
      <c r="M175" s="166"/>
      <c r="N175" s="167"/>
      <c r="O175" s="58"/>
      <c r="P175" s="58"/>
      <c r="Q175" s="58"/>
      <c r="R175" s="58"/>
      <c r="S175" s="58"/>
      <c r="T175" s="59"/>
      <c r="U175" s="32"/>
      <c r="V175" s="32"/>
      <c r="W175" s="32"/>
      <c r="X175" s="32"/>
      <c r="Y175" s="32"/>
      <c r="Z175" s="32"/>
      <c r="AA175" s="32"/>
      <c r="AB175" s="32"/>
      <c r="AC175" s="32"/>
      <c r="AD175" s="32"/>
      <c r="AE175" s="32"/>
      <c r="AT175" s="17" t="s">
        <v>168</v>
      </c>
      <c r="AU175" s="17" t="s">
        <v>83</v>
      </c>
    </row>
    <row r="176" spans="1:65" s="2" customFormat="1" ht="14.45" customHeight="1">
      <c r="A176" s="32"/>
      <c r="B176" s="149"/>
      <c r="C176" s="150" t="s">
        <v>8</v>
      </c>
      <c r="D176" s="150" t="s">
        <v>161</v>
      </c>
      <c r="E176" s="151" t="s">
        <v>256</v>
      </c>
      <c r="F176" s="152" t="s">
        <v>257</v>
      </c>
      <c r="G176" s="153" t="s">
        <v>238</v>
      </c>
      <c r="H176" s="154">
        <v>1</v>
      </c>
      <c r="I176" s="155"/>
      <c r="J176" s="156">
        <f>ROUND(I176*H176,2)</f>
        <v>0</v>
      </c>
      <c r="K176" s="152" t="s">
        <v>165</v>
      </c>
      <c r="L176" s="33"/>
      <c r="M176" s="157" t="s">
        <v>1</v>
      </c>
      <c r="N176" s="158" t="s">
        <v>39</v>
      </c>
      <c r="O176" s="58"/>
      <c r="P176" s="159">
        <f>O176*H176</f>
        <v>0</v>
      </c>
      <c r="Q176" s="159">
        <v>0.00022</v>
      </c>
      <c r="R176" s="159">
        <f>Q176*H176</f>
        <v>0.00022</v>
      </c>
      <c r="S176" s="159">
        <v>0</v>
      </c>
      <c r="T176" s="160">
        <f>S176*H176</f>
        <v>0</v>
      </c>
      <c r="U176" s="32"/>
      <c r="V176" s="32"/>
      <c r="W176" s="32"/>
      <c r="X176" s="32"/>
      <c r="Y176" s="32"/>
      <c r="Z176" s="32"/>
      <c r="AA176" s="32"/>
      <c r="AB176" s="32"/>
      <c r="AC176" s="32"/>
      <c r="AD176" s="32"/>
      <c r="AE176" s="32"/>
      <c r="AR176" s="161" t="s">
        <v>196</v>
      </c>
      <c r="AT176" s="161" t="s">
        <v>161</v>
      </c>
      <c r="AU176" s="161" t="s">
        <v>83</v>
      </c>
      <c r="AY176" s="17" t="s">
        <v>158</v>
      </c>
      <c r="BE176" s="162">
        <f>IF(N176="základní",J176,0)</f>
        <v>0</v>
      </c>
      <c r="BF176" s="162">
        <f>IF(N176="snížená",J176,0)</f>
        <v>0</v>
      </c>
      <c r="BG176" s="162">
        <f>IF(N176="zákl. přenesená",J176,0)</f>
        <v>0</v>
      </c>
      <c r="BH176" s="162">
        <f>IF(N176="sníž. přenesená",J176,0)</f>
        <v>0</v>
      </c>
      <c r="BI176" s="162">
        <f>IF(N176="nulová",J176,0)</f>
        <v>0</v>
      </c>
      <c r="BJ176" s="17" t="s">
        <v>81</v>
      </c>
      <c r="BK176" s="162">
        <f>ROUND(I176*H176,2)</f>
        <v>0</v>
      </c>
      <c r="BL176" s="17" t="s">
        <v>196</v>
      </c>
      <c r="BM176" s="161" t="s">
        <v>258</v>
      </c>
    </row>
    <row r="177" spans="1:47" s="2" customFormat="1" ht="19.5">
      <c r="A177" s="32"/>
      <c r="B177" s="33"/>
      <c r="C177" s="32"/>
      <c r="D177" s="163" t="s">
        <v>168</v>
      </c>
      <c r="E177" s="32"/>
      <c r="F177" s="164" t="s">
        <v>259</v>
      </c>
      <c r="G177" s="32"/>
      <c r="H177" s="32"/>
      <c r="I177" s="165"/>
      <c r="J177" s="32"/>
      <c r="K177" s="32"/>
      <c r="L177" s="33"/>
      <c r="M177" s="166"/>
      <c r="N177" s="167"/>
      <c r="O177" s="58"/>
      <c r="P177" s="58"/>
      <c r="Q177" s="58"/>
      <c r="R177" s="58"/>
      <c r="S177" s="58"/>
      <c r="T177" s="59"/>
      <c r="U177" s="32"/>
      <c r="V177" s="32"/>
      <c r="W177" s="32"/>
      <c r="X177" s="32"/>
      <c r="Y177" s="32"/>
      <c r="Z177" s="32"/>
      <c r="AA177" s="32"/>
      <c r="AB177" s="32"/>
      <c r="AC177" s="32"/>
      <c r="AD177" s="32"/>
      <c r="AE177" s="32"/>
      <c r="AT177" s="17" t="s">
        <v>168</v>
      </c>
      <c r="AU177" s="17" t="s">
        <v>83</v>
      </c>
    </row>
    <row r="178" spans="1:65" s="2" customFormat="1" ht="30" customHeight="1">
      <c r="A178" s="32"/>
      <c r="B178" s="149"/>
      <c r="C178" s="185" t="s">
        <v>196</v>
      </c>
      <c r="D178" s="185" t="s">
        <v>203</v>
      </c>
      <c r="E178" s="186" t="s">
        <v>260</v>
      </c>
      <c r="F178" s="187" t="s">
        <v>261</v>
      </c>
      <c r="G178" s="188" t="s">
        <v>238</v>
      </c>
      <c r="H178" s="189">
        <v>1</v>
      </c>
      <c r="I178" s="190"/>
      <c r="J178" s="191">
        <f>ROUND(I178*H178,2)</f>
        <v>0</v>
      </c>
      <c r="K178" s="187" t="s">
        <v>165</v>
      </c>
      <c r="L178" s="192"/>
      <c r="M178" s="193" t="s">
        <v>1</v>
      </c>
      <c r="N178" s="194" t="s">
        <v>39</v>
      </c>
      <c r="O178" s="58"/>
      <c r="P178" s="159">
        <f>O178*H178</f>
        <v>0</v>
      </c>
      <c r="Q178" s="159">
        <v>0.01201</v>
      </c>
      <c r="R178" s="159">
        <f>Q178*H178</f>
        <v>0.01201</v>
      </c>
      <c r="S178" s="159">
        <v>0</v>
      </c>
      <c r="T178" s="160">
        <f>S178*H178</f>
        <v>0</v>
      </c>
      <c r="U178" s="32"/>
      <c r="V178" s="32"/>
      <c r="W178" s="32"/>
      <c r="X178" s="32"/>
      <c r="Y178" s="32"/>
      <c r="Z178" s="32"/>
      <c r="AA178" s="32"/>
      <c r="AB178" s="32"/>
      <c r="AC178" s="32"/>
      <c r="AD178" s="32"/>
      <c r="AE178" s="32"/>
      <c r="AR178" s="161" t="s">
        <v>206</v>
      </c>
      <c r="AT178" s="161" t="s">
        <v>203</v>
      </c>
      <c r="AU178" s="161" t="s">
        <v>83</v>
      </c>
      <c r="AY178" s="17" t="s">
        <v>158</v>
      </c>
      <c r="BE178" s="162">
        <f>IF(N178="základní",J178,0)</f>
        <v>0</v>
      </c>
      <c r="BF178" s="162">
        <f>IF(N178="snížená",J178,0)</f>
        <v>0</v>
      </c>
      <c r="BG178" s="162">
        <f>IF(N178="zákl. přenesená",J178,0)</f>
        <v>0</v>
      </c>
      <c r="BH178" s="162">
        <f>IF(N178="sníž. přenesená",J178,0)</f>
        <v>0</v>
      </c>
      <c r="BI178" s="162">
        <f>IF(N178="nulová",J178,0)</f>
        <v>0</v>
      </c>
      <c r="BJ178" s="17" t="s">
        <v>81</v>
      </c>
      <c r="BK178" s="162">
        <f>ROUND(I178*H178,2)</f>
        <v>0</v>
      </c>
      <c r="BL178" s="17" t="s">
        <v>196</v>
      </c>
      <c r="BM178" s="161" t="s">
        <v>262</v>
      </c>
    </row>
    <row r="179" spans="1:47" s="2" customFormat="1" ht="19.5">
      <c r="A179" s="32"/>
      <c r="B179" s="33"/>
      <c r="C179" s="32"/>
      <c r="D179" s="163" t="s">
        <v>168</v>
      </c>
      <c r="E179" s="32"/>
      <c r="F179" s="164" t="s">
        <v>261</v>
      </c>
      <c r="G179" s="32"/>
      <c r="H179" s="32"/>
      <c r="I179" s="165"/>
      <c r="J179" s="32"/>
      <c r="K179" s="32"/>
      <c r="L179" s="33"/>
      <c r="M179" s="166"/>
      <c r="N179" s="167"/>
      <c r="O179" s="58"/>
      <c r="P179" s="58"/>
      <c r="Q179" s="58"/>
      <c r="R179" s="58"/>
      <c r="S179" s="58"/>
      <c r="T179" s="59"/>
      <c r="U179" s="32"/>
      <c r="V179" s="32"/>
      <c r="W179" s="32"/>
      <c r="X179" s="32"/>
      <c r="Y179" s="32"/>
      <c r="Z179" s="32"/>
      <c r="AA179" s="32"/>
      <c r="AB179" s="32"/>
      <c r="AC179" s="32"/>
      <c r="AD179" s="32"/>
      <c r="AE179" s="32"/>
      <c r="AT179" s="17" t="s">
        <v>168</v>
      </c>
      <c r="AU179" s="17" t="s">
        <v>83</v>
      </c>
    </row>
    <row r="180" spans="1:47" s="2" customFormat="1" ht="19.5">
      <c r="A180" s="32"/>
      <c r="B180" s="33"/>
      <c r="C180" s="32"/>
      <c r="D180" s="163" t="s">
        <v>176</v>
      </c>
      <c r="E180" s="32"/>
      <c r="F180" s="176" t="s">
        <v>263</v>
      </c>
      <c r="G180" s="32"/>
      <c r="H180" s="32"/>
      <c r="I180" s="165"/>
      <c r="J180" s="32"/>
      <c r="K180" s="32"/>
      <c r="L180" s="33"/>
      <c r="M180" s="166"/>
      <c r="N180" s="167"/>
      <c r="O180" s="58"/>
      <c r="P180" s="58"/>
      <c r="Q180" s="58"/>
      <c r="R180" s="58"/>
      <c r="S180" s="58"/>
      <c r="T180" s="59"/>
      <c r="U180" s="32"/>
      <c r="V180" s="32"/>
      <c r="W180" s="32"/>
      <c r="X180" s="32"/>
      <c r="Y180" s="32"/>
      <c r="Z180" s="32"/>
      <c r="AA180" s="32"/>
      <c r="AB180" s="32"/>
      <c r="AC180" s="32"/>
      <c r="AD180" s="32"/>
      <c r="AE180" s="32"/>
      <c r="AT180" s="17" t="s">
        <v>176</v>
      </c>
      <c r="AU180" s="17" t="s">
        <v>83</v>
      </c>
    </row>
    <row r="181" spans="1:65" s="2" customFormat="1" ht="22.15" customHeight="1">
      <c r="A181" s="32"/>
      <c r="B181" s="149"/>
      <c r="C181" s="150" t="s">
        <v>264</v>
      </c>
      <c r="D181" s="150" t="s">
        <v>161</v>
      </c>
      <c r="E181" s="151" t="s">
        <v>265</v>
      </c>
      <c r="F181" s="152" t="s">
        <v>266</v>
      </c>
      <c r="G181" s="153" t="s">
        <v>186</v>
      </c>
      <c r="H181" s="154">
        <v>1.548</v>
      </c>
      <c r="I181" s="155"/>
      <c r="J181" s="156">
        <f>ROUND(I181*H181,2)</f>
        <v>0</v>
      </c>
      <c r="K181" s="152" t="s">
        <v>165</v>
      </c>
      <c r="L181" s="33"/>
      <c r="M181" s="157" t="s">
        <v>1</v>
      </c>
      <c r="N181" s="158" t="s">
        <v>39</v>
      </c>
      <c r="O181" s="58"/>
      <c r="P181" s="159">
        <f>O181*H181</f>
        <v>0</v>
      </c>
      <c r="Q181" s="159">
        <v>0</v>
      </c>
      <c r="R181" s="159">
        <f>Q181*H181</f>
        <v>0</v>
      </c>
      <c r="S181" s="159">
        <v>0</v>
      </c>
      <c r="T181" s="160">
        <f>S181*H181</f>
        <v>0</v>
      </c>
      <c r="U181" s="32"/>
      <c r="V181" s="32"/>
      <c r="W181" s="32"/>
      <c r="X181" s="32"/>
      <c r="Y181" s="32"/>
      <c r="Z181" s="32"/>
      <c r="AA181" s="32"/>
      <c r="AB181" s="32"/>
      <c r="AC181" s="32"/>
      <c r="AD181" s="32"/>
      <c r="AE181" s="32"/>
      <c r="AR181" s="161" t="s">
        <v>196</v>
      </c>
      <c r="AT181" s="161" t="s">
        <v>161</v>
      </c>
      <c r="AU181" s="161" t="s">
        <v>83</v>
      </c>
      <c r="AY181" s="17" t="s">
        <v>158</v>
      </c>
      <c r="BE181" s="162">
        <f>IF(N181="základní",J181,0)</f>
        <v>0</v>
      </c>
      <c r="BF181" s="162">
        <f>IF(N181="snížená",J181,0)</f>
        <v>0</v>
      </c>
      <c r="BG181" s="162">
        <f>IF(N181="zákl. přenesená",J181,0)</f>
        <v>0</v>
      </c>
      <c r="BH181" s="162">
        <f>IF(N181="sníž. přenesená",J181,0)</f>
        <v>0</v>
      </c>
      <c r="BI181" s="162">
        <f>IF(N181="nulová",J181,0)</f>
        <v>0</v>
      </c>
      <c r="BJ181" s="17" t="s">
        <v>81</v>
      </c>
      <c r="BK181" s="162">
        <f>ROUND(I181*H181,2)</f>
        <v>0</v>
      </c>
      <c r="BL181" s="17" t="s">
        <v>196</v>
      </c>
      <c r="BM181" s="161" t="s">
        <v>267</v>
      </c>
    </row>
    <row r="182" spans="1:47" s="2" customFormat="1" ht="39">
      <c r="A182" s="32"/>
      <c r="B182" s="33"/>
      <c r="C182" s="32"/>
      <c r="D182" s="163" t="s">
        <v>168</v>
      </c>
      <c r="E182" s="32"/>
      <c r="F182" s="164" t="s">
        <v>268</v>
      </c>
      <c r="G182" s="32"/>
      <c r="H182" s="32"/>
      <c r="I182" s="165"/>
      <c r="J182" s="32"/>
      <c r="K182" s="32"/>
      <c r="L182" s="33"/>
      <c r="M182" s="166"/>
      <c r="N182" s="167"/>
      <c r="O182" s="58"/>
      <c r="P182" s="58"/>
      <c r="Q182" s="58"/>
      <c r="R182" s="58"/>
      <c r="S182" s="58"/>
      <c r="T182" s="59"/>
      <c r="U182" s="32"/>
      <c r="V182" s="32"/>
      <c r="W182" s="32"/>
      <c r="X182" s="32"/>
      <c r="Y182" s="32"/>
      <c r="Z182" s="32"/>
      <c r="AA182" s="32"/>
      <c r="AB182" s="32"/>
      <c r="AC182" s="32"/>
      <c r="AD182" s="32"/>
      <c r="AE182" s="32"/>
      <c r="AT182" s="17" t="s">
        <v>168</v>
      </c>
      <c r="AU182" s="17" t="s">
        <v>83</v>
      </c>
    </row>
    <row r="183" spans="2:63" s="12" customFormat="1" ht="22.9" customHeight="1">
      <c r="B183" s="136"/>
      <c r="D183" s="137" t="s">
        <v>73</v>
      </c>
      <c r="E183" s="147" t="s">
        <v>269</v>
      </c>
      <c r="F183" s="147" t="s">
        <v>270</v>
      </c>
      <c r="I183" s="139"/>
      <c r="J183" s="148">
        <f>BK183</f>
        <v>0</v>
      </c>
      <c r="L183" s="136"/>
      <c r="M183" s="141"/>
      <c r="N183" s="142"/>
      <c r="O183" s="142"/>
      <c r="P183" s="143">
        <f>SUM(P184:P189)</f>
        <v>0</v>
      </c>
      <c r="Q183" s="142"/>
      <c r="R183" s="143">
        <f>SUM(R184:R189)</f>
        <v>0.016</v>
      </c>
      <c r="S183" s="142"/>
      <c r="T183" s="144">
        <f>SUM(T184:T189)</f>
        <v>0</v>
      </c>
      <c r="AR183" s="137" t="s">
        <v>83</v>
      </c>
      <c r="AT183" s="145" t="s">
        <v>73</v>
      </c>
      <c r="AU183" s="145" t="s">
        <v>81</v>
      </c>
      <c r="AY183" s="137" t="s">
        <v>158</v>
      </c>
      <c r="BK183" s="146">
        <f>SUM(BK184:BK189)</f>
        <v>0</v>
      </c>
    </row>
    <row r="184" spans="1:65" s="2" customFormat="1" ht="22.15" customHeight="1">
      <c r="A184" s="32"/>
      <c r="B184" s="149"/>
      <c r="C184" s="150" t="s">
        <v>271</v>
      </c>
      <c r="D184" s="150" t="s">
        <v>161</v>
      </c>
      <c r="E184" s="151" t="s">
        <v>272</v>
      </c>
      <c r="F184" s="152" t="s">
        <v>273</v>
      </c>
      <c r="G184" s="153" t="s">
        <v>238</v>
      </c>
      <c r="H184" s="154">
        <v>1</v>
      </c>
      <c r="I184" s="155"/>
      <c r="J184" s="156">
        <f>ROUND(I184*H184,2)</f>
        <v>0</v>
      </c>
      <c r="K184" s="152" t="s">
        <v>165</v>
      </c>
      <c r="L184" s="33"/>
      <c r="M184" s="157" t="s">
        <v>1</v>
      </c>
      <c r="N184" s="158" t="s">
        <v>39</v>
      </c>
      <c r="O184" s="58"/>
      <c r="P184" s="159">
        <f>O184*H184</f>
        <v>0</v>
      </c>
      <c r="Q184" s="159">
        <v>0</v>
      </c>
      <c r="R184" s="159">
        <f>Q184*H184</f>
        <v>0</v>
      </c>
      <c r="S184" s="159">
        <v>0</v>
      </c>
      <c r="T184" s="160">
        <f>S184*H184</f>
        <v>0</v>
      </c>
      <c r="U184" s="32"/>
      <c r="V184" s="32"/>
      <c r="W184" s="32"/>
      <c r="X184" s="32"/>
      <c r="Y184" s="32"/>
      <c r="Z184" s="32"/>
      <c r="AA184" s="32"/>
      <c r="AB184" s="32"/>
      <c r="AC184" s="32"/>
      <c r="AD184" s="32"/>
      <c r="AE184" s="32"/>
      <c r="AR184" s="161" t="s">
        <v>196</v>
      </c>
      <c r="AT184" s="161" t="s">
        <v>161</v>
      </c>
      <c r="AU184" s="161" t="s">
        <v>83</v>
      </c>
      <c r="AY184" s="17" t="s">
        <v>158</v>
      </c>
      <c r="BE184" s="162">
        <f>IF(N184="základní",J184,0)</f>
        <v>0</v>
      </c>
      <c r="BF184" s="162">
        <f>IF(N184="snížená",J184,0)</f>
        <v>0</v>
      </c>
      <c r="BG184" s="162">
        <f>IF(N184="zákl. přenesená",J184,0)</f>
        <v>0</v>
      </c>
      <c r="BH184" s="162">
        <f>IF(N184="sníž. přenesená",J184,0)</f>
        <v>0</v>
      </c>
      <c r="BI184" s="162">
        <f>IF(N184="nulová",J184,0)</f>
        <v>0</v>
      </c>
      <c r="BJ184" s="17" t="s">
        <v>81</v>
      </c>
      <c r="BK184" s="162">
        <f>ROUND(I184*H184,2)</f>
        <v>0</v>
      </c>
      <c r="BL184" s="17" t="s">
        <v>196</v>
      </c>
      <c r="BM184" s="161" t="s">
        <v>274</v>
      </c>
    </row>
    <row r="185" spans="1:47" s="2" customFormat="1" ht="19.5">
      <c r="A185" s="32"/>
      <c r="B185" s="33"/>
      <c r="C185" s="32"/>
      <c r="D185" s="163" t="s">
        <v>168</v>
      </c>
      <c r="E185" s="32"/>
      <c r="F185" s="164" t="s">
        <v>275</v>
      </c>
      <c r="G185" s="32"/>
      <c r="H185" s="32"/>
      <c r="I185" s="165"/>
      <c r="J185" s="32"/>
      <c r="K185" s="32"/>
      <c r="L185" s="33"/>
      <c r="M185" s="166"/>
      <c r="N185" s="167"/>
      <c r="O185" s="58"/>
      <c r="P185" s="58"/>
      <c r="Q185" s="58"/>
      <c r="R185" s="58"/>
      <c r="S185" s="58"/>
      <c r="T185" s="59"/>
      <c r="U185" s="32"/>
      <c r="V185" s="32"/>
      <c r="W185" s="32"/>
      <c r="X185" s="32"/>
      <c r="Y185" s="32"/>
      <c r="Z185" s="32"/>
      <c r="AA185" s="32"/>
      <c r="AB185" s="32"/>
      <c r="AC185" s="32"/>
      <c r="AD185" s="32"/>
      <c r="AE185" s="32"/>
      <c r="AT185" s="17" t="s">
        <v>168</v>
      </c>
      <c r="AU185" s="17" t="s">
        <v>83</v>
      </c>
    </row>
    <row r="186" spans="1:65" s="2" customFormat="1" ht="22.15" customHeight="1">
      <c r="A186" s="32"/>
      <c r="B186" s="149"/>
      <c r="C186" s="185" t="s">
        <v>276</v>
      </c>
      <c r="D186" s="185" t="s">
        <v>203</v>
      </c>
      <c r="E186" s="186" t="s">
        <v>277</v>
      </c>
      <c r="F186" s="187" t="s">
        <v>278</v>
      </c>
      <c r="G186" s="188" t="s">
        <v>238</v>
      </c>
      <c r="H186" s="189">
        <v>1</v>
      </c>
      <c r="I186" s="190"/>
      <c r="J186" s="191">
        <f>ROUND(I186*H186,2)</f>
        <v>0</v>
      </c>
      <c r="K186" s="187" t="s">
        <v>165</v>
      </c>
      <c r="L186" s="192"/>
      <c r="M186" s="193" t="s">
        <v>1</v>
      </c>
      <c r="N186" s="194" t="s">
        <v>39</v>
      </c>
      <c r="O186" s="58"/>
      <c r="P186" s="159">
        <f>O186*H186</f>
        <v>0</v>
      </c>
      <c r="Q186" s="159">
        <v>0.016</v>
      </c>
      <c r="R186" s="159">
        <f>Q186*H186</f>
        <v>0.016</v>
      </c>
      <c r="S186" s="159">
        <v>0</v>
      </c>
      <c r="T186" s="160">
        <f>S186*H186</f>
        <v>0</v>
      </c>
      <c r="U186" s="32"/>
      <c r="V186" s="32"/>
      <c r="W186" s="32"/>
      <c r="X186" s="32"/>
      <c r="Y186" s="32"/>
      <c r="Z186" s="32"/>
      <c r="AA186" s="32"/>
      <c r="AB186" s="32"/>
      <c r="AC186" s="32"/>
      <c r="AD186" s="32"/>
      <c r="AE186" s="32"/>
      <c r="AR186" s="161" t="s">
        <v>206</v>
      </c>
      <c r="AT186" s="161" t="s">
        <v>203</v>
      </c>
      <c r="AU186" s="161" t="s">
        <v>83</v>
      </c>
      <c r="AY186" s="17" t="s">
        <v>158</v>
      </c>
      <c r="BE186" s="162">
        <f>IF(N186="základní",J186,0)</f>
        <v>0</v>
      </c>
      <c r="BF186" s="162">
        <f>IF(N186="snížená",J186,0)</f>
        <v>0</v>
      </c>
      <c r="BG186" s="162">
        <f>IF(N186="zákl. přenesená",J186,0)</f>
        <v>0</v>
      </c>
      <c r="BH186" s="162">
        <f>IF(N186="sníž. přenesená",J186,0)</f>
        <v>0</v>
      </c>
      <c r="BI186" s="162">
        <f>IF(N186="nulová",J186,0)</f>
        <v>0</v>
      </c>
      <c r="BJ186" s="17" t="s">
        <v>81</v>
      </c>
      <c r="BK186" s="162">
        <f>ROUND(I186*H186,2)</f>
        <v>0</v>
      </c>
      <c r="BL186" s="17" t="s">
        <v>196</v>
      </c>
      <c r="BM186" s="161" t="s">
        <v>279</v>
      </c>
    </row>
    <row r="187" spans="1:47" s="2" customFormat="1" ht="19.5">
      <c r="A187" s="32"/>
      <c r="B187" s="33"/>
      <c r="C187" s="32"/>
      <c r="D187" s="163" t="s">
        <v>168</v>
      </c>
      <c r="E187" s="32"/>
      <c r="F187" s="164" t="s">
        <v>278</v>
      </c>
      <c r="G187" s="32"/>
      <c r="H187" s="32"/>
      <c r="I187" s="165"/>
      <c r="J187" s="32"/>
      <c r="K187" s="32"/>
      <c r="L187" s="33"/>
      <c r="M187" s="166"/>
      <c r="N187" s="167"/>
      <c r="O187" s="58"/>
      <c r="P187" s="58"/>
      <c r="Q187" s="58"/>
      <c r="R187" s="58"/>
      <c r="S187" s="58"/>
      <c r="T187" s="59"/>
      <c r="U187" s="32"/>
      <c r="V187" s="32"/>
      <c r="W187" s="32"/>
      <c r="X187" s="32"/>
      <c r="Y187" s="32"/>
      <c r="Z187" s="32"/>
      <c r="AA187" s="32"/>
      <c r="AB187" s="32"/>
      <c r="AC187" s="32"/>
      <c r="AD187" s="32"/>
      <c r="AE187" s="32"/>
      <c r="AT187" s="17" t="s">
        <v>168</v>
      </c>
      <c r="AU187" s="17" t="s">
        <v>83</v>
      </c>
    </row>
    <row r="188" spans="1:65" s="2" customFormat="1" ht="22.15" customHeight="1">
      <c r="A188" s="32"/>
      <c r="B188" s="149"/>
      <c r="C188" s="150" t="s">
        <v>280</v>
      </c>
      <c r="D188" s="150" t="s">
        <v>161</v>
      </c>
      <c r="E188" s="151" t="s">
        <v>281</v>
      </c>
      <c r="F188" s="152" t="s">
        <v>282</v>
      </c>
      <c r="G188" s="153" t="s">
        <v>186</v>
      </c>
      <c r="H188" s="154">
        <v>0.016</v>
      </c>
      <c r="I188" s="155"/>
      <c r="J188" s="156">
        <f>ROUND(I188*H188,2)</f>
        <v>0</v>
      </c>
      <c r="K188" s="152" t="s">
        <v>165</v>
      </c>
      <c r="L188" s="33"/>
      <c r="M188" s="157" t="s">
        <v>1</v>
      </c>
      <c r="N188" s="158" t="s">
        <v>39</v>
      </c>
      <c r="O188" s="58"/>
      <c r="P188" s="159">
        <f>O188*H188</f>
        <v>0</v>
      </c>
      <c r="Q188" s="159">
        <v>0</v>
      </c>
      <c r="R188" s="159">
        <f>Q188*H188</f>
        <v>0</v>
      </c>
      <c r="S188" s="159">
        <v>0</v>
      </c>
      <c r="T188" s="160">
        <f>S188*H188</f>
        <v>0</v>
      </c>
      <c r="U188" s="32"/>
      <c r="V188" s="32"/>
      <c r="W188" s="32"/>
      <c r="X188" s="32"/>
      <c r="Y188" s="32"/>
      <c r="Z188" s="32"/>
      <c r="AA188" s="32"/>
      <c r="AB188" s="32"/>
      <c r="AC188" s="32"/>
      <c r="AD188" s="32"/>
      <c r="AE188" s="32"/>
      <c r="AR188" s="161" t="s">
        <v>196</v>
      </c>
      <c r="AT188" s="161" t="s">
        <v>161</v>
      </c>
      <c r="AU188" s="161" t="s">
        <v>83</v>
      </c>
      <c r="AY188" s="17" t="s">
        <v>158</v>
      </c>
      <c r="BE188" s="162">
        <f>IF(N188="základní",J188,0)</f>
        <v>0</v>
      </c>
      <c r="BF188" s="162">
        <f>IF(N188="snížená",J188,0)</f>
        <v>0</v>
      </c>
      <c r="BG188" s="162">
        <f>IF(N188="zákl. přenesená",J188,0)</f>
        <v>0</v>
      </c>
      <c r="BH188" s="162">
        <f>IF(N188="sníž. přenesená",J188,0)</f>
        <v>0</v>
      </c>
      <c r="BI188" s="162">
        <f>IF(N188="nulová",J188,0)</f>
        <v>0</v>
      </c>
      <c r="BJ188" s="17" t="s">
        <v>81</v>
      </c>
      <c r="BK188" s="162">
        <f>ROUND(I188*H188,2)</f>
        <v>0</v>
      </c>
      <c r="BL188" s="17" t="s">
        <v>196</v>
      </c>
      <c r="BM188" s="161" t="s">
        <v>283</v>
      </c>
    </row>
    <row r="189" spans="1:47" s="2" customFormat="1" ht="29.25">
      <c r="A189" s="32"/>
      <c r="B189" s="33"/>
      <c r="C189" s="32"/>
      <c r="D189" s="163" t="s">
        <v>168</v>
      </c>
      <c r="E189" s="32"/>
      <c r="F189" s="164" t="s">
        <v>284</v>
      </c>
      <c r="G189" s="32"/>
      <c r="H189" s="32"/>
      <c r="I189" s="165"/>
      <c r="J189" s="32"/>
      <c r="K189" s="32"/>
      <c r="L189" s="33"/>
      <c r="M189" s="166"/>
      <c r="N189" s="167"/>
      <c r="O189" s="58"/>
      <c r="P189" s="58"/>
      <c r="Q189" s="58"/>
      <c r="R189" s="58"/>
      <c r="S189" s="58"/>
      <c r="T189" s="59"/>
      <c r="U189" s="32"/>
      <c r="V189" s="32"/>
      <c r="W189" s="32"/>
      <c r="X189" s="32"/>
      <c r="Y189" s="32"/>
      <c r="Z189" s="32"/>
      <c r="AA189" s="32"/>
      <c r="AB189" s="32"/>
      <c r="AC189" s="32"/>
      <c r="AD189" s="32"/>
      <c r="AE189" s="32"/>
      <c r="AT189" s="17" t="s">
        <v>168</v>
      </c>
      <c r="AU189" s="17" t="s">
        <v>83</v>
      </c>
    </row>
    <row r="190" spans="2:63" s="12" customFormat="1" ht="22.9" customHeight="1">
      <c r="B190" s="136"/>
      <c r="D190" s="137" t="s">
        <v>73</v>
      </c>
      <c r="E190" s="147" t="s">
        <v>285</v>
      </c>
      <c r="F190" s="147" t="s">
        <v>286</v>
      </c>
      <c r="I190" s="139"/>
      <c r="J190" s="148">
        <f>BK190</f>
        <v>0</v>
      </c>
      <c r="L190" s="136"/>
      <c r="M190" s="141"/>
      <c r="N190" s="142"/>
      <c r="O190" s="142"/>
      <c r="P190" s="143">
        <f>SUM(P191:P206)</f>
        <v>0</v>
      </c>
      <c r="Q190" s="142"/>
      <c r="R190" s="143">
        <f>SUM(R191:R206)</f>
        <v>2.3007963</v>
      </c>
      <c r="S190" s="142"/>
      <c r="T190" s="144">
        <f>SUM(T191:T206)</f>
        <v>0.54265376</v>
      </c>
      <c r="AR190" s="137" t="s">
        <v>83</v>
      </c>
      <c r="AT190" s="145" t="s">
        <v>73</v>
      </c>
      <c r="AU190" s="145" t="s">
        <v>81</v>
      </c>
      <c r="AY190" s="137" t="s">
        <v>158</v>
      </c>
      <c r="BK190" s="146">
        <f>SUM(BK191:BK206)</f>
        <v>0</v>
      </c>
    </row>
    <row r="191" spans="1:65" s="2" customFormat="1" ht="14.45" customHeight="1">
      <c r="A191" s="32"/>
      <c r="B191" s="149"/>
      <c r="C191" s="150" t="s">
        <v>7</v>
      </c>
      <c r="D191" s="150" t="s">
        <v>161</v>
      </c>
      <c r="E191" s="151" t="s">
        <v>287</v>
      </c>
      <c r="F191" s="152" t="s">
        <v>288</v>
      </c>
      <c r="G191" s="153" t="s">
        <v>164</v>
      </c>
      <c r="H191" s="154">
        <v>1750.496</v>
      </c>
      <c r="I191" s="155"/>
      <c r="J191" s="156">
        <f>ROUND(I191*H191,2)</f>
        <v>0</v>
      </c>
      <c r="K191" s="152" t="s">
        <v>165</v>
      </c>
      <c r="L191" s="33"/>
      <c r="M191" s="157" t="s">
        <v>1</v>
      </c>
      <c r="N191" s="158" t="s">
        <v>39</v>
      </c>
      <c r="O191" s="58"/>
      <c r="P191" s="159">
        <f>O191*H191</f>
        <v>0</v>
      </c>
      <c r="Q191" s="159">
        <v>0.001</v>
      </c>
      <c r="R191" s="159">
        <f>Q191*H191</f>
        <v>1.750496</v>
      </c>
      <c r="S191" s="159">
        <v>0.00031</v>
      </c>
      <c r="T191" s="160">
        <f>S191*H191</f>
        <v>0.54265376</v>
      </c>
      <c r="U191" s="32"/>
      <c r="V191" s="32"/>
      <c r="W191" s="32"/>
      <c r="X191" s="32"/>
      <c r="Y191" s="32"/>
      <c r="Z191" s="32"/>
      <c r="AA191" s="32"/>
      <c r="AB191" s="32"/>
      <c r="AC191" s="32"/>
      <c r="AD191" s="32"/>
      <c r="AE191" s="32"/>
      <c r="AR191" s="161" t="s">
        <v>196</v>
      </c>
      <c r="AT191" s="161" t="s">
        <v>161</v>
      </c>
      <c r="AU191" s="161" t="s">
        <v>83</v>
      </c>
      <c r="AY191" s="17" t="s">
        <v>158</v>
      </c>
      <c r="BE191" s="162">
        <f>IF(N191="základní",J191,0)</f>
        <v>0</v>
      </c>
      <c r="BF191" s="162">
        <f>IF(N191="snížená",J191,0)</f>
        <v>0</v>
      </c>
      <c r="BG191" s="162">
        <f>IF(N191="zákl. přenesená",J191,0)</f>
        <v>0</v>
      </c>
      <c r="BH191" s="162">
        <f>IF(N191="sníž. přenesená",J191,0)</f>
        <v>0</v>
      </c>
      <c r="BI191" s="162">
        <f>IF(N191="nulová",J191,0)</f>
        <v>0</v>
      </c>
      <c r="BJ191" s="17" t="s">
        <v>81</v>
      </c>
      <c r="BK191" s="162">
        <f>ROUND(I191*H191,2)</f>
        <v>0</v>
      </c>
      <c r="BL191" s="17" t="s">
        <v>196</v>
      </c>
      <c r="BM191" s="161" t="s">
        <v>289</v>
      </c>
    </row>
    <row r="192" spans="1:47" s="2" customFormat="1" ht="11.25">
      <c r="A192" s="32"/>
      <c r="B192" s="33"/>
      <c r="C192" s="32"/>
      <c r="D192" s="163" t="s">
        <v>168</v>
      </c>
      <c r="E192" s="32"/>
      <c r="F192" s="164" t="s">
        <v>290</v>
      </c>
      <c r="G192" s="32"/>
      <c r="H192" s="32"/>
      <c r="I192" s="165"/>
      <c r="J192" s="32"/>
      <c r="K192" s="32"/>
      <c r="L192" s="33"/>
      <c r="M192" s="166"/>
      <c r="N192" s="167"/>
      <c r="O192" s="58"/>
      <c r="P192" s="58"/>
      <c r="Q192" s="58"/>
      <c r="R192" s="58"/>
      <c r="S192" s="58"/>
      <c r="T192" s="59"/>
      <c r="U192" s="32"/>
      <c r="V192" s="32"/>
      <c r="W192" s="32"/>
      <c r="X192" s="32"/>
      <c r="Y192" s="32"/>
      <c r="Z192" s="32"/>
      <c r="AA192" s="32"/>
      <c r="AB192" s="32"/>
      <c r="AC192" s="32"/>
      <c r="AD192" s="32"/>
      <c r="AE192" s="32"/>
      <c r="AT192" s="17" t="s">
        <v>168</v>
      </c>
      <c r="AU192" s="17" t="s">
        <v>83</v>
      </c>
    </row>
    <row r="193" spans="2:51" s="15" customFormat="1" ht="11.25">
      <c r="B193" s="195"/>
      <c r="D193" s="163" t="s">
        <v>170</v>
      </c>
      <c r="E193" s="196" t="s">
        <v>1</v>
      </c>
      <c r="F193" s="197" t="s">
        <v>291</v>
      </c>
      <c r="H193" s="196" t="s">
        <v>1</v>
      </c>
      <c r="I193" s="198"/>
      <c r="L193" s="195"/>
      <c r="M193" s="199"/>
      <c r="N193" s="200"/>
      <c r="O193" s="200"/>
      <c r="P193" s="200"/>
      <c r="Q193" s="200"/>
      <c r="R193" s="200"/>
      <c r="S193" s="200"/>
      <c r="T193" s="201"/>
      <c r="AT193" s="196" t="s">
        <v>170</v>
      </c>
      <c r="AU193" s="196" t="s">
        <v>83</v>
      </c>
      <c r="AV193" s="15" t="s">
        <v>81</v>
      </c>
      <c r="AW193" s="15" t="s">
        <v>31</v>
      </c>
      <c r="AX193" s="15" t="s">
        <v>74</v>
      </c>
      <c r="AY193" s="196" t="s">
        <v>158</v>
      </c>
    </row>
    <row r="194" spans="2:51" s="13" customFormat="1" ht="22.5">
      <c r="B194" s="168"/>
      <c r="D194" s="163" t="s">
        <v>170</v>
      </c>
      <c r="E194" s="169" t="s">
        <v>1</v>
      </c>
      <c r="F194" s="170" t="s">
        <v>292</v>
      </c>
      <c r="H194" s="171">
        <v>460.073</v>
      </c>
      <c r="I194" s="172"/>
      <c r="L194" s="168"/>
      <c r="M194" s="173"/>
      <c r="N194" s="174"/>
      <c r="O194" s="174"/>
      <c r="P194" s="174"/>
      <c r="Q194" s="174"/>
      <c r="R194" s="174"/>
      <c r="S194" s="174"/>
      <c r="T194" s="175"/>
      <c r="AT194" s="169" t="s">
        <v>170</v>
      </c>
      <c r="AU194" s="169" t="s">
        <v>83</v>
      </c>
      <c r="AV194" s="13" t="s">
        <v>83</v>
      </c>
      <c r="AW194" s="13" t="s">
        <v>31</v>
      </c>
      <c r="AX194" s="13" t="s">
        <v>74</v>
      </c>
      <c r="AY194" s="169" t="s">
        <v>158</v>
      </c>
    </row>
    <row r="195" spans="2:51" s="13" customFormat="1" ht="22.5">
      <c r="B195" s="168"/>
      <c r="D195" s="163" t="s">
        <v>170</v>
      </c>
      <c r="E195" s="169" t="s">
        <v>1</v>
      </c>
      <c r="F195" s="170" t="s">
        <v>293</v>
      </c>
      <c r="H195" s="171">
        <v>637.169</v>
      </c>
      <c r="I195" s="172"/>
      <c r="L195" s="168"/>
      <c r="M195" s="173"/>
      <c r="N195" s="174"/>
      <c r="O195" s="174"/>
      <c r="P195" s="174"/>
      <c r="Q195" s="174"/>
      <c r="R195" s="174"/>
      <c r="S195" s="174"/>
      <c r="T195" s="175"/>
      <c r="AT195" s="169" t="s">
        <v>170</v>
      </c>
      <c r="AU195" s="169" t="s">
        <v>83</v>
      </c>
      <c r="AV195" s="13" t="s">
        <v>83</v>
      </c>
      <c r="AW195" s="13" t="s">
        <v>31</v>
      </c>
      <c r="AX195" s="13" t="s">
        <v>74</v>
      </c>
      <c r="AY195" s="169" t="s">
        <v>158</v>
      </c>
    </row>
    <row r="196" spans="2:51" s="13" customFormat="1" ht="11.25">
      <c r="B196" s="168"/>
      <c r="D196" s="163" t="s">
        <v>170</v>
      </c>
      <c r="E196" s="169" t="s">
        <v>1</v>
      </c>
      <c r="F196" s="170" t="s">
        <v>294</v>
      </c>
      <c r="H196" s="171">
        <v>176.33</v>
      </c>
      <c r="I196" s="172"/>
      <c r="L196" s="168"/>
      <c r="M196" s="173"/>
      <c r="N196" s="174"/>
      <c r="O196" s="174"/>
      <c r="P196" s="174"/>
      <c r="Q196" s="174"/>
      <c r="R196" s="174"/>
      <c r="S196" s="174"/>
      <c r="T196" s="175"/>
      <c r="AT196" s="169" t="s">
        <v>170</v>
      </c>
      <c r="AU196" s="169" t="s">
        <v>83</v>
      </c>
      <c r="AV196" s="13" t="s">
        <v>83</v>
      </c>
      <c r="AW196" s="13" t="s">
        <v>31</v>
      </c>
      <c r="AX196" s="13" t="s">
        <v>74</v>
      </c>
      <c r="AY196" s="169" t="s">
        <v>158</v>
      </c>
    </row>
    <row r="197" spans="2:51" s="15" customFormat="1" ht="11.25">
      <c r="B197" s="195"/>
      <c r="D197" s="163" t="s">
        <v>170</v>
      </c>
      <c r="E197" s="196" t="s">
        <v>1</v>
      </c>
      <c r="F197" s="197" t="s">
        <v>295</v>
      </c>
      <c r="H197" s="196" t="s">
        <v>1</v>
      </c>
      <c r="I197" s="198"/>
      <c r="L197" s="195"/>
      <c r="M197" s="199"/>
      <c r="N197" s="200"/>
      <c r="O197" s="200"/>
      <c r="P197" s="200"/>
      <c r="Q197" s="200"/>
      <c r="R197" s="200"/>
      <c r="S197" s="200"/>
      <c r="T197" s="201"/>
      <c r="AT197" s="196" t="s">
        <v>170</v>
      </c>
      <c r="AU197" s="196" t="s">
        <v>83</v>
      </c>
      <c r="AV197" s="15" t="s">
        <v>81</v>
      </c>
      <c r="AW197" s="15" t="s">
        <v>31</v>
      </c>
      <c r="AX197" s="15" t="s">
        <v>74</v>
      </c>
      <c r="AY197" s="196" t="s">
        <v>158</v>
      </c>
    </row>
    <row r="198" spans="2:51" s="13" customFormat="1" ht="22.5">
      <c r="B198" s="168"/>
      <c r="D198" s="163" t="s">
        <v>170</v>
      </c>
      <c r="E198" s="169" t="s">
        <v>1</v>
      </c>
      <c r="F198" s="170" t="s">
        <v>296</v>
      </c>
      <c r="H198" s="171">
        <v>460.974</v>
      </c>
      <c r="I198" s="172"/>
      <c r="L198" s="168"/>
      <c r="M198" s="173"/>
      <c r="N198" s="174"/>
      <c r="O198" s="174"/>
      <c r="P198" s="174"/>
      <c r="Q198" s="174"/>
      <c r="R198" s="174"/>
      <c r="S198" s="174"/>
      <c r="T198" s="175"/>
      <c r="AT198" s="169" t="s">
        <v>170</v>
      </c>
      <c r="AU198" s="169" t="s">
        <v>83</v>
      </c>
      <c r="AV198" s="13" t="s">
        <v>83</v>
      </c>
      <c r="AW198" s="13" t="s">
        <v>31</v>
      </c>
      <c r="AX198" s="13" t="s">
        <v>74</v>
      </c>
      <c r="AY198" s="169" t="s">
        <v>158</v>
      </c>
    </row>
    <row r="199" spans="2:51" s="13" customFormat="1" ht="11.25">
      <c r="B199" s="168"/>
      <c r="D199" s="163" t="s">
        <v>170</v>
      </c>
      <c r="E199" s="169" t="s">
        <v>1</v>
      </c>
      <c r="F199" s="170" t="s">
        <v>297</v>
      </c>
      <c r="H199" s="171">
        <v>15.95</v>
      </c>
      <c r="I199" s="172"/>
      <c r="L199" s="168"/>
      <c r="M199" s="173"/>
      <c r="N199" s="174"/>
      <c r="O199" s="174"/>
      <c r="P199" s="174"/>
      <c r="Q199" s="174"/>
      <c r="R199" s="174"/>
      <c r="S199" s="174"/>
      <c r="T199" s="175"/>
      <c r="AT199" s="169" t="s">
        <v>170</v>
      </c>
      <c r="AU199" s="169" t="s">
        <v>83</v>
      </c>
      <c r="AV199" s="13" t="s">
        <v>83</v>
      </c>
      <c r="AW199" s="13" t="s">
        <v>31</v>
      </c>
      <c r="AX199" s="13" t="s">
        <v>74</v>
      </c>
      <c r="AY199" s="169" t="s">
        <v>158</v>
      </c>
    </row>
    <row r="200" spans="2:51" s="14" customFormat="1" ht="11.25">
      <c r="B200" s="177"/>
      <c r="D200" s="163" t="s">
        <v>170</v>
      </c>
      <c r="E200" s="178" t="s">
        <v>124</v>
      </c>
      <c r="F200" s="179" t="s">
        <v>201</v>
      </c>
      <c r="H200" s="180">
        <v>1750.496</v>
      </c>
      <c r="I200" s="181"/>
      <c r="L200" s="177"/>
      <c r="M200" s="182"/>
      <c r="N200" s="183"/>
      <c r="O200" s="183"/>
      <c r="P200" s="183"/>
      <c r="Q200" s="183"/>
      <c r="R200" s="183"/>
      <c r="S200" s="183"/>
      <c r="T200" s="184"/>
      <c r="AT200" s="178" t="s">
        <v>170</v>
      </c>
      <c r="AU200" s="178" t="s">
        <v>83</v>
      </c>
      <c r="AV200" s="14" t="s">
        <v>166</v>
      </c>
      <c r="AW200" s="14" t="s">
        <v>31</v>
      </c>
      <c r="AX200" s="14" t="s">
        <v>81</v>
      </c>
      <c r="AY200" s="178" t="s">
        <v>158</v>
      </c>
    </row>
    <row r="201" spans="1:65" s="2" customFormat="1" ht="22.15" customHeight="1">
      <c r="A201" s="32"/>
      <c r="B201" s="149"/>
      <c r="C201" s="150" t="s">
        <v>298</v>
      </c>
      <c r="D201" s="150" t="s">
        <v>161</v>
      </c>
      <c r="E201" s="151" t="s">
        <v>299</v>
      </c>
      <c r="F201" s="152" t="s">
        <v>300</v>
      </c>
      <c r="G201" s="153" t="s">
        <v>164</v>
      </c>
      <c r="H201" s="154">
        <v>1750.496</v>
      </c>
      <c r="I201" s="155"/>
      <c r="J201" s="156">
        <f>ROUND(I201*H201,2)</f>
        <v>0</v>
      </c>
      <c r="K201" s="152" t="s">
        <v>165</v>
      </c>
      <c r="L201" s="33"/>
      <c r="M201" s="157" t="s">
        <v>1</v>
      </c>
      <c r="N201" s="158" t="s">
        <v>39</v>
      </c>
      <c r="O201" s="58"/>
      <c r="P201" s="159">
        <f>O201*H201</f>
        <v>0</v>
      </c>
      <c r="Q201" s="159">
        <v>0.00029</v>
      </c>
      <c r="R201" s="159">
        <f>Q201*H201</f>
        <v>0.5076438400000001</v>
      </c>
      <c r="S201" s="159">
        <v>0</v>
      </c>
      <c r="T201" s="160">
        <f>S201*H201</f>
        <v>0</v>
      </c>
      <c r="U201" s="32"/>
      <c r="V201" s="32"/>
      <c r="W201" s="32"/>
      <c r="X201" s="32"/>
      <c r="Y201" s="32"/>
      <c r="Z201" s="32"/>
      <c r="AA201" s="32"/>
      <c r="AB201" s="32"/>
      <c r="AC201" s="32"/>
      <c r="AD201" s="32"/>
      <c r="AE201" s="32"/>
      <c r="AR201" s="161" t="s">
        <v>196</v>
      </c>
      <c r="AT201" s="161" t="s">
        <v>161</v>
      </c>
      <c r="AU201" s="161" t="s">
        <v>83</v>
      </c>
      <c r="AY201" s="17" t="s">
        <v>158</v>
      </c>
      <c r="BE201" s="162">
        <f>IF(N201="základní",J201,0)</f>
        <v>0</v>
      </c>
      <c r="BF201" s="162">
        <f>IF(N201="snížená",J201,0)</f>
        <v>0</v>
      </c>
      <c r="BG201" s="162">
        <f>IF(N201="zákl. přenesená",J201,0)</f>
        <v>0</v>
      </c>
      <c r="BH201" s="162">
        <f>IF(N201="sníž. přenesená",J201,0)</f>
        <v>0</v>
      </c>
      <c r="BI201" s="162">
        <f>IF(N201="nulová",J201,0)</f>
        <v>0</v>
      </c>
      <c r="BJ201" s="17" t="s">
        <v>81</v>
      </c>
      <c r="BK201" s="162">
        <f>ROUND(I201*H201,2)</f>
        <v>0</v>
      </c>
      <c r="BL201" s="17" t="s">
        <v>196</v>
      </c>
      <c r="BM201" s="161" t="s">
        <v>301</v>
      </c>
    </row>
    <row r="202" spans="1:47" s="2" customFormat="1" ht="19.5">
      <c r="A202" s="32"/>
      <c r="B202" s="33"/>
      <c r="C202" s="32"/>
      <c r="D202" s="163" t="s">
        <v>168</v>
      </c>
      <c r="E202" s="32"/>
      <c r="F202" s="164" t="s">
        <v>302</v>
      </c>
      <c r="G202" s="32"/>
      <c r="H202" s="32"/>
      <c r="I202" s="165"/>
      <c r="J202" s="32"/>
      <c r="K202" s="32"/>
      <c r="L202" s="33"/>
      <c r="M202" s="166"/>
      <c r="N202" s="167"/>
      <c r="O202" s="58"/>
      <c r="P202" s="58"/>
      <c r="Q202" s="58"/>
      <c r="R202" s="58"/>
      <c r="S202" s="58"/>
      <c r="T202" s="59"/>
      <c r="U202" s="32"/>
      <c r="V202" s="32"/>
      <c r="W202" s="32"/>
      <c r="X202" s="32"/>
      <c r="Y202" s="32"/>
      <c r="Z202" s="32"/>
      <c r="AA202" s="32"/>
      <c r="AB202" s="32"/>
      <c r="AC202" s="32"/>
      <c r="AD202" s="32"/>
      <c r="AE202" s="32"/>
      <c r="AT202" s="17" t="s">
        <v>168</v>
      </c>
      <c r="AU202" s="17" t="s">
        <v>83</v>
      </c>
    </row>
    <row r="203" spans="2:51" s="13" customFormat="1" ht="11.25">
      <c r="B203" s="168"/>
      <c r="D203" s="163" t="s">
        <v>170</v>
      </c>
      <c r="E203" s="169" t="s">
        <v>1</v>
      </c>
      <c r="F203" s="170" t="s">
        <v>124</v>
      </c>
      <c r="H203" s="171">
        <v>1750.496</v>
      </c>
      <c r="I203" s="172"/>
      <c r="L203" s="168"/>
      <c r="M203" s="173"/>
      <c r="N203" s="174"/>
      <c r="O203" s="174"/>
      <c r="P203" s="174"/>
      <c r="Q203" s="174"/>
      <c r="R203" s="174"/>
      <c r="S203" s="174"/>
      <c r="T203" s="175"/>
      <c r="AT203" s="169" t="s">
        <v>170</v>
      </c>
      <c r="AU203" s="169" t="s">
        <v>83</v>
      </c>
      <c r="AV203" s="13" t="s">
        <v>83</v>
      </c>
      <c r="AW203" s="13" t="s">
        <v>31</v>
      </c>
      <c r="AX203" s="13" t="s">
        <v>81</v>
      </c>
      <c r="AY203" s="169" t="s">
        <v>158</v>
      </c>
    </row>
    <row r="204" spans="1:65" s="2" customFormat="1" ht="19.9" customHeight="1">
      <c r="A204" s="32"/>
      <c r="B204" s="149"/>
      <c r="C204" s="150" t="s">
        <v>303</v>
      </c>
      <c r="D204" s="150" t="s">
        <v>161</v>
      </c>
      <c r="E204" s="151" t="s">
        <v>304</v>
      </c>
      <c r="F204" s="152" t="s">
        <v>305</v>
      </c>
      <c r="G204" s="153" t="s">
        <v>164</v>
      </c>
      <c r="H204" s="154">
        <v>129.262</v>
      </c>
      <c r="I204" s="155"/>
      <c r="J204" s="156">
        <f>ROUND(I204*H204,2)</f>
        <v>0</v>
      </c>
      <c r="K204" s="152" t="s">
        <v>165</v>
      </c>
      <c r="L204" s="33"/>
      <c r="M204" s="157" t="s">
        <v>1</v>
      </c>
      <c r="N204" s="158" t="s">
        <v>39</v>
      </c>
      <c r="O204" s="58"/>
      <c r="P204" s="159">
        <f>O204*H204</f>
        <v>0</v>
      </c>
      <c r="Q204" s="159">
        <v>0.00033</v>
      </c>
      <c r="R204" s="159">
        <f>Q204*H204</f>
        <v>0.04265646</v>
      </c>
      <c r="S204" s="159">
        <v>0</v>
      </c>
      <c r="T204" s="160">
        <f>S204*H204</f>
        <v>0</v>
      </c>
      <c r="U204" s="32"/>
      <c r="V204" s="32"/>
      <c r="W204" s="32"/>
      <c r="X204" s="32"/>
      <c r="Y204" s="32"/>
      <c r="Z204" s="32"/>
      <c r="AA204" s="32"/>
      <c r="AB204" s="32"/>
      <c r="AC204" s="32"/>
      <c r="AD204" s="32"/>
      <c r="AE204" s="32"/>
      <c r="AR204" s="161" t="s">
        <v>196</v>
      </c>
      <c r="AT204" s="161" t="s">
        <v>161</v>
      </c>
      <c r="AU204" s="161" t="s">
        <v>83</v>
      </c>
      <c r="AY204" s="17" t="s">
        <v>158</v>
      </c>
      <c r="BE204" s="162">
        <f>IF(N204="základní",J204,0)</f>
        <v>0</v>
      </c>
      <c r="BF204" s="162">
        <f>IF(N204="snížená",J204,0)</f>
        <v>0</v>
      </c>
      <c r="BG204" s="162">
        <f>IF(N204="zákl. přenesená",J204,0)</f>
        <v>0</v>
      </c>
      <c r="BH204" s="162">
        <f>IF(N204="sníž. přenesená",J204,0)</f>
        <v>0</v>
      </c>
      <c r="BI204" s="162">
        <f>IF(N204="nulová",J204,0)</f>
        <v>0</v>
      </c>
      <c r="BJ204" s="17" t="s">
        <v>81</v>
      </c>
      <c r="BK204" s="162">
        <f>ROUND(I204*H204,2)</f>
        <v>0</v>
      </c>
      <c r="BL204" s="17" t="s">
        <v>196</v>
      </c>
      <c r="BM204" s="161" t="s">
        <v>306</v>
      </c>
    </row>
    <row r="205" spans="1:47" s="2" customFormat="1" ht="11.25">
      <c r="A205" s="32"/>
      <c r="B205" s="33"/>
      <c r="C205" s="32"/>
      <c r="D205" s="163" t="s">
        <v>168</v>
      </c>
      <c r="E205" s="32"/>
      <c r="F205" s="164" t="s">
        <v>307</v>
      </c>
      <c r="G205" s="32"/>
      <c r="H205" s="32"/>
      <c r="I205" s="165"/>
      <c r="J205" s="32"/>
      <c r="K205" s="32"/>
      <c r="L205" s="33"/>
      <c r="M205" s="166"/>
      <c r="N205" s="167"/>
      <c r="O205" s="58"/>
      <c r="P205" s="58"/>
      <c r="Q205" s="58"/>
      <c r="R205" s="58"/>
      <c r="S205" s="58"/>
      <c r="T205" s="59"/>
      <c r="U205" s="32"/>
      <c r="V205" s="32"/>
      <c r="W205" s="32"/>
      <c r="X205" s="32"/>
      <c r="Y205" s="32"/>
      <c r="Z205" s="32"/>
      <c r="AA205" s="32"/>
      <c r="AB205" s="32"/>
      <c r="AC205" s="32"/>
      <c r="AD205" s="32"/>
      <c r="AE205" s="32"/>
      <c r="AT205" s="17" t="s">
        <v>168</v>
      </c>
      <c r="AU205" s="17" t="s">
        <v>83</v>
      </c>
    </row>
    <row r="206" spans="2:51" s="13" customFormat="1" ht="11.25">
      <c r="B206" s="168"/>
      <c r="D206" s="163" t="s">
        <v>170</v>
      </c>
      <c r="E206" s="169" t="s">
        <v>1</v>
      </c>
      <c r="F206" s="170" t="s">
        <v>308</v>
      </c>
      <c r="H206" s="171">
        <v>129.262</v>
      </c>
      <c r="I206" s="172"/>
      <c r="L206" s="168"/>
      <c r="M206" s="202"/>
      <c r="N206" s="203"/>
      <c r="O206" s="203"/>
      <c r="P206" s="203"/>
      <c r="Q206" s="203"/>
      <c r="R206" s="203"/>
      <c r="S206" s="203"/>
      <c r="T206" s="204"/>
      <c r="AT206" s="169" t="s">
        <v>170</v>
      </c>
      <c r="AU206" s="169" t="s">
        <v>83</v>
      </c>
      <c r="AV206" s="13" t="s">
        <v>83</v>
      </c>
      <c r="AW206" s="13" t="s">
        <v>31</v>
      </c>
      <c r="AX206" s="13" t="s">
        <v>81</v>
      </c>
      <c r="AY206" s="169" t="s">
        <v>158</v>
      </c>
    </row>
    <row r="207" spans="1:31" s="2" customFormat="1" ht="6.95" customHeight="1">
      <c r="A207" s="32"/>
      <c r="B207" s="47"/>
      <c r="C207" s="48"/>
      <c r="D207" s="48"/>
      <c r="E207" s="48"/>
      <c r="F207" s="48"/>
      <c r="G207" s="48"/>
      <c r="H207" s="48"/>
      <c r="I207" s="48"/>
      <c r="J207" s="48"/>
      <c r="K207" s="48"/>
      <c r="L207" s="33"/>
      <c r="M207" s="32"/>
      <c r="O207" s="32"/>
      <c r="P207" s="32"/>
      <c r="Q207" s="32"/>
      <c r="R207" s="32"/>
      <c r="S207" s="32"/>
      <c r="T207" s="32"/>
      <c r="U207" s="32"/>
      <c r="V207" s="32"/>
      <c r="W207" s="32"/>
      <c r="X207" s="32"/>
      <c r="Y207" s="32"/>
      <c r="Z207" s="32"/>
      <c r="AA207" s="32"/>
      <c r="AB207" s="32"/>
      <c r="AC207" s="32"/>
      <c r="AD207" s="32"/>
      <c r="AE207" s="32"/>
    </row>
  </sheetData>
  <autoFilter ref="C127:K206"/>
  <mergeCells count="12">
    <mergeCell ref="E120:H120"/>
    <mergeCell ref="L2:V2"/>
    <mergeCell ref="E85:H85"/>
    <mergeCell ref="E87:H87"/>
    <mergeCell ref="E89:H89"/>
    <mergeCell ref="E116:H116"/>
    <mergeCell ref="E118:H11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21"/>
  <sheetViews>
    <sheetView showGridLines="0" workbookViewId="0" topLeftCell="A1"/>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54.421875" style="1" customWidth="1"/>
    <col min="7" max="7" width="8.00390625" style="1" customWidth="1"/>
    <col min="8" max="8" width="15.00390625" style="1" customWidth="1"/>
    <col min="9" max="9" width="16.8515625" style="1" customWidth="1"/>
    <col min="10" max="11" width="23.851562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244" t="s">
        <v>5</v>
      </c>
      <c r="M2" s="229"/>
      <c r="N2" s="229"/>
      <c r="O2" s="229"/>
      <c r="P2" s="229"/>
      <c r="Q2" s="229"/>
      <c r="R2" s="229"/>
      <c r="S2" s="229"/>
      <c r="T2" s="229"/>
      <c r="U2" s="229"/>
      <c r="V2" s="229"/>
      <c r="AT2" s="17" t="s">
        <v>91</v>
      </c>
    </row>
    <row r="3" spans="2:46" s="1" customFormat="1" ht="6.95" customHeight="1">
      <c r="B3" s="18"/>
      <c r="C3" s="19"/>
      <c r="D3" s="19"/>
      <c r="E3" s="19"/>
      <c r="F3" s="19"/>
      <c r="G3" s="19"/>
      <c r="H3" s="19"/>
      <c r="I3" s="19"/>
      <c r="J3" s="19"/>
      <c r="K3" s="19"/>
      <c r="L3" s="20"/>
      <c r="AT3" s="17" t="s">
        <v>83</v>
      </c>
    </row>
    <row r="4" spans="2:46" s="1" customFormat="1" ht="24.95" customHeight="1">
      <c r="B4" s="20"/>
      <c r="D4" s="21" t="s">
        <v>117</v>
      </c>
      <c r="L4" s="20"/>
      <c r="M4" s="99" t="s">
        <v>10</v>
      </c>
      <c r="AT4" s="17" t="s">
        <v>3</v>
      </c>
    </row>
    <row r="5" spans="2:12" s="1" customFormat="1" ht="6.95" customHeight="1">
      <c r="B5" s="20"/>
      <c r="L5" s="20"/>
    </row>
    <row r="6" spans="2:12" s="1" customFormat="1" ht="12" customHeight="1">
      <c r="B6" s="20"/>
      <c r="D6" s="27" t="s">
        <v>16</v>
      </c>
      <c r="L6" s="20"/>
    </row>
    <row r="7" spans="2:12" s="1" customFormat="1" ht="14.45" customHeight="1">
      <c r="B7" s="20"/>
      <c r="E7" s="260" t="str">
        <f>'Rekapitulace stavby'!K6</f>
        <v>Rekonstrukce elektro-projektová dokumentace I. Etapa - 2+3NP</v>
      </c>
      <c r="F7" s="261"/>
      <c r="G7" s="261"/>
      <c r="H7" s="261"/>
      <c r="L7" s="20"/>
    </row>
    <row r="8" spans="2:12" s="1" customFormat="1" ht="12" customHeight="1">
      <c r="B8" s="20"/>
      <c r="D8" s="27" t="s">
        <v>126</v>
      </c>
      <c r="L8" s="20"/>
    </row>
    <row r="9" spans="1:31" s="2" customFormat="1" ht="14.45" customHeight="1">
      <c r="A9" s="32"/>
      <c r="B9" s="33"/>
      <c r="C9" s="32"/>
      <c r="D9" s="32"/>
      <c r="E9" s="260" t="s">
        <v>127</v>
      </c>
      <c r="F9" s="262"/>
      <c r="G9" s="262"/>
      <c r="H9" s="262"/>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128</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5.6" customHeight="1">
      <c r="A11" s="32"/>
      <c r="B11" s="33"/>
      <c r="C11" s="32"/>
      <c r="D11" s="32"/>
      <c r="E11" s="222" t="s">
        <v>309</v>
      </c>
      <c r="F11" s="262"/>
      <c r="G11" s="262"/>
      <c r="H11" s="262"/>
      <c r="I11" s="32"/>
      <c r="J11" s="32"/>
      <c r="K11" s="32"/>
      <c r="L11" s="42"/>
      <c r="S11" s="32"/>
      <c r="T11" s="32"/>
      <c r="U11" s="32"/>
      <c r="V11" s="32"/>
      <c r="W11" s="32"/>
      <c r="X11" s="32"/>
      <c r="Y11" s="32"/>
      <c r="Z11" s="32"/>
      <c r="AA11" s="32"/>
      <c r="AB11" s="32"/>
      <c r="AC11" s="32"/>
      <c r="AD11" s="32"/>
      <c r="AE11" s="32"/>
    </row>
    <row r="12" spans="1:31"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26</v>
      </c>
      <c r="G14" s="32"/>
      <c r="H14" s="32"/>
      <c r="I14" s="27" t="s">
        <v>22</v>
      </c>
      <c r="J14" s="55" t="str">
        <f>'Rekapitulace stavby'!AN8</f>
        <v>16. 11. 2022</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 xml:space="preserve"> </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63" t="str">
        <f>'Rekapitulace stavby'!E14</f>
        <v>Vyplň údaj</v>
      </c>
      <c r="F20" s="228"/>
      <c r="G20" s="228"/>
      <c r="H20" s="228"/>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 xml:space="preserve"> </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32</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33</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4.45" customHeight="1">
      <c r="A29" s="100"/>
      <c r="B29" s="101"/>
      <c r="C29" s="100"/>
      <c r="D29" s="100"/>
      <c r="E29" s="233" t="s">
        <v>1</v>
      </c>
      <c r="F29" s="233"/>
      <c r="G29" s="233"/>
      <c r="H29" s="233"/>
      <c r="I29" s="100"/>
      <c r="J29" s="100"/>
      <c r="K29" s="100"/>
      <c r="L29" s="102"/>
      <c r="S29" s="100"/>
      <c r="T29" s="100"/>
      <c r="U29" s="100"/>
      <c r="V29" s="100"/>
      <c r="W29" s="100"/>
      <c r="X29" s="100"/>
      <c r="Y29" s="100"/>
      <c r="Z29" s="100"/>
      <c r="AA29" s="100"/>
      <c r="AB29" s="100"/>
      <c r="AC29" s="100"/>
      <c r="AD29" s="100"/>
      <c r="AE29" s="100"/>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3" t="s">
        <v>34</v>
      </c>
      <c r="E32" s="32"/>
      <c r="F32" s="32"/>
      <c r="G32" s="32"/>
      <c r="H32" s="32"/>
      <c r="I32" s="32"/>
      <c r="J32" s="71">
        <f>ROUND(J146,2)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36</v>
      </c>
      <c r="G34" s="32"/>
      <c r="H34" s="32"/>
      <c r="I34" s="36" t="s">
        <v>35</v>
      </c>
      <c r="J34" s="36" t="s">
        <v>37</v>
      </c>
      <c r="K34" s="32"/>
      <c r="L34" s="42"/>
      <c r="S34" s="32"/>
      <c r="T34" s="32"/>
      <c r="U34" s="32"/>
      <c r="V34" s="32"/>
      <c r="W34" s="32"/>
      <c r="X34" s="32"/>
      <c r="Y34" s="32"/>
      <c r="Z34" s="32"/>
      <c r="AA34" s="32"/>
      <c r="AB34" s="32"/>
      <c r="AC34" s="32"/>
      <c r="AD34" s="32"/>
      <c r="AE34" s="32"/>
    </row>
    <row r="35" spans="1:31" s="2" customFormat="1" ht="14.45" customHeight="1">
      <c r="A35" s="32"/>
      <c r="B35" s="33"/>
      <c r="C35" s="32"/>
      <c r="D35" s="104" t="s">
        <v>38</v>
      </c>
      <c r="E35" s="27" t="s">
        <v>39</v>
      </c>
      <c r="F35" s="105">
        <f>ROUND((SUM(BE146:BE320)),2)</f>
        <v>0</v>
      </c>
      <c r="G35" s="32"/>
      <c r="H35" s="32"/>
      <c r="I35" s="106">
        <v>0.21</v>
      </c>
      <c r="J35" s="105">
        <f>ROUND(((SUM(BE146:BE320))*I35),2)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40</v>
      </c>
      <c r="F36" s="105">
        <f>ROUND((SUM(BF146:BF320)),2)</f>
        <v>0</v>
      </c>
      <c r="G36" s="32"/>
      <c r="H36" s="32"/>
      <c r="I36" s="106">
        <v>0.15</v>
      </c>
      <c r="J36" s="105">
        <f>ROUND(((SUM(BF146:BF320))*I36),2)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41</v>
      </c>
      <c r="F37" s="105">
        <f>ROUND((SUM(BG146:BG320)),2)</f>
        <v>0</v>
      </c>
      <c r="G37" s="32"/>
      <c r="H37" s="32"/>
      <c r="I37" s="106">
        <v>0.21</v>
      </c>
      <c r="J37" s="105">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42</v>
      </c>
      <c r="F38" s="105">
        <f>ROUND((SUM(BH146:BH320)),2)</f>
        <v>0</v>
      </c>
      <c r="G38" s="32"/>
      <c r="H38" s="32"/>
      <c r="I38" s="106">
        <v>0.15</v>
      </c>
      <c r="J38" s="105">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43</v>
      </c>
      <c r="F39" s="105">
        <f>ROUND((SUM(BI146:BI320)),2)</f>
        <v>0</v>
      </c>
      <c r="G39" s="32"/>
      <c r="H39" s="32"/>
      <c r="I39" s="106">
        <v>0</v>
      </c>
      <c r="J39" s="105">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7"/>
      <c r="D41" s="108" t="s">
        <v>44</v>
      </c>
      <c r="E41" s="60"/>
      <c r="F41" s="60"/>
      <c r="G41" s="109" t="s">
        <v>45</v>
      </c>
      <c r="H41" s="110" t="s">
        <v>46</v>
      </c>
      <c r="I41" s="60"/>
      <c r="J41" s="111">
        <f>SUM(J32:J39)</f>
        <v>0</v>
      </c>
      <c r="K41" s="112"/>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47</v>
      </c>
      <c r="E50" s="44"/>
      <c r="F50" s="44"/>
      <c r="G50" s="43" t="s">
        <v>48</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49</v>
      </c>
      <c r="E61" s="35"/>
      <c r="F61" s="113" t="s">
        <v>50</v>
      </c>
      <c r="G61" s="45" t="s">
        <v>49</v>
      </c>
      <c r="H61" s="35"/>
      <c r="I61" s="35"/>
      <c r="J61" s="114" t="s">
        <v>50</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51</v>
      </c>
      <c r="E65" s="46"/>
      <c r="F65" s="46"/>
      <c r="G65" s="43" t="s">
        <v>52</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49</v>
      </c>
      <c r="E76" s="35"/>
      <c r="F76" s="113" t="s">
        <v>50</v>
      </c>
      <c r="G76" s="45" t="s">
        <v>49</v>
      </c>
      <c r="H76" s="35"/>
      <c r="I76" s="35"/>
      <c r="J76" s="114" t="s">
        <v>50</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130</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4.45" customHeight="1">
      <c r="A85" s="32"/>
      <c r="B85" s="33"/>
      <c r="C85" s="32"/>
      <c r="D85" s="32"/>
      <c r="E85" s="260" t="str">
        <f>E7</f>
        <v>Rekonstrukce elektro-projektová dokumentace I. Etapa - 2+3NP</v>
      </c>
      <c r="F85" s="261"/>
      <c r="G85" s="261"/>
      <c r="H85" s="261"/>
      <c r="I85" s="32"/>
      <c r="J85" s="32"/>
      <c r="K85" s="32"/>
      <c r="L85" s="42"/>
      <c r="S85" s="32"/>
      <c r="T85" s="32"/>
      <c r="U85" s="32"/>
      <c r="V85" s="32"/>
      <c r="W85" s="32"/>
      <c r="X85" s="32"/>
      <c r="Y85" s="32"/>
      <c r="Z85" s="32"/>
      <c r="AA85" s="32"/>
      <c r="AB85" s="32"/>
      <c r="AC85" s="32"/>
      <c r="AD85" s="32"/>
      <c r="AE85" s="32"/>
    </row>
    <row r="86" spans="2:12" s="1" customFormat="1" ht="12" customHeight="1">
      <c r="B86" s="20"/>
      <c r="C86" s="27" t="s">
        <v>126</v>
      </c>
      <c r="L86" s="20"/>
    </row>
    <row r="87" spans="1:31" s="2" customFormat="1" ht="14.45" customHeight="1">
      <c r="A87" s="32"/>
      <c r="B87" s="33"/>
      <c r="C87" s="32"/>
      <c r="D87" s="32"/>
      <c r="E87" s="260" t="s">
        <v>127</v>
      </c>
      <c r="F87" s="262"/>
      <c r="G87" s="262"/>
      <c r="H87" s="262"/>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128</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5.6" customHeight="1">
      <c r="A89" s="32"/>
      <c r="B89" s="33"/>
      <c r="C89" s="32"/>
      <c r="D89" s="32"/>
      <c r="E89" s="222" t="str">
        <f>E11</f>
        <v>el2 - Elektroinstalace 2np</v>
      </c>
      <c r="F89" s="262"/>
      <c r="G89" s="262"/>
      <c r="H89" s="262"/>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16. 11. 2022</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15.6" customHeight="1">
      <c r="A93" s="32"/>
      <c r="B93" s="33"/>
      <c r="C93" s="27" t="s">
        <v>24</v>
      </c>
      <c r="D93" s="32"/>
      <c r="E93" s="32"/>
      <c r="F93" s="25" t="str">
        <f>E17</f>
        <v xml:space="preserve"> </v>
      </c>
      <c r="G93" s="32"/>
      <c r="H93" s="32"/>
      <c r="I93" s="27" t="s">
        <v>30</v>
      </c>
      <c r="J93" s="30" t="str">
        <f>E23</f>
        <v xml:space="preserve"> </v>
      </c>
      <c r="K93" s="32"/>
      <c r="L93" s="42"/>
      <c r="S93" s="32"/>
      <c r="T93" s="32"/>
      <c r="U93" s="32"/>
      <c r="V93" s="32"/>
      <c r="W93" s="32"/>
      <c r="X93" s="32"/>
      <c r="Y93" s="32"/>
      <c r="Z93" s="32"/>
      <c r="AA93" s="32"/>
      <c r="AB93" s="32"/>
      <c r="AC93" s="32"/>
      <c r="AD93" s="32"/>
      <c r="AE93" s="32"/>
    </row>
    <row r="94" spans="1:31" s="2" customFormat="1" ht="15.6" customHeight="1">
      <c r="A94" s="32"/>
      <c r="B94" s="33"/>
      <c r="C94" s="27" t="s">
        <v>28</v>
      </c>
      <c r="D94" s="32"/>
      <c r="E94" s="32"/>
      <c r="F94" s="25" t="str">
        <f>IF(E20="","",E20)</f>
        <v>Vyplň údaj</v>
      </c>
      <c r="G94" s="32"/>
      <c r="H94" s="32"/>
      <c r="I94" s="27" t="s">
        <v>32</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5" t="s">
        <v>131</v>
      </c>
      <c r="D96" s="107"/>
      <c r="E96" s="107"/>
      <c r="F96" s="107"/>
      <c r="G96" s="107"/>
      <c r="H96" s="107"/>
      <c r="I96" s="107"/>
      <c r="J96" s="116" t="s">
        <v>132</v>
      </c>
      <c r="K96" s="107"/>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7" t="s">
        <v>133</v>
      </c>
      <c r="D98" s="32"/>
      <c r="E98" s="32"/>
      <c r="F98" s="32"/>
      <c r="G98" s="32"/>
      <c r="H98" s="32"/>
      <c r="I98" s="32"/>
      <c r="J98" s="71">
        <f>J146</f>
        <v>0</v>
      </c>
      <c r="K98" s="32"/>
      <c r="L98" s="42"/>
      <c r="S98" s="32"/>
      <c r="T98" s="32"/>
      <c r="U98" s="32"/>
      <c r="V98" s="32"/>
      <c r="W98" s="32"/>
      <c r="X98" s="32"/>
      <c r="Y98" s="32"/>
      <c r="Z98" s="32"/>
      <c r="AA98" s="32"/>
      <c r="AB98" s="32"/>
      <c r="AC98" s="32"/>
      <c r="AD98" s="32"/>
      <c r="AE98" s="32"/>
      <c r="AU98" s="17" t="s">
        <v>134</v>
      </c>
    </row>
    <row r="99" spans="2:12" s="9" customFormat="1" ht="24.95" customHeight="1">
      <c r="B99" s="118"/>
      <c r="D99" s="119" t="s">
        <v>310</v>
      </c>
      <c r="E99" s="120"/>
      <c r="F99" s="120"/>
      <c r="G99" s="120"/>
      <c r="H99" s="120"/>
      <c r="I99" s="120"/>
      <c r="J99" s="121">
        <f>J147</f>
        <v>0</v>
      </c>
      <c r="L99" s="118"/>
    </row>
    <row r="100" spans="2:12" s="9" customFormat="1" ht="24.95" customHeight="1">
      <c r="B100" s="118"/>
      <c r="D100" s="119" t="s">
        <v>311</v>
      </c>
      <c r="E100" s="120"/>
      <c r="F100" s="120"/>
      <c r="G100" s="120"/>
      <c r="H100" s="120"/>
      <c r="I100" s="120"/>
      <c r="J100" s="121">
        <f>J152</f>
        <v>0</v>
      </c>
      <c r="L100" s="118"/>
    </row>
    <row r="101" spans="2:12" s="10" customFormat="1" ht="19.9" customHeight="1">
      <c r="B101" s="122"/>
      <c r="D101" s="123" t="s">
        <v>312</v>
      </c>
      <c r="E101" s="124"/>
      <c r="F101" s="124"/>
      <c r="G101" s="124"/>
      <c r="H101" s="124"/>
      <c r="I101" s="124"/>
      <c r="J101" s="125">
        <f>J153</f>
        <v>0</v>
      </c>
      <c r="L101" s="122"/>
    </row>
    <row r="102" spans="2:12" s="10" customFormat="1" ht="19.9" customHeight="1">
      <c r="B102" s="122"/>
      <c r="D102" s="123" t="s">
        <v>313</v>
      </c>
      <c r="E102" s="124"/>
      <c r="F102" s="124"/>
      <c r="G102" s="124"/>
      <c r="H102" s="124"/>
      <c r="I102" s="124"/>
      <c r="J102" s="125">
        <f>J182</f>
        <v>0</v>
      </c>
      <c r="L102" s="122"/>
    </row>
    <row r="103" spans="2:12" s="10" customFormat="1" ht="19.9" customHeight="1">
      <c r="B103" s="122"/>
      <c r="D103" s="123" t="s">
        <v>314</v>
      </c>
      <c r="E103" s="124"/>
      <c r="F103" s="124"/>
      <c r="G103" s="124"/>
      <c r="H103" s="124"/>
      <c r="I103" s="124"/>
      <c r="J103" s="125">
        <f>J195</f>
        <v>0</v>
      </c>
      <c r="L103" s="122"/>
    </row>
    <row r="104" spans="2:12" s="10" customFormat="1" ht="19.9" customHeight="1">
      <c r="B104" s="122"/>
      <c r="D104" s="123" t="s">
        <v>315</v>
      </c>
      <c r="E104" s="124"/>
      <c r="F104" s="124"/>
      <c r="G104" s="124"/>
      <c r="H104" s="124"/>
      <c r="I104" s="124"/>
      <c r="J104" s="125">
        <f>J198</f>
        <v>0</v>
      </c>
      <c r="L104" s="122"/>
    </row>
    <row r="105" spans="2:12" s="10" customFormat="1" ht="19.9" customHeight="1">
      <c r="B105" s="122"/>
      <c r="D105" s="123" t="s">
        <v>316</v>
      </c>
      <c r="E105" s="124"/>
      <c r="F105" s="124"/>
      <c r="G105" s="124"/>
      <c r="H105" s="124"/>
      <c r="I105" s="124"/>
      <c r="J105" s="125">
        <f>J205</f>
        <v>0</v>
      </c>
      <c r="L105" s="122"/>
    </row>
    <row r="106" spans="2:12" s="10" customFormat="1" ht="19.9" customHeight="1">
      <c r="B106" s="122"/>
      <c r="D106" s="123" t="s">
        <v>317</v>
      </c>
      <c r="E106" s="124"/>
      <c r="F106" s="124"/>
      <c r="G106" s="124"/>
      <c r="H106" s="124"/>
      <c r="I106" s="124"/>
      <c r="J106" s="125">
        <f>J210</f>
        <v>0</v>
      </c>
      <c r="L106" s="122"/>
    </row>
    <row r="107" spans="2:12" s="10" customFormat="1" ht="19.9" customHeight="1">
      <c r="B107" s="122"/>
      <c r="D107" s="123" t="s">
        <v>318</v>
      </c>
      <c r="E107" s="124"/>
      <c r="F107" s="124"/>
      <c r="G107" s="124"/>
      <c r="H107" s="124"/>
      <c r="I107" s="124"/>
      <c r="J107" s="125">
        <f>J219</f>
        <v>0</v>
      </c>
      <c r="L107" s="122"/>
    </row>
    <row r="108" spans="2:12" s="10" customFormat="1" ht="19.9" customHeight="1">
      <c r="B108" s="122"/>
      <c r="D108" s="123" t="s">
        <v>319</v>
      </c>
      <c r="E108" s="124"/>
      <c r="F108" s="124"/>
      <c r="G108" s="124"/>
      <c r="H108" s="124"/>
      <c r="I108" s="124"/>
      <c r="J108" s="125">
        <f>J222</f>
        <v>0</v>
      </c>
      <c r="L108" s="122"/>
    </row>
    <row r="109" spans="2:12" s="10" customFormat="1" ht="19.9" customHeight="1">
      <c r="B109" s="122"/>
      <c r="D109" s="123" t="s">
        <v>320</v>
      </c>
      <c r="E109" s="124"/>
      <c r="F109" s="124"/>
      <c r="G109" s="124"/>
      <c r="H109" s="124"/>
      <c r="I109" s="124"/>
      <c r="J109" s="125">
        <f>J227</f>
        <v>0</v>
      </c>
      <c r="L109" s="122"/>
    </row>
    <row r="110" spans="2:12" s="10" customFormat="1" ht="19.9" customHeight="1">
      <c r="B110" s="122"/>
      <c r="D110" s="123" t="s">
        <v>321</v>
      </c>
      <c r="E110" s="124"/>
      <c r="F110" s="124"/>
      <c r="G110" s="124"/>
      <c r="H110" s="124"/>
      <c r="I110" s="124"/>
      <c r="J110" s="125">
        <f>J230</f>
        <v>0</v>
      </c>
      <c r="L110" s="122"/>
    </row>
    <row r="111" spans="2:12" s="10" customFormat="1" ht="19.9" customHeight="1">
      <c r="B111" s="122"/>
      <c r="D111" s="123" t="s">
        <v>322</v>
      </c>
      <c r="E111" s="124"/>
      <c r="F111" s="124"/>
      <c r="G111" s="124"/>
      <c r="H111" s="124"/>
      <c r="I111" s="124"/>
      <c r="J111" s="125">
        <f>J233</f>
        <v>0</v>
      </c>
      <c r="L111" s="122"/>
    </row>
    <row r="112" spans="2:12" s="10" customFormat="1" ht="19.9" customHeight="1">
      <c r="B112" s="122"/>
      <c r="D112" s="123" t="s">
        <v>323</v>
      </c>
      <c r="E112" s="124"/>
      <c r="F112" s="124"/>
      <c r="G112" s="124"/>
      <c r="H112" s="124"/>
      <c r="I112" s="124"/>
      <c r="J112" s="125">
        <f>J238</f>
        <v>0</v>
      </c>
      <c r="L112" s="122"/>
    </row>
    <row r="113" spans="2:12" s="10" customFormat="1" ht="19.9" customHeight="1">
      <c r="B113" s="122"/>
      <c r="D113" s="123" t="s">
        <v>324</v>
      </c>
      <c r="E113" s="124"/>
      <c r="F113" s="124"/>
      <c r="G113" s="124"/>
      <c r="H113" s="124"/>
      <c r="I113" s="124"/>
      <c r="J113" s="125">
        <f>J247</f>
        <v>0</v>
      </c>
      <c r="L113" s="122"/>
    </row>
    <row r="114" spans="2:12" s="10" customFormat="1" ht="19.9" customHeight="1">
      <c r="B114" s="122"/>
      <c r="D114" s="123" t="s">
        <v>325</v>
      </c>
      <c r="E114" s="124"/>
      <c r="F114" s="124"/>
      <c r="G114" s="124"/>
      <c r="H114" s="124"/>
      <c r="I114" s="124"/>
      <c r="J114" s="125">
        <f>J252</f>
        <v>0</v>
      </c>
      <c r="L114" s="122"/>
    </row>
    <row r="115" spans="2:12" s="10" customFormat="1" ht="19.9" customHeight="1">
      <c r="B115" s="122"/>
      <c r="D115" s="123" t="s">
        <v>326</v>
      </c>
      <c r="E115" s="124"/>
      <c r="F115" s="124"/>
      <c r="G115" s="124"/>
      <c r="H115" s="124"/>
      <c r="I115" s="124"/>
      <c r="J115" s="125">
        <f>J261</f>
        <v>0</v>
      </c>
      <c r="L115" s="122"/>
    </row>
    <row r="116" spans="2:12" s="10" customFormat="1" ht="19.9" customHeight="1">
      <c r="B116" s="122"/>
      <c r="D116" s="123" t="s">
        <v>327</v>
      </c>
      <c r="E116" s="124"/>
      <c r="F116" s="124"/>
      <c r="G116" s="124"/>
      <c r="H116" s="124"/>
      <c r="I116" s="124"/>
      <c r="J116" s="125">
        <f>J272</f>
        <v>0</v>
      </c>
      <c r="L116" s="122"/>
    </row>
    <row r="117" spans="2:12" s="10" customFormat="1" ht="19.9" customHeight="1">
      <c r="B117" s="122"/>
      <c r="D117" s="123" t="s">
        <v>328</v>
      </c>
      <c r="E117" s="124"/>
      <c r="F117" s="124"/>
      <c r="G117" s="124"/>
      <c r="H117" s="124"/>
      <c r="I117" s="124"/>
      <c r="J117" s="125">
        <f>J277</f>
        <v>0</v>
      </c>
      <c r="L117" s="122"/>
    </row>
    <row r="118" spans="2:12" s="10" customFormat="1" ht="19.9" customHeight="1">
      <c r="B118" s="122"/>
      <c r="D118" s="123" t="s">
        <v>329</v>
      </c>
      <c r="E118" s="124"/>
      <c r="F118" s="124"/>
      <c r="G118" s="124"/>
      <c r="H118" s="124"/>
      <c r="I118" s="124"/>
      <c r="J118" s="125">
        <f>J284</f>
        <v>0</v>
      </c>
      <c r="L118" s="122"/>
    </row>
    <row r="119" spans="2:12" s="10" customFormat="1" ht="19.9" customHeight="1">
      <c r="B119" s="122"/>
      <c r="D119" s="123" t="s">
        <v>330</v>
      </c>
      <c r="E119" s="124"/>
      <c r="F119" s="124"/>
      <c r="G119" s="124"/>
      <c r="H119" s="124"/>
      <c r="I119" s="124"/>
      <c r="J119" s="125">
        <f>J289</f>
        <v>0</v>
      </c>
      <c r="L119" s="122"/>
    </row>
    <row r="120" spans="2:12" s="10" customFormat="1" ht="19.9" customHeight="1">
      <c r="B120" s="122"/>
      <c r="D120" s="123" t="s">
        <v>331</v>
      </c>
      <c r="E120" s="124"/>
      <c r="F120" s="124"/>
      <c r="G120" s="124"/>
      <c r="H120" s="124"/>
      <c r="I120" s="124"/>
      <c r="J120" s="125">
        <f>J292</f>
        <v>0</v>
      </c>
      <c r="L120" s="122"/>
    </row>
    <row r="121" spans="2:12" s="10" customFormat="1" ht="19.9" customHeight="1">
      <c r="B121" s="122"/>
      <c r="D121" s="123" t="s">
        <v>332</v>
      </c>
      <c r="E121" s="124"/>
      <c r="F121" s="124"/>
      <c r="G121" s="124"/>
      <c r="H121" s="124"/>
      <c r="I121" s="124"/>
      <c r="J121" s="125">
        <f>J295</f>
        <v>0</v>
      </c>
      <c r="L121" s="122"/>
    </row>
    <row r="122" spans="2:12" s="10" customFormat="1" ht="19.9" customHeight="1">
      <c r="B122" s="122"/>
      <c r="D122" s="123" t="s">
        <v>333</v>
      </c>
      <c r="E122" s="124"/>
      <c r="F122" s="124"/>
      <c r="G122" s="124"/>
      <c r="H122" s="124"/>
      <c r="I122" s="124"/>
      <c r="J122" s="125">
        <f>J308</f>
        <v>0</v>
      </c>
      <c r="L122" s="122"/>
    </row>
    <row r="123" spans="2:12" s="10" customFormat="1" ht="19.9" customHeight="1">
      <c r="B123" s="122"/>
      <c r="D123" s="123" t="s">
        <v>334</v>
      </c>
      <c r="E123" s="124"/>
      <c r="F123" s="124"/>
      <c r="G123" s="124"/>
      <c r="H123" s="124"/>
      <c r="I123" s="124"/>
      <c r="J123" s="125">
        <f>J313</f>
        <v>0</v>
      </c>
      <c r="L123" s="122"/>
    </row>
    <row r="124" spans="2:12" s="10" customFormat="1" ht="19.9" customHeight="1">
      <c r="B124" s="122"/>
      <c r="D124" s="123" t="s">
        <v>335</v>
      </c>
      <c r="E124" s="124"/>
      <c r="F124" s="124"/>
      <c r="G124" s="124"/>
      <c r="H124" s="124"/>
      <c r="I124" s="124"/>
      <c r="J124" s="125">
        <f>J316</f>
        <v>0</v>
      </c>
      <c r="L124" s="122"/>
    </row>
    <row r="125" spans="1:31" s="2" customFormat="1" ht="21.75" customHeight="1">
      <c r="A125" s="32"/>
      <c r="B125" s="33"/>
      <c r="C125" s="32"/>
      <c r="D125" s="32"/>
      <c r="E125" s="32"/>
      <c r="F125" s="32"/>
      <c r="G125" s="32"/>
      <c r="H125" s="32"/>
      <c r="I125" s="32"/>
      <c r="J125" s="32"/>
      <c r="K125" s="32"/>
      <c r="L125" s="42"/>
      <c r="S125" s="32"/>
      <c r="T125" s="32"/>
      <c r="U125" s="32"/>
      <c r="V125" s="32"/>
      <c r="W125" s="32"/>
      <c r="X125" s="32"/>
      <c r="Y125" s="32"/>
      <c r="Z125" s="32"/>
      <c r="AA125" s="32"/>
      <c r="AB125" s="32"/>
      <c r="AC125" s="32"/>
      <c r="AD125" s="32"/>
      <c r="AE125" s="32"/>
    </row>
    <row r="126" spans="1:31" s="2" customFormat="1" ht="6.95" customHeight="1">
      <c r="A126" s="32"/>
      <c r="B126" s="47"/>
      <c r="C126" s="48"/>
      <c r="D126" s="48"/>
      <c r="E126" s="48"/>
      <c r="F126" s="48"/>
      <c r="G126" s="48"/>
      <c r="H126" s="48"/>
      <c r="I126" s="48"/>
      <c r="J126" s="48"/>
      <c r="K126" s="48"/>
      <c r="L126" s="42"/>
      <c r="S126" s="32"/>
      <c r="T126" s="32"/>
      <c r="U126" s="32"/>
      <c r="V126" s="32"/>
      <c r="W126" s="32"/>
      <c r="X126" s="32"/>
      <c r="Y126" s="32"/>
      <c r="Z126" s="32"/>
      <c r="AA126" s="32"/>
      <c r="AB126" s="32"/>
      <c r="AC126" s="32"/>
      <c r="AD126" s="32"/>
      <c r="AE126" s="32"/>
    </row>
    <row r="130" spans="1:31" s="2" customFormat="1" ht="6.95" customHeight="1">
      <c r="A130" s="32"/>
      <c r="B130" s="49"/>
      <c r="C130" s="50"/>
      <c r="D130" s="50"/>
      <c r="E130" s="50"/>
      <c r="F130" s="50"/>
      <c r="G130" s="50"/>
      <c r="H130" s="50"/>
      <c r="I130" s="50"/>
      <c r="J130" s="50"/>
      <c r="K130" s="50"/>
      <c r="L130" s="42"/>
      <c r="S130" s="32"/>
      <c r="T130" s="32"/>
      <c r="U130" s="32"/>
      <c r="V130" s="32"/>
      <c r="W130" s="32"/>
      <c r="X130" s="32"/>
      <c r="Y130" s="32"/>
      <c r="Z130" s="32"/>
      <c r="AA130" s="32"/>
      <c r="AB130" s="32"/>
      <c r="AC130" s="32"/>
      <c r="AD130" s="32"/>
      <c r="AE130" s="32"/>
    </row>
    <row r="131" spans="1:31" s="2" customFormat="1" ht="24.95" customHeight="1">
      <c r="A131" s="32"/>
      <c r="B131" s="33"/>
      <c r="C131" s="21" t="s">
        <v>143</v>
      </c>
      <c r="D131" s="32"/>
      <c r="E131" s="32"/>
      <c r="F131" s="32"/>
      <c r="G131" s="32"/>
      <c r="H131" s="32"/>
      <c r="I131" s="32"/>
      <c r="J131" s="32"/>
      <c r="K131" s="32"/>
      <c r="L131" s="42"/>
      <c r="S131" s="32"/>
      <c r="T131" s="32"/>
      <c r="U131" s="32"/>
      <c r="V131" s="32"/>
      <c r="W131" s="32"/>
      <c r="X131" s="32"/>
      <c r="Y131" s="32"/>
      <c r="Z131" s="32"/>
      <c r="AA131" s="32"/>
      <c r="AB131" s="32"/>
      <c r="AC131" s="32"/>
      <c r="AD131" s="32"/>
      <c r="AE131" s="32"/>
    </row>
    <row r="132" spans="1:31" s="2" customFormat="1" ht="6.95" customHeight="1">
      <c r="A132" s="32"/>
      <c r="B132" s="33"/>
      <c r="C132" s="32"/>
      <c r="D132" s="32"/>
      <c r="E132" s="32"/>
      <c r="F132" s="32"/>
      <c r="G132" s="32"/>
      <c r="H132" s="32"/>
      <c r="I132" s="32"/>
      <c r="J132" s="32"/>
      <c r="K132" s="32"/>
      <c r="L132" s="42"/>
      <c r="S132" s="32"/>
      <c r="T132" s="32"/>
      <c r="U132" s="32"/>
      <c r="V132" s="32"/>
      <c r="W132" s="32"/>
      <c r="X132" s="32"/>
      <c r="Y132" s="32"/>
      <c r="Z132" s="32"/>
      <c r="AA132" s="32"/>
      <c r="AB132" s="32"/>
      <c r="AC132" s="32"/>
      <c r="AD132" s="32"/>
      <c r="AE132" s="32"/>
    </row>
    <row r="133" spans="1:31" s="2" customFormat="1" ht="12" customHeight="1">
      <c r="A133" s="32"/>
      <c r="B133" s="33"/>
      <c r="C133" s="27" t="s">
        <v>16</v>
      </c>
      <c r="D133" s="32"/>
      <c r="E133" s="32"/>
      <c r="F133" s="32"/>
      <c r="G133" s="32"/>
      <c r="H133" s="32"/>
      <c r="I133" s="32"/>
      <c r="J133" s="32"/>
      <c r="K133" s="32"/>
      <c r="L133" s="42"/>
      <c r="S133" s="32"/>
      <c r="T133" s="32"/>
      <c r="U133" s="32"/>
      <c r="V133" s="32"/>
      <c r="W133" s="32"/>
      <c r="X133" s="32"/>
      <c r="Y133" s="32"/>
      <c r="Z133" s="32"/>
      <c r="AA133" s="32"/>
      <c r="AB133" s="32"/>
      <c r="AC133" s="32"/>
      <c r="AD133" s="32"/>
      <c r="AE133" s="32"/>
    </row>
    <row r="134" spans="1:31" s="2" customFormat="1" ht="14.45" customHeight="1">
      <c r="A134" s="32"/>
      <c r="B134" s="33"/>
      <c r="C134" s="32"/>
      <c r="D134" s="32"/>
      <c r="E134" s="260" t="str">
        <f>E7</f>
        <v>Rekonstrukce elektro-projektová dokumentace I. Etapa - 2+3NP</v>
      </c>
      <c r="F134" s="261"/>
      <c r="G134" s="261"/>
      <c r="H134" s="261"/>
      <c r="I134" s="32"/>
      <c r="J134" s="32"/>
      <c r="K134" s="32"/>
      <c r="L134" s="42"/>
      <c r="S134" s="32"/>
      <c r="T134" s="32"/>
      <c r="U134" s="32"/>
      <c r="V134" s="32"/>
      <c r="W134" s="32"/>
      <c r="X134" s="32"/>
      <c r="Y134" s="32"/>
      <c r="Z134" s="32"/>
      <c r="AA134" s="32"/>
      <c r="AB134" s="32"/>
      <c r="AC134" s="32"/>
      <c r="AD134" s="32"/>
      <c r="AE134" s="32"/>
    </row>
    <row r="135" spans="2:12" s="1" customFormat="1" ht="12" customHeight="1">
      <c r="B135" s="20"/>
      <c r="C135" s="27" t="s">
        <v>126</v>
      </c>
      <c r="L135" s="20"/>
    </row>
    <row r="136" spans="1:31" s="2" customFormat="1" ht="14.45" customHeight="1">
      <c r="A136" s="32"/>
      <c r="B136" s="33"/>
      <c r="C136" s="32"/>
      <c r="D136" s="32"/>
      <c r="E136" s="260" t="s">
        <v>127</v>
      </c>
      <c r="F136" s="262"/>
      <c r="G136" s="262"/>
      <c r="H136" s="262"/>
      <c r="I136" s="32"/>
      <c r="J136" s="32"/>
      <c r="K136" s="32"/>
      <c r="L136" s="42"/>
      <c r="S136" s="32"/>
      <c r="T136" s="32"/>
      <c r="U136" s="32"/>
      <c r="V136" s="32"/>
      <c r="W136" s="32"/>
      <c r="X136" s="32"/>
      <c r="Y136" s="32"/>
      <c r="Z136" s="32"/>
      <c r="AA136" s="32"/>
      <c r="AB136" s="32"/>
      <c r="AC136" s="32"/>
      <c r="AD136" s="32"/>
      <c r="AE136" s="32"/>
    </row>
    <row r="137" spans="1:31" s="2" customFormat="1" ht="12" customHeight="1">
      <c r="A137" s="32"/>
      <c r="B137" s="33"/>
      <c r="C137" s="27" t="s">
        <v>128</v>
      </c>
      <c r="D137" s="32"/>
      <c r="E137" s="32"/>
      <c r="F137" s="32"/>
      <c r="G137" s="32"/>
      <c r="H137" s="32"/>
      <c r="I137" s="32"/>
      <c r="J137" s="32"/>
      <c r="K137" s="32"/>
      <c r="L137" s="42"/>
      <c r="S137" s="32"/>
      <c r="T137" s="32"/>
      <c r="U137" s="32"/>
      <c r="V137" s="32"/>
      <c r="W137" s="32"/>
      <c r="X137" s="32"/>
      <c r="Y137" s="32"/>
      <c r="Z137" s="32"/>
      <c r="AA137" s="32"/>
      <c r="AB137" s="32"/>
      <c r="AC137" s="32"/>
      <c r="AD137" s="32"/>
      <c r="AE137" s="32"/>
    </row>
    <row r="138" spans="1:31" s="2" customFormat="1" ht="15.6" customHeight="1">
      <c r="A138" s="32"/>
      <c r="B138" s="33"/>
      <c r="C138" s="32"/>
      <c r="D138" s="32"/>
      <c r="E138" s="222" t="str">
        <f>E11</f>
        <v>el2 - Elektroinstalace 2np</v>
      </c>
      <c r="F138" s="262"/>
      <c r="G138" s="262"/>
      <c r="H138" s="262"/>
      <c r="I138" s="32"/>
      <c r="J138" s="32"/>
      <c r="K138" s="32"/>
      <c r="L138" s="42"/>
      <c r="S138" s="32"/>
      <c r="T138" s="32"/>
      <c r="U138" s="32"/>
      <c r="V138" s="32"/>
      <c r="W138" s="32"/>
      <c r="X138" s="32"/>
      <c r="Y138" s="32"/>
      <c r="Z138" s="32"/>
      <c r="AA138" s="32"/>
      <c r="AB138" s="32"/>
      <c r="AC138" s="32"/>
      <c r="AD138" s="32"/>
      <c r="AE138" s="32"/>
    </row>
    <row r="139" spans="1:31" s="2" customFormat="1" ht="6.95" customHeight="1">
      <c r="A139" s="32"/>
      <c r="B139" s="33"/>
      <c r="C139" s="32"/>
      <c r="D139" s="32"/>
      <c r="E139" s="32"/>
      <c r="F139" s="32"/>
      <c r="G139" s="32"/>
      <c r="H139" s="32"/>
      <c r="I139" s="32"/>
      <c r="J139" s="32"/>
      <c r="K139" s="32"/>
      <c r="L139" s="42"/>
      <c r="S139" s="32"/>
      <c r="T139" s="32"/>
      <c r="U139" s="32"/>
      <c r="V139" s="32"/>
      <c r="W139" s="32"/>
      <c r="X139" s="32"/>
      <c r="Y139" s="32"/>
      <c r="Z139" s="32"/>
      <c r="AA139" s="32"/>
      <c r="AB139" s="32"/>
      <c r="AC139" s="32"/>
      <c r="AD139" s="32"/>
      <c r="AE139" s="32"/>
    </row>
    <row r="140" spans="1:31" s="2" customFormat="1" ht="12" customHeight="1">
      <c r="A140" s="32"/>
      <c r="B140" s="33"/>
      <c r="C140" s="27" t="s">
        <v>20</v>
      </c>
      <c r="D140" s="32"/>
      <c r="E140" s="32"/>
      <c r="F140" s="25" t="str">
        <f>F14</f>
        <v xml:space="preserve"> </v>
      </c>
      <c r="G140" s="32"/>
      <c r="H140" s="32"/>
      <c r="I140" s="27" t="s">
        <v>22</v>
      </c>
      <c r="J140" s="55" t="str">
        <f>IF(J14="","",J14)</f>
        <v>16. 11. 2022</v>
      </c>
      <c r="K140" s="32"/>
      <c r="L140" s="42"/>
      <c r="S140" s="32"/>
      <c r="T140" s="32"/>
      <c r="U140" s="32"/>
      <c r="V140" s="32"/>
      <c r="W140" s="32"/>
      <c r="X140" s="32"/>
      <c r="Y140" s="32"/>
      <c r="Z140" s="32"/>
      <c r="AA140" s="32"/>
      <c r="AB140" s="32"/>
      <c r="AC140" s="32"/>
      <c r="AD140" s="32"/>
      <c r="AE140" s="32"/>
    </row>
    <row r="141" spans="1:31" s="2" customFormat="1" ht="6.95" customHeight="1">
      <c r="A141" s="32"/>
      <c r="B141" s="33"/>
      <c r="C141" s="32"/>
      <c r="D141" s="32"/>
      <c r="E141" s="32"/>
      <c r="F141" s="32"/>
      <c r="G141" s="32"/>
      <c r="H141" s="32"/>
      <c r="I141" s="32"/>
      <c r="J141" s="32"/>
      <c r="K141" s="32"/>
      <c r="L141" s="42"/>
      <c r="S141" s="32"/>
      <c r="T141" s="32"/>
      <c r="U141" s="32"/>
      <c r="V141" s="32"/>
      <c r="W141" s="32"/>
      <c r="X141" s="32"/>
      <c r="Y141" s="32"/>
      <c r="Z141" s="32"/>
      <c r="AA141" s="32"/>
      <c r="AB141" s="32"/>
      <c r="AC141" s="32"/>
      <c r="AD141" s="32"/>
      <c r="AE141" s="32"/>
    </row>
    <row r="142" spans="1:31" s="2" customFormat="1" ht="15.6" customHeight="1">
      <c r="A142" s="32"/>
      <c r="B142" s="33"/>
      <c r="C142" s="27" t="s">
        <v>24</v>
      </c>
      <c r="D142" s="32"/>
      <c r="E142" s="32"/>
      <c r="F142" s="25" t="str">
        <f>E17</f>
        <v xml:space="preserve"> </v>
      </c>
      <c r="G142" s="32"/>
      <c r="H142" s="32"/>
      <c r="I142" s="27" t="s">
        <v>30</v>
      </c>
      <c r="J142" s="30" t="str">
        <f>E23</f>
        <v xml:space="preserve"> </v>
      </c>
      <c r="K142" s="32"/>
      <c r="L142" s="42"/>
      <c r="S142" s="32"/>
      <c r="T142" s="32"/>
      <c r="U142" s="32"/>
      <c r="V142" s="32"/>
      <c r="W142" s="32"/>
      <c r="X142" s="32"/>
      <c r="Y142" s="32"/>
      <c r="Z142" s="32"/>
      <c r="AA142" s="32"/>
      <c r="AB142" s="32"/>
      <c r="AC142" s="32"/>
      <c r="AD142" s="32"/>
      <c r="AE142" s="32"/>
    </row>
    <row r="143" spans="1:31" s="2" customFormat="1" ht="15.6" customHeight="1">
      <c r="A143" s="32"/>
      <c r="B143" s="33"/>
      <c r="C143" s="27" t="s">
        <v>28</v>
      </c>
      <c r="D143" s="32"/>
      <c r="E143" s="32"/>
      <c r="F143" s="25" t="str">
        <f>IF(E20="","",E20)</f>
        <v>Vyplň údaj</v>
      </c>
      <c r="G143" s="32"/>
      <c r="H143" s="32"/>
      <c r="I143" s="27" t="s">
        <v>32</v>
      </c>
      <c r="J143" s="30" t="str">
        <f>E26</f>
        <v xml:space="preserve"> </v>
      </c>
      <c r="K143" s="32"/>
      <c r="L143" s="42"/>
      <c r="S143" s="32"/>
      <c r="T143" s="32"/>
      <c r="U143" s="32"/>
      <c r="V143" s="32"/>
      <c r="W143" s="32"/>
      <c r="X143" s="32"/>
      <c r="Y143" s="32"/>
      <c r="Z143" s="32"/>
      <c r="AA143" s="32"/>
      <c r="AB143" s="32"/>
      <c r="AC143" s="32"/>
      <c r="AD143" s="32"/>
      <c r="AE143" s="32"/>
    </row>
    <row r="144" spans="1:31" s="2" customFormat="1" ht="10.35" customHeight="1">
      <c r="A144" s="32"/>
      <c r="B144" s="33"/>
      <c r="C144" s="32"/>
      <c r="D144" s="32"/>
      <c r="E144" s="32"/>
      <c r="F144" s="32"/>
      <c r="G144" s="32"/>
      <c r="H144" s="32"/>
      <c r="I144" s="32"/>
      <c r="J144" s="32"/>
      <c r="K144" s="32"/>
      <c r="L144" s="42"/>
      <c r="S144" s="32"/>
      <c r="T144" s="32"/>
      <c r="U144" s="32"/>
      <c r="V144" s="32"/>
      <c r="W144" s="32"/>
      <c r="X144" s="32"/>
      <c r="Y144" s="32"/>
      <c r="Z144" s="32"/>
      <c r="AA144" s="32"/>
      <c r="AB144" s="32"/>
      <c r="AC144" s="32"/>
      <c r="AD144" s="32"/>
      <c r="AE144" s="32"/>
    </row>
    <row r="145" spans="1:31" s="11" customFormat="1" ht="29.25" customHeight="1">
      <c r="A145" s="126"/>
      <c r="B145" s="127"/>
      <c r="C145" s="128" t="s">
        <v>144</v>
      </c>
      <c r="D145" s="129" t="s">
        <v>59</v>
      </c>
      <c r="E145" s="129" t="s">
        <v>55</v>
      </c>
      <c r="F145" s="129" t="s">
        <v>56</v>
      </c>
      <c r="G145" s="129" t="s">
        <v>145</v>
      </c>
      <c r="H145" s="129" t="s">
        <v>146</v>
      </c>
      <c r="I145" s="129" t="s">
        <v>147</v>
      </c>
      <c r="J145" s="129" t="s">
        <v>132</v>
      </c>
      <c r="K145" s="130" t="s">
        <v>148</v>
      </c>
      <c r="L145" s="131"/>
      <c r="M145" s="62" t="s">
        <v>1</v>
      </c>
      <c r="N145" s="63" t="s">
        <v>38</v>
      </c>
      <c r="O145" s="63" t="s">
        <v>149</v>
      </c>
      <c r="P145" s="63" t="s">
        <v>150</v>
      </c>
      <c r="Q145" s="63" t="s">
        <v>151</v>
      </c>
      <c r="R145" s="63" t="s">
        <v>152</v>
      </c>
      <c r="S145" s="63" t="s">
        <v>153</v>
      </c>
      <c r="T145" s="64" t="s">
        <v>154</v>
      </c>
      <c r="U145" s="126"/>
      <c r="V145" s="126"/>
      <c r="W145" s="126"/>
      <c r="X145" s="126"/>
      <c r="Y145" s="126"/>
      <c r="Z145" s="126"/>
      <c r="AA145" s="126"/>
      <c r="AB145" s="126"/>
      <c r="AC145" s="126"/>
      <c r="AD145" s="126"/>
      <c r="AE145" s="126"/>
    </row>
    <row r="146" spans="1:63" s="2" customFormat="1" ht="22.9" customHeight="1">
      <c r="A146" s="32"/>
      <c r="B146" s="33"/>
      <c r="C146" s="69" t="s">
        <v>155</v>
      </c>
      <c r="D146" s="32"/>
      <c r="E146" s="32"/>
      <c r="F146" s="32"/>
      <c r="G146" s="32"/>
      <c r="H146" s="32"/>
      <c r="I146" s="32"/>
      <c r="J146" s="132">
        <f>BK146</f>
        <v>0</v>
      </c>
      <c r="K146" s="32"/>
      <c r="L146" s="33"/>
      <c r="M146" s="65"/>
      <c r="N146" s="56"/>
      <c r="O146" s="66"/>
      <c r="P146" s="133">
        <f>P147+P152</f>
        <v>0</v>
      </c>
      <c r="Q146" s="66"/>
      <c r="R146" s="133">
        <f>R147+R152</f>
        <v>0</v>
      </c>
      <c r="S146" s="66"/>
      <c r="T146" s="134">
        <f>T147+T152</f>
        <v>0</v>
      </c>
      <c r="U146" s="32"/>
      <c r="V146" s="32"/>
      <c r="W146" s="32"/>
      <c r="X146" s="32"/>
      <c r="Y146" s="32"/>
      <c r="Z146" s="32"/>
      <c r="AA146" s="32"/>
      <c r="AB146" s="32"/>
      <c r="AC146" s="32"/>
      <c r="AD146" s="32"/>
      <c r="AE146" s="32"/>
      <c r="AT146" s="17" t="s">
        <v>73</v>
      </c>
      <c r="AU146" s="17" t="s">
        <v>134</v>
      </c>
      <c r="BK146" s="135">
        <f>BK147+BK152</f>
        <v>0</v>
      </c>
    </row>
    <row r="147" spans="2:63" s="12" customFormat="1" ht="25.9" customHeight="1">
      <c r="B147" s="136"/>
      <c r="D147" s="137" t="s">
        <v>73</v>
      </c>
      <c r="E147" s="138" t="s">
        <v>336</v>
      </c>
      <c r="F147" s="138" t="s">
        <v>337</v>
      </c>
      <c r="I147" s="139"/>
      <c r="J147" s="140">
        <f>BK147</f>
        <v>0</v>
      </c>
      <c r="L147" s="136"/>
      <c r="M147" s="141"/>
      <c r="N147" s="142"/>
      <c r="O147" s="142"/>
      <c r="P147" s="143">
        <f>SUM(P148:P151)</f>
        <v>0</v>
      </c>
      <c r="Q147" s="142"/>
      <c r="R147" s="143">
        <f>SUM(R148:R151)</f>
        <v>0</v>
      </c>
      <c r="S147" s="142"/>
      <c r="T147" s="144">
        <f>SUM(T148:T151)</f>
        <v>0</v>
      </c>
      <c r="AR147" s="137" t="s">
        <v>81</v>
      </c>
      <c r="AT147" s="145" t="s">
        <v>73</v>
      </c>
      <c r="AU147" s="145" t="s">
        <v>74</v>
      </c>
      <c r="AY147" s="137" t="s">
        <v>158</v>
      </c>
      <c r="BK147" s="146">
        <f>SUM(BK148:BK151)</f>
        <v>0</v>
      </c>
    </row>
    <row r="148" spans="1:65" s="2" customFormat="1" ht="22.15" customHeight="1">
      <c r="A148" s="32"/>
      <c r="B148" s="149"/>
      <c r="C148" s="185" t="s">
        <v>81</v>
      </c>
      <c r="D148" s="185" t="s">
        <v>203</v>
      </c>
      <c r="E148" s="186" t="s">
        <v>338</v>
      </c>
      <c r="F148" s="187" t="s">
        <v>339</v>
      </c>
      <c r="G148" s="188" t="s">
        <v>340</v>
      </c>
      <c r="H148" s="189">
        <v>1</v>
      </c>
      <c r="I148" s="190"/>
      <c r="J148" s="191">
        <f>ROUND(I148*H148,2)</f>
        <v>0</v>
      </c>
      <c r="K148" s="187" t="s">
        <v>1</v>
      </c>
      <c r="L148" s="192"/>
      <c r="M148" s="193" t="s">
        <v>1</v>
      </c>
      <c r="N148" s="194" t="s">
        <v>39</v>
      </c>
      <c r="O148" s="58"/>
      <c r="P148" s="159">
        <f>O148*H148</f>
        <v>0</v>
      </c>
      <c r="Q148" s="159">
        <v>0</v>
      </c>
      <c r="R148" s="159">
        <f>Q148*H148</f>
        <v>0</v>
      </c>
      <c r="S148" s="159">
        <v>0</v>
      </c>
      <c r="T148" s="160">
        <f>S148*H148</f>
        <v>0</v>
      </c>
      <c r="U148" s="32"/>
      <c r="V148" s="32"/>
      <c r="W148" s="32"/>
      <c r="X148" s="32"/>
      <c r="Y148" s="32"/>
      <c r="Z148" s="32"/>
      <c r="AA148" s="32"/>
      <c r="AB148" s="32"/>
      <c r="AC148" s="32"/>
      <c r="AD148" s="32"/>
      <c r="AE148" s="32"/>
      <c r="AR148" s="161" t="s">
        <v>206</v>
      </c>
      <c r="AT148" s="161" t="s">
        <v>203</v>
      </c>
      <c r="AU148" s="161" t="s">
        <v>81</v>
      </c>
      <c r="AY148" s="17" t="s">
        <v>158</v>
      </c>
      <c r="BE148" s="162">
        <f>IF(N148="základní",J148,0)</f>
        <v>0</v>
      </c>
      <c r="BF148" s="162">
        <f>IF(N148="snížená",J148,0)</f>
        <v>0</v>
      </c>
      <c r="BG148" s="162">
        <f>IF(N148="zákl. přenesená",J148,0)</f>
        <v>0</v>
      </c>
      <c r="BH148" s="162">
        <f>IF(N148="sníž. přenesená",J148,0)</f>
        <v>0</v>
      </c>
      <c r="BI148" s="162">
        <f>IF(N148="nulová",J148,0)</f>
        <v>0</v>
      </c>
      <c r="BJ148" s="17" t="s">
        <v>81</v>
      </c>
      <c r="BK148" s="162">
        <f>ROUND(I148*H148,2)</f>
        <v>0</v>
      </c>
      <c r="BL148" s="17" t="s">
        <v>196</v>
      </c>
      <c r="BM148" s="161" t="s">
        <v>83</v>
      </c>
    </row>
    <row r="149" spans="1:47" s="2" customFormat="1" ht="19.5">
      <c r="A149" s="32"/>
      <c r="B149" s="33"/>
      <c r="C149" s="32"/>
      <c r="D149" s="163" t="s">
        <v>168</v>
      </c>
      <c r="E149" s="32"/>
      <c r="F149" s="164" t="s">
        <v>339</v>
      </c>
      <c r="G149" s="32"/>
      <c r="H149" s="32"/>
      <c r="I149" s="165"/>
      <c r="J149" s="32"/>
      <c r="K149" s="32"/>
      <c r="L149" s="33"/>
      <c r="M149" s="166"/>
      <c r="N149" s="167"/>
      <c r="O149" s="58"/>
      <c r="P149" s="58"/>
      <c r="Q149" s="58"/>
      <c r="R149" s="58"/>
      <c r="S149" s="58"/>
      <c r="T149" s="59"/>
      <c r="U149" s="32"/>
      <c r="V149" s="32"/>
      <c r="W149" s="32"/>
      <c r="X149" s="32"/>
      <c r="Y149" s="32"/>
      <c r="Z149" s="32"/>
      <c r="AA149" s="32"/>
      <c r="AB149" s="32"/>
      <c r="AC149" s="32"/>
      <c r="AD149" s="32"/>
      <c r="AE149" s="32"/>
      <c r="AT149" s="17" t="s">
        <v>168</v>
      </c>
      <c r="AU149" s="17" t="s">
        <v>81</v>
      </c>
    </row>
    <row r="150" spans="1:65" s="2" customFormat="1" ht="22.15" customHeight="1">
      <c r="A150" s="32"/>
      <c r="B150" s="149"/>
      <c r="C150" s="185" t="s">
        <v>83</v>
      </c>
      <c r="D150" s="185" t="s">
        <v>203</v>
      </c>
      <c r="E150" s="186" t="s">
        <v>341</v>
      </c>
      <c r="F150" s="187" t="s">
        <v>342</v>
      </c>
      <c r="G150" s="188" t="s">
        <v>340</v>
      </c>
      <c r="H150" s="189">
        <v>1</v>
      </c>
      <c r="I150" s="190"/>
      <c r="J150" s="191">
        <f>ROUND(I150*H150,2)</f>
        <v>0</v>
      </c>
      <c r="K150" s="187" t="s">
        <v>1</v>
      </c>
      <c r="L150" s="192"/>
      <c r="M150" s="193" t="s">
        <v>1</v>
      </c>
      <c r="N150" s="194" t="s">
        <v>39</v>
      </c>
      <c r="O150" s="58"/>
      <c r="P150" s="159">
        <f>O150*H150</f>
        <v>0</v>
      </c>
      <c r="Q150" s="159">
        <v>0</v>
      </c>
      <c r="R150" s="159">
        <f>Q150*H150</f>
        <v>0</v>
      </c>
      <c r="S150" s="159">
        <v>0</v>
      </c>
      <c r="T150" s="160">
        <f>S150*H150</f>
        <v>0</v>
      </c>
      <c r="U150" s="32"/>
      <c r="V150" s="32"/>
      <c r="W150" s="32"/>
      <c r="X150" s="32"/>
      <c r="Y150" s="32"/>
      <c r="Z150" s="32"/>
      <c r="AA150" s="32"/>
      <c r="AB150" s="32"/>
      <c r="AC150" s="32"/>
      <c r="AD150" s="32"/>
      <c r="AE150" s="32"/>
      <c r="AR150" s="161" t="s">
        <v>206</v>
      </c>
      <c r="AT150" s="161" t="s">
        <v>203</v>
      </c>
      <c r="AU150" s="161" t="s">
        <v>81</v>
      </c>
      <c r="AY150" s="17" t="s">
        <v>158</v>
      </c>
      <c r="BE150" s="162">
        <f>IF(N150="základní",J150,0)</f>
        <v>0</v>
      </c>
      <c r="BF150" s="162">
        <f>IF(N150="snížená",J150,0)</f>
        <v>0</v>
      </c>
      <c r="BG150" s="162">
        <f>IF(N150="zákl. přenesená",J150,0)</f>
        <v>0</v>
      </c>
      <c r="BH150" s="162">
        <f>IF(N150="sníž. přenesená",J150,0)</f>
        <v>0</v>
      </c>
      <c r="BI150" s="162">
        <f>IF(N150="nulová",J150,0)</f>
        <v>0</v>
      </c>
      <c r="BJ150" s="17" t="s">
        <v>81</v>
      </c>
      <c r="BK150" s="162">
        <f>ROUND(I150*H150,2)</f>
        <v>0</v>
      </c>
      <c r="BL150" s="17" t="s">
        <v>196</v>
      </c>
      <c r="BM150" s="161" t="s">
        <v>166</v>
      </c>
    </row>
    <row r="151" spans="1:47" s="2" customFormat="1" ht="19.5">
      <c r="A151" s="32"/>
      <c r="B151" s="33"/>
      <c r="C151" s="32"/>
      <c r="D151" s="163" t="s">
        <v>168</v>
      </c>
      <c r="E151" s="32"/>
      <c r="F151" s="164" t="s">
        <v>342</v>
      </c>
      <c r="G151" s="32"/>
      <c r="H151" s="32"/>
      <c r="I151" s="165"/>
      <c r="J151" s="32"/>
      <c r="K151" s="32"/>
      <c r="L151" s="33"/>
      <c r="M151" s="166"/>
      <c r="N151" s="167"/>
      <c r="O151" s="58"/>
      <c r="P151" s="58"/>
      <c r="Q151" s="58"/>
      <c r="R151" s="58"/>
      <c r="S151" s="58"/>
      <c r="T151" s="59"/>
      <c r="U151" s="32"/>
      <c r="V151" s="32"/>
      <c r="W151" s="32"/>
      <c r="X151" s="32"/>
      <c r="Y151" s="32"/>
      <c r="Z151" s="32"/>
      <c r="AA151" s="32"/>
      <c r="AB151" s="32"/>
      <c r="AC151" s="32"/>
      <c r="AD151" s="32"/>
      <c r="AE151" s="32"/>
      <c r="AT151" s="17" t="s">
        <v>168</v>
      </c>
      <c r="AU151" s="17" t="s">
        <v>81</v>
      </c>
    </row>
    <row r="152" spans="2:63" s="12" customFormat="1" ht="25.9" customHeight="1">
      <c r="B152" s="136"/>
      <c r="D152" s="137" t="s">
        <v>73</v>
      </c>
      <c r="E152" s="138" t="s">
        <v>343</v>
      </c>
      <c r="F152" s="138" t="s">
        <v>344</v>
      </c>
      <c r="I152" s="139"/>
      <c r="J152" s="140">
        <f>BK152</f>
        <v>0</v>
      </c>
      <c r="L152" s="136"/>
      <c r="M152" s="141"/>
      <c r="N152" s="142"/>
      <c r="O152" s="142"/>
      <c r="P152" s="143">
        <f>P153+P182+P195+P198+P205+P210+P219+P222+P227+P230+P233+P238+P247+P252+P261+P272+P277+P284+P289+P292+P295+P308+P313+P316</f>
        <v>0</v>
      </c>
      <c r="Q152" s="142"/>
      <c r="R152" s="143">
        <f>R153+R182+R195+R198+R205+R210+R219+R222+R227+R230+R233+R238+R247+R252+R261+R272+R277+R284+R289+R292+R295+R308+R313+R316</f>
        <v>0</v>
      </c>
      <c r="S152" s="142"/>
      <c r="T152" s="144">
        <f>T153+T182+T195+T198+T205+T210+T219+T222+T227+T230+T233+T238+T247+T252+T261+T272+T277+T284+T289+T292+T295+T308+T313+T316</f>
        <v>0</v>
      </c>
      <c r="AR152" s="137" t="s">
        <v>81</v>
      </c>
      <c r="AT152" s="145" t="s">
        <v>73</v>
      </c>
      <c r="AU152" s="145" t="s">
        <v>74</v>
      </c>
      <c r="AY152" s="137" t="s">
        <v>158</v>
      </c>
      <c r="BK152" s="146">
        <f>BK153+BK182+BK195+BK198+BK205+BK210+BK219+BK222+BK227+BK230+BK233+BK238+BK247+BK252+BK261+BK272+BK277+BK284+BK289+BK292+BK295+BK308+BK313+BK316</f>
        <v>0</v>
      </c>
    </row>
    <row r="153" spans="2:63" s="12" customFormat="1" ht="22.9" customHeight="1">
      <c r="B153" s="136"/>
      <c r="D153" s="137" t="s">
        <v>73</v>
      </c>
      <c r="E153" s="147" t="s">
        <v>345</v>
      </c>
      <c r="F153" s="147" t="s">
        <v>346</v>
      </c>
      <c r="I153" s="139"/>
      <c r="J153" s="148">
        <f>BK153</f>
        <v>0</v>
      </c>
      <c r="L153" s="136"/>
      <c r="M153" s="141"/>
      <c r="N153" s="142"/>
      <c r="O153" s="142"/>
      <c r="P153" s="143">
        <f>SUM(P154:P181)</f>
        <v>0</v>
      </c>
      <c r="Q153" s="142"/>
      <c r="R153" s="143">
        <f>SUM(R154:R181)</f>
        <v>0</v>
      </c>
      <c r="S153" s="142"/>
      <c r="T153" s="144">
        <f>SUM(T154:T181)</f>
        <v>0</v>
      </c>
      <c r="AR153" s="137" t="s">
        <v>81</v>
      </c>
      <c r="AT153" s="145" t="s">
        <v>73</v>
      </c>
      <c r="AU153" s="145" t="s">
        <v>81</v>
      </c>
      <c r="AY153" s="137" t="s">
        <v>158</v>
      </c>
      <c r="BK153" s="146">
        <f>SUM(BK154:BK181)</f>
        <v>0</v>
      </c>
    </row>
    <row r="154" spans="1:65" s="2" customFormat="1" ht="22.15" customHeight="1">
      <c r="A154" s="32"/>
      <c r="B154" s="149"/>
      <c r="C154" s="150" t="s">
        <v>178</v>
      </c>
      <c r="D154" s="150" t="s">
        <v>161</v>
      </c>
      <c r="E154" s="151" t="s">
        <v>347</v>
      </c>
      <c r="F154" s="152" t="s">
        <v>348</v>
      </c>
      <c r="G154" s="153" t="s">
        <v>340</v>
      </c>
      <c r="H154" s="154">
        <v>34</v>
      </c>
      <c r="I154" s="155"/>
      <c r="J154" s="156">
        <f>ROUND(I154*H154,2)</f>
        <v>0</v>
      </c>
      <c r="K154" s="152" t="s">
        <v>1</v>
      </c>
      <c r="L154" s="33"/>
      <c r="M154" s="157" t="s">
        <v>1</v>
      </c>
      <c r="N154" s="158" t="s">
        <v>39</v>
      </c>
      <c r="O154" s="58"/>
      <c r="P154" s="159">
        <f>O154*H154</f>
        <v>0</v>
      </c>
      <c r="Q154" s="159">
        <v>0</v>
      </c>
      <c r="R154" s="159">
        <f>Q154*H154</f>
        <v>0</v>
      </c>
      <c r="S154" s="159">
        <v>0</v>
      </c>
      <c r="T154" s="160">
        <f>S154*H154</f>
        <v>0</v>
      </c>
      <c r="U154" s="32"/>
      <c r="V154" s="32"/>
      <c r="W154" s="32"/>
      <c r="X154" s="32"/>
      <c r="Y154" s="32"/>
      <c r="Z154" s="32"/>
      <c r="AA154" s="32"/>
      <c r="AB154" s="32"/>
      <c r="AC154" s="32"/>
      <c r="AD154" s="32"/>
      <c r="AE154" s="32"/>
      <c r="AR154" s="161" t="s">
        <v>196</v>
      </c>
      <c r="AT154" s="161" t="s">
        <v>161</v>
      </c>
      <c r="AU154" s="161" t="s">
        <v>83</v>
      </c>
      <c r="AY154" s="17" t="s">
        <v>158</v>
      </c>
      <c r="BE154" s="162">
        <f>IF(N154="základní",J154,0)</f>
        <v>0</v>
      </c>
      <c r="BF154" s="162">
        <f>IF(N154="snížená",J154,0)</f>
        <v>0</v>
      </c>
      <c r="BG154" s="162">
        <f>IF(N154="zákl. přenesená",J154,0)</f>
        <v>0</v>
      </c>
      <c r="BH154" s="162">
        <f>IF(N154="sníž. přenesená",J154,0)</f>
        <v>0</v>
      </c>
      <c r="BI154" s="162">
        <f>IF(N154="nulová",J154,0)</f>
        <v>0</v>
      </c>
      <c r="BJ154" s="17" t="s">
        <v>81</v>
      </c>
      <c r="BK154" s="162">
        <f>ROUND(I154*H154,2)</f>
        <v>0</v>
      </c>
      <c r="BL154" s="17" t="s">
        <v>196</v>
      </c>
      <c r="BM154" s="161" t="s">
        <v>202</v>
      </c>
    </row>
    <row r="155" spans="1:47" s="2" customFormat="1" ht="19.5">
      <c r="A155" s="32"/>
      <c r="B155" s="33"/>
      <c r="C155" s="32"/>
      <c r="D155" s="163" t="s">
        <v>168</v>
      </c>
      <c r="E155" s="32"/>
      <c r="F155" s="164" t="s">
        <v>348</v>
      </c>
      <c r="G155" s="32"/>
      <c r="H155" s="32"/>
      <c r="I155" s="165"/>
      <c r="J155" s="32"/>
      <c r="K155" s="32"/>
      <c r="L155" s="33"/>
      <c r="M155" s="166"/>
      <c r="N155" s="167"/>
      <c r="O155" s="58"/>
      <c r="P155" s="58"/>
      <c r="Q155" s="58"/>
      <c r="R155" s="58"/>
      <c r="S155" s="58"/>
      <c r="T155" s="59"/>
      <c r="U155" s="32"/>
      <c r="V155" s="32"/>
      <c r="W155" s="32"/>
      <c r="X155" s="32"/>
      <c r="Y155" s="32"/>
      <c r="Z155" s="32"/>
      <c r="AA155" s="32"/>
      <c r="AB155" s="32"/>
      <c r="AC155" s="32"/>
      <c r="AD155" s="32"/>
      <c r="AE155" s="32"/>
      <c r="AT155" s="17" t="s">
        <v>168</v>
      </c>
      <c r="AU155" s="17" t="s">
        <v>83</v>
      </c>
    </row>
    <row r="156" spans="1:65" s="2" customFormat="1" ht="22.15" customHeight="1">
      <c r="A156" s="32"/>
      <c r="B156" s="149"/>
      <c r="C156" s="150" t="s">
        <v>166</v>
      </c>
      <c r="D156" s="150" t="s">
        <v>161</v>
      </c>
      <c r="E156" s="151" t="s">
        <v>349</v>
      </c>
      <c r="F156" s="152" t="s">
        <v>350</v>
      </c>
      <c r="G156" s="153" t="s">
        <v>340</v>
      </c>
      <c r="H156" s="154">
        <v>57</v>
      </c>
      <c r="I156" s="155"/>
      <c r="J156" s="156">
        <f>ROUND(I156*H156,2)</f>
        <v>0</v>
      </c>
      <c r="K156" s="152" t="s">
        <v>1</v>
      </c>
      <c r="L156" s="33"/>
      <c r="M156" s="157" t="s">
        <v>1</v>
      </c>
      <c r="N156" s="158" t="s">
        <v>39</v>
      </c>
      <c r="O156" s="58"/>
      <c r="P156" s="159">
        <f>O156*H156</f>
        <v>0</v>
      </c>
      <c r="Q156" s="159">
        <v>0</v>
      </c>
      <c r="R156" s="159">
        <f>Q156*H156</f>
        <v>0</v>
      </c>
      <c r="S156" s="159">
        <v>0</v>
      </c>
      <c r="T156" s="160">
        <f>S156*H156</f>
        <v>0</v>
      </c>
      <c r="U156" s="32"/>
      <c r="V156" s="32"/>
      <c r="W156" s="32"/>
      <c r="X156" s="32"/>
      <c r="Y156" s="32"/>
      <c r="Z156" s="32"/>
      <c r="AA156" s="32"/>
      <c r="AB156" s="32"/>
      <c r="AC156" s="32"/>
      <c r="AD156" s="32"/>
      <c r="AE156" s="32"/>
      <c r="AR156" s="161" t="s">
        <v>196</v>
      </c>
      <c r="AT156" s="161" t="s">
        <v>161</v>
      </c>
      <c r="AU156" s="161" t="s">
        <v>83</v>
      </c>
      <c r="AY156" s="17" t="s">
        <v>158</v>
      </c>
      <c r="BE156" s="162">
        <f>IF(N156="základní",J156,0)</f>
        <v>0</v>
      </c>
      <c r="BF156" s="162">
        <f>IF(N156="snížená",J156,0)</f>
        <v>0</v>
      </c>
      <c r="BG156" s="162">
        <f>IF(N156="zákl. přenesená",J156,0)</f>
        <v>0</v>
      </c>
      <c r="BH156" s="162">
        <f>IF(N156="sníž. přenesená",J156,0)</f>
        <v>0</v>
      </c>
      <c r="BI156" s="162">
        <f>IF(N156="nulová",J156,0)</f>
        <v>0</v>
      </c>
      <c r="BJ156" s="17" t="s">
        <v>81</v>
      </c>
      <c r="BK156" s="162">
        <f>ROUND(I156*H156,2)</f>
        <v>0</v>
      </c>
      <c r="BL156" s="17" t="s">
        <v>196</v>
      </c>
      <c r="BM156" s="161" t="s">
        <v>217</v>
      </c>
    </row>
    <row r="157" spans="1:47" s="2" customFormat="1" ht="19.5">
      <c r="A157" s="32"/>
      <c r="B157" s="33"/>
      <c r="C157" s="32"/>
      <c r="D157" s="163" t="s">
        <v>168</v>
      </c>
      <c r="E157" s="32"/>
      <c r="F157" s="164" t="s">
        <v>350</v>
      </c>
      <c r="G157" s="32"/>
      <c r="H157" s="32"/>
      <c r="I157" s="165"/>
      <c r="J157" s="32"/>
      <c r="K157" s="32"/>
      <c r="L157" s="33"/>
      <c r="M157" s="166"/>
      <c r="N157" s="167"/>
      <c r="O157" s="58"/>
      <c r="P157" s="58"/>
      <c r="Q157" s="58"/>
      <c r="R157" s="58"/>
      <c r="S157" s="58"/>
      <c r="T157" s="59"/>
      <c r="U157" s="32"/>
      <c r="V157" s="32"/>
      <c r="W157" s="32"/>
      <c r="X157" s="32"/>
      <c r="Y157" s="32"/>
      <c r="Z157" s="32"/>
      <c r="AA157" s="32"/>
      <c r="AB157" s="32"/>
      <c r="AC157" s="32"/>
      <c r="AD157" s="32"/>
      <c r="AE157" s="32"/>
      <c r="AT157" s="17" t="s">
        <v>168</v>
      </c>
      <c r="AU157" s="17" t="s">
        <v>83</v>
      </c>
    </row>
    <row r="158" spans="1:65" s="2" customFormat="1" ht="22.15" customHeight="1">
      <c r="A158" s="32"/>
      <c r="B158" s="149"/>
      <c r="C158" s="150" t="s">
        <v>193</v>
      </c>
      <c r="D158" s="150" t="s">
        <v>161</v>
      </c>
      <c r="E158" s="151" t="s">
        <v>351</v>
      </c>
      <c r="F158" s="152" t="s">
        <v>352</v>
      </c>
      <c r="G158" s="153" t="s">
        <v>340</v>
      </c>
      <c r="H158" s="154">
        <v>12</v>
      </c>
      <c r="I158" s="155"/>
      <c r="J158" s="156">
        <f>ROUND(I158*H158,2)</f>
        <v>0</v>
      </c>
      <c r="K158" s="152" t="s">
        <v>1</v>
      </c>
      <c r="L158" s="33"/>
      <c r="M158" s="157" t="s">
        <v>1</v>
      </c>
      <c r="N158" s="158" t="s">
        <v>39</v>
      </c>
      <c r="O158" s="58"/>
      <c r="P158" s="159">
        <f>O158*H158</f>
        <v>0</v>
      </c>
      <c r="Q158" s="159">
        <v>0</v>
      </c>
      <c r="R158" s="159">
        <f>Q158*H158</f>
        <v>0</v>
      </c>
      <c r="S158" s="159">
        <v>0</v>
      </c>
      <c r="T158" s="160">
        <f>S158*H158</f>
        <v>0</v>
      </c>
      <c r="U158" s="32"/>
      <c r="V158" s="32"/>
      <c r="W158" s="32"/>
      <c r="X158" s="32"/>
      <c r="Y158" s="32"/>
      <c r="Z158" s="32"/>
      <c r="AA158" s="32"/>
      <c r="AB158" s="32"/>
      <c r="AC158" s="32"/>
      <c r="AD158" s="32"/>
      <c r="AE158" s="32"/>
      <c r="AR158" s="161" t="s">
        <v>196</v>
      </c>
      <c r="AT158" s="161" t="s">
        <v>161</v>
      </c>
      <c r="AU158" s="161" t="s">
        <v>83</v>
      </c>
      <c r="AY158" s="17" t="s">
        <v>158</v>
      </c>
      <c r="BE158" s="162">
        <f>IF(N158="základní",J158,0)</f>
        <v>0</v>
      </c>
      <c r="BF158" s="162">
        <f>IF(N158="snížená",J158,0)</f>
        <v>0</v>
      </c>
      <c r="BG158" s="162">
        <f>IF(N158="zákl. přenesená",J158,0)</f>
        <v>0</v>
      </c>
      <c r="BH158" s="162">
        <f>IF(N158="sníž. přenesená",J158,0)</f>
        <v>0</v>
      </c>
      <c r="BI158" s="162">
        <f>IF(N158="nulová",J158,0)</f>
        <v>0</v>
      </c>
      <c r="BJ158" s="17" t="s">
        <v>81</v>
      </c>
      <c r="BK158" s="162">
        <f>ROUND(I158*H158,2)</f>
        <v>0</v>
      </c>
      <c r="BL158" s="17" t="s">
        <v>196</v>
      </c>
      <c r="BM158" s="161" t="s">
        <v>229</v>
      </c>
    </row>
    <row r="159" spans="1:47" s="2" customFormat="1" ht="19.5">
      <c r="A159" s="32"/>
      <c r="B159" s="33"/>
      <c r="C159" s="32"/>
      <c r="D159" s="163" t="s">
        <v>168</v>
      </c>
      <c r="E159" s="32"/>
      <c r="F159" s="164" t="s">
        <v>352</v>
      </c>
      <c r="G159" s="32"/>
      <c r="H159" s="32"/>
      <c r="I159" s="165"/>
      <c r="J159" s="32"/>
      <c r="K159" s="32"/>
      <c r="L159" s="33"/>
      <c r="M159" s="166"/>
      <c r="N159" s="167"/>
      <c r="O159" s="58"/>
      <c r="P159" s="58"/>
      <c r="Q159" s="58"/>
      <c r="R159" s="58"/>
      <c r="S159" s="58"/>
      <c r="T159" s="59"/>
      <c r="U159" s="32"/>
      <c r="V159" s="32"/>
      <c r="W159" s="32"/>
      <c r="X159" s="32"/>
      <c r="Y159" s="32"/>
      <c r="Z159" s="32"/>
      <c r="AA159" s="32"/>
      <c r="AB159" s="32"/>
      <c r="AC159" s="32"/>
      <c r="AD159" s="32"/>
      <c r="AE159" s="32"/>
      <c r="AT159" s="17" t="s">
        <v>168</v>
      </c>
      <c r="AU159" s="17" t="s">
        <v>83</v>
      </c>
    </row>
    <row r="160" spans="1:65" s="2" customFormat="1" ht="22.15" customHeight="1">
      <c r="A160" s="32"/>
      <c r="B160" s="149"/>
      <c r="C160" s="150" t="s">
        <v>202</v>
      </c>
      <c r="D160" s="150" t="s">
        <v>161</v>
      </c>
      <c r="E160" s="151" t="s">
        <v>353</v>
      </c>
      <c r="F160" s="152" t="s">
        <v>354</v>
      </c>
      <c r="G160" s="153" t="s">
        <v>340</v>
      </c>
      <c r="H160" s="154">
        <v>12</v>
      </c>
      <c r="I160" s="155"/>
      <c r="J160" s="156">
        <f>ROUND(I160*H160,2)</f>
        <v>0</v>
      </c>
      <c r="K160" s="152" t="s">
        <v>1</v>
      </c>
      <c r="L160" s="33"/>
      <c r="M160" s="157" t="s">
        <v>1</v>
      </c>
      <c r="N160" s="158" t="s">
        <v>39</v>
      </c>
      <c r="O160" s="58"/>
      <c r="P160" s="159">
        <f>O160*H160</f>
        <v>0</v>
      </c>
      <c r="Q160" s="159">
        <v>0</v>
      </c>
      <c r="R160" s="159">
        <f>Q160*H160</f>
        <v>0</v>
      </c>
      <c r="S160" s="159">
        <v>0</v>
      </c>
      <c r="T160" s="160">
        <f>S160*H160</f>
        <v>0</v>
      </c>
      <c r="U160" s="32"/>
      <c r="V160" s="32"/>
      <c r="W160" s="32"/>
      <c r="X160" s="32"/>
      <c r="Y160" s="32"/>
      <c r="Z160" s="32"/>
      <c r="AA160" s="32"/>
      <c r="AB160" s="32"/>
      <c r="AC160" s="32"/>
      <c r="AD160" s="32"/>
      <c r="AE160" s="32"/>
      <c r="AR160" s="161" t="s">
        <v>196</v>
      </c>
      <c r="AT160" s="161" t="s">
        <v>161</v>
      </c>
      <c r="AU160" s="161" t="s">
        <v>83</v>
      </c>
      <c r="AY160" s="17" t="s">
        <v>158</v>
      </c>
      <c r="BE160" s="162">
        <f>IF(N160="základní",J160,0)</f>
        <v>0</v>
      </c>
      <c r="BF160" s="162">
        <f>IF(N160="snížená",J160,0)</f>
        <v>0</v>
      </c>
      <c r="BG160" s="162">
        <f>IF(N160="zákl. přenesená",J160,0)</f>
        <v>0</v>
      </c>
      <c r="BH160" s="162">
        <f>IF(N160="sníž. přenesená",J160,0)</f>
        <v>0</v>
      </c>
      <c r="BI160" s="162">
        <f>IF(N160="nulová",J160,0)</f>
        <v>0</v>
      </c>
      <c r="BJ160" s="17" t="s">
        <v>81</v>
      </c>
      <c r="BK160" s="162">
        <f>ROUND(I160*H160,2)</f>
        <v>0</v>
      </c>
      <c r="BL160" s="17" t="s">
        <v>196</v>
      </c>
      <c r="BM160" s="161" t="s">
        <v>241</v>
      </c>
    </row>
    <row r="161" spans="1:47" s="2" customFormat="1" ht="19.5">
      <c r="A161" s="32"/>
      <c r="B161" s="33"/>
      <c r="C161" s="32"/>
      <c r="D161" s="163" t="s">
        <v>168</v>
      </c>
      <c r="E161" s="32"/>
      <c r="F161" s="164" t="s">
        <v>354</v>
      </c>
      <c r="G161" s="32"/>
      <c r="H161" s="32"/>
      <c r="I161" s="165"/>
      <c r="J161" s="32"/>
      <c r="K161" s="32"/>
      <c r="L161" s="33"/>
      <c r="M161" s="166"/>
      <c r="N161" s="167"/>
      <c r="O161" s="58"/>
      <c r="P161" s="58"/>
      <c r="Q161" s="58"/>
      <c r="R161" s="58"/>
      <c r="S161" s="58"/>
      <c r="T161" s="59"/>
      <c r="U161" s="32"/>
      <c r="V161" s="32"/>
      <c r="W161" s="32"/>
      <c r="X161" s="32"/>
      <c r="Y161" s="32"/>
      <c r="Z161" s="32"/>
      <c r="AA161" s="32"/>
      <c r="AB161" s="32"/>
      <c r="AC161" s="32"/>
      <c r="AD161" s="32"/>
      <c r="AE161" s="32"/>
      <c r="AT161" s="17" t="s">
        <v>168</v>
      </c>
      <c r="AU161" s="17" t="s">
        <v>83</v>
      </c>
    </row>
    <row r="162" spans="1:65" s="2" customFormat="1" ht="30" customHeight="1">
      <c r="A162" s="32"/>
      <c r="B162" s="149"/>
      <c r="C162" s="150" t="s">
        <v>210</v>
      </c>
      <c r="D162" s="150" t="s">
        <v>161</v>
      </c>
      <c r="E162" s="151" t="s">
        <v>355</v>
      </c>
      <c r="F162" s="152" t="s">
        <v>356</v>
      </c>
      <c r="G162" s="153" t="s">
        <v>340</v>
      </c>
      <c r="H162" s="154">
        <v>1</v>
      </c>
      <c r="I162" s="155"/>
      <c r="J162" s="156">
        <f>ROUND(I162*H162,2)</f>
        <v>0</v>
      </c>
      <c r="K162" s="152" t="s">
        <v>1</v>
      </c>
      <c r="L162" s="33"/>
      <c r="M162" s="157" t="s">
        <v>1</v>
      </c>
      <c r="N162" s="158" t="s">
        <v>39</v>
      </c>
      <c r="O162" s="58"/>
      <c r="P162" s="159">
        <f>O162*H162</f>
        <v>0</v>
      </c>
      <c r="Q162" s="159">
        <v>0</v>
      </c>
      <c r="R162" s="159">
        <f>Q162*H162</f>
        <v>0</v>
      </c>
      <c r="S162" s="159">
        <v>0</v>
      </c>
      <c r="T162" s="160">
        <f>S162*H162</f>
        <v>0</v>
      </c>
      <c r="U162" s="32"/>
      <c r="V162" s="32"/>
      <c r="W162" s="32"/>
      <c r="X162" s="32"/>
      <c r="Y162" s="32"/>
      <c r="Z162" s="32"/>
      <c r="AA162" s="32"/>
      <c r="AB162" s="32"/>
      <c r="AC162" s="32"/>
      <c r="AD162" s="32"/>
      <c r="AE162" s="32"/>
      <c r="AR162" s="161" t="s">
        <v>196</v>
      </c>
      <c r="AT162" s="161" t="s">
        <v>161</v>
      </c>
      <c r="AU162" s="161" t="s">
        <v>83</v>
      </c>
      <c r="AY162" s="17" t="s">
        <v>158</v>
      </c>
      <c r="BE162" s="162">
        <f>IF(N162="základní",J162,0)</f>
        <v>0</v>
      </c>
      <c r="BF162" s="162">
        <f>IF(N162="snížená",J162,0)</f>
        <v>0</v>
      </c>
      <c r="BG162" s="162">
        <f>IF(N162="zákl. přenesená",J162,0)</f>
        <v>0</v>
      </c>
      <c r="BH162" s="162">
        <f>IF(N162="sníž. přenesená",J162,0)</f>
        <v>0</v>
      </c>
      <c r="BI162" s="162">
        <f>IF(N162="nulová",J162,0)</f>
        <v>0</v>
      </c>
      <c r="BJ162" s="17" t="s">
        <v>81</v>
      </c>
      <c r="BK162" s="162">
        <f>ROUND(I162*H162,2)</f>
        <v>0</v>
      </c>
      <c r="BL162" s="17" t="s">
        <v>196</v>
      </c>
      <c r="BM162" s="161" t="s">
        <v>252</v>
      </c>
    </row>
    <row r="163" spans="1:47" s="2" customFormat="1" ht="19.5">
      <c r="A163" s="32"/>
      <c r="B163" s="33"/>
      <c r="C163" s="32"/>
      <c r="D163" s="163" t="s">
        <v>168</v>
      </c>
      <c r="E163" s="32"/>
      <c r="F163" s="164" t="s">
        <v>356</v>
      </c>
      <c r="G163" s="32"/>
      <c r="H163" s="32"/>
      <c r="I163" s="165"/>
      <c r="J163" s="32"/>
      <c r="K163" s="32"/>
      <c r="L163" s="33"/>
      <c r="M163" s="166"/>
      <c r="N163" s="167"/>
      <c r="O163" s="58"/>
      <c r="P163" s="58"/>
      <c r="Q163" s="58"/>
      <c r="R163" s="58"/>
      <c r="S163" s="58"/>
      <c r="T163" s="59"/>
      <c r="U163" s="32"/>
      <c r="V163" s="32"/>
      <c r="W163" s="32"/>
      <c r="X163" s="32"/>
      <c r="Y163" s="32"/>
      <c r="Z163" s="32"/>
      <c r="AA163" s="32"/>
      <c r="AB163" s="32"/>
      <c r="AC163" s="32"/>
      <c r="AD163" s="32"/>
      <c r="AE163" s="32"/>
      <c r="AT163" s="17" t="s">
        <v>168</v>
      </c>
      <c r="AU163" s="17" t="s">
        <v>83</v>
      </c>
    </row>
    <row r="164" spans="1:65" s="2" customFormat="1" ht="22.15" customHeight="1">
      <c r="A164" s="32"/>
      <c r="B164" s="149"/>
      <c r="C164" s="150" t="s">
        <v>217</v>
      </c>
      <c r="D164" s="150" t="s">
        <v>161</v>
      </c>
      <c r="E164" s="151" t="s">
        <v>357</v>
      </c>
      <c r="F164" s="152" t="s">
        <v>358</v>
      </c>
      <c r="G164" s="153" t="s">
        <v>340</v>
      </c>
      <c r="H164" s="154">
        <v>13</v>
      </c>
      <c r="I164" s="155"/>
      <c r="J164" s="156">
        <f>ROUND(I164*H164,2)</f>
        <v>0</v>
      </c>
      <c r="K164" s="152" t="s">
        <v>1</v>
      </c>
      <c r="L164" s="33"/>
      <c r="M164" s="157" t="s">
        <v>1</v>
      </c>
      <c r="N164" s="158" t="s">
        <v>39</v>
      </c>
      <c r="O164" s="58"/>
      <c r="P164" s="159">
        <f>O164*H164</f>
        <v>0</v>
      </c>
      <c r="Q164" s="159">
        <v>0</v>
      </c>
      <c r="R164" s="159">
        <f>Q164*H164</f>
        <v>0</v>
      </c>
      <c r="S164" s="159">
        <v>0</v>
      </c>
      <c r="T164" s="160">
        <f>S164*H164</f>
        <v>0</v>
      </c>
      <c r="U164" s="32"/>
      <c r="V164" s="32"/>
      <c r="W164" s="32"/>
      <c r="X164" s="32"/>
      <c r="Y164" s="32"/>
      <c r="Z164" s="32"/>
      <c r="AA164" s="32"/>
      <c r="AB164" s="32"/>
      <c r="AC164" s="32"/>
      <c r="AD164" s="32"/>
      <c r="AE164" s="32"/>
      <c r="AR164" s="161" t="s">
        <v>196</v>
      </c>
      <c r="AT164" s="161" t="s">
        <v>161</v>
      </c>
      <c r="AU164" s="161" t="s">
        <v>83</v>
      </c>
      <c r="AY164" s="17" t="s">
        <v>158</v>
      </c>
      <c r="BE164" s="162">
        <f>IF(N164="základní",J164,0)</f>
        <v>0</v>
      </c>
      <c r="BF164" s="162">
        <f>IF(N164="snížená",J164,0)</f>
        <v>0</v>
      </c>
      <c r="BG164" s="162">
        <f>IF(N164="zákl. přenesená",J164,0)</f>
        <v>0</v>
      </c>
      <c r="BH164" s="162">
        <f>IF(N164="sníž. přenesená",J164,0)</f>
        <v>0</v>
      </c>
      <c r="BI164" s="162">
        <f>IF(N164="nulová",J164,0)</f>
        <v>0</v>
      </c>
      <c r="BJ164" s="17" t="s">
        <v>81</v>
      </c>
      <c r="BK164" s="162">
        <f>ROUND(I164*H164,2)</f>
        <v>0</v>
      </c>
      <c r="BL164" s="17" t="s">
        <v>196</v>
      </c>
      <c r="BM164" s="161" t="s">
        <v>196</v>
      </c>
    </row>
    <row r="165" spans="1:47" s="2" customFormat="1" ht="19.5">
      <c r="A165" s="32"/>
      <c r="B165" s="33"/>
      <c r="C165" s="32"/>
      <c r="D165" s="163" t="s">
        <v>168</v>
      </c>
      <c r="E165" s="32"/>
      <c r="F165" s="164" t="s">
        <v>358</v>
      </c>
      <c r="G165" s="32"/>
      <c r="H165" s="32"/>
      <c r="I165" s="165"/>
      <c r="J165" s="32"/>
      <c r="K165" s="32"/>
      <c r="L165" s="33"/>
      <c r="M165" s="166"/>
      <c r="N165" s="167"/>
      <c r="O165" s="58"/>
      <c r="P165" s="58"/>
      <c r="Q165" s="58"/>
      <c r="R165" s="58"/>
      <c r="S165" s="58"/>
      <c r="T165" s="59"/>
      <c r="U165" s="32"/>
      <c r="V165" s="32"/>
      <c r="W165" s="32"/>
      <c r="X165" s="32"/>
      <c r="Y165" s="32"/>
      <c r="Z165" s="32"/>
      <c r="AA165" s="32"/>
      <c r="AB165" s="32"/>
      <c r="AC165" s="32"/>
      <c r="AD165" s="32"/>
      <c r="AE165" s="32"/>
      <c r="AT165" s="17" t="s">
        <v>168</v>
      </c>
      <c r="AU165" s="17" t="s">
        <v>83</v>
      </c>
    </row>
    <row r="166" spans="1:65" s="2" customFormat="1" ht="22.15" customHeight="1">
      <c r="A166" s="32"/>
      <c r="B166" s="149"/>
      <c r="C166" s="150" t="s">
        <v>159</v>
      </c>
      <c r="D166" s="150" t="s">
        <v>161</v>
      </c>
      <c r="E166" s="151" t="s">
        <v>359</v>
      </c>
      <c r="F166" s="152" t="s">
        <v>360</v>
      </c>
      <c r="G166" s="153" t="s">
        <v>340</v>
      </c>
      <c r="H166" s="154">
        <v>5</v>
      </c>
      <c r="I166" s="155"/>
      <c r="J166" s="156">
        <f>ROUND(I166*H166,2)</f>
        <v>0</v>
      </c>
      <c r="K166" s="152" t="s">
        <v>1</v>
      </c>
      <c r="L166" s="33"/>
      <c r="M166" s="157" t="s">
        <v>1</v>
      </c>
      <c r="N166" s="158" t="s">
        <v>39</v>
      </c>
      <c r="O166" s="58"/>
      <c r="P166" s="159">
        <f>O166*H166</f>
        <v>0</v>
      </c>
      <c r="Q166" s="159">
        <v>0</v>
      </c>
      <c r="R166" s="159">
        <f>Q166*H166</f>
        <v>0</v>
      </c>
      <c r="S166" s="159">
        <v>0</v>
      </c>
      <c r="T166" s="160">
        <f>S166*H166</f>
        <v>0</v>
      </c>
      <c r="U166" s="32"/>
      <c r="V166" s="32"/>
      <c r="W166" s="32"/>
      <c r="X166" s="32"/>
      <c r="Y166" s="32"/>
      <c r="Z166" s="32"/>
      <c r="AA166" s="32"/>
      <c r="AB166" s="32"/>
      <c r="AC166" s="32"/>
      <c r="AD166" s="32"/>
      <c r="AE166" s="32"/>
      <c r="AR166" s="161" t="s">
        <v>196</v>
      </c>
      <c r="AT166" s="161" t="s">
        <v>161</v>
      </c>
      <c r="AU166" s="161" t="s">
        <v>83</v>
      </c>
      <c r="AY166" s="17" t="s">
        <v>158</v>
      </c>
      <c r="BE166" s="162">
        <f>IF(N166="základní",J166,0)</f>
        <v>0</v>
      </c>
      <c r="BF166" s="162">
        <f>IF(N166="snížená",J166,0)</f>
        <v>0</v>
      </c>
      <c r="BG166" s="162">
        <f>IF(N166="zákl. přenesená",J166,0)</f>
        <v>0</v>
      </c>
      <c r="BH166" s="162">
        <f>IF(N166="sníž. přenesená",J166,0)</f>
        <v>0</v>
      </c>
      <c r="BI166" s="162">
        <f>IF(N166="nulová",J166,0)</f>
        <v>0</v>
      </c>
      <c r="BJ166" s="17" t="s">
        <v>81</v>
      </c>
      <c r="BK166" s="162">
        <f>ROUND(I166*H166,2)</f>
        <v>0</v>
      </c>
      <c r="BL166" s="17" t="s">
        <v>196</v>
      </c>
      <c r="BM166" s="161" t="s">
        <v>271</v>
      </c>
    </row>
    <row r="167" spans="1:47" s="2" customFormat="1" ht="19.5">
      <c r="A167" s="32"/>
      <c r="B167" s="33"/>
      <c r="C167" s="32"/>
      <c r="D167" s="163" t="s">
        <v>168</v>
      </c>
      <c r="E167" s="32"/>
      <c r="F167" s="164" t="s">
        <v>360</v>
      </c>
      <c r="G167" s="32"/>
      <c r="H167" s="32"/>
      <c r="I167" s="165"/>
      <c r="J167" s="32"/>
      <c r="K167" s="32"/>
      <c r="L167" s="33"/>
      <c r="M167" s="166"/>
      <c r="N167" s="167"/>
      <c r="O167" s="58"/>
      <c r="P167" s="58"/>
      <c r="Q167" s="58"/>
      <c r="R167" s="58"/>
      <c r="S167" s="58"/>
      <c r="T167" s="59"/>
      <c r="U167" s="32"/>
      <c r="V167" s="32"/>
      <c r="W167" s="32"/>
      <c r="X167" s="32"/>
      <c r="Y167" s="32"/>
      <c r="Z167" s="32"/>
      <c r="AA167" s="32"/>
      <c r="AB167" s="32"/>
      <c r="AC167" s="32"/>
      <c r="AD167" s="32"/>
      <c r="AE167" s="32"/>
      <c r="AT167" s="17" t="s">
        <v>168</v>
      </c>
      <c r="AU167" s="17" t="s">
        <v>83</v>
      </c>
    </row>
    <row r="168" spans="1:65" s="2" customFormat="1" ht="30" customHeight="1">
      <c r="A168" s="32"/>
      <c r="B168" s="149"/>
      <c r="C168" s="150" t="s">
        <v>229</v>
      </c>
      <c r="D168" s="150" t="s">
        <v>161</v>
      </c>
      <c r="E168" s="151" t="s">
        <v>361</v>
      </c>
      <c r="F168" s="152" t="s">
        <v>362</v>
      </c>
      <c r="G168" s="153" t="s">
        <v>340</v>
      </c>
      <c r="H168" s="154">
        <v>1</v>
      </c>
      <c r="I168" s="155"/>
      <c r="J168" s="156">
        <f>ROUND(I168*H168,2)</f>
        <v>0</v>
      </c>
      <c r="K168" s="152" t="s">
        <v>1</v>
      </c>
      <c r="L168" s="33"/>
      <c r="M168" s="157" t="s">
        <v>1</v>
      </c>
      <c r="N168" s="158" t="s">
        <v>39</v>
      </c>
      <c r="O168" s="58"/>
      <c r="P168" s="159">
        <f>O168*H168</f>
        <v>0</v>
      </c>
      <c r="Q168" s="159">
        <v>0</v>
      </c>
      <c r="R168" s="159">
        <f>Q168*H168</f>
        <v>0</v>
      </c>
      <c r="S168" s="159">
        <v>0</v>
      </c>
      <c r="T168" s="160">
        <f>S168*H168</f>
        <v>0</v>
      </c>
      <c r="U168" s="32"/>
      <c r="V168" s="32"/>
      <c r="W168" s="32"/>
      <c r="X168" s="32"/>
      <c r="Y168" s="32"/>
      <c r="Z168" s="32"/>
      <c r="AA168" s="32"/>
      <c r="AB168" s="32"/>
      <c r="AC168" s="32"/>
      <c r="AD168" s="32"/>
      <c r="AE168" s="32"/>
      <c r="AR168" s="161" t="s">
        <v>196</v>
      </c>
      <c r="AT168" s="161" t="s">
        <v>161</v>
      </c>
      <c r="AU168" s="161" t="s">
        <v>83</v>
      </c>
      <c r="AY168" s="17" t="s">
        <v>158</v>
      </c>
      <c r="BE168" s="162">
        <f>IF(N168="základní",J168,0)</f>
        <v>0</v>
      </c>
      <c r="BF168" s="162">
        <f>IF(N168="snížená",J168,0)</f>
        <v>0</v>
      </c>
      <c r="BG168" s="162">
        <f>IF(N168="zákl. přenesená",J168,0)</f>
        <v>0</v>
      </c>
      <c r="BH168" s="162">
        <f>IF(N168="sníž. přenesená",J168,0)</f>
        <v>0</v>
      </c>
      <c r="BI168" s="162">
        <f>IF(N168="nulová",J168,0)</f>
        <v>0</v>
      </c>
      <c r="BJ168" s="17" t="s">
        <v>81</v>
      </c>
      <c r="BK168" s="162">
        <f>ROUND(I168*H168,2)</f>
        <v>0</v>
      </c>
      <c r="BL168" s="17" t="s">
        <v>196</v>
      </c>
      <c r="BM168" s="161" t="s">
        <v>280</v>
      </c>
    </row>
    <row r="169" spans="1:47" s="2" customFormat="1" ht="19.5">
      <c r="A169" s="32"/>
      <c r="B169" s="33"/>
      <c r="C169" s="32"/>
      <c r="D169" s="163" t="s">
        <v>168</v>
      </c>
      <c r="E169" s="32"/>
      <c r="F169" s="164" t="s">
        <v>362</v>
      </c>
      <c r="G169" s="32"/>
      <c r="H169" s="32"/>
      <c r="I169" s="165"/>
      <c r="J169" s="32"/>
      <c r="K169" s="32"/>
      <c r="L169" s="33"/>
      <c r="M169" s="166"/>
      <c r="N169" s="167"/>
      <c r="O169" s="58"/>
      <c r="P169" s="58"/>
      <c r="Q169" s="58"/>
      <c r="R169" s="58"/>
      <c r="S169" s="58"/>
      <c r="T169" s="59"/>
      <c r="U169" s="32"/>
      <c r="V169" s="32"/>
      <c r="W169" s="32"/>
      <c r="X169" s="32"/>
      <c r="Y169" s="32"/>
      <c r="Z169" s="32"/>
      <c r="AA169" s="32"/>
      <c r="AB169" s="32"/>
      <c r="AC169" s="32"/>
      <c r="AD169" s="32"/>
      <c r="AE169" s="32"/>
      <c r="AT169" s="17" t="s">
        <v>168</v>
      </c>
      <c r="AU169" s="17" t="s">
        <v>83</v>
      </c>
    </row>
    <row r="170" spans="1:65" s="2" customFormat="1" ht="22.15" customHeight="1">
      <c r="A170" s="32"/>
      <c r="B170" s="149"/>
      <c r="C170" s="150" t="s">
        <v>119</v>
      </c>
      <c r="D170" s="150" t="s">
        <v>161</v>
      </c>
      <c r="E170" s="151" t="s">
        <v>363</v>
      </c>
      <c r="F170" s="152" t="s">
        <v>364</v>
      </c>
      <c r="G170" s="153" t="s">
        <v>340</v>
      </c>
      <c r="H170" s="154">
        <v>4</v>
      </c>
      <c r="I170" s="155"/>
      <c r="J170" s="156">
        <f>ROUND(I170*H170,2)</f>
        <v>0</v>
      </c>
      <c r="K170" s="152" t="s">
        <v>1</v>
      </c>
      <c r="L170" s="33"/>
      <c r="M170" s="157" t="s">
        <v>1</v>
      </c>
      <c r="N170" s="158" t="s">
        <v>39</v>
      </c>
      <c r="O170" s="58"/>
      <c r="P170" s="159">
        <f>O170*H170</f>
        <v>0</v>
      </c>
      <c r="Q170" s="159">
        <v>0</v>
      </c>
      <c r="R170" s="159">
        <f>Q170*H170</f>
        <v>0</v>
      </c>
      <c r="S170" s="159">
        <v>0</v>
      </c>
      <c r="T170" s="160">
        <f>S170*H170</f>
        <v>0</v>
      </c>
      <c r="U170" s="32"/>
      <c r="V170" s="32"/>
      <c r="W170" s="32"/>
      <c r="X170" s="32"/>
      <c r="Y170" s="32"/>
      <c r="Z170" s="32"/>
      <c r="AA170" s="32"/>
      <c r="AB170" s="32"/>
      <c r="AC170" s="32"/>
      <c r="AD170" s="32"/>
      <c r="AE170" s="32"/>
      <c r="AR170" s="161" t="s">
        <v>196</v>
      </c>
      <c r="AT170" s="161" t="s">
        <v>161</v>
      </c>
      <c r="AU170" s="161" t="s">
        <v>83</v>
      </c>
      <c r="AY170" s="17" t="s">
        <v>158</v>
      </c>
      <c r="BE170" s="162">
        <f>IF(N170="základní",J170,0)</f>
        <v>0</v>
      </c>
      <c r="BF170" s="162">
        <f>IF(N170="snížená",J170,0)</f>
        <v>0</v>
      </c>
      <c r="BG170" s="162">
        <f>IF(N170="zákl. přenesená",J170,0)</f>
        <v>0</v>
      </c>
      <c r="BH170" s="162">
        <f>IF(N170="sníž. přenesená",J170,0)</f>
        <v>0</v>
      </c>
      <c r="BI170" s="162">
        <f>IF(N170="nulová",J170,0)</f>
        <v>0</v>
      </c>
      <c r="BJ170" s="17" t="s">
        <v>81</v>
      </c>
      <c r="BK170" s="162">
        <f>ROUND(I170*H170,2)</f>
        <v>0</v>
      </c>
      <c r="BL170" s="17" t="s">
        <v>196</v>
      </c>
      <c r="BM170" s="161" t="s">
        <v>298</v>
      </c>
    </row>
    <row r="171" spans="1:47" s="2" customFormat="1" ht="19.5">
      <c r="A171" s="32"/>
      <c r="B171" s="33"/>
      <c r="C171" s="32"/>
      <c r="D171" s="163" t="s">
        <v>168</v>
      </c>
      <c r="E171" s="32"/>
      <c r="F171" s="164" t="s">
        <v>364</v>
      </c>
      <c r="G171" s="32"/>
      <c r="H171" s="32"/>
      <c r="I171" s="165"/>
      <c r="J171" s="32"/>
      <c r="K171" s="32"/>
      <c r="L171" s="33"/>
      <c r="M171" s="166"/>
      <c r="N171" s="167"/>
      <c r="O171" s="58"/>
      <c r="P171" s="58"/>
      <c r="Q171" s="58"/>
      <c r="R171" s="58"/>
      <c r="S171" s="58"/>
      <c r="T171" s="59"/>
      <c r="U171" s="32"/>
      <c r="V171" s="32"/>
      <c r="W171" s="32"/>
      <c r="X171" s="32"/>
      <c r="Y171" s="32"/>
      <c r="Z171" s="32"/>
      <c r="AA171" s="32"/>
      <c r="AB171" s="32"/>
      <c r="AC171" s="32"/>
      <c r="AD171" s="32"/>
      <c r="AE171" s="32"/>
      <c r="AT171" s="17" t="s">
        <v>168</v>
      </c>
      <c r="AU171" s="17" t="s">
        <v>83</v>
      </c>
    </row>
    <row r="172" spans="1:65" s="2" customFormat="1" ht="22.15" customHeight="1">
      <c r="A172" s="32"/>
      <c r="B172" s="149"/>
      <c r="C172" s="150" t="s">
        <v>241</v>
      </c>
      <c r="D172" s="150" t="s">
        <v>161</v>
      </c>
      <c r="E172" s="151" t="s">
        <v>365</v>
      </c>
      <c r="F172" s="152" t="s">
        <v>366</v>
      </c>
      <c r="G172" s="153" t="s">
        <v>340</v>
      </c>
      <c r="H172" s="154">
        <v>2</v>
      </c>
      <c r="I172" s="155"/>
      <c r="J172" s="156">
        <f>ROUND(I172*H172,2)</f>
        <v>0</v>
      </c>
      <c r="K172" s="152" t="s">
        <v>1</v>
      </c>
      <c r="L172" s="33"/>
      <c r="M172" s="157" t="s">
        <v>1</v>
      </c>
      <c r="N172" s="158" t="s">
        <v>39</v>
      </c>
      <c r="O172" s="58"/>
      <c r="P172" s="159">
        <f>O172*H172</f>
        <v>0</v>
      </c>
      <c r="Q172" s="159">
        <v>0</v>
      </c>
      <c r="R172" s="159">
        <f>Q172*H172</f>
        <v>0</v>
      </c>
      <c r="S172" s="159">
        <v>0</v>
      </c>
      <c r="T172" s="160">
        <f>S172*H172</f>
        <v>0</v>
      </c>
      <c r="U172" s="32"/>
      <c r="V172" s="32"/>
      <c r="W172" s="32"/>
      <c r="X172" s="32"/>
      <c r="Y172" s="32"/>
      <c r="Z172" s="32"/>
      <c r="AA172" s="32"/>
      <c r="AB172" s="32"/>
      <c r="AC172" s="32"/>
      <c r="AD172" s="32"/>
      <c r="AE172" s="32"/>
      <c r="AR172" s="161" t="s">
        <v>196</v>
      </c>
      <c r="AT172" s="161" t="s">
        <v>161</v>
      </c>
      <c r="AU172" s="161" t="s">
        <v>83</v>
      </c>
      <c r="AY172" s="17" t="s">
        <v>158</v>
      </c>
      <c r="BE172" s="162">
        <f>IF(N172="základní",J172,0)</f>
        <v>0</v>
      </c>
      <c r="BF172" s="162">
        <f>IF(N172="snížená",J172,0)</f>
        <v>0</v>
      </c>
      <c r="BG172" s="162">
        <f>IF(N172="zákl. přenesená",J172,0)</f>
        <v>0</v>
      </c>
      <c r="BH172" s="162">
        <f>IF(N172="sníž. přenesená",J172,0)</f>
        <v>0</v>
      </c>
      <c r="BI172" s="162">
        <f>IF(N172="nulová",J172,0)</f>
        <v>0</v>
      </c>
      <c r="BJ172" s="17" t="s">
        <v>81</v>
      </c>
      <c r="BK172" s="162">
        <f>ROUND(I172*H172,2)</f>
        <v>0</v>
      </c>
      <c r="BL172" s="17" t="s">
        <v>196</v>
      </c>
      <c r="BM172" s="161" t="s">
        <v>367</v>
      </c>
    </row>
    <row r="173" spans="1:47" s="2" customFormat="1" ht="19.5">
      <c r="A173" s="32"/>
      <c r="B173" s="33"/>
      <c r="C173" s="32"/>
      <c r="D173" s="163" t="s">
        <v>168</v>
      </c>
      <c r="E173" s="32"/>
      <c r="F173" s="164" t="s">
        <v>366</v>
      </c>
      <c r="G173" s="32"/>
      <c r="H173" s="32"/>
      <c r="I173" s="165"/>
      <c r="J173" s="32"/>
      <c r="K173" s="32"/>
      <c r="L173" s="33"/>
      <c r="M173" s="166"/>
      <c r="N173" s="167"/>
      <c r="O173" s="58"/>
      <c r="P173" s="58"/>
      <c r="Q173" s="58"/>
      <c r="R173" s="58"/>
      <c r="S173" s="58"/>
      <c r="T173" s="59"/>
      <c r="U173" s="32"/>
      <c r="V173" s="32"/>
      <c r="W173" s="32"/>
      <c r="X173" s="32"/>
      <c r="Y173" s="32"/>
      <c r="Z173" s="32"/>
      <c r="AA173" s="32"/>
      <c r="AB173" s="32"/>
      <c r="AC173" s="32"/>
      <c r="AD173" s="32"/>
      <c r="AE173" s="32"/>
      <c r="AT173" s="17" t="s">
        <v>168</v>
      </c>
      <c r="AU173" s="17" t="s">
        <v>83</v>
      </c>
    </row>
    <row r="174" spans="1:65" s="2" customFormat="1" ht="22.15" customHeight="1">
      <c r="A174" s="32"/>
      <c r="B174" s="149"/>
      <c r="C174" s="150" t="s">
        <v>247</v>
      </c>
      <c r="D174" s="150" t="s">
        <v>161</v>
      </c>
      <c r="E174" s="151" t="s">
        <v>368</v>
      </c>
      <c r="F174" s="152" t="s">
        <v>369</v>
      </c>
      <c r="G174" s="153" t="s">
        <v>340</v>
      </c>
      <c r="H174" s="154">
        <v>4</v>
      </c>
      <c r="I174" s="155"/>
      <c r="J174" s="156">
        <f>ROUND(I174*H174,2)</f>
        <v>0</v>
      </c>
      <c r="K174" s="152" t="s">
        <v>1</v>
      </c>
      <c r="L174" s="33"/>
      <c r="M174" s="157" t="s">
        <v>1</v>
      </c>
      <c r="N174" s="158" t="s">
        <v>39</v>
      </c>
      <c r="O174" s="58"/>
      <c r="P174" s="159">
        <f>O174*H174</f>
        <v>0</v>
      </c>
      <c r="Q174" s="159">
        <v>0</v>
      </c>
      <c r="R174" s="159">
        <f>Q174*H174</f>
        <v>0</v>
      </c>
      <c r="S174" s="159">
        <v>0</v>
      </c>
      <c r="T174" s="160">
        <f>S174*H174</f>
        <v>0</v>
      </c>
      <c r="U174" s="32"/>
      <c r="V174" s="32"/>
      <c r="W174" s="32"/>
      <c r="X174" s="32"/>
      <c r="Y174" s="32"/>
      <c r="Z174" s="32"/>
      <c r="AA174" s="32"/>
      <c r="AB174" s="32"/>
      <c r="AC174" s="32"/>
      <c r="AD174" s="32"/>
      <c r="AE174" s="32"/>
      <c r="AR174" s="161" t="s">
        <v>196</v>
      </c>
      <c r="AT174" s="161" t="s">
        <v>161</v>
      </c>
      <c r="AU174" s="161" t="s">
        <v>83</v>
      </c>
      <c r="AY174" s="17" t="s">
        <v>158</v>
      </c>
      <c r="BE174" s="162">
        <f>IF(N174="základní",J174,0)</f>
        <v>0</v>
      </c>
      <c r="BF174" s="162">
        <f>IF(N174="snížená",J174,0)</f>
        <v>0</v>
      </c>
      <c r="BG174" s="162">
        <f>IF(N174="zákl. přenesená",J174,0)</f>
        <v>0</v>
      </c>
      <c r="BH174" s="162">
        <f>IF(N174="sníž. přenesená",J174,0)</f>
        <v>0</v>
      </c>
      <c r="BI174" s="162">
        <f>IF(N174="nulová",J174,0)</f>
        <v>0</v>
      </c>
      <c r="BJ174" s="17" t="s">
        <v>81</v>
      </c>
      <c r="BK174" s="162">
        <f>ROUND(I174*H174,2)</f>
        <v>0</v>
      </c>
      <c r="BL174" s="17" t="s">
        <v>196</v>
      </c>
      <c r="BM174" s="161" t="s">
        <v>370</v>
      </c>
    </row>
    <row r="175" spans="1:47" s="2" customFormat="1" ht="19.5">
      <c r="A175" s="32"/>
      <c r="B175" s="33"/>
      <c r="C175" s="32"/>
      <c r="D175" s="163" t="s">
        <v>168</v>
      </c>
      <c r="E175" s="32"/>
      <c r="F175" s="164" t="s">
        <v>369</v>
      </c>
      <c r="G175" s="32"/>
      <c r="H175" s="32"/>
      <c r="I175" s="165"/>
      <c r="J175" s="32"/>
      <c r="K175" s="32"/>
      <c r="L175" s="33"/>
      <c r="M175" s="166"/>
      <c r="N175" s="167"/>
      <c r="O175" s="58"/>
      <c r="P175" s="58"/>
      <c r="Q175" s="58"/>
      <c r="R175" s="58"/>
      <c r="S175" s="58"/>
      <c r="T175" s="59"/>
      <c r="U175" s="32"/>
      <c r="V175" s="32"/>
      <c r="W175" s="32"/>
      <c r="X175" s="32"/>
      <c r="Y175" s="32"/>
      <c r="Z175" s="32"/>
      <c r="AA175" s="32"/>
      <c r="AB175" s="32"/>
      <c r="AC175" s="32"/>
      <c r="AD175" s="32"/>
      <c r="AE175" s="32"/>
      <c r="AT175" s="17" t="s">
        <v>168</v>
      </c>
      <c r="AU175" s="17" t="s">
        <v>83</v>
      </c>
    </row>
    <row r="176" spans="1:65" s="2" customFormat="1" ht="30" customHeight="1">
      <c r="A176" s="32"/>
      <c r="B176" s="149"/>
      <c r="C176" s="150" t="s">
        <v>252</v>
      </c>
      <c r="D176" s="150" t="s">
        <v>161</v>
      </c>
      <c r="E176" s="151" t="s">
        <v>371</v>
      </c>
      <c r="F176" s="152" t="s">
        <v>372</v>
      </c>
      <c r="G176" s="153" t="s">
        <v>340</v>
      </c>
      <c r="H176" s="154">
        <v>9</v>
      </c>
      <c r="I176" s="155"/>
      <c r="J176" s="156">
        <f>ROUND(I176*H176,2)</f>
        <v>0</v>
      </c>
      <c r="K176" s="152" t="s">
        <v>1</v>
      </c>
      <c r="L176" s="33"/>
      <c r="M176" s="157" t="s">
        <v>1</v>
      </c>
      <c r="N176" s="158" t="s">
        <v>39</v>
      </c>
      <c r="O176" s="58"/>
      <c r="P176" s="159">
        <f>O176*H176</f>
        <v>0</v>
      </c>
      <c r="Q176" s="159">
        <v>0</v>
      </c>
      <c r="R176" s="159">
        <f>Q176*H176</f>
        <v>0</v>
      </c>
      <c r="S176" s="159">
        <v>0</v>
      </c>
      <c r="T176" s="160">
        <f>S176*H176</f>
        <v>0</v>
      </c>
      <c r="U176" s="32"/>
      <c r="V176" s="32"/>
      <c r="W176" s="32"/>
      <c r="X176" s="32"/>
      <c r="Y176" s="32"/>
      <c r="Z176" s="32"/>
      <c r="AA176" s="32"/>
      <c r="AB176" s="32"/>
      <c r="AC176" s="32"/>
      <c r="AD176" s="32"/>
      <c r="AE176" s="32"/>
      <c r="AR176" s="161" t="s">
        <v>196</v>
      </c>
      <c r="AT176" s="161" t="s">
        <v>161</v>
      </c>
      <c r="AU176" s="161" t="s">
        <v>83</v>
      </c>
      <c r="AY176" s="17" t="s">
        <v>158</v>
      </c>
      <c r="BE176" s="162">
        <f>IF(N176="základní",J176,0)</f>
        <v>0</v>
      </c>
      <c r="BF176" s="162">
        <f>IF(N176="snížená",J176,0)</f>
        <v>0</v>
      </c>
      <c r="BG176" s="162">
        <f>IF(N176="zákl. přenesená",J176,0)</f>
        <v>0</v>
      </c>
      <c r="BH176" s="162">
        <f>IF(N176="sníž. přenesená",J176,0)</f>
        <v>0</v>
      </c>
      <c r="BI176" s="162">
        <f>IF(N176="nulová",J176,0)</f>
        <v>0</v>
      </c>
      <c r="BJ176" s="17" t="s">
        <v>81</v>
      </c>
      <c r="BK176" s="162">
        <f>ROUND(I176*H176,2)</f>
        <v>0</v>
      </c>
      <c r="BL176" s="17" t="s">
        <v>196</v>
      </c>
      <c r="BM176" s="161" t="s">
        <v>373</v>
      </c>
    </row>
    <row r="177" spans="1:47" s="2" customFormat="1" ht="19.5">
      <c r="A177" s="32"/>
      <c r="B177" s="33"/>
      <c r="C177" s="32"/>
      <c r="D177" s="163" t="s">
        <v>168</v>
      </c>
      <c r="E177" s="32"/>
      <c r="F177" s="164" t="s">
        <v>372</v>
      </c>
      <c r="G177" s="32"/>
      <c r="H177" s="32"/>
      <c r="I177" s="165"/>
      <c r="J177" s="32"/>
      <c r="K177" s="32"/>
      <c r="L177" s="33"/>
      <c r="M177" s="166"/>
      <c r="N177" s="167"/>
      <c r="O177" s="58"/>
      <c r="P177" s="58"/>
      <c r="Q177" s="58"/>
      <c r="R177" s="58"/>
      <c r="S177" s="58"/>
      <c r="T177" s="59"/>
      <c r="U177" s="32"/>
      <c r="V177" s="32"/>
      <c r="W177" s="32"/>
      <c r="X177" s="32"/>
      <c r="Y177" s="32"/>
      <c r="Z177" s="32"/>
      <c r="AA177" s="32"/>
      <c r="AB177" s="32"/>
      <c r="AC177" s="32"/>
      <c r="AD177" s="32"/>
      <c r="AE177" s="32"/>
      <c r="AT177" s="17" t="s">
        <v>168</v>
      </c>
      <c r="AU177" s="17" t="s">
        <v>83</v>
      </c>
    </row>
    <row r="178" spans="1:65" s="2" customFormat="1" ht="22.15" customHeight="1">
      <c r="A178" s="32"/>
      <c r="B178" s="149"/>
      <c r="C178" s="150" t="s">
        <v>8</v>
      </c>
      <c r="D178" s="150" t="s">
        <v>161</v>
      </c>
      <c r="E178" s="151" t="s">
        <v>374</v>
      </c>
      <c r="F178" s="152" t="s">
        <v>375</v>
      </c>
      <c r="G178" s="153" t="s">
        <v>340</v>
      </c>
      <c r="H178" s="154">
        <v>2</v>
      </c>
      <c r="I178" s="155"/>
      <c r="J178" s="156">
        <f>ROUND(I178*H178,2)</f>
        <v>0</v>
      </c>
      <c r="K178" s="152" t="s">
        <v>1</v>
      </c>
      <c r="L178" s="33"/>
      <c r="M178" s="157" t="s">
        <v>1</v>
      </c>
      <c r="N178" s="158" t="s">
        <v>39</v>
      </c>
      <c r="O178" s="58"/>
      <c r="P178" s="159">
        <f>O178*H178</f>
        <v>0</v>
      </c>
      <c r="Q178" s="159">
        <v>0</v>
      </c>
      <c r="R178" s="159">
        <f>Q178*H178</f>
        <v>0</v>
      </c>
      <c r="S178" s="159">
        <v>0</v>
      </c>
      <c r="T178" s="160">
        <f>S178*H178</f>
        <v>0</v>
      </c>
      <c r="U178" s="32"/>
      <c r="V178" s="32"/>
      <c r="W178" s="32"/>
      <c r="X178" s="32"/>
      <c r="Y178" s="32"/>
      <c r="Z178" s="32"/>
      <c r="AA178" s="32"/>
      <c r="AB178" s="32"/>
      <c r="AC178" s="32"/>
      <c r="AD178" s="32"/>
      <c r="AE178" s="32"/>
      <c r="AR178" s="161" t="s">
        <v>196</v>
      </c>
      <c r="AT178" s="161" t="s">
        <v>161</v>
      </c>
      <c r="AU178" s="161" t="s">
        <v>83</v>
      </c>
      <c r="AY178" s="17" t="s">
        <v>158</v>
      </c>
      <c r="BE178" s="162">
        <f>IF(N178="základní",J178,0)</f>
        <v>0</v>
      </c>
      <c r="BF178" s="162">
        <f>IF(N178="snížená",J178,0)</f>
        <v>0</v>
      </c>
      <c r="BG178" s="162">
        <f>IF(N178="zákl. přenesená",J178,0)</f>
        <v>0</v>
      </c>
      <c r="BH178" s="162">
        <f>IF(N178="sníž. přenesená",J178,0)</f>
        <v>0</v>
      </c>
      <c r="BI178" s="162">
        <f>IF(N178="nulová",J178,0)</f>
        <v>0</v>
      </c>
      <c r="BJ178" s="17" t="s">
        <v>81</v>
      </c>
      <c r="BK178" s="162">
        <f>ROUND(I178*H178,2)</f>
        <v>0</v>
      </c>
      <c r="BL178" s="17" t="s">
        <v>196</v>
      </c>
      <c r="BM178" s="161" t="s">
        <v>376</v>
      </c>
    </row>
    <row r="179" spans="1:47" s="2" customFormat="1" ht="19.5">
      <c r="A179" s="32"/>
      <c r="B179" s="33"/>
      <c r="C179" s="32"/>
      <c r="D179" s="163" t="s">
        <v>168</v>
      </c>
      <c r="E179" s="32"/>
      <c r="F179" s="164" t="s">
        <v>375</v>
      </c>
      <c r="G179" s="32"/>
      <c r="H179" s="32"/>
      <c r="I179" s="165"/>
      <c r="J179" s="32"/>
      <c r="K179" s="32"/>
      <c r="L179" s="33"/>
      <c r="M179" s="166"/>
      <c r="N179" s="167"/>
      <c r="O179" s="58"/>
      <c r="P179" s="58"/>
      <c r="Q179" s="58"/>
      <c r="R179" s="58"/>
      <c r="S179" s="58"/>
      <c r="T179" s="59"/>
      <c r="U179" s="32"/>
      <c r="V179" s="32"/>
      <c r="W179" s="32"/>
      <c r="X179" s="32"/>
      <c r="Y179" s="32"/>
      <c r="Z179" s="32"/>
      <c r="AA179" s="32"/>
      <c r="AB179" s="32"/>
      <c r="AC179" s="32"/>
      <c r="AD179" s="32"/>
      <c r="AE179" s="32"/>
      <c r="AT179" s="17" t="s">
        <v>168</v>
      </c>
      <c r="AU179" s="17" t="s">
        <v>83</v>
      </c>
    </row>
    <row r="180" spans="1:65" s="2" customFormat="1" ht="30" customHeight="1">
      <c r="A180" s="32"/>
      <c r="B180" s="149"/>
      <c r="C180" s="150" t="s">
        <v>196</v>
      </c>
      <c r="D180" s="150" t="s">
        <v>161</v>
      </c>
      <c r="E180" s="151" t="s">
        <v>377</v>
      </c>
      <c r="F180" s="152" t="s">
        <v>378</v>
      </c>
      <c r="G180" s="153" t="s">
        <v>340</v>
      </c>
      <c r="H180" s="154">
        <v>1</v>
      </c>
      <c r="I180" s="155"/>
      <c r="J180" s="156">
        <f>ROUND(I180*H180,2)</f>
        <v>0</v>
      </c>
      <c r="K180" s="152" t="s">
        <v>1</v>
      </c>
      <c r="L180" s="33"/>
      <c r="M180" s="157" t="s">
        <v>1</v>
      </c>
      <c r="N180" s="158" t="s">
        <v>39</v>
      </c>
      <c r="O180" s="58"/>
      <c r="P180" s="159">
        <f>O180*H180</f>
        <v>0</v>
      </c>
      <c r="Q180" s="159">
        <v>0</v>
      </c>
      <c r="R180" s="159">
        <f>Q180*H180</f>
        <v>0</v>
      </c>
      <c r="S180" s="159">
        <v>0</v>
      </c>
      <c r="T180" s="160">
        <f>S180*H180</f>
        <v>0</v>
      </c>
      <c r="U180" s="32"/>
      <c r="V180" s="32"/>
      <c r="W180" s="32"/>
      <c r="X180" s="32"/>
      <c r="Y180" s="32"/>
      <c r="Z180" s="32"/>
      <c r="AA180" s="32"/>
      <c r="AB180" s="32"/>
      <c r="AC180" s="32"/>
      <c r="AD180" s="32"/>
      <c r="AE180" s="32"/>
      <c r="AR180" s="161" t="s">
        <v>196</v>
      </c>
      <c r="AT180" s="161" t="s">
        <v>161</v>
      </c>
      <c r="AU180" s="161" t="s">
        <v>83</v>
      </c>
      <c r="AY180" s="17" t="s">
        <v>158</v>
      </c>
      <c r="BE180" s="162">
        <f>IF(N180="základní",J180,0)</f>
        <v>0</v>
      </c>
      <c r="BF180" s="162">
        <f>IF(N180="snížená",J180,0)</f>
        <v>0</v>
      </c>
      <c r="BG180" s="162">
        <f>IF(N180="zákl. přenesená",J180,0)</f>
        <v>0</v>
      </c>
      <c r="BH180" s="162">
        <f>IF(N180="sníž. přenesená",J180,0)</f>
        <v>0</v>
      </c>
      <c r="BI180" s="162">
        <f>IF(N180="nulová",J180,0)</f>
        <v>0</v>
      </c>
      <c r="BJ180" s="17" t="s">
        <v>81</v>
      </c>
      <c r="BK180" s="162">
        <f>ROUND(I180*H180,2)</f>
        <v>0</v>
      </c>
      <c r="BL180" s="17" t="s">
        <v>196</v>
      </c>
      <c r="BM180" s="161" t="s">
        <v>206</v>
      </c>
    </row>
    <row r="181" spans="1:47" s="2" customFormat="1" ht="19.5">
      <c r="A181" s="32"/>
      <c r="B181" s="33"/>
      <c r="C181" s="32"/>
      <c r="D181" s="163" t="s">
        <v>168</v>
      </c>
      <c r="E181" s="32"/>
      <c r="F181" s="164" t="s">
        <v>378</v>
      </c>
      <c r="G181" s="32"/>
      <c r="H181" s="32"/>
      <c r="I181" s="165"/>
      <c r="J181" s="32"/>
      <c r="K181" s="32"/>
      <c r="L181" s="33"/>
      <c r="M181" s="166"/>
      <c r="N181" s="167"/>
      <c r="O181" s="58"/>
      <c r="P181" s="58"/>
      <c r="Q181" s="58"/>
      <c r="R181" s="58"/>
      <c r="S181" s="58"/>
      <c r="T181" s="59"/>
      <c r="U181" s="32"/>
      <c r="V181" s="32"/>
      <c r="W181" s="32"/>
      <c r="X181" s="32"/>
      <c r="Y181" s="32"/>
      <c r="Z181" s="32"/>
      <c r="AA181" s="32"/>
      <c r="AB181" s="32"/>
      <c r="AC181" s="32"/>
      <c r="AD181" s="32"/>
      <c r="AE181" s="32"/>
      <c r="AT181" s="17" t="s">
        <v>168</v>
      </c>
      <c r="AU181" s="17" t="s">
        <v>83</v>
      </c>
    </row>
    <row r="182" spans="2:63" s="12" customFormat="1" ht="22.9" customHeight="1">
      <c r="B182" s="136"/>
      <c r="D182" s="137" t="s">
        <v>73</v>
      </c>
      <c r="E182" s="147" t="s">
        <v>379</v>
      </c>
      <c r="F182" s="147" t="s">
        <v>380</v>
      </c>
      <c r="I182" s="139"/>
      <c r="J182" s="148">
        <f>BK182</f>
        <v>0</v>
      </c>
      <c r="L182" s="136"/>
      <c r="M182" s="141"/>
      <c r="N182" s="142"/>
      <c r="O182" s="142"/>
      <c r="P182" s="143">
        <f>SUM(P183:P194)</f>
        <v>0</v>
      </c>
      <c r="Q182" s="142"/>
      <c r="R182" s="143">
        <f>SUM(R183:R194)</f>
        <v>0</v>
      </c>
      <c r="S182" s="142"/>
      <c r="T182" s="144">
        <f>SUM(T183:T194)</f>
        <v>0</v>
      </c>
      <c r="AR182" s="137" t="s">
        <v>81</v>
      </c>
      <c r="AT182" s="145" t="s">
        <v>73</v>
      </c>
      <c r="AU182" s="145" t="s">
        <v>81</v>
      </c>
      <c r="AY182" s="137" t="s">
        <v>158</v>
      </c>
      <c r="BK182" s="146">
        <f>SUM(BK183:BK194)</f>
        <v>0</v>
      </c>
    </row>
    <row r="183" spans="1:65" s="2" customFormat="1" ht="30" customHeight="1">
      <c r="A183" s="32"/>
      <c r="B183" s="149"/>
      <c r="C183" s="150" t="s">
        <v>264</v>
      </c>
      <c r="D183" s="150" t="s">
        <v>161</v>
      </c>
      <c r="E183" s="151" t="s">
        <v>381</v>
      </c>
      <c r="F183" s="152" t="s">
        <v>382</v>
      </c>
      <c r="G183" s="153" t="s">
        <v>340</v>
      </c>
      <c r="H183" s="154">
        <v>19</v>
      </c>
      <c r="I183" s="155"/>
      <c r="J183" s="156">
        <f>ROUND(I183*H183,2)</f>
        <v>0</v>
      </c>
      <c r="K183" s="152" t="s">
        <v>1</v>
      </c>
      <c r="L183" s="33"/>
      <c r="M183" s="157" t="s">
        <v>1</v>
      </c>
      <c r="N183" s="158" t="s">
        <v>39</v>
      </c>
      <c r="O183" s="58"/>
      <c r="P183" s="159">
        <f>O183*H183</f>
        <v>0</v>
      </c>
      <c r="Q183" s="159">
        <v>0</v>
      </c>
      <c r="R183" s="159">
        <f>Q183*H183</f>
        <v>0</v>
      </c>
      <c r="S183" s="159">
        <v>0</v>
      </c>
      <c r="T183" s="160">
        <f>S183*H183</f>
        <v>0</v>
      </c>
      <c r="U183" s="32"/>
      <c r="V183" s="32"/>
      <c r="W183" s="32"/>
      <c r="X183" s="32"/>
      <c r="Y183" s="32"/>
      <c r="Z183" s="32"/>
      <c r="AA183" s="32"/>
      <c r="AB183" s="32"/>
      <c r="AC183" s="32"/>
      <c r="AD183" s="32"/>
      <c r="AE183" s="32"/>
      <c r="AR183" s="161" t="s">
        <v>196</v>
      </c>
      <c r="AT183" s="161" t="s">
        <v>161</v>
      </c>
      <c r="AU183" s="161" t="s">
        <v>83</v>
      </c>
      <c r="AY183" s="17" t="s">
        <v>158</v>
      </c>
      <c r="BE183" s="162">
        <f>IF(N183="základní",J183,0)</f>
        <v>0</v>
      </c>
      <c r="BF183" s="162">
        <f>IF(N183="snížená",J183,0)</f>
        <v>0</v>
      </c>
      <c r="BG183" s="162">
        <f>IF(N183="zákl. přenesená",J183,0)</f>
        <v>0</v>
      </c>
      <c r="BH183" s="162">
        <f>IF(N183="sníž. přenesená",J183,0)</f>
        <v>0</v>
      </c>
      <c r="BI183" s="162">
        <f>IF(N183="nulová",J183,0)</f>
        <v>0</v>
      </c>
      <c r="BJ183" s="17" t="s">
        <v>81</v>
      </c>
      <c r="BK183" s="162">
        <f>ROUND(I183*H183,2)</f>
        <v>0</v>
      </c>
      <c r="BL183" s="17" t="s">
        <v>196</v>
      </c>
      <c r="BM183" s="161" t="s">
        <v>383</v>
      </c>
    </row>
    <row r="184" spans="1:47" s="2" customFormat="1" ht="19.5">
      <c r="A184" s="32"/>
      <c r="B184" s="33"/>
      <c r="C184" s="32"/>
      <c r="D184" s="163" t="s">
        <v>168</v>
      </c>
      <c r="E184" s="32"/>
      <c r="F184" s="164" t="s">
        <v>382</v>
      </c>
      <c r="G184" s="32"/>
      <c r="H184" s="32"/>
      <c r="I184" s="165"/>
      <c r="J184" s="32"/>
      <c r="K184" s="32"/>
      <c r="L184" s="33"/>
      <c r="M184" s="166"/>
      <c r="N184" s="167"/>
      <c r="O184" s="58"/>
      <c r="P184" s="58"/>
      <c r="Q184" s="58"/>
      <c r="R184" s="58"/>
      <c r="S184" s="58"/>
      <c r="T184" s="59"/>
      <c r="U184" s="32"/>
      <c r="V184" s="32"/>
      <c r="W184" s="32"/>
      <c r="X184" s="32"/>
      <c r="Y184" s="32"/>
      <c r="Z184" s="32"/>
      <c r="AA184" s="32"/>
      <c r="AB184" s="32"/>
      <c r="AC184" s="32"/>
      <c r="AD184" s="32"/>
      <c r="AE184" s="32"/>
      <c r="AT184" s="17" t="s">
        <v>168</v>
      </c>
      <c r="AU184" s="17" t="s">
        <v>83</v>
      </c>
    </row>
    <row r="185" spans="1:65" s="2" customFormat="1" ht="22.15" customHeight="1">
      <c r="A185" s="32"/>
      <c r="B185" s="149"/>
      <c r="C185" s="150" t="s">
        <v>271</v>
      </c>
      <c r="D185" s="150" t="s">
        <v>161</v>
      </c>
      <c r="E185" s="151" t="s">
        <v>384</v>
      </c>
      <c r="F185" s="152" t="s">
        <v>385</v>
      </c>
      <c r="G185" s="153" t="s">
        <v>340</v>
      </c>
      <c r="H185" s="154">
        <v>12</v>
      </c>
      <c r="I185" s="155"/>
      <c r="J185" s="156">
        <f>ROUND(I185*H185,2)</f>
        <v>0</v>
      </c>
      <c r="K185" s="152" t="s">
        <v>1</v>
      </c>
      <c r="L185" s="33"/>
      <c r="M185" s="157" t="s">
        <v>1</v>
      </c>
      <c r="N185" s="158" t="s">
        <v>39</v>
      </c>
      <c r="O185" s="58"/>
      <c r="P185" s="159">
        <f>O185*H185</f>
        <v>0</v>
      </c>
      <c r="Q185" s="159">
        <v>0</v>
      </c>
      <c r="R185" s="159">
        <f>Q185*H185</f>
        <v>0</v>
      </c>
      <c r="S185" s="159">
        <v>0</v>
      </c>
      <c r="T185" s="160">
        <f>S185*H185</f>
        <v>0</v>
      </c>
      <c r="U185" s="32"/>
      <c r="V185" s="32"/>
      <c r="W185" s="32"/>
      <c r="X185" s="32"/>
      <c r="Y185" s="32"/>
      <c r="Z185" s="32"/>
      <c r="AA185" s="32"/>
      <c r="AB185" s="32"/>
      <c r="AC185" s="32"/>
      <c r="AD185" s="32"/>
      <c r="AE185" s="32"/>
      <c r="AR185" s="161" t="s">
        <v>196</v>
      </c>
      <c r="AT185" s="161" t="s">
        <v>161</v>
      </c>
      <c r="AU185" s="161" t="s">
        <v>83</v>
      </c>
      <c r="AY185" s="17" t="s">
        <v>158</v>
      </c>
      <c r="BE185" s="162">
        <f>IF(N185="základní",J185,0)</f>
        <v>0</v>
      </c>
      <c r="BF185" s="162">
        <f>IF(N185="snížená",J185,0)</f>
        <v>0</v>
      </c>
      <c r="BG185" s="162">
        <f>IF(N185="zákl. přenesená",J185,0)</f>
        <v>0</v>
      </c>
      <c r="BH185" s="162">
        <f>IF(N185="sníž. přenesená",J185,0)</f>
        <v>0</v>
      </c>
      <c r="BI185" s="162">
        <f>IF(N185="nulová",J185,0)</f>
        <v>0</v>
      </c>
      <c r="BJ185" s="17" t="s">
        <v>81</v>
      </c>
      <c r="BK185" s="162">
        <f>ROUND(I185*H185,2)</f>
        <v>0</v>
      </c>
      <c r="BL185" s="17" t="s">
        <v>196</v>
      </c>
      <c r="BM185" s="161" t="s">
        <v>386</v>
      </c>
    </row>
    <row r="186" spans="1:47" s="2" customFormat="1" ht="19.5">
      <c r="A186" s="32"/>
      <c r="B186" s="33"/>
      <c r="C186" s="32"/>
      <c r="D186" s="163" t="s">
        <v>168</v>
      </c>
      <c r="E186" s="32"/>
      <c r="F186" s="164" t="s">
        <v>385</v>
      </c>
      <c r="G186" s="32"/>
      <c r="H186" s="32"/>
      <c r="I186" s="165"/>
      <c r="J186" s="32"/>
      <c r="K186" s="32"/>
      <c r="L186" s="33"/>
      <c r="M186" s="166"/>
      <c r="N186" s="167"/>
      <c r="O186" s="58"/>
      <c r="P186" s="58"/>
      <c r="Q186" s="58"/>
      <c r="R186" s="58"/>
      <c r="S186" s="58"/>
      <c r="T186" s="59"/>
      <c r="U186" s="32"/>
      <c r="V186" s="32"/>
      <c r="W186" s="32"/>
      <c r="X186" s="32"/>
      <c r="Y186" s="32"/>
      <c r="Z186" s="32"/>
      <c r="AA186" s="32"/>
      <c r="AB186" s="32"/>
      <c r="AC186" s="32"/>
      <c r="AD186" s="32"/>
      <c r="AE186" s="32"/>
      <c r="AT186" s="17" t="s">
        <v>168</v>
      </c>
      <c r="AU186" s="17" t="s">
        <v>83</v>
      </c>
    </row>
    <row r="187" spans="1:65" s="2" customFormat="1" ht="22.15" customHeight="1">
      <c r="A187" s="32"/>
      <c r="B187" s="149"/>
      <c r="C187" s="150" t="s">
        <v>276</v>
      </c>
      <c r="D187" s="150" t="s">
        <v>161</v>
      </c>
      <c r="E187" s="151" t="s">
        <v>387</v>
      </c>
      <c r="F187" s="152" t="s">
        <v>388</v>
      </c>
      <c r="G187" s="153" t="s">
        <v>340</v>
      </c>
      <c r="H187" s="154">
        <v>2</v>
      </c>
      <c r="I187" s="155"/>
      <c r="J187" s="156">
        <f>ROUND(I187*H187,2)</f>
        <v>0</v>
      </c>
      <c r="K187" s="152" t="s">
        <v>1</v>
      </c>
      <c r="L187" s="33"/>
      <c r="M187" s="157" t="s">
        <v>1</v>
      </c>
      <c r="N187" s="158" t="s">
        <v>39</v>
      </c>
      <c r="O187" s="58"/>
      <c r="P187" s="159">
        <f>O187*H187</f>
        <v>0</v>
      </c>
      <c r="Q187" s="159">
        <v>0</v>
      </c>
      <c r="R187" s="159">
        <f>Q187*H187</f>
        <v>0</v>
      </c>
      <c r="S187" s="159">
        <v>0</v>
      </c>
      <c r="T187" s="160">
        <f>S187*H187</f>
        <v>0</v>
      </c>
      <c r="U187" s="32"/>
      <c r="V187" s="32"/>
      <c r="W187" s="32"/>
      <c r="X187" s="32"/>
      <c r="Y187" s="32"/>
      <c r="Z187" s="32"/>
      <c r="AA187" s="32"/>
      <c r="AB187" s="32"/>
      <c r="AC187" s="32"/>
      <c r="AD187" s="32"/>
      <c r="AE187" s="32"/>
      <c r="AR187" s="161" t="s">
        <v>196</v>
      </c>
      <c r="AT187" s="161" t="s">
        <v>161</v>
      </c>
      <c r="AU187" s="161" t="s">
        <v>83</v>
      </c>
      <c r="AY187" s="17" t="s">
        <v>158</v>
      </c>
      <c r="BE187" s="162">
        <f>IF(N187="základní",J187,0)</f>
        <v>0</v>
      </c>
      <c r="BF187" s="162">
        <f>IF(N187="snížená",J187,0)</f>
        <v>0</v>
      </c>
      <c r="BG187" s="162">
        <f>IF(N187="zákl. přenesená",J187,0)</f>
        <v>0</v>
      </c>
      <c r="BH187" s="162">
        <f>IF(N187="sníž. přenesená",J187,0)</f>
        <v>0</v>
      </c>
      <c r="BI187" s="162">
        <f>IF(N187="nulová",J187,0)</f>
        <v>0</v>
      </c>
      <c r="BJ187" s="17" t="s">
        <v>81</v>
      </c>
      <c r="BK187" s="162">
        <f>ROUND(I187*H187,2)</f>
        <v>0</v>
      </c>
      <c r="BL187" s="17" t="s">
        <v>196</v>
      </c>
      <c r="BM187" s="161" t="s">
        <v>389</v>
      </c>
    </row>
    <row r="188" spans="1:47" s="2" customFormat="1" ht="19.5">
      <c r="A188" s="32"/>
      <c r="B188" s="33"/>
      <c r="C188" s="32"/>
      <c r="D188" s="163" t="s">
        <v>168</v>
      </c>
      <c r="E188" s="32"/>
      <c r="F188" s="164" t="s">
        <v>388</v>
      </c>
      <c r="G188" s="32"/>
      <c r="H188" s="32"/>
      <c r="I188" s="165"/>
      <c r="J188" s="32"/>
      <c r="K188" s="32"/>
      <c r="L188" s="33"/>
      <c r="M188" s="166"/>
      <c r="N188" s="167"/>
      <c r="O188" s="58"/>
      <c r="P188" s="58"/>
      <c r="Q188" s="58"/>
      <c r="R188" s="58"/>
      <c r="S188" s="58"/>
      <c r="T188" s="59"/>
      <c r="U188" s="32"/>
      <c r="V188" s="32"/>
      <c r="W188" s="32"/>
      <c r="X188" s="32"/>
      <c r="Y188" s="32"/>
      <c r="Z188" s="32"/>
      <c r="AA188" s="32"/>
      <c r="AB188" s="32"/>
      <c r="AC188" s="32"/>
      <c r="AD188" s="32"/>
      <c r="AE188" s="32"/>
      <c r="AT188" s="17" t="s">
        <v>168</v>
      </c>
      <c r="AU188" s="17" t="s">
        <v>83</v>
      </c>
    </row>
    <row r="189" spans="1:65" s="2" customFormat="1" ht="22.15" customHeight="1">
      <c r="A189" s="32"/>
      <c r="B189" s="149"/>
      <c r="C189" s="150" t="s">
        <v>280</v>
      </c>
      <c r="D189" s="150" t="s">
        <v>161</v>
      </c>
      <c r="E189" s="151" t="s">
        <v>390</v>
      </c>
      <c r="F189" s="152" t="s">
        <v>391</v>
      </c>
      <c r="G189" s="153" t="s">
        <v>340</v>
      </c>
      <c r="H189" s="154">
        <v>6</v>
      </c>
      <c r="I189" s="155"/>
      <c r="J189" s="156">
        <f>ROUND(I189*H189,2)</f>
        <v>0</v>
      </c>
      <c r="K189" s="152" t="s">
        <v>1</v>
      </c>
      <c r="L189" s="33"/>
      <c r="M189" s="157" t="s">
        <v>1</v>
      </c>
      <c r="N189" s="158" t="s">
        <v>39</v>
      </c>
      <c r="O189" s="58"/>
      <c r="P189" s="159">
        <f>O189*H189</f>
        <v>0</v>
      </c>
      <c r="Q189" s="159">
        <v>0</v>
      </c>
      <c r="R189" s="159">
        <f>Q189*H189</f>
        <v>0</v>
      </c>
      <c r="S189" s="159">
        <v>0</v>
      </c>
      <c r="T189" s="160">
        <f>S189*H189</f>
        <v>0</v>
      </c>
      <c r="U189" s="32"/>
      <c r="V189" s="32"/>
      <c r="W189" s="32"/>
      <c r="X189" s="32"/>
      <c r="Y189" s="32"/>
      <c r="Z189" s="32"/>
      <c r="AA189" s="32"/>
      <c r="AB189" s="32"/>
      <c r="AC189" s="32"/>
      <c r="AD189" s="32"/>
      <c r="AE189" s="32"/>
      <c r="AR189" s="161" t="s">
        <v>196</v>
      </c>
      <c r="AT189" s="161" t="s">
        <v>161</v>
      </c>
      <c r="AU189" s="161" t="s">
        <v>83</v>
      </c>
      <c r="AY189" s="17" t="s">
        <v>158</v>
      </c>
      <c r="BE189" s="162">
        <f>IF(N189="základní",J189,0)</f>
        <v>0</v>
      </c>
      <c r="BF189" s="162">
        <f>IF(N189="snížená",J189,0)</f>
        <v>0</v>
      </c>
      <c r="BG189" s="162">
        <f>IF(N189="zákl. přenesená",J189,0)</f>
        <v>0</v>
      </c>
      <c r="BH189" s="162">
        <f>IF(N189="sníž. přenesená",J189,0)</f>
        <v>0</v>
      </c>
      <c r="BI189" s="162">
        <f>IF(N189="nulová",J189,0)</f>
        <v>0</v>
      </c>
      <c r="BJ189" s="17" t="s">
        <v>81</v>
      </c>
      <c r="BK189" s="162">
        <f>ROUND(I189*H189,2)</f>
        <v>0</v>
      </c>
      <c r="BL189" s="17" t="s">
        <v>196</v>
      </c>
      <c r="BM189" s="161" t="s">
        <v>392</v>
      </c>
    </row>
    <row r="190" spans="1:47" s="2" customFormat="1" ht="19.5">
      <c r="A190" s="32"/>
      <c r="B190" s="33"/>
      <c r="C190" s="32"/>
      <c r="D190" s="163" t="s">
        <v>168</v>
      </c>
      <c r="E190" s="32"/>
      <c r="F190" s="164" t="s">
        <v>391</v>
      </c>
      <c r="G190" s="32"/>
      <c r="H190" s="32"/>
      <c r="I190" s="165"/>
      <c r="J190" s="32"/>
      <c r="K190" s="32"/>
      <c r="L190" s="33"/>
      <c r="M190" s="166"/>
      <c r="N190" s="167"/>
      <c r="O190" s="58"/>
      <c r="P190" s="58"/>
      <c r="Q190" s="58"/>
      <c r="R190" s="58"/>
      <c r="S190" s="58"/>
      <c r="T190" s="59"/>
      <c r="U190" s="32"/>
      <c r="V190" s="32"/>
      <c r="W190" s="32"/>
      <c r="X190" s="32"/>
      <c r="Y190" s="32"/>
      <c r="Z190" s="32"/>
      <c r="AA190" s="32"/>
      <c r="AB190" s="32"/>
      <c r="AC190" s="32"/>
      <c r="AD190" s="32"/>
      <c r="AE190" s="32"/>
      <c r="AT190" s="17" t="s">
        <v>168</v>
      </c>
      <c r="AU190" s="17" t="s">
        <v>83</v>
      </c>
    </row>
    <row r="191" spans="1:65" s="2" customFormat="1" ht="22.15" customHeight="1">
      <c r="A191" s="32"/>
      <c r="B191" s="149"/>
      <c r="C191" s="150" t="s">
        <v>7</v>
      </c>
      <c r="D191" s="150" t="s">
        <v>161</v>
      </c>
      <c r="E191" s="151" t="s">
        <v>393</v>
      </c>
      <c r="F191" s="152" t="s">
        <v>394</v>
      </c>
      <c r="G191" s="153" t="s">
        <v>340</v>
      </c>
      <c r="H191" s="154">
        <v>2</v>
      </c>
      <c r="I191" s="155"/>
      <c r="J191" s="156">
        <f>ROUND(I191*H191,2)</f>
        <v>0</v>
      </c>
      <c r="K191" s="152" t="s">
        <v>1</v>
      </c>
      <c r="L191" s="33"/>
      <c r="M191" s="157" t="s">
        <v>1</v>
      </c>
      <c r="N191" s="158" t="s">
        <v>39</v>
      </c>
      <c r="O191" s="58"/>
      <c r="P191" s="159">
        <f>O191*H191</f>
        <v>0</v>
      </c>
      <c r="Q191" s="159">
        <v>0</v>
      </c>
      <c r="R191" s="159">
        <f>Q191*H191</f>
        <v>0</v>
      </c>
      <c r="S191" s="159">
        <v>0</v>
      </c>
      <c r="T191" s="160">
        <f>S191*H191</f>
        <v>0</v>
      </c>
      <c r="U191" s="32"/>
      <c r="V191" s="32"/>
      <c r="W191" s="32"/>
      <c r="X191" s="32"/>
      <c r="Y191" s="32"/>
      <c r="Z191" s="32"/>
      <c r="AA191" s="32"/>
      <c r="AB191" s="32"/>
      <c r="AC191" s="32"/>
      <c r="AD191" s="32"/>
      <c r="AE191" s="32"/>
      <c r="AR191" s="161" t="s">
        <v>196</v>
      </c>
      <c r="AT191" s="161" t="s">
        <v>161</v>
      </c>
      <c r="AU191" s="161" t="s">
        <v>83</v>
      </c>
      <c r="AY191" s="17" t="s">
        <v>158</v>
      </c>
      <c r="BE191" s="162">
        <f>IF(N191="základní",J191,0)</f>
        <v>0</v>
      </c>
      <c r="BF191" s="162">
        <f>IF(N191="snížená",J191,0)</f>
        <v>0</v>
      </c>
      <c r="BG191" s="162">
        <f>IF(N191="zákl. přenesená",J191,0)</f>
        <v>0</v>
      </c>
      <c r="BH191" s="162">
        <f>IF(N191="sníž. přenesená",J191,0)</f>
        <v>0</v>
      </c>
      <c r="BI191" s="162">
        <f>IF(N191="nulová",J191,0)</f>
        <v>0</v>
      </c>
      <c r="BJ191" s="17" t="s">
        <v>81</v>
      </c>
      <c r="BK191" s="162">
        <f>ROUND(I191*H191,2)</f>
        <v>0</v>
      </c>
      <c r="BL191" s="17" t="s">
        <v>196</v>
      </c>
      <c r="BM191" s="161" t="s">
        <v>395</v>
      </c>
    </row>
    <row r="192" spans="1:47" s="2" customFormat="1" ht="19.5">
      <c r="A192" s="32"/>
      <c r="B192" s="33"/>
      <c r="C192" s="32"/>
      <c r="D192" s="163" t="s">
        <v>168</v>
      </c>
      <c r="E192" s="32"/>
      <c r="F192" s="164" t="s">
        <v>394</v>
      </c>
      <c r="G192" s="32"/>
      <c r="H192" s="32"/>
      <c r="I192" s="165"/>
      <c r="J192" s="32"/>
      <c r="K192" s="32"/>
      <c r="L192" s="33"/>
      <c r="M192" s="166"/>
      <c r="N192" s="167"/>
      <c r="O192" s="58"/>
      <c r="P192" s="58"/>
      <c r="Q192" s="58"/>
      <c r="R192" s="58"/>
      <c r="S192" s="58"/>
      <c r="T192" s="59"/>
      <c r="U192" s="32"/>
      <c r="V192" s="32"/>
      <c r="W192" s="32"/>
      <c r="X192" s="32"/>
      <c r="Y192" s="32"/>
      <c r="Z192" s="32"/>
      <c r="AA192" s="32"/>
      <c r="AB192" s="32"/>
      <c r="AC192" s="32"/>
      <c r="AD192" s="32"/>
      <c r="AE192" s="32"/>
      <c r="AT192" s="17" t="s">
        <v>168</v>
      </c>
      <c r="AU192" s="17" t="s">
        <v>83</v>
      </c>
    </row>
    <row r="193" spans="1:65" s="2" customFormat="1" ht="22.15" customHeight="1">
      <c r="A193" s="32"/>
      <c r="B193" s="149"/>
      <c r="C193" s="150" t="s">
        <v>298</v>
      </c>
      <c r="D193" s="150" t="s">
        <v>161</v>
      </c>
      <c r="E193" s="151" t="s">
        <v>396</v>
      </c>
      <c r="F193" s="152" t="s">
        <v>397</v>
      </c>
      <c r="G193" s="153" t="s">
        <v>340</v>
      </c>
      <c r="H193" s="154">
        <v>17</v>
      </c>
      <c r="I193" s="155"/>
      <c r="J193" s="156">
        <f>ROUND(I193*H193,2)</f>
        <v>0</v>
      </c>
      <c r="K193" s="152" t="s">
        <v>1</v>
      </c>
      <c r="L193" s="33"/>
      <c r="M193" s="157" t="s">
        <v>1</v>
      </c>
      <c r="N193" s="158" t="s">
        <v>39</v>
      </c>
      <c r="O193" s="58"/>
      <c r="P193" s="159">
        <f>O193*H193</f>
        <v>0</v>
      </c>
      <c r="Q193" s="159">
        <v>0</v>
      </c>
      <c r="R193" s="159">
        <f>Q193*H193</f>
        <v>0</v>
      </c>
      <c r="S193" s="159">
        <v>0</v>
      </c>
      <c r="T193" s="160">
        <f>S193*H193</f>
        <v>0</v>
      </c>
      <c r="U193" s="32"/>
      <c r="V193" s="32"/>
      <c r="W193" s="32"/>
      <c r="X193" s="32"/>
      <c r="Y193" s="32"/>
      <c r="Z193" s="32"/>
      <c r="AA193" s="32"/>
      <c r="AB193" s="32"/>
      <c r="AC193" s="32"/>
      <c r="AD193" s="32"/>
      <c r="AE193" s="32"/>
      <c r="AR193" s="161" t="s">
        <v>196</v>
      </c>
      <c r="AT193" s="161" t="s">
        <v>161</v>
      </c>
      <c r="AU193" s="161" t="s">
        <v>83</v>
      </c>
      <c r="AY193" s="17" t="s">
        <v>158</v>
      </c>
      <c r="BE193" s="162">
        <f>IF(N193="základní",J193,0)</f>
        <v>0</v>
      </c>
      <c r="BF193" s="162">
        <f>IF(N193="snížená",J193,0)</f>
        <v>0</v>
      </c>
      <c r="BG193" s="162">
        <f>IF(N193="zákl. přenesená",J193,0)</f>
        <v>0</v>
      </c>
      <c r="BH193" s="162">
        <f>IF(N193="sníž. přenesená",J193,0)</f>
        <v>0</v>
      </c>
      <c r="BI193" s="162">
        <f>IF(N193="nulová",J193,0)</f>
        <v>0</v>
      </c>
      <c r="BJ193" s="17" t="s">
        <v>81</v>
      </c>
      <c r="BK193" s="162">
        <f>ROUND(I193*H193,2)</f>
        <v>0</v>
      </c>
      <c r="BL193" s="17" t="s">
        <v>196</v>
      </c>
      <c r="BM193" s="161" t="s">
        <v>398</v>
      </c>
    </row>
    <row r="194" spans="1:47" s="2" customFormat="1" ht="19.5">
      <c r="A194" s="32"/>
      <c r="B194" s="33"/>
      <c r="C194" s="32"/>
      <c r="D194" s="163" t="s">
        <v>168</v>
      </c>
      <c r="E194" s="32"/>
      <c r="F194" s="164" t="s">
        <v>397</v>
      </c>
      <c r="G194" s="32"/>
      <c r="H194" s="32"/>
      <c r="I194" s="165"/>
      <c r="J194" s="32"/>
      <c r="K194" s="32"/>
      <c r="L194" s="33"/>
      <c r="M194" s="166"/>
      <c r="N194" s="167"/>
      <c r="O194" s="58"/>
      <c r="P194" s="58"/>
      <c r="Q194" s="58"/>
      <c r="R194" s="58"/>
      <c r="S194" s="58"/>
      <c r="T194" s="59"/>
      <c r="U194" s="32"/>
      <c r="V194" s="32"/>
      <c r="W194" s="32"/>
      <c r="X194" s="32"/>
      <c r="Y194" s="32"/>
      <c r="Z194" s="32"/>
      <c r="AA194" s="32"/>
      <c r="AB194" s="32"/>
      <c r="AC194" s="32"/>
      <c r="AD194" s="32"/>
      <c r="AE194" s="32"/>
      <c r="AT194" s="17" t="s">
        <v>168</v>
      </c>
      <c r="AU194" s="17" t="s">
        <v>83</v>
      </c>
    </row>
    <row r="195" spans="2:63" s="12" customFormat="1" ht="22.9" customHeight="1">
      <c r="B195" s="136"/>
      <c r="D195" s="137" t="s">
        <v>73</v>
      </c>
      <c r="E195" s="147" t="s">
        <v>399</v>
      </c>
      <c r="F195" s="147" t="s">
        <v>400</v>
      </c>
      <c r="I195" s="139"/>
      <c r="J195" s="148">
        <f>BK195</f>
        <v>0</v>
      </c>
      <c r="L195" s="136"/>
      <c r="M195" s="141"/>
      <c r="N195" s="142"/>
      <c r="O195" s="142"/>
      <c r="P195" s="143">
        <f>SUM(P196:P197)</f>
        <v>0</v>
      </c>
      <c r="Q195" s="142"/>
      <c r="R195" s="143">
        <f>SUM(R196:R197)</f>
        <v>0</v>
      </c>
      <c r="S195" s="142"/>
      <c r="T195" s="144">
        <f>SUM(T196:T197)</f>
        <v>0</v>
      </c>
      <c r="AR195" s="137" t="s">
        <v>81</v>
      </c>
      <c r="AT195" s="145" t="s">
        <v>73</v>
      </c>
      <c r="AU195" s="145" t="s">
        <v>81</v>
      </c>
      <c r="AY195" s="137" t="s">
        <v>158</v>
      </c>
      <c r="BK195" s="146">
        <f>SUM(BK196:BK197)</f>
        <v>0</v>
      </c>
    </row>
    <row r="196" spans="1:65" s="2" customFormat="1" ht="22.15" customHeight="1">
      <c r="A196" s="32"/>
      <c r="B196" s="149"/>
      <c r="C196" s="150" t="s">
        <v>303</v>
      </c>
      <c r="D196" s="150" t="s">
        <v>161</v>
      </c>
      <c r="E196" s="151" t="s">
        <v>401</v>
      </c>
      <c r="F196" s="152" t="s">
        <v>402</v>
      </c>
      <c r="G196" s="153" t="s">
        <v>340</v>
      </c>
      <c r="H196" s="154">
        <v>17</v>
      </c>
      <c r="I196" s="155"/>
      <c r="J196" s="156">
        <f>ROUND(I196*H196,2)</f>
        <v>0</v>
      </c>
      <c r="K196" s="152" t="s">
        <v>1</v>
      </c>
      <c r="L196" s="33"/>
      <c r="M196" s="157" t="s">
        <v>1</v>
      </c>
      <c r="N196" s="158" t="s">
        <v>39</v>
      </c>
      <c r="O196" s="58"/>
      <c r="P196" s="159">
        <f>O196*H196</f>
        <v>0</v>
      </c>
      <c r="Q196" s="159">
        <v>0</v>
      </c>
      <c r="R196" s="159">
        <f>Q196*H196</f>
        <v>0</v>
      </c>
      <c r="S196" s="159">
        <v>0</v>
      </c>
      <c r="T196" s="160">
        <f>S196*H196</f>
        <v>0</v>
      </c>
      <c r="U196" s="32"/>
      <c r="V196" s="32"/>
      <c r="W196" s="32"/>
      <c r="X196" s="32"/>
      <c r="Y196" s="32"/>
      <c r="Z196" s="32"/>
      <c r="AA196" s="32"/>
      <c r="AB196" s="32"/>
      <c r="AC196" s="32"/>
      <c r="AD196" s="32"/>
      <c r="AE196" s="32"/>
      <c r="AR196" s="161" t="s">
        <v>196</v>
      </c>
      <c r="AT196" s="161" t="s">
        <v>161</v>
      </c>
      <c r="AU196" s="161" t="s">
        <v>83</v>
      </c>
      <c r="AY196" s="17" t="s">
        <v>158</v>
      </c>
      <c r="BE196" s="162">
        <f>IF(N196="základní",J196,0)</f>
        <v>0</v>
      </c>
      <c r="BF196" s="162">
        <f>IF(N196="snížená",J196,0)</f>
        <v>0</v>
      </c>
      <c r="BG196" s="162">
        <f>IF(N196="zákl. přenesená",J196,0)</f>
        <v>0</v>
      </c>
      <c r="BH196" s="162">
        <f>IF(N196="sníž. přenesená",J196,0)</f>
        <v>0</v>
      </c>
      <c r="BI196" s="162">
        <f>IF(N196="nulová",J196,0)</f>
        <v>0</v>
      </c>
      <c r="BJ196" s="17" t="s">
        <v>81</v>
      </c>
      <c r="BK196" s="162">
        <f>ROUND(I196*H196,2)</f>
        <v>0</v>
      </c>
      <c r="BL196" s="17" t="s">
        <v>196</v>
      </c>
      <c r="BM196" s="161" t="s">
        <v>403</v>
      </c>
    </row>
    <row r="197" spans="1:47" s="2" customFormat="1" ht="11.25">
      <c r="A197" s="32"/>
      <c r="B197" s="33"/>
      <c r="C197" s="32"/>
      <c r="D197" s="163" t="s">
        <v>168</v>
      </c>
      <c r="E197" s="32"/>
      <c r="F197" s="164" t="s">
        <v>402</v>
      </c>
      <c r="G197" s="32"/>
      <c r="H197" s="32"/>
      <c r="I197" s="165"/>
      <c r="J197" s="32"/>
      <c r="K197" s="32"/>
      <c r="L197" s="33"/>
      <c r="M197" s="166"/>
      <c r="N197" s="167"/>
      <c r="O197" s="58"/>
      <c r="P197" s="58"/>
      <c r="Q197" s="58"/>
      <c r="R197" s="58"/>
      <c r="S197" s="58"/>
      <c r="T197" s="59"/>
      <c r="U197" s="32"/>
      <c r="V197" s="32"/>
      <c r="W197" s="32"/>
      <c r="X197" s="32"/>
      <c r="Y197" s="32"/>
      <c r="Z197" s="32"/>
      <c r="AA197" s="32"/>
      <c r="AB197" s="32"/>
      <c r="AC197" s="32"/>
      <c r="AD197" s="32"/>
      <c r="AE197" s="32"/>
      <c r="AT197" s="17" t="s">
        <v>168</v>
      </c>
      <c r="AU197" s="17" t="s">
        <v>83</v>
      </c>
    </row>
    <row r="198" spans="2:63" s="12" customFormat="1" ht="22.9" customHeight="1">
      <c r="B198" s="136"/>
      <c r="D198" s="137" t="s">
        <v>73</v>
      </c>
      <c r="E198" s="147" t="s">
        <v>404</v>
      </c>
      <c r="F198" s="147" t="s">
        <v>405</v>
      </c>
      <c r="I198" s="139"/>
      <c r="J198" s="148">
        <f>BK198</f>
        <v>0</v>
      </c>
      <c r="L198" s="136"/>
      <c r="M198" s="141"/>
      <c r="N198" s="142"/>
      <c r="O198" s="142"/>
      <c r="P198" s="143">
        <f>SUM(P199:P204)</f>
        <v>0</v>
      </c>
      <c r="Q198" s="142"/>
      <c r="R198" s="143">
        <f>SUM(R199:R204)</f>
        <v>0</v>
      </c>
      <c r="S198" s="142"/>
      <c r="T198" s="144">
        <f>SUM(T199:T204)</f>
        <v>0</v>
      </c>
      <c r="AR198" s="137" t="s">
        <v>81</v>
      </c>
      <c r="AT198" s="145" t="s">
        <v>73</v>
      </c>
      <c r="AU198" s="145" t="s">
        <v>81</v>
      </c>
      <c r="AY198" s="137" t="s">
        <v>158</v>
      </c>
      <c r="BK198" s="146">
        <f>SUM(BK199:BK204)</f>
        <v>0</v>
      </c>
    </row>
    <row r="199" spans="1:65" s="2" customFormat="1" ht="14.45" customHeight="1">
      <c r="A199" s="32"/>
      <c r="B199" s="149"/>
      <c r="C199" s="150" t="s">
        <v>367</v>
      </c>
      <c r="D199" s="150" t="s">
        <v>161</v>
      </c>
      <c r="E199" s="151" t="s">
        <v>406</v>
      </c>
      <c r="F199" s="152" t="s">
        <v>407</v>
      </c>
      <c r="G199" s="153" t="s">
        <v>340</v>
      </c>
      <c r="H199" s="154">
        <v>23</v>
      </c>
      <c r="I199" s="155"/>
      <c r="J199" s="156">
        <f>ROUND(I199*H199,2)</f>
        <v>0</v>
      </c>
      <c r="K199" s="152" t="s">
        <v>1</v>
      </c>
      <c r="L199" s="33"/>
      <c r="M199" s="157" t="s">
        <v>1</v>
      </c>
      <c r="N199" s="158" t="s">
        <v>39</v>
      </c>
      <c r="O199" s="58"/>
      <c r="P199" s="159">
        <f>O199*H199</f>
        <v>0</v>
      </c>
      <c r="Q199" s="159">
        <v>0</v>
      </c>
      <c r="R199" s="159">
        <f>Q199*H199</f>
        <v>0</v>
      </c>
      <c r="S199" s="159">
        <v>0</v>
      </c>
      <c r="T199" s="160">
        <f>S199*H199</f>
        <v>0</v>
      </c>
      <c r="U199" s="32"/>
      <c r="V199" s="32"/>
      <c r="W199" s="32"/>
      <c r="X199" s="32"/>
      <c r="Y199" s="32"/>
      <c r="Z199" s="32"/>
      <c r="AA199" s="32"/>
      <c r="AB199" s="32"/>
      <c r="AC199" s="32"/>
      <c r="AD199" s="32"/>
      <c r="AE199" s="32"/>
      <c r="AR199" s="161" t="s">
        <v>196</v>
      </c>
      <c r="AT199" s="161" t="s">
        <v>161</v>
      </c>
      <c r="AU199" s="161" t="s">
        <v>83</v>
      </c>
      <c r="AY199" s="17" t="s">
        <v>158</v>
      </c>
      <c r="BE199" s="162">
        <f>IF(N199="základní",J199,0)</f>
        <v>0</v>
      </c>
      <c r="BF199" s="162">
        <f>IF(N199="snížená",J199,0)</f>
        <v>0</v>
      </c>
      <c r="BG199" s="162">
        <f>IF(N199="zákl. přenesená",J199,0)</f>
        <v>0</v>
      </c>
      <c r="BH199" s="162">
        <f>IF(N199="sníž. přenesená",J199,0)</f>
        <v>0</v>
      </c>
      <c r="BI199" s="162">
        <f>IF(N199="nulová",J199,0)</f>
        <v>0</v>
      </c>
      <c r="BJ199" s="17" t="s">
        <v>81</v>
      </c>
      <c r="BK199" s="162">
        <f>ROUND(I199*H199,2)</f>
        <v>0</v>
      </c>
      <c r="BL199" s="17" t="s">
        <v>196</v>
      </c>
      <c r="BM199" s="161" t="s">
        <v>408</v>
      </c>
    </row>
    <row r="200" spans="1:47" s="2" customFormat="1" ht="11.25">
      <c r="A200" s="32"/>
      <c r="B200" s="33"/>
      <c r="C200" s="32"/>
      <c r="D200" s="163" t="s">
        <v>168</v>
      </c>
      <c r="E200" s="32"/>
      <c r="F200" s="164" t="s">
        <v>407</v>
      </c>
      <c r="G200" s="32"/>
      <c r="H200" s="32"/>
      <c r="I200" s="165"/>
      <c r="J200" s="32"/>
      <c r="K200" s="32"/>
      <c r="L200" s="33"/>
      <c r="M200" s="166"/>
      <c r="N200" s="167"/>
      <c r="O200" s="58"/>
      <c r="P200" s="58"/>
      <c r="Q200" s="58"/>
      <c r="R200" s="58"/>
      <c r="S200" s="58"/>
      <c r="T200" s="59"/>
      <c r="U200" s="32"/>
      <c r="V200" s="32"/>
      <c r="W200" s="32"/>
      <c r="X200" s="32"/>
      <c r="Y200" s="32"/>
      <c r="Z200" s="32"/>
      <c r="AA200" s="32"/>
      <c r="AB200" s="32"/>
      <c r="AC200" s="32"/>
      <c r="AD200" s="32"/>
      <c r="AE200" s="32"/>
      <c r="AT200" s="17" t="s">
        <v>168</v>
      </c>
      <c r="AU200" s="17" t="s">
        <v>83</v>
      </c>
    </row>
    <row r="201" spans="1:65" s="2" customFormat="1" ht="19.9" customHeight="1">
      <c r="A201" s="32"/>
      <c r="B201" s="149"/>
      <c r="C201" s="150" t="s">
        <v>409</v>
      </c>
      <c r="D201" s="150" t="s">
        <v>161</v>
      </c>
      <c r="E201" s="151" t="s">
        <v>410</v>
      </c>
      <c r="F201" s="152" t="s">
        <v>411</v>
      </c>
      <c r="G201" s="153" t="s">
        <v>340</v>
      </c>
      <c r="H201" s="154">
        <v>17</v>
      </c>
      <c r="I201" s="155"/>
      <c r="J201" s="156">
        <f>ROUND(I201*H201,2)</f>
        <v>0</v>
      </c>
      <c r="K201" s="152" t="s">
        <v>1</v>
      </c>
      <c r="L201" s="33"/>
      <c r="M201" s="157" t="s">
        <v>1</v>
      </c>
      <c r="N201" s="158" t="s">
        <v>39</v>
      </c>
      <c r="O201" s="58"/>
      <c r="P201" s="159">
        <f>O201*H201</f>
        <v>0</v>
      </c>
      <c r="Q201" s="159">
        <v>0</v>
      </c>
      <c r="R201" s="159">
        <f>Q201*H201</f>
        <v>0</v>
      </c>
      <c r="S201" s="159">
        <v>0</v>
      </c>
      <c r="T201" s="160">
        <f>S201*H201</f>
        <v>0</v>
      </c>
      <c r="U201" s="32"/>
      <c r="V201" s="32"/>
      <c r="W201" s="32"/>
      <c r="X201" s="32"/>
      <c r="Y201" s="32"/>
      <c r="Z201" s="32"/>
      <c r="AA201" s="32"/>
      <c r="AB201" s="32"/>
      <c r="AC201" s="32"/>
      <c r="AD201" s="32"/>
      <c r="AE201" s="32"/>
      <c r="AR201" s="161" t="s">
        <v>196</v>
      </c>
      <c r="AT201" s="161" t="s">
        <v>161</v>
      </c>
      <c r="AU201" s="161" t="s">
        <v>83</v>
      </c>
      <c r="AY201" s="17" t="s">
        <v>158</v>
      </c>
      <c r="BE201" s="162">
        <f>IF(N201="základní",J201,0)</f>
        <v>0</v>
      </c>
      <c r="BF201" s="162">
        <f>IF(N201="snížená",J201,0)</f>
        <v>0</v>
      </c>
      <c r="BG201" s="162">
        <f>IF(N201="zákl. přenesená",J201,0)</f>
        <v>0</v>
      </c>
      <c r="BH201" s="162">
        <f>IF(N201="sníž. přenesená",J201,0)</f>
        <v>0</v>
      </c>
      <c r="BI201" s="162">
        <f>IF(N201="nulová",J201,0)</f>
        <v>0</v>
      </c>
      <c r="BJ201" s="17" t="s">
        <v>81</v>
      </c>
      <c r="BK201" s="162">
        <f>ROUND(I201*H201,2)</f>
        <v>0</v>
      </c>
      <c r="BL201" s="17" t="s">
        <v>196</v>
      </c>
      <c r="BM201" s="161" t="s">
        <v>412</v>
      </c>
    </row>
    <row r="202" spans="1:47" s="2" customFormat="1" ht="11.25">
      <c r="A202" s="32"/>
      <c r="B202" s="33"/>
      <c r="C202" s="32"/>
      <c r="D202" s="163" t="s">
        <v>168</v>
      </c>
      <c r="E202" s="32"/>
      <c r="F202" s="164" t="s">
        <v>411</v>
      </c>
      <c r="G202" s="32"/>
      <c r="H202" s="32"/>
      <c r="I202" s="165"/>
      <c r="J202" s="32"/>
      <c r="K202" s="32"/>
      <c r="L202" s="33"/>
      <c r="M202" s="166"/>
      <c r="N202" s="167"/>
      <c r="O202" s="58"/>
      <c r="P202" s="58"/>
      <c r="Q202" s="58"/>
      <c r="R202" s="58"/>
      <c r="S202" s="58"/>
      <c r="T202" s="59"/>
      <c r="U202" s="32"/>
      <c r="V202" s="32"/>
      <c r="W202" s="32"/>
      <c r="X202" s="32"/>
      <c r="Y202" s="32"/>
      <c r="Z202" s="32"/>
      <c r="AA202" s="32"/>
      <c r="AB202" s="32"/>
      <c r="AC202" s="32"/>
      <c r="AD202" s="32"/>
      <c r="AE202" s="32"/>
      <c r="AT202" s="17" t="s">
        <v>168</v>
      </c>
      <c r="AU202" s="17" t="s">
        <v>83</v>
      </c>
    </row>
    <row r="203" spans="1:65" s="2" customFormat="1" ht="14.45" customHeight="1">
      <c r="A203" s="32"/>
      <c r="B203" s="149"/>
      <c r="C203" s="150" t="s">
        <v>370</v>
      </c>
      <c r="D203" s="150" t="s">
        <v>161</v>
      </c>
      <c r="E203" s="151" t="s">
        <v>413</v>
      </c>
      <c r="F203" s="152" t="s">
        <v>414</v>
      </c>
      <c r="G203" s="153" t="s">
        <v>340</v>
      </c>
      <c r="H203" s="154">
        <v>18</v>
      </c>
      <c r="I203" s="155"/>
      <c r="J203" s="156">
        <f>ROUND(I203*H203,2)</f>
        <v>0</v>
      </c>
      <c r="K203" s="152" t="s">
        <v>1</v>
      </c>
      <c r="L203" s="33"/>
      <c r="M203" s="157" t="s">
        <v>1</v>
      </c>
      <c r="N203" s="158" t="s">
        <v>39</v>
      </c>
      <c r="O203" s="58"/>
      <c r="P203" s="159">
        <f>O203*H203</f>
        <v>0</v>
      </c>
      <c r="Q203" s="159">
        <v>0</v>
      </c>
      <c r="R203" s="159">
        <f>Q203*H203</f>
        <v>0</v>
      </c>
      <c r="S203" s="159">
        <v>0</v>
      </c>
      <c r="T203" s="160">
        <f>S203*H203</f>
        <v>0</v>
      </c>
      <c r="U203" s="32"/>
      <c r="V203" s="32"/>
      <c r="W203" s="32"/>
      <c r="X203" s="32"/>
      <c r="Y203" s="32"/>
      <c r="Z203" s="32"/>
      <c r="AA203" s="32"/>
      <c r="AB203" s="32"/>
      <c r="AC203" s="32"/>
      <c r="AD203" s="32"/>
      <c r="AE203" s="32"/>
      <c r="AR203" s="161" t="s">
        <v>196</v>
      </c>
      <c r="AT203" s="161" t="s">
        <v>161</v>
      </c>
      <c r="AU203" s="161" t="s">
        <v>83</v>
      </c>
      <c r="AY203" s="17" t="s">
        <v>158</v>
      </c>
      <c r="BE203" s="162">
        <f>IF(N203="základní",J203,0)</f>
        <v>0</v>
      </c>
      <c r="BF203" s="162">
        <f>IF(N203="snížená",J203,0)</f>
        <v>0</v>
      </c>
      <c r="BG203" s="162">
        <f>IF(N203="zákl. přenesená",J203,0)</f>
        <v>0</v>
      </c>
      <c r="BH203" s="162">
        <f>IF(N203="sníž. přenesená",J203,0)</f>
        <v>0</v>
      </c>
      <c r="BI203" s="162">
        <f>IF(N203="nulová",J203,0)</f>
        <v>0</v>
      </c>
      <c r="BJ203" s="17" t="s">
        <v>81</v>
      </c>
      <c r="BK203" s="162">
        <f>ROUND(I203*H203,2)</f>
        <v>0</v>
      </c>
      <c r="BL203" s="17" t="s">
        <v>196</v>
      </c>
      <c r="BM203" s="161" t="s">
        <v>415</v>
      </c>
    </row>
    <row r="204" spans="1:47" s="2" customFormat="1" ht="11.25">
      <c r="A204" s="32"/>
      <c r="B204" s="33"/>
      <c r="C204" s="32"/>
      <c r="D204" s="163" t="s">
        <v>168</v>
      </c>
      <c r="E204" s="32"/>
      <c r="F204" s="164" t="s">
        <v>414</v>
      </c>
      <c r="G204" s="32"/>
      <c r="H204" s="32"/>
      <c r="I204" s="165"/>
      <c r="J204" s="32"/>
      <c r="K204" s="32"/>
      <c r="L204" s="33"/>
      <c r="M204" s="166"/>
      <c r="N204" s="167"/>
      <c r="O204" s="58"/>
      <c r="P204" s="58"/>
      <c r="Q204" s="58"/>
      <c r="R204" s="58"/>
      <c r="S204" s="58"/>
      <c r="T204" s="59"/>
      <c r="U204" s="32"/>
      <c r="V204" s="32"/>
      <c r="W204" s="32"/>
      <c r="X204" s="32"/>
      <c r="Y204" s="32"/>
      <c r="Z204" s="32"/>
      <c r="AA204" s="32"/>
      <c r="AB204" s="32"/>
      <c r="AC204" s="32"/>
      <c r="AD204" s="32"/>
      <c r="AE204" s="32"/>
      <c r="AT204" s="17" t="s">
        <v>168</v>
      </c>
      <c r="AU204" s="17" t="s">
        <v>83</v>
      </c>
    </row>
    <row r="205" spans="2:63" s="12" customFormat="1" ht="22.9" customHeight="1">
      <c r="B205" s="136"/>
      <c r="D205" s="137" t="s">
        <v>73</v>
      </c>
      <c r="E205" s="147" t="s">
        <v>416</v>
      </c>
      <c r="F205" s="147" t="s">
        <v>417</v>
      </c>
      <c r="I205" s="139"/>
      <c r="J205" s="148">
        <f>BK205</f>
        <v>0</v>
      </c>
      <c r="L205" s="136"/>
      <c r="M205" s="141"/>
      <c r="N205" s="142"/>
      <c r="O205" s="142"/>
      <c r="P205" s="143">
        <f>SUM(P206:P209)</f>
        <v>0</v>
      </c>
      <c r="Q205" s="142"/>
      <c r="R205" s="143">
        <f>SUM(R206:R209)</f>
        <v>0</v>
      </c>
      <c r="S205" s="142"/>
      <c r="T205" s="144">
        <f>SUM(T206:T209)</f>
        <v>0</v>
      </c>
      <c r="AR205" s="137" t="s">
        <v>81</v>
      </c>
      <c r="AT205" s="145" t="s">
        <v>73</v>
      </c>
      <c r="AU205" s="145" t="s">
        <v>81</v>
      </c>
      <c r="AY205" s="137" t="s">
        <v>158</v>
      </c>
      <c r="BK205" s="146">
        <f>SUM(BK206:BK209)</f>
        <v>0</v>
      </c>
    </row>
    <row r="206" spans="1:65" s="2" customFormat="1" ht="22.15" customHeight="1">
      <c r="A206" s="32"/>
      <c r="B206" s="149"/>
      <c r="C206" s="150" t="s">
        <v>418</v>
      </c>
      <c r="D206" s="150" t="s">
        <v>161</v>
      </c>
      <c r="E206" s="151" t="s">
        <v>419</v>
      </c>
      <c r="F206" s="152" t="s">
        <v>420</v>
      </c>
      <c r="G206" s="153" t="s">
        <v>340</v>
      </c>
      <c r="H206" s="154">
        <v>93</v>
      </c>
      <c r="I206" s="155"/>
      <c r="J206" s="156">
        <f>ROUND(I206*H206,2)</f>
        <v>0</v>
      </c>
      <c r="K206" s="152" t="s">
        <v>1</v>
      </c>
      <c r="L206" s="33"/>
      <c r="M206" s="157" t="s">
        <v>1</v>
      </c>
      <c r="N206" s="158" t="s">
        <v>39</v>
      </c>
      <c r="O206" s="58"/>
      <c r="P206" s="159">
        <f>O206*H206</f>
        <v>0</v>
      </c>
      <c r="Q206" s="159">
        <v>0</v>
      </c>
      <c r="R206" s="159">
        <f>Q206*H206</f>
        <v>0</v>
      </c>
      <c r="S206" s="159">
        <v>0</v>
      </c>
      <c r="T206" s="160">
        <f>S206*H206</f>
        <v>0</v>
      </c>
      <c r="U206" s="32"/>
      <c r="V206" s="32"/>
      <c r="W206" s="32"/>
      <c r="X206" s="32"/>
      <c r="Y206" s="32"/>
      <c r="Z206" s="32"/>
      <c r="AA206" s="32"/>
      <c r="AB206" s="32"/>
      <c r="AC206" s="32"/>
      <c r="AD206" s="32"/>
      <c r="AE206" s="32"/>
      <c r="AR206" s="161" t="s">
        <v>196</v>
      </c>
      <c r="AT206" s="161" t="s">
        <v>161</v>
      </c>
      <c r="AU206" s="161" t="s">
        <v>83</v>
      </c>
      <c r="AY206" s="17" t="s">
        <v>158</v>
      </c>
      <c r="BE206" s="162">
        <f>IF(N206="základní",J206,0)</f>
        <v>0</v>
      </c>
      <c r="BF206" s="162">
        <f>IF(N206="snížená",J206,0)</f>
        <v>0</v>
      </c>
      <c r="BG206" s="162">
        <f>IF(N206="zákl. přenesená",J206,0)</f>
        <v>0</v>
      </c>
      <c r="BH206" s="162">
        <f>IF(N206="sníž. přenesená",J206,0)</f>
        <v>0</v>
      </c>
      <c r="BI206" s="162">
        <f>IF(N206="nulová",J206,0)</f>
        <v>0</v>
      </c>
      <c r="BJ206" s="17" t="s">
        <v>81</v>
      </c>
      <c r="BK206" s="162">
        <f>ROUND(I206*H206,2)</f>
        <v>0</v>
      </c>
      <c r="BL206" s="17" t="s">
        <v>196</v>
      </c>
      <c r="BM206" s="161" t="s">
        <v>421</v>
      </c>
    </row>
    <row r="207" spans="1:47" s="2" customFormat="1" ht="19.5">
      <c r="A207" s="32"/>
      <c r="B207" s="33"/>
      <c r="C207" s="32"/>
      <c r="D207" s="163" t="s">
        <v>168</v>
      </c>
      <c r="E207" s="32"/>
      <c r="F207" s="164" t="s">
        <v>420</v>
      </c>
      <c r="G207" s="32"/>
      <c r="H207" s="32"/>
      <c r="I207" s="165"/>
      <c r="J207" s="32"/>
      <c r="K207" s="32"/>
      <c r="L207" s="33"/>
      <c r="M207" s="166"/>
      <c r="N207" s="167"/>
      <c r="O207" s="58"/>
      <c r="P207" s="58"/>
      <c r="Q207" s="58"/>
      <c r="R207" s="58"/>
      <c r="S207" s="58"/>
      <c r="T207" s="59"/>
      <c r="U207" s="32"/>
      <c r="V207" s="32"/>
      <c r="W207" s="32"/>
      <c r="X207" s="32"/>
      <c r="Y207" s="32"/>
      <c r="Z207" s="32"/>
      <c r="AA207" s="32"/>
      <c r="AB207" s="32"/>
      <c r="AC207" s="32"/>
      <c r="AD207" s="32"/>
      <c r="AE207" s="32"/>
      <c r="AT207" s="17" t="s">
        <v>168</v>
      </c>
      <c r="AU207" s="17" t="s">
        <v>83</v>
      </c>
    </row>
    <row r="208" spans="1:65" s="2" customFormat="1" ht="34.9" customHeight="1">
      <c r="A208" s="32"/>
      <c r="B208" s="149"/>
      <c r="C208" s="150" t="s">
        <v>373</v>
      </c>
      <c r="D208" s="150" t="s">
        <v>161</v>
      </c>
      <c r="E208" s="151" t="s">
        <v>422</v>
      </c>
      <c r="F208" s="152" t="s">
        <v>423</v>
      </c>
      <c r="G208" s="153" t="s">
        <v>340</v>
      </c>
      <c r="H208" s="154">
        <v>32</v>
      </c>
      <c r="I208" s="155"/>
      <c r="J208" s="156">
        <f>ROUND(I208*H208,2)</f>
        <v>0</v>
      </c>
      <c r="K208" s="152" t="s">
        <v>1</v>
      </c>
      <c r="L208" s="33"/>
      <c r="M208" s="157" t="s">
        <v>1</v>
      </c>
      <c r="N208" s="158" t="s">
        <v>39</v>
      </c>
      <c r="O208" s="58"/>
      <c r="P208" s="159">
        <f>O208*H208</f>
        <v>0</v>
      </c>
      <c r="Q208" s="159">
        <v>0</v>
      </c>
      <c r="R208" s="159">
        <f>Q208*H208</f>
        <v>0</v>
      </c>
      <c r="S208" s="159">
        <v>0</v>
      </c>
      <c r="T208" s="160">
        <f>S208*H208</f>
        <v>0</v>
      </c>
      <c r="U208" s="32"/>
      <c r="V208" s="32"/>
      <c r="W208" s="32"/>
      <c r="X208" s="32"/>
      <c r="Y208" s="32"/>
      <c r="Z208" s="32"/>
      <c r="AA208" s="32"/>
      <c r="AB208" s="32"/>
      <c r="AC208" s="32"/>
      <c r="AD208" s="32"/>
      <c r="AE208" s="32"/>
      <c r="AR208" s="161" t="s">
        <v>196</v>
      </c>
      <c r="AT208" s="161" t="s">
        <v>161</v>
      </c>
      <c r="AU208" s="161" t="s">
        <v>83</v>
      </c>
      <c r="AY208" s="17" t="s">
        <v>158</v>
      </c>
      <c r="BE208" s="162">
        <f>IF(N208="základní",J208,0)</f>
        <v>0</v>
      </c>
      <c r="BF208" s="162">
        <f>IF(N208="snížená",J208,0)</f>
        <v>0</v>
      </c>
      <c r="BG208" s="162">
        <f>IF(N208="zákl. přenesená",J208,0)</f>
        <v>0</v>
      </c>
      <c r="BH208" s="162">
        <f>IF(N208="sníž. přenesená",J208,0)</f>
        <v>0</v>
      </c>
      <c r="BI208" s="162">
        <f>IF(N208="nulová",J208,0)</f>
        <v>0</v>
      </c>
      <c r="BJ208" s="17" t="s">
        <v>81</v>
      </c>
      <c r="BK208" s="162">
        <f>ROUND(I208*H208,2)</f>
        <v>0</v>
      </c>
      <c r="BL208" s="17" t="s">
        <v>196</v>
      </c>
      <c r="BM208" s="161" t="s">
        <v>424</v>
      </c>
    </row>
    <row r="209" spans="1:47" s="2" customFormat="1" ht="19.5">
      <c r="A209" s="32"/>
      <c r="B209" s="33"/>
      <c r="C209" s="32"/>
      <c r="D209" s="163" t="s">
        <v>168</v>
      </c>
      <c r="E209" s="32"/>
      <c r="F209" s="164" t="s">
        <v>423</v>
      </c>
      <c r="G209" s="32"/>
      <c r="H209" s="32"/>
      <c r="I209" s="165"/>
      <c r="J209" s="32"/>
      <c r="K209" s="32"/>
      <c r="L209" s="33"/>
      <c r="M209" s="166"/>
      <c r="N209" s="167"/>
      <c r="O209" s="58"/>
      <c r="P209" s="58"/>
      <c r="Q209" s="58"/>
      <c r="R209" s="58"/>
      <c r="S209" s="58"/>
      <c r="T209" s="59"/>
      <c r="U209" s="32"/>
      <c r="V209" s="32"/>
      <c r="W209" s="32"/>
      <c r="X209" s="32"/>
      <c r="Y209" s="32"/>
      <c r="Z209" s="32"/>
      <c r="AA209" s="32"/>
      <c r="AB209" s="32"/>
      <c r="AC209" s="32"/>
      <c r="AD209" s="32"/>
      <c r="AE209" s="32"/>
      <c r="AT209" s="17" t="s">
        <v>168</v>
      </c>
      <c r="AU209" s="17" t="s">
        <v>83</v>
      </c>
    </row>
    <row r="210" spans="2:63" s="12" customFormat="1" ht="22.9" customHeight="1">
      <c r="B210" s="136"/>
      <c r="D210" s="137" t="s">
        <v>73</v>
      </c>
      <c r="E210" s="147" t="s">
        <v>425</v>
      </c>
      <c r="F210" s="147" t="s">
        <v>426</v>
      </c>
      <c r="I210" s="139"/>
      <c r="J210" s="148">
        <f>BK210</f>
        <v>0</v>
      </c>
      <c r="L210" s="136"/>
      <c r="M210" s="141"/>
      <c r="N210" s="142"/>
      <c r="O210" s="142"/>
      <c r="P210" s="143">
        <f>SUM(P211:P218)</f>
        <v>0</v>
      </c>
      <c r="Q210" s="142"/>
      <c r="R210" s="143">
        <f>SUM(R211:R218)</f>
        <v>0</v>
      </c>
      <c r="S210" s="142"/>
      <c r="T210" s="144">
        <f>SUM(T211:T218)</f>
        <v>0</v>
      </c>
      <c r="AR210" s="137" t="s">
        <v>81</v>
      </c>
      <c r="AT210" s="145" t="s">
        <v>73</v>
      </c>
      <c r="AU210" s="145" t="s">
        <v>81</v>
      </c>
      <c r="AY210" s="137" t="s">
        <v>158</v>
      </c>
      <c r="BK210" s="146">
        <f>SUM(BK211:BK218)</f>
        <v>0</v>
      </c>
    </row>
    <row r="211" spans="1:65" s="2" customFormat="1" ht="22.15" customHeight="1">
      <c r="A211" s="32"/>
      <c r="B211" s="149"/>
      <c r="C211" s="150" t="s">
        <v>427</v>
      </c>
      <c r="D211" s="150" t="s">
        <v>161</v>
      </c>
      <c r="E211" s="151" t="s">
        <v>428</v>
      </c>
      <c r="F211" s="152" t="s">
        <v>429</v>
      </c>
      <c r="G211" s="153" t="s">
        <v>340</v>
      </c>
      <c r="H211" s="154">
        <v>97</v>
      </c>
      <c r="I211" s="155"/>
      <c r="J211" s="156">
        <f>ROUND(I211*H211,2)</f>
        <v>0</v>
      </c>
      <c r="K211" s="152" t="s">
        <v>1</v>
      </c>
      <c r="L211" s="33"/>
      <c r="M211" s="157" t="s">
        <v>1</v>
      </c>
      <c r="N211" s="158" t="s">
        <v>39</v>
      </c>
      <c r="O211" s="58"/>
      <c r="P211" s="159">
        <f>O211*H211</f>
        <v>0</v>
      </c>
      <c r="Q211" s="159">
        <v>0</v>
      </c>
      <c r="R211" s="159">
        <f>Q211*H211</f>
        <v>0</v>
      </c>
      <c r="S211" s="159">
        <v>0</v>
      </c>
      <c r="T211" s="160">
        <f>S211*H211</f>
        <v>0</v>
      </c>
      <c r="U211" s="32"/>
      <c r="V211" s="32"/>
      <c r="W211" s="32"/>
      <c r="X211" s="32"/>
      <c r="Y211" s="32"/>
      <c r="Z211" s="32"/>
      <c r="AA211" s="32"/>
      <c r="AB211" s="32"/>
      <c r="AC211" s="32"/>
      <c r="AD211" s="32"/>
      <c r="AE211" s="32"/>
      <c r="AR211" s="161" t="s">
        <v>196</v>
      </c>
      <c r="AT211" s="161" t="s">
        <v>161</v>
      </c>
      <c r="AU211" s="161" t="s">
        <v>83</v>
      </c>
      <c r="AY211" s="17" t="s">
        <v>158</v>
      </c>
      <c r="BE211" s="162">
        <f>IF(N211="základní",J211,0)</f>
        <v>0</v>
      </c>
      <c r="BF211" s="162">
        <f>IF(N211="snížená",J211,0)</f>
        <v>0</v>
      </c>
      <c r="BG211" s="162">
        <f>IF(N211="zákl. přenesená",J211,0)</f>
        <v>0</v>
      </c>
      <c r="BH211" s="162">
        <f>IF(N211="sníž. přenesená",J211,0)</f>
        <v>0</v>
      </c>
      <c r="BI211" s="162">
        <f>IF(N211="nulová",J211,0)</f>
        <v>0</v>
      </c>
      <c r="BJ211" s="17" t="s">
        <v>81</v>
      </c>
      <c r="BK211" s="162">
        <f>ROUND(I211*H211,2)</f>
        <v>0</v>
      </c>
      <c r="BL211" s="17" t="s">
        <v>196</v>
      </c>
      <c r="BM211" s="161" t="s">
        <v>430</v>
      </c>
    </row>
    <row r="212" spans="1:47" s="2" customFormat="1" ht="11.25">
      <c r="A212" s="32"/>
      <c r="B212" s="33"/>
      <c r="C212" s="32"/>
      <c r="D212" s="163" t="s">
        <v>168</v>
      </c>
      <c r="E212" s="32"/>
      <c r="F212" s="164" t="s">
        <v>429</v>
      </c>
      <c r="G212" s="32"/>
      <c r="H212" s="32"/>
      <c r="I212" s="165"/>
      <c r="J212" s="32"/>
      <c r="K212" s="32"/>
      <c r="L212" s="33"/>
      <c r="M212" s="166"/>
      <c r="N212" s="167"/>
      <c r="O212" s="58"/>
      <c r="P212" s="58"/>
      <c r="Q212" s="58"/>
      <c r="R212" s="58"/>
      <c r="S212" s="58"/>
      <c r="T212" s="59"/>
      <c r="U212" s="32"/>
      <c r="V212" s="32"/>
      <c r="W212" s="32"/>
      <c r="X212" s="32"/>
      <c r="Y212" s="32"/>
      <c r="Z212" s="32"/>
      <c r="AA212" s="32"/>
      <c r="AB212" s="32"/>
      <c r="AC212" s="32"/>
      <c r="AD212" s="32"/>
      <c r="AE212" s="32"/>
      <c r="AT212" s="17" t="s">
        <v>168</v>
      </c>
      <c r="AU212" s="17" t="s">
        <v>83</v>
      </c>
    </row>
    <row r="213" spans="1:65" s="2" customFormat="1" ht="22.15" customHeight="1">
      <c r="A213" s="32"/>
      <c r="B213" s="149"/>
      <c r="C213" s="150" t="s">
        <v>376</v>
      </c>
      <c r="D213" s="150" t="s">
        <v>161</v>
      </c>
      <c r="E213" s="151" t="s">
        <v>431</v>
      </c>
      <c r="F213" s="152" t="s">
        <v>432</v>
      </c>
      <c r="G213" s="153" t="s">
        <v>340</v>
      </c>
      <c r="H213" s="154">
        <v>15</v>
      </c>
      <c r="I213" s="155"/>
      <c r="J213" s="156">
        <f>ROUND(I213*H213,2)</f>
        <v>0</v>
      </c>
      <c r="K213" s="152" t="s">
        <v>1</v>
      </c>
      <c r="L213" s="33"/>
      <c r="M213" s="157" t="s">
        <v>1</v>
      </c>
      <c r="N213" s="158" t="s">
        <v>39</v>
      </c>
      <c r="O213" s="58"/>
      <c r="P213" s="159">
        <f>O213*H213</f>
        <v>0</v>
      </c>
      <c r="Q213" s="159">
        <v>0</v>
      </c>
      <c r="R213" s="159">
        <f>Q213*H213</f>
        <v>0</v>
      </c>
      <c r="S213" s="159">
        <v>0</v>
      </c>
      <c r="T213" s="160">
        <f>S213*H213</f>
        <v>0</v>
      </c>
      <c r="U213" s="32"/>
      <c r="V213" s="32"/>
      <c r="W213" s="32"/>
      <c r="X213" s="32"/>
      <c r="Y213" s="32"/>
      <c r="Z213" s="32"/>
      <c r="AA213" s="32"/>
      <c r="AB213" s="32"/>
      <c r="AC213" s="32"/>
      <c r="AD213" s="32"/>
      <c r="AE213" s="32"/>
      <c r="AR213" s="161" t="s">
        <v>196</v>
      </c>
      <c r="AT213" s="161" t="s">
        <v>161</v>
      </c>
      <c r="AU213" s="161" t="s">
        <v>83</v>
      </c>
      <c r="AY213" s="17" t="s">
        <v>158</v>
      </c>
      <c r="BE213" s="162">
        <f>IF(N213="základní",J213,0)</f>
        <v>0</v>
      </c>
      <c r="BF213" s="162">
        <f>IF(N213="snížená",J213,0)</f>
        <v>0</v>
      </c>
      <c r="BG213" s="162">
        <f>IF(N213="zákl. přenesená",J213,0)</f>
        <v>0</v>
      </c>
      <c r="BH213" s="162">
        <f>IF(N213="sníž. přenesená",J213,0)</f>
        <v>0</v>
      </c>
      <c r="BI213" s="162">
        <f>IF(N213="nulová",J213,0)</f>
        <v>0</v>
      </c>
      <c r="BJ213" s="17" t="s">
        <v>81</v>
      </c>
      <c r="BK213" s="162">
        <f>ROUND(I213*H213,2)</f>
        <v>0</v>
      </c>
      <c r="BL213" s="17" t="s">
        <v>196</v>
      </c>
      <c r="BM213" s="161" t="s">
        <v>433</v>
      </c>
    </row>
    <row r="214" spans="1:47" s="2" customFormat="1" ht="11.25">
      <c r="A214" s="32"/>
      <c r="B214" s="33"/>
      <c r="C214" s="32"/>
      <c r="D214" s="163" t="s">
        <v>168</v>
      </c>
      <c r="E214" s="32"/>
      <c r="F214" s="164" t="s">
        <v>432</v>
      </c>
      <c r="G214" s="32"/>
      <c r="H214" s="32"/>
      <c r="I214" s="165"/>
      <c r="J214" s="32"/>
      <c r="K214" s="32"/>
      <c r="L214" s="33"/>
      <c r="M214" s="166"/>
      <c r="N214" s="167"/>
      <c r="O214" s="58"/>
      <c r="P214" s="58"/>
      <c r="Q214" s="58"/>
      <c r="R214" s="58"/>
      <c r="S214" s="58"/>
      <c r="T214" s="59"/>
      <c r="U214" s="32"/>
      <c r="V214" s="32"/>
      <c r="W214" s="32"/>
      <c r="X214" s="32"/>
      <c r="Y214" s="32"/>
      <c r="Z214" s="32"/>
      <c r="AA214" s="32"/>
      <c r="AB214" s="32"/>
      <c r="AC214" s="32"/>
      <c r="AD214" s="32"/>
      <c r="AE214" s="32"/>
      <c r="AT214" s="17" t="s">
        <v>168</v>
      </c>
      <c r="AU214" s="17" t="s">
        <v>83</v>
      </c>
    </row>
    <row r="215" spans="1:65" s="2" customFormat="1" ht="22.15" customHeight="1">
      <c r="A215" s="32"/>
      <c r="B215" s="149"/>
      <c r="C215" s="150" t="s">
        <v>434</v>
      </c>
      <c r="D215" s="150" t="s">
        <v>161</v>
      </c>
      <c r="E215" s="151" t="s">
        <v>435</v>
      </c>
      <c r="F215" s="152" t="s">
        <v>436</v>
      </c>
      <c r="G215" s="153" t="s">
        <v>340</v>
      </c>
      <c r="H215" s="154">
        <v>2</v>
      </c>
      <c r="I215" s="155"/>
      <c r="J215" s="156">
        <f>ROUND(I215*H215,2)</f>
        <v>0</v>
      </c>
      <c r="K215" s="152" t="s">
        <v>1</v>
      </c>
      <c r="L215" s="33"/>
      <c r="M215" s="157" t="s">
        <v>1</v>
      </c>
      <c r="N215" s="158" t="s">
        <v>39</v>
      </c>
      <c r="O215" s="58"/>
      <c r="P215" s="159">
        <f>O215*H215</f>
        <v>0</v>
      </c>
      <c r="Q215" s="159">
        <v>0</v>
      </c>
      <c r="R215" s="159">
        <f>Q215*H215</f>
        <v>0</v>
      </c>
      <c r="S215" s="159">
        <v>0</v>
      </c>
      <c r="T215" s="160">
        <f>S215*H215</f>
        <v>0</v>
      </c>
      <c r="U215" s="32"/>
      <c r="V215" s="32"/>
      <c r="W215" s="32"/>
      <c r="X215" s="32"/>
      <c r="Y215" s="32"/>
      <c r="Z215" s="32"/>
      <c r="AA215" s="32"/>
      <c r="AB215" s="32"/>
      <c r="AC215" s="32"/>
      <c r="AD215" s="32"/>
      <c r="AE215" s="32"/>
      <c r="AR215" s="161" t="s">
        <v>196</v>
      </c>
      <c r="AT215" s="161" t="s">
        <v>161</v>
      </c>
      <c r="AU215" s="161" t="s">
        <v>83</v>
      </c>
      <c r="AY215" s="17" t="s">
        <v>158</v>
      </c>
      <c r="BE215" s="162">
        <f>IF(N215="základní",J215,0)</f>
        <v>0</v>
      </c>
      <c r="BF215" s="162">
        <f>IF(N215="snížená",J215,0)</f>
        <v>0</v>
      </c>
      <c r="BG215" s="162">
        <f>IF(N215="zákl. přenesená",J215,0)</f>
        <v>0</v>
      </c>
      <c r="BH215" s="162">
        <f>IF(N215="sníž. přenesená",J215,0)</f>
        <v>0</v>
      </c>
      <c r="BI215" s="162">
        <f>IF(N215="nulová",J215,0)</f>
        <v>0</v>
      </c>
      <c r="BJ215" s="17" t="s">
        <v>81</v>
      </c>
      <c r="BK215" s="162">
        <f>ROUND(I215*H215,2)</f>
        <v>0</v>
      </c>
      <c r="BL215" s="17" t="s">
        <v>196</v>
      </c>
      <c r="BM215" s="161" t="s">
        <v>437</v>
      </c>
    </row>
    <row r="216" spans="1:47" s="2" customFormat="1" ht="11.25">
      <c r="A216" s="32"/>
      <c r="B216" s="33"/>
      <c r="C216" s="32"/>
      <c r="D216" s="163" t="s">
        <v>168</v>
      </c>
      <c r="E216" s="32"/>
      <c r="F216" s="164" t="s">
        <v>436</v>
      </c>
      <c r="G216" s="32"/>
      <c r="H216" s="32"/>
      <c r="I216" s="165"/>
      <c r="J216" s="32"/>
      <c r="K216" s="32"/>
      <c r="L216" s="33"/>
      <c r="M216" s="166"/>
      <c r="N216" s="167"/>
      <c r="O216" s="58"/>
      <c r="P216" s="58"/>
      <c r="Q216" s="58"/>
      <c r="R216" s="58"/>
      <c r="S216" s="58"/>
      <c r="T216" s="59"/>
      <c r="U216" s="32"/>
      <c r="V216" s="32"/>
      <c r="W216" s="32"/>
      <c r="X216" s="32"/>
      <c r="Y216" s="32"/>
      <c r="Z216" s="32"/>
      <c r="AA216" s="32"/>
      <c r="AB216" s="32"/>
      <c r="AC216" s="32"/>
      <c r="AD216" s="32"/>
      <c r="AE216" s="32"/>
      <c r="AT216" s="17" t="s">
        <v>168</v>
      </c>
      <c r="AU216" s="17" t="s">
        <v>83</v>
      </c>
    </row>
    <row r="217" spans="1:65" s="2" customFormat="1" ht="22.15" customHeight="1">
      <c r="A217" s="32"/>
      <c r="B217" s="149"/>
      <c r="C217" s="150" t="s">
        <v>206</v>
      </c>
      <c r="D217" s="150" t="s">
        <v>161</v>
      </c>
      <c r="E217" s="151" t="s">
        <v>438</v>
      </c>
      <c r="F217" s="152" t="s">
        <v>439</v>
      </c>
      <c r="G217" s="153" t="s">
        <v>340</v>
      </c>
      <c r="H217" s="154">
        <v>20</v>
      </c>
      <c r="I217" s="155"/>
      <c r="J217" s="156">
        <f>ROUND(I217*H217,2)</f>
        <v>0</v>
      </c>
      <c r="K217" s="152" t="s">
        <v>1</v>
      </c>
      <c r="L217" s="33"/>
      <c r="M217" s="157" t="s">
        <v>1</v>
      </c>
      <c r="N217" s="158" t="s">
        <v>39</v>
      </c>
      <c r="O217" s="58"/>
      <c r="P217" s="159">
        <f>O217*H217</f>
        <v>0</v>
      </c>
      <c r="Q217" s="159">
        <v>0</v>
      </c>
      <c r="R217" s="159">
        <f>Q217*H217</f>
        <v>0</v>
      </c>
      <c r="S217" s="159">
        <v>0</v>
      </c>
      <c r="T217" s="160">
        <f>S217*H217</f>
        <v>0</v>
      </c>
      <c r="U217" s="32"/>
      <c r="V217" s="32"/>
      <c r="W217" s="32"/>
      <c r="X217" s="32"/>
      <c r="Y217" s="32"/>
      <c r="Z217" s="32"/>
      <c r="AA217" s="32"/>
      <c r="AB217" s="32"/>
      <c r="AC217" s="32"/>
      <c r="AD217" s="32"/>
      <c r="AE217" s="32"/>
      <c r="AR217" s="161" t="s">
        <v>196</v>
      </c>
      <c r="AT217" s="161" t="s">
        <v>161</v>
      </c>
      <c r="AU217" s="161" t="s">
        <v>83</v>
      </c>
      <c r="AY217" s="17" t="s">
        <v>158</v>
      </c>
      <c r="BE217" s="162">
        <f>IF(N217="základní",J217,0)</f>
        <v>0</v>
      </c>
      <c r="BF217" s="162">
        <f>IF(N217="snížená",J217,0)</f>
        <v>0</v>
      </c>
      <c r="BG217" s="162">
        <f>IF(N217="zákl. přenesená",J217,0)</f>
        <v>0</v>
      </c>
      <c r="BH217" s="162">
        <f>IF(N217="sníž. přenesená",J217,0)</f>
        <v>0</v>
      </c>
      <c r="BI217" s="162">
        <f>IF(N217="nulová",J217,0)</f>
        <v>0</v>
      </c>
      <c r="BJ217" s="17" t="s">
        <v>81</v>
      </c>
      <c r="BK217" s="162">
        <f>ROUND(I217*H217,2)</f>
        <v>0</v>
      </c>
      <c r="BL217" s="17" t="s">
        <v>196</v>
      </c>
      <c r="BM217" s="161" t="s">
        <v>440</v>
      </c>
    </row>
    <row r="218" spans="1:47" s="2" customFormat="1" ht="11.25">
      <c r="A218" s="32"/>
      <c r="B218" s="33"/>
      <c r="C218" s="32"/>
      <c r="D218" s="163" t="s">
        <v>168</v>
      </c>
      <c r="E218" s="32"/>
      <c r="F218" s="164" t="s">
        <v>439</v>
      </c>
      <c r="G218" s="32"/>
      <c r="H218" s="32"/>
      <c r="I218" s="165"/>
      <c r="J218" s="32"/>
      <c r="K218" s="32"/>
      <c r="L218" s="33"/>
      <c r="M218" s="166"/>
      <c r="N218" s="167"/>
      <c r="O218" s="58"/>
      <c r="P218" s="58"/>
      <c r="Q218" s="58"/>
      <c r="R218" s="58"/>
      <c r="S218" s="58"/>
      <c r="T218" s="59"/>
      <c r="U218" s="32"/>
      <c r="V218" s="32"/>
      <c r="W218" s="32"/>
      <c r="X218" s="32"/>
      <c r="Y218" s="32"/>
      <c r="Z218" s="32"/>
      <c r="AA218" s="32"/>
      <c r="AB218" s="32"/>
      <c r="AC218" s="32"/>
      <c r="AD218" s="32"/>
      <c r="AE218" s="32"/>
      <c r="AT218" s="17" t="s">
        <v>168</v>
      </c>
      <c r="AU218" s="17" t="s">
        <v>83</v>
      </c>
    </row>
    <row r="219" spans="2:63" s="12" customFormat="1" ht="22.9" customHeight="1">
      <c r="B219" s="136"/>
      <c r="D219" s="137" t="s">
        <v>73</v>
      </c>
      <c r="E219" s="147" t="s">
        <v>441</v>
      </c>
      <c r="F219" s="147" t="s">
        <v>442</v>
      </c>
      <c r="I219" s="139"/>
      <c r="J219" s="148">
        <f>BK219</f>
        <v>0</v>
      </c>
      <c r="L219" s="136"/>
      <c r="M219" s="141"/>
      <c r="N219" s="142"/>
      <c r="O219" s="142"/>
      <c r="P219" s="143">
        <f>SUM(P220:P221)</f>
        <v>0</v>
      </c>
      <c r="Q219" s="142"/>
      <c r="R219" s="143">
        <f>SUM(R220:R221)</f>
        <v>0</v>
      </c>
      <c r="S219" s="142"/>
      <c r="T219" s="144">
        <f>SUM(T220:T221)</f>
        <v>0</v>
      </c>
      <c r="AR219" s="137" t="s">
        <v>81</v>
      </c>
      <c r="AT219" s="145" t="s">
        <v>73</v>
      </c>
      <c r="AU219" s="145" t="s">
        <v>81</v>
      </c>
      <c r="AY219" s="137" t="s">
        <v>158</v>
      </c>
      <c r="BK219" s="146">
        <f>SUM(BK220:BK221)</f>
        <v>0</v>
      </c>
    </row>
    <row r="220" spans="1:65" s="2" customFormat="1" ht="22.15" customHeight="1">
      <c r="A220" s="32"/>
      <c r="B220" s="149"/>
      <c r="C220" s="150" t="s">
        <v>443</v>
      </c>
      <c r="D220" s="150" t="s">
        <v>161</v>
      </c>
      <c r="E220" s="151" t="s">
        <v>444</v>
      </c>
      <c r="F220" s="152" t="s">
        <v>445</v>
      </c>
      <c r="G220" s="153" t="s">
        <v>340</v>
      </c>
      <c r="H220" s="154">
        <v>1</v>
      </c>
      <c r="I220" s="155"/>
      <c r="J220" s="156">
        <f>ROUND(I220*H220,2)</f>
        <v>0</v>
      </c>
      <c r="K220" s="152" t="s">
        <v>1</v>
      </c>
      <c r="L220" s="33"/>
      <c r="M220" s="157" t="s">
        <v>1</v>
      </c>
      <c r="N220" s="158" t="s">
        <v>39</v>
      </c>
      <c r="O220" s="58"/>
      <c r="P220" s="159">
        <f>O220*H220</f>
        <v>0</v>
      </c>
      <c r="Q220" s="159">
        <v>0</v>
      </c>
      <c r="R220" s="159">
        <f>Q220*H220</f>
        <v>0</v>
      </c>
      <c r="S220" s="159">
        <v>0</v>
      </c>
      <c r="T220" s="160">
        <f>S220*H220</f>
        <v>0</v>
      </c>
      <c r="U220" s="32"/>
      <c r="V220" s="32"/>
      <c r="W220" s="32"/>
      <c r="X220" s="32"/>
      <c r="Y220" s="32"/>
      <c r="Z220" s="32"/>
      <c r="AA220" s="32"/>
      <c r="AB220" s="32"/>
      <c r="AC220" s="32"/>
      <c r="AD220" s="32"/>
      <c r="AE220" s="32"/>
      <c r="AR220" s="161" t="s">
        <v>196</v>
      </c>
      <c r="AT220" s="161" t="s">
        <v>161</v>
      </c>
      <c r="AU220" s="161" t="s">
        <v>83</v>
      </c>
      <c r="AY220" s="17" t="s">
        <v>158</v>
      </c>
      <c r="BE220" s="162">
        <f>IF(N220="základní",J220,0)</f>
        <v>0</v>
      </c>
      <c r="BF220" s="162">
        <f>IF(N220="snížená",J220,0)</f>
        <v>0</v>
      </c>
      <c r="BG220" s="162">
        <f>IF(N220="zákl. přenesená",J220,0)</f>
        <v>0</v>
      </c>
      <c r="BH220" s="162">
        <f>IF(N220="sníž. přenesená",J220,0)</f>
        <v>0</v>
      </c>
      <c r="BI220" s="162">
        <f>IF(N220="nulová",J220,0)</f>
        <v>0</v>
      </c>
      <c r="BJ220" s="17" t="s">
        <v>81</v>
      </c>
      <c r="BK220" s="162">
        <f>ROUND(I220*H220,2)</f>
        <v>0</v>
      </c>
      <c r="BL220" s="17" t="s">
        <v>196</v>
      </c>
      <c r="BM220" s="161" t="s">
        <v>446</v>
      </c>
    </row>
    <row r="221" spans="1:47" s="2" customFormat="1" ht="11.25">
      <c r="A221" s="32"/>
      <c r="B221" s="33"/>
      <c r="C221" s="32"/>
      <c r="D221" s="163" t="s">
        <v>168</v>
      </c>
      <c r="E221" s="32"/>
      <c r="F221" s="164" t="s">
        <v>445</v>
      </c>
      <c r="G221" s="32"/>
      <c r="H221" s="32"/>
      <c r="I221" s="165"/>
      <c r="J221" s="32"/>
      <c r="K221" s="32"/>
      <c r="L221" s="33"/>
      <c r="M221" s="166"/>
      <c r="N221" s="167"/>
      <c r="O221" s="58"/>
      <c r="P221" s="58"/>
      <c r="Q221" s="58"/>
      <c r="R221" s="58"/>
      <c r="S221" s="58"/>
      <c r="T221" s="59"/>
      <c r="U221" s="32"/>
      <c r="V221" s="32"/>
      <c r="W221" s="32"/>
      <c r="X221" s="32"/>
      <c r="Y221" s="32"/>
      <c r="Z221" s="32"/>
      <c r="AA221" s="32"/>
      <c r="AB221" s="32"/>
      <c r="AC221" s="32"/>
      <c r="AD221" s="32"/>
      <c r="AE221" s="32"/>
      <c r="AT221" s="17" t="s">
        <v>168</v>
      </c>
      <c r="AU221" s="17" t="s">
        <v>83</v>
      </c>
    </row>
    <row r="222" spans="2:63" s="12" customFormat="1" ht="22.9" customHeight="1">
      <c r="B222" s="136"/>
      <c r="D222" s="137" t="s">
        <v>73</v>
      </c>
      <c r="E222" s="147" t="s">
        <v>447</v>
      </c>
      <c r="F222" s="147" t="s">
        <v>448</v>
      </c>
      <c r="I222" s="139"/>
      <c r="J222" s="148">
        <f>BK222</f>
        <v>0</v>
      </c>
      <c r="L222" s="136"/>
      <c r="M222" s="141"/>
      <c r="N222" s="142"/>
      <c r="O222" s="142"/>
      <c r="P222" s="143">
        <f>SUM(P223:P226)</f>
        <v>0</v>
      </c>
      <c r="Q222" s="142"/>
      <c r="R222" s="143">
        <f>SUM(R223:R226)</f>
        <v>0</v>
      </c>
      <c r="S222" s="142"/>
      <c r="T222" s="144">
        <f>SUM(T223:T226)</f>
        <v>0</v>
      </c>
      <c r="AR222" s="137" t="s">
        <v>81</v>
      </c>
      <c r="AT222" s="145" t="s">
        <v>73</v>
      </c>
      <c r="AU222" s="145" t="s">
        <v>81</v>
      </c>
      <c r="AY222" s="137" t="s">
        <v>158</v>
      </c>
      <c r="BK222" s="146">
        <f>SUM(BK223:BK226)</f>
        <v>0</v>
      </c>
    </row>
    <row r="223" spans="1:65" s="2" customFormat="1" ht="22.15" customHeight="1">
      <c r="A223" s="32"/>
      <c r="B223" s="149"/>
      <c r="C223" s="150" t="s">
        <v>383</v>
      </c>
      <c r="D223" s="150" t="s">
        <v>161</v>
      </c>
      <c r="E223" s="151" t="s">
        <v>449</v>
      </c>
      <c r="F223" s="152" t="s">
        <v>450</v>
      </c>
      <c r="G223" s="153" t="s">
        <v>340</v>
      </c>
      <c r="H223" s="154">
        <v>1</v>
      </c>
      <c r="I223" s="155"/>
      <c r="J223" s="156">
        <f>ROUND(I223*H223,2)</f>
        <v>0</v>
      </c>
      <c r="K223" s="152" t="s">
        <v>1</v>
      </c>
      <c r="L223" s="33"/>
      <c r="M223" s="157" t="s">
        <v>1</v>
      </c>
      <c r="N223" s="158" t="s">
        <v>39</v>
      </c>
      <c r="O223" s="58"/>
      <c r="P223" s="159">
        <f>O223*H223</f>
        <v>0</v>
      </c>
      <c r="Q223" s="159">
        <v>0</v>
      </c>
      <c r="R223" s="159">
        <f>Q223*H223</f>
        <v>0</v>
      </c>
      <c r="S223" s="159">
        <v>0</v>
      </c>
      <c r="T223" s="160">
        <f>S223*H223</f>
        <v>0</v>
      </c>
      <c r="U223" s="32"/>
      <c r="V223" s="32"/>
      <c r="W223" s="32"/>
      <c r="X223" s="32"/>
      <c r="Y223" s="32"/>
      <c r="Z223" s="32"/>
      <c r="AA223" s="32"/>
      <c r="AB223" s="32"/>
      <c r="AC223" s="32"/>
      <c r="AD223" s="32"/>
      <c r="AE223" s="32"/>
      <c r="AR223" s="161" t="s">
        <v>196</v>
      </c>
      <c r="AT223" s="161" t="s">
        <v>161</v>
      </c>
      <c r="AU223" s="161" t="s">
        <v>83</v>
      </c>
      <c r="AY223" s="17" t="s">
        <v>158</v>
      </c>
      <c r="BE223" s="162">
        <f>IF(N223="základní",J223,0)</f>
        <v>0</v>
      </c>
      <c r="BF223" s="162">
        <f>IF(N223="snížená",J223,0)</f>
        <v>0</v>
      </c>
      <c r="BG223" s="162">
        <f>IF(N223="zákl. přenesená",J223,0)</f>
        <v>0</v>
      </c>
      <c r="BH223" s="162">
        <f>IF(N223="sníž. přenesená",J223,0)</f>
        <v>0</v>
      </c>
      <c r="BI223" s="162">
        <f>IF(N223="nulová",J223,0)</f>
        <v>0</v>
      </c>
      <c r="BJ223" s="17" t="s">
        <v>81</v>
      </c>
      <c r="BK223" s="162">
        <f>ROUND(I223*H223,2)</f>
        <v>0</v>
      </c>
      <c r="BL223" s="17" t="s">
        <v>196</v>
      </c>
      <c r="BM223" s="161" t="s">
        <v>451</v>
      </c>
    </row>
    <row r="224" spans="1:47" s="2" customFormat="1" ht="19.5">
      <c r="A224" s="32"/>
      <c r="B224" s="33"/>
      <c r="C224" s="32"/>
      <c r="D224" s="163" t="s">
        <v>168</v>
      </c>
      <c r="E224" s="32"/>
      <c r="F224" s="164" t="s">
        <v>450</v>
      </c>
      <c r="G224" s="32"/>
      <c r="H224" s="32"/>
      <c r="I224" s="165"/>
      <c r="J224" s="32"/>
      <c r="K224" s="32"/>
      <c r="L224" s="33"/>
      <c r="M224" s="166"/>
      <c r="N224" s="167"/>
      <c r="O224" s="58"/>
      <c r="P224" s="58"/>
      <c r="Q224" s="58"/>
      <c r="R224" s="58"/>
      <c r="S224" s="58"/>
      <c r="T224" s="59"/>
      <c r="U224" s="32"/>
      <c r="V224" s="32"/>
      <c r="W224" s="32"/>
      <c r="X224" s="32"/>
      <c r="Y224" s="32"/>
      <c r="Z224" s="32"/>
      <c r="AA224" s="32"/>
      <c r="AB224" s="32"/>
      <c r="AC224" s="32"/>
      <c r="AD224" s="32"/>
      <c r="AE224" s="32"/>
      <c r="AT224" s="17" t="s">
        <v>168</v>
      </c>
      <c r="AU224" s="17" t="s">
        <v>83</v>
      </c>
    </row>
    <row r="225" spans="1:65" s="2" customFormat="1" ht="22.15" customHeight="1">
      <c r="A225" s="32"/>
      <c r="B225" s="149"/>
      <c r="C225" s="150" t="s">
        <v>452</v>
      </c>
      <c r="D225" s="150" t="s">
        <v>161</v>
      </c>
      <c r="E225" s="151" t="s">
        <v>453</v>
      </c>
      <c r="F225" s="152" t="s">
        <v>454</v>
      </c>
      <c r="G225" s="153" t="s">
        <v>340</v>
      </c>
      <c r="H225" s="154">
        <v>8</v>
      </c>
      <c r="I225" s="155"/>
      <c r="J225" s="156">
        <f>ROUND(I225*H225,2)</f>
        <v>0</v>
      </c>
      <c r="K225" s="152" t="s">
        <v>1</v>
      </c>
      <c r="L225" s="33"/>
      <c r="M225" s="157" t="s">
        <v>1</v>
      </c>
      <c r="N225" s="158" t="s">
        <v>39</v>
      </c>
      <c r="O225" s="58"/>
      <c r="P225" s="159">
        <f>O225*H225</f>
        <v>0</v>
      </c>
      <c r="Q225" s="159">
        <v>0</v>
      </c>
      <c r="R225" s="159">
        <f>Q225*H225</f>
        <v>0</v>
      </c>
      <c r="S225" s="159">
        <v>0</v>
      </c>
      <c r="T225" s="160">
        <f>S225*H225</f>
        <v>0</v>
      </c>
      <c r="U225" s="32"/>
      <c r="V225" s="32"/>
      <c r="W225" s="32"/>
      <c r="X225" s="32"/>
      <c r="Y225" s="32"/>
      <c r="Z225" s="32"/>
      <c r="AA225" s="32"/>
      <c r="AB225" s="32"/>
      <c r="AC225" s="32"/>
      <c r="AD225" s="32"/>
      <c r="AE225" s="32"/>
      <c r="AR225" s="161" t="s">
        <v>196</v>
      </c>
      <c r="AT225" s="161" t="s">
        <v>161</v>
      </c>
      <c r="AU225" s="161" t="s">
        <v>83</v>
      </c>
      <c r="AY225" s="17" t="s">
        <v>158</v>
      </c>
      <c r="BE225" s="162">
        <f>IF(N225="základní",J225,0)</f>
        <v>0</v>
      </c>
      <c r="BF225" s="162">
        <f>IF(N225="snížená",J225,0)</f>
        <v>0</v>
      </c>
      <c r="BG225" s="162">
        <f>IF(N225="zákl. přenesená",J225,0)</f>
        <v>0</v>
      </c>
      <c r="BH225" s="162">
        <f>IF(N225="sníž. přenesená",J225,0)</f>
        <v>0</v>
      </c>
      <c r="BI225" s="162">
        <f>IF(N225="nulová",J225,0)</f>
        <v>0</v>
      </c>
      <c r="BJ225" s="17" t="s">
        <v>81</v>
      </c>
      <c r="BK225" s="162">
        <f>ROUND(I225*H225,2)</f>
        <v>0</v>
      </c>
      <c r="BL225" s="17" t="s">
        <v>196</v>
      </c>
      <c r="BM225" s="161" t="s">
        <v>455</v>
      </c>
    </row>
    <row r="226" spans="1:47" s="2" customFormat="1" ht="11.25">
      <c r="A226" s="32"/>
      <c r="B226" s="33"/>
      <c r="C226" s="32"/>
      <c r="D226" s="163" t="s">
        <v>168</v>
      </c>
      <c r="E226" s="32"/>
      <c r="F226" s="164" t="s">
        <v>454</v>
      </c>
      <c r="G226" s="32"/>
      <c r="H226" s="32"/>
      <c r="I226" s="165"/>
      <c r="J226" s="32"/>
      <c r="K226" s="32"/>
      <c r="L226" s="33"/>
      <c r="M226" s="166"/>
      <c r="N226" s="167"/>
      <c r="O226" s="58"/>
      <c r="P226" s="58"/>
      <c r="Q226" s="58"/>
      <c r="R226" s="58"/>
      <c r="S226" s="58"/>
      <c r="T226" s="59"/>
      <c r="U226" s="32"/>
      <c r="V226" s="32"/>
      <c r="W226" s="32"/>
      <c r="X226" s="32"/>
      <c r="Y226" s="32"/>
      <c r="Z226" s="32"/>
      <c r="AA226" s="32"/>
      <c r="AB226" s="32"/>
      <c r="AC226" s="32"/>
      <c r="AD226" s="32"/>
      <c r="AE226" s="32"/>
      <c r="AT226" s="17" t="s">
        <v>168</v>
      </c>
      <c r="AU226" s="17" t="s">
        <v>83</v>
      </c>
    </row>
    <row r="227" spans="2:63" s="12" customFormat="1" ht="22.9" customHeight="1">
      <c r="B227" s="136"/>
      <c r="D227" s="137" t="s">
        <v>73</v>
      </c>
      <c r="E227" s="147" t="s">
        <v>456</v>
      </c>
      <c r="F227" s="147" t="s">
        <v>457</v>
      </c>
      <c r="I227" s="139"/>
      <c r="J227" s="148">
        <f>BK227</f>
        <v>0</v>
      </c>
      <c r="L227" s="136"/>
      <c r="M227" s="141"/>
      <c r="N227" s="142"/>
      <c r="O227" s="142"/>
      <c r="P227" s="143">
        <f>SUM(P228:P229)</f>
        <v>0</v>
      </c>
      <c r="Q227" s="142"/>
      <c r="R227" s="143">
        <f>SUM(R228:R229)</f>
        <v>0</v>
      </c>
      <c r="S227" s="142"/>
      <c r="T227" s="144">
        <f>SUM(T228:T229)</f>
        <v>0</v>
      </c>
      <c r="AR227" s="137" t="s">
        <v>81</v>
      </c>
      <c r="AT227" s="145" t="s">
        <v>73</v>
      </c>
      <c r="AU227" s="145" t="s">
        <v>81</v>
      </c>
      <c r="AY227" s="137" t="s">
        <v>158</v>
      </c>
      <c r="BK227" s="146">
        <f>SUM(BK228:BK229)</f>
        <v>0</v>
      </c>
    </row>
    <row r="228" spans="1:65" s="2" customFormat="1" ht="22.15" customHeight="1">
      <c r="A228" s="32"/>
      <c r="B228" s="149"/>
      <c r="C228" s="150" t="s">
        <v>386</v>
      </c>
      <c r="D228" s="150" t="s">
        <v>161</v>
      </c>
      <c r="E228" s="151" t="s">
        <v>458</v>
      </c>
      <c r="F228" s="152" t="s">
        <v>459</v>
      </c>
      <c r="G228" s="153" t="s">
        <v>340</v>
      </c>
      <c r="H228" s="154">
        <v>2</v>
      </c>
      <c r="I228" s="155"/>
      <c r="J228" s="156">
        <f>ROUND(I228*H228,2)</f>
        <v>0</v>
      </c>
      <c r="K228" s="152" t="s">
        <v>1</v>
      </c>
      <c r="L228" s="33"/>
      <c r="M228" s="157" t="s">
        <v>1</v>
      </c>
      <c r="N228" s="158" t="s">
        <v>39</v>
      </c>
      <c r="O228" s="58"/>
      <c r="P228" s="159">
        <f>O228*H228</f>
        <v>0</v>
      </c>
      <c r="Q228" s="159">
        <v>0</v>
      </c>
      <c r="R228" s="159">
        <f>Q228*H228</f>
        <v>0</v>
      </c>
      <c r="S228" s="159">
        <v>0</v>
      </c>
      <c r="T228" s="160">
        <f>S228*H228</f>
        <v>0</v>
      </c>
      <c r="U228" s="32"/>
      <c r="V228" s="32"/>
      <c r="W228" s="32"/>
      <c r="X228" s="32"/>
      <c r="Y228" s="32"/>
      <c r="Z228" s="32"/>
      <c r="AA228" s="32"/>
      <c r="AB228" s="32"/>
      <c r="AC228" s="32"/>
      <c r="AD228" s="32"/>
      <c r="AE228" s="32"/>
      <c r="AR228" s="161" t="s">
        <v>196</v>
      </c>
      <c r="AT228" s="161" t="s">
        <v>161</v>
      </c>
      <c r="AU228" s="161" t="s">
        <v>83</v>
      </c>
      <c r="AY228" s="17" t="s">
        <v>158</v>
      </c>
      <c r="BE228" s="162">
        <f>IF(N228="základní",J228,0)</f>
        <v>0</v>
      </c>
      <c r="BF228" s="162">
        <f>IF(N228="snížená",J228,0)</f>
        <v>0</v>
      </c>
      <c r="BG228" s="162">
        <f>IF(N228="zákl. přenesená",J228,0)</f>
        <v>0</v>
      </c>
      <c r="BH228" s="162">
        <f>IF(N228="sníž. přenesená",J228,0)</f>
        <v>0</v>
      </c>
      <c r="BI228" s="162">
        <f>IF(N228="nulová",J228,0)</f>
        <v>0</v>
      </c>
      <c r="BJ228" s="17" t="s">
        <v>81</v>
      </c>
      <c r="BK228" s="162">
        <f>ROUND(I228*H228,2)</f>
        <v>0</v>
      </c>
      <c r="BL228" s="17" t="s">
        <v>196</v>
      </c>
      <c r="BM228" s="161" t="s">
        <v>460</v>
      </c>
    </row>
    <row r="229" spans="1:47" s="2" customFormat="1" ht="11.25">
      <c r="A229" s="32"/>
      <c r="B229" s="33"/>
      <c r="C229" s="32"/>
      <c r="D229" s="163" t="s">
        <v>168</v>
      </c>
      <c r="E229" s="32"/>
      <c r="F229" s="164" t="s">
        <v>459</v>
      </c>
      <c r="G229" s="32"/>
      <c r="H229" s="32"/>
      <c r="I229" s="165"/>
      <c r="J229" s="32"/>
      <c r="K229" s="32"/>
      <c r="L229" s="33"/>
      <c r="M229" s="166"/>
      <c r="N229" s="167"/>
      <c r="O229" s="58"/>
      <c r="P229" s="58"/>
      <c r="Q229" s="58"/>
      <c r="R229" s="58"/>
      <c r="S229" s="58"/>
      <c r="T229" s="59"/>
      <c r="U229" s="32"/>
      <c r="V229" s="32"/>
      <c r="W229" s="32"/>
      <c r="X229" s="32"/>
      <c r="Y229" s="32"/>
      <c r="Z229" s="32"/>
      <c r="AA229" s="32"/>
      <c r="AB229" s="32"/>
      <c r="AC229" s="32"/>
      <c r="AD229" s="32"/>
      <c r="AE229" s="32"/>
      <c r="AT229" s="17" t="s">
        <v>168</v>
      </c>
      <c r="AU229" s="17" t="s">
        <v>83</v>
      </c>
    </row>
    <row r="230" spans="2:63" s="12" customFormat="1" ht="22.9" customHeight="1">
      <c r="B230" s="136"/>
      <c r="D230" s="137" t="s">
        <v>73</v>
      </c>
      <c r="E230" s="147" t="s">
        <v>461</v>
      </c>
      <c r="F230" s="147" t="s">
        <v>462</v>
      </c>
      <c r="I230" s="139"/>
      <c r="J230" s="148">
        <f>BK230</f>
        <v>0</v>
      </c>
      <c r="L230" s="136"/>
      <c r="M230" s="141"/>
      <c r="N230" s="142"/>
      <c r="O230" s="142"/>
      <c r="P230" s="143">
        <f>SUM(P231:P232)</f>
        <v>0</v>
      </c>
      <c r="Q230" s="142"/>
      <c r="R230" s="143">
        <f>SUM(R231:R232)</f>
        <v>0</v>
      </c>
      <c r="S230" s="142"/>
      <c r="T230" s="144">
        <f>SUM(T231:T232)</f>
        <v>0</v>
      </c>
      <c r="AR230" s="137" t="s">
        <v>81</v>
      </c>
      <c r="AT230" s="145" t="s">
        <v>73</v>
      </c>
      <c r="AU230" s="145" t="s">
        <v>81</v>
      </c>
      <c r="AY230" s="137" t="s">
        <v>158</v>
      </c>
      <c r="BK230" s="146">
        <f>SUM(BK231:BK232)</f>
        <v>0</v>
      </c>
    </row>
    <row r="231" spans="1:65" s="2" customFormat="1" ht="22.15" customHeight="1">
      <c r="A231" s="32"/>
      <c r="B231" s="149"/>
      <c r="C231" s="150" t="s">
        <v>463</v>
      </c>
      <c r="D231" s="150" t="s">
        <v>161</v>
      </c>
      <c r="E231" s="151" t="s">
        <v>464</v>
      </c>
      <c r="F231" s="152" t="s">
        <v>465</v>
      </c>
      <c r="G231" s="153" t="s">
        <v>340</v>
      </c>
      <c r="H231" s="154">
        <v>2</v>
      </c>
      <c r="I231" s="155"/>
      <c r="J231" s="156">
        <f>ROUND(I231*H231,2)</f>
        <v>0</v>
      </c>
      <c r="K231" s="152" t="s">
        <v>1</v>
      </c>
      <c r="L231" s="33"/>
      <c r="M231" s="157" t="s">
        <v>1</v>
      </c>
      <c r="N231" s="158" t="s">
        <v>39</v>
      </c>
      <c r="O231" s="58"/>
      <c r="P231" s="159">
        <f>O231*H231</f>
        <v>0</v>
      </c>
      <c r="Q231" s="159">
        <v>0</v>
      </c>
      <c r="R231" s="159">
        <f>Q231*H231</f>
        <v>0</v>
      </c>
      <c r="S231" s="159">
        <v>0</v>
      </c>
      <c r="T231" s="160">
        <f>S231*H231</f>
        <v>0</v>
      </c>
      <c r="U231" s="32"/>
      <c r="V231" s="32"/>
      <c r="W231" s="32"/>
      <c r="X231" s="32"/>
      <c r="Y231" s="32"/>
      <c r="Z231" s="32"/>
      <c r="AA231" s="32"/>
      <c r="AB231" s="32"/>
      <c r="AC231" s="32"/>
      <c r="AD231" s="32"/>
      <c r="AE231" s="32"/>
      <c r="AR231" s="161" t="s">
        <v>196</v>
      </c>
      <c r="AT231" s="161" t="s">
        <v>161</v>
      </c>
      <c r="AU231" s="161" t="s">
        <v>83</v>
      </c>
      <c r="AY231" s="17" t="s">
        <v>158</v>
      </c>
      <c r="BE231" s="162">
        <f>IF(N231="základní",J231,0)</f>
        <v>0</v>
      </c>
      <c r="BF231" s="162">
        <f>IF(N231="snížená",J231,0)</f>
        <v>0</v>
      </c>
      <c r="BG231" s="162">
        <f>IF(N231="zákl. přenesená",J231,0)</f>
        <v>0</v>
      </c>
      <c r="BH231" s="162">
        <f>IF(N231="sníž. přenesená",J231,0)</f>
        <v>0</v>
      </c>
      <c r="BI231" s="162">
        <f>IF(N231="nulová",J231,0)</f>
        <v>0</v>
      </c>
      <c r="BJ231" s="17" t="s">
        <v>81</v>
      </c>
      <c r="BK231" s="162">
        <f>ROUND(I231*H231,2)</f>
        <v>0</v>
      </c>
      <c r="BL231" s="17" t="s">
        <v>196</v>
      </c>
      <c r="BM231" s="161" t="s">
        <v>466</v>
      </c>
    </row>
    <row r="232" spans="1:47" s="2" customFormat="1" ht="19.5">
      <c r="A232" s="32"/>
      <c r="B232" s="33"/>
      <c r="C232" s="32"/>
      <c r="D232" s="163" t="s">
        <v>168</v>
      </c>
      <c r="E232" s="32"/>
      <c r="F232" s="164" t="s">
        <v>465</v>
      </c>
      <c r="G232" s="32"/>
      <c r="H232" s="32"/>
      <c r="I232" s="165"/>
      <c r="J232" s="32"/>
      <c r="K232" s="32"/>
      <c r="L232" s="33"/>
      <c r="M232" s="166"/>
      <c r="N232" s="167"/>
      <c r="O232" s="58"/>
      <c r="P232" s="58"/>
      <c r="Q232" s="58"/>
      <c r="R232" s="58"/>
      <c r="S232" s="58"/>
      <c r="T232" s="59"/>
      <c r="U232" s="32"/>
      <c r="V232" s="32"/>
      <c r="W232" s="32"/>
      <c r="X232" s="32"/>
      <c r="Y232" s="32"/>
      <c r="Z232" s="32"/>
      <c r="AA232" s="32"/>
      <c r="AB232" s="32"/>
      <c r="AC232" s="32"/>
      <c r="AD232" s="32"/>
      <c r="AE232" s="32"/>
      <c r="AT232" s="17" t="s">
        <v>168</v>
      </c>
      <c r="AU232" s="17" t="s">
        <v>83</v>
      </c>
    </row>
    <row r="233" spans="2:63" s="12" customFormat="1" ht="22.9" customHeight="1">
      <c r="B233" s="136"/>
      <c r="D233" s="137" t="s">
        <v>73</v>
      </c>
      <c r="E233" s="147" t="s">
        <v>467</v>
      </c>
      <c r="F233" s="147" t="s">
        <v>468</v>
      </c>
      <c r="I233" s="139"/>
      <c r="J233" s="148">
        <f>BK233</f>
        <v>0</v>
      </c>
      <c r="L233" s="136"/>
      <c r="M233" s="141"/>
      <c r="N233" s="142"/>
      <c r="O233" s="142"/>
      <c r="P233" s="143">
        <f>SUM(P234:P237)</f>
        <v>0</v>
      </c>
      <c r="Q233" s="142"/>
      <c r="R233" s="143">
        <f>SUM(R234:R237)</f>
        <v>0</v>
      </c>
      <c r="S233" s="142"/>
      <c r="T233" s="144">
        <f>SUM(T234:T237)</f>
        <v>0</v>
      </c>
      <c r="AR233" s="137" t="s">
        <v>81</v>
      </c>
      <c r="AT233" s="145" t="s">
        <v>73</v>
      </c>
      <c r="AU233" s="145" t="s">
        <v>81</v>
      </c>
      <c r="AY233" s="137" t="s">
        <v>158</v>
      </c>
      <c r="BK233" s="146">
        <f>SUM(BK234:BK237)</f>
        <v>0</v>
      </c>
    </row>
    <row r="234" spans="1:65" s="2" customFormat="1" ht="14.45" customHeight="1">
      <c r="A234" s="32"/>
      <c r="B234" s="149"/>
      <c r="C234" s="150" t="s">
        <v>389</v>
      </c>
      <c r="D234" s="150" t="s">
        <v>161</v>
      </c>
      <c r="E234" s="151" t="s">
        <v>469</v>
      </c>
      <c r="F234" s="152" t="s">
        <v>470</v>
      </c>
      <c r="G234" s="153" t="s">
        <v>340</v>
      </c>
      <c r="H234" s="154">
        <v>3</v>
      </c>
      <c r="I234" s="155"/>
      <c r="J234" s="156">
        <f>ROUND(I234*H234,2)</f>
        <v>0</v>
      </c>
      <c r="K234" s="152" t="s">
        <v>1</v>
      </c>
      <c r="L234" s="33"/>
      <c r="M234" s="157" t="s">
        <v>1</v>
      </c>
      <c r="N234" s="158" t="s">
        <v>39</v>
      </c>
      <c r="O234" s="58"/>
      <c r="P234" s="159">
        <f>O234*H234</f>
        <v>0</v>
      </c>
      <c r="Q234" s="159">
        <v>0</v>
      </c>
      <c r="R234" s="159">
        <f>Q234*H234</f>
        <v>0</v>
      </c>
      <c r="S234" s="159">
        <v>0</v>
      </c>
      <c r="T234" s="160">
        <f>S234*H234</f>
        <v>0</v>
      </c>
      <c r="U234" s="32"/>
      <c r="V234" s="32"/>
      <c r="W234" s="32"/>
      <c r="X234" s="32"/>
      <c r="Y234" s="32"/>
      <c r="Z234" s="32"/>
      <c r="AA234" s="32"/>
      <c r="AB234" s="32"/>
      <c r="AC234" s="32"/>
      <c r="AD234" s="32"/>
      <c r="AE234" s="32"/>
      <c r="AR234" s="161" t="s">
        <v>196</v>
      </c>
      <c r="AT234" s="161" t="s">
        <v>161</v>
      </c>
      <c r="AU234" s="161" t="s">
        <v>83</v>
      </c>
      <c r="AY234" s="17" t="s">
        <v>158</v>
      </c>
      <c r="BE234" s="162">
        <f>IF(N234="základní",J234,0)</f>
        <v>0</v>
      </c>
      <c r="BF234" s="162">
        <f>IF(N234="snížená",J234,0)</f>
        <v>0</v>
      </c>
      <c r="BG234" s="162">
        <f>IF(N234="zákl. přenesená",J234,0)</f>
        <v>0</v>
      </c>
      <c r="BH234" s="162">
        <f>IF(N234="sníž. přenesená",J234,0)</f>
        <v>0</v>
      </c>
      <c r="BI234" s="162">
        <f>IF(N234="nulová",J234,0)</f>
        <v>0</v>
      </c>
      <c r="BJ234" s="17" t="s">
        <v>81</v>
      </c>
      <c r="BK234" s="162">
        <f>ROUND(I234*H234,2)</f>
        <v>0</v>
      </c>
      <c r="BL234" s="17" t="s">
        <v>196</v>
      </c>
      <c r="BM234" s="161" t="s">
        <v>471</v>
      </c>
    </row>
    <row r="235" spans="1:47" s="2" customFormat="1" ht="11.25">
      <c r="A235" s="32"/>
      <c r="B235" s="33"/>
      <c r="C235" s="32"/>
      <c r="D235" s="163" t="s">
        <v>168</v>
      </c>
      <c r="E235" s="32"/>
      <c r="F235" s="164" t="s">
        <v>470</v>
      </c>
      <c r="G235" s="32"/>
      <c r="H235" s="32"/>
      <c r="I235" s="165"/>
      <c r="J235" s="32"/>
      <c r="K235" s="32"/>
      <c r="L235" s="33"/>
      <c r="M235" s="166"/>
      <c r="N235" s="167"/>
      <c r="O235" s="58"/>
      <c r="P235" s="58"/>
      <c r="Q235" s="58"/>
      <c r="R235" s="58"/>
      <c r="S235" s="58"/>
      <c r="T235" s="59"/>
      <c r="U235" s="32"/>
      <c r="V235" s="32"/>
      <c r="W235" s="32"/>
      <c r="X235" s="32"/>
      <c r="Y235" s="32"/>
      <c r="Z235" s="32"/>
      <c r="AA235" s="32"/>
      <c r="AB235" s="32"/>
      <c r="AC235" s="32"/>
      <c r="AD235" s="32"/>
      <c r="AE235" s="32"/>
      <c r="AT235" s="17" t="s">
        <v>168</v>
      </c>
      <c r="AU235" s="17" t="s">
        <v>83</v>
      </c>
    </row>
    <row r="236" spans="1:65" s="2" customFormat="1" ht="14.45" customHeight="1">
      <c r="A236" s="32"/>
      <c r="B236" s="149"/>
      <c r="C236" s="150" t="s">
        <v>472</v>
      </c>
      <c r="D236" s="150" t="s">
        <v>161</v>
      </c>
      <c r="E236" s="151" t="s">
        <v>473</v>
      </c>
      <c r="F236" s="152" t="s">
        <v>474</v>
      </c>
      <c r="G236" s="153" t="s">
        <v>340</v>
      </c>
      <c r="H236" s="154">
        <v>2</v>
      </c>
      <c r="I236" s="155"/>
      <c r="J236" s="156">
        <f>ROUND(I236*H236,2)</f>
        <v>0</v>
      </c>
      <c r="K236" s="152" t="s">
        <v>1</v>
      </c>
      <c r="L236" s="33"/>
      <c r="M236" s="157" t="s">
        <v>1</v>
      </c>
      <c r="N236" s="158" t="s">
        <v>39</v>
      </c>
      <c r="O236" s="58"/>
      <c r="P236" s="159">
        <f>O236*H236</f>
        <v>0</v>
      </c>
      <c r="Q236" s="159">
        <v>0</v>
      </c>
      <c r="R236" s="159">
        <f>Q236*H236</f>
        <v>0</v>
      </c>
      <c r="S236" s="159">
        <v>0</v>
      </c>
      <c r="T236" s="160">
        <f>S236*H236</f>
        <v>0</v>
      </c>
      <c r="U236" s="32"/>
      <c r="V236" s="32"/>
      <c r="W236" s="32"/>
      <c r="X236" s="32"/>
      <c r="Y236" s="32"/>
      <c r="Z236" s="32"/>
      <c r="AA236" s="32"/>
      <c r="AB236" s="32"/>
      <c r="AC236" s="32"/>
      <c r="AD236" s="32"/>
      <c r="AE236" s="32"/>
      <c r="AR236" s="161" t="s">
        <v>196</v>
      </c>
      <c r="AT236" s="161" t="s">
        <v>161</v>
      </c>
      <c r="AU236" s="161" t="s">
        <v>83</v>
      </c>
      <c r="AY236" s="17" t="s">
        <v>158</v>
      </c>
      <c r="BE236" s="162">
        <f>IF(N236="základní",J236,0)</f>
        <v>0</v>
      </c>
      <c r="BF236" s="162">
        <f>IF(N236="snížená",J236,0)</f>
        <v>0</v>
      </c>
      <c r="BG236" s="162">
        <f>IF(N236="zákl. přenesená",J236,0)</f>
        <v>0</v>
      </c>
      <c r="BH236" s="162">
        <f>IF(N236="sníž. přenesená",J236,0)</f>
        <v>0</v>
      </c>
      <c r="BI236" s="162">
        <f>IF(N236="nulová",J236,0)</f>
        <v>0</v>
      </c>
      <c r="BJ236" s="17" t="s">
        <v>81</v>
      </c>
      <c r="BK236" s="162">
        <f>ROUND(I236*H236,2)</f>
        <v>0</v>
      </c>
      <c r="BL236" s="17" t="s">
        <v>196</v>
      </c>
      <c r="BM236" s="161" t="s">
        <v>475</v>
      </c>
    </row>
    <row r="237" spans="1:47" s="2" customFormat="1" ht="11.25">
      <c r="A237" s="32"/>
      <c r="B237" s="33"/>
      <c r="C237" s="32"/>
      <c r="D237" s="163" t="s">
        <v>168</v>
      </c>
      <c r="E237" s="32"/>
      <c r="F237" s="164" t="s">
        <v>474</v>
      </c>
      <c r="G237" s="32"/>
      <c r="H237" s="32"/>
      <c r="I237" s="165"/>
      <c r="J237" s="32"/>
      <c r="K237" s="32"/>
      <c r="L237" s="33"/>
      <c r="M237" s="166"/>
      <c r="N237" s="167"/>
      <c r="O237" s="58"/>
      <c r="P237" s="58"/>
      <c r="Q237" s="58"/>
      <c r="R237" s="58"/>
      <c r="S237" s="58"/>
      <c r="T237" s="59"/>
      <c r="U237" s="32"/>
      <c r="V237" s="32"/>
      <c r="W237" s="32"/>
      <c r="X237" s="32"/>
      <c r="Y237" s="32"/>
      <c r="Z237" s="32"/>
      <c r="AA237" s="32"/>
      <c r="AB237" s="32"/>
      <c r="AC237" s="32"/>
      <c r="AD237" s="32"/>
      <c r="AE237" s="32"/>
      <c r="AT237" s="17" t="s">
        <v>168</v>
      </c>
      <c r="AU237" s="17" t="s">
        <v>83</v>
      </c>
    </row>
    <row r="238" spans="2:63" s="12" customFormat="1" ht="22.9" customHeight="1">
      <c r="B238" s="136"/>
      <c r="D238" s="137" t="s">
        <v>73</v>
      </c>
      <c r="E238" s="147" t="s">
        <v>476</v>
      </c>
      <c r="F238" s="147" t="s">
        <v>477</v>
      </c>
      <c r="I238" s="139"/>
      <c r="J238" s="148">
        <f>BK238</f>
        <v>0</v>
      </c>
      <c r="L238" s="136"/>
      <c r="M238" s="141"/>
      <c r="N238" s="142"/>
      <c r="O238" s="142"/>
      <c r="P238" s="143">
        <f>SUM(P239:P246)</f>
        <v>0</v>
      </c>
      <c r="Q238" s="142"/>
      <c r="R238" s="143">
        <f>SUM(R239:R246)</f>
        <v>0</v>
      </c>
      <c r="S238" s="142"/>
      <c r="T238" s="144">
        <f>SUM(T239:T246)</f>
        <v>0</v>
      </c>
      <c r="AR238" s="137" t="s">
        <v>81</v>
      </c>
      <c r="AT238" s="145" t="s">
        <v>73</v>
      </c>
      <c r="AU238" s="145" t="s">
        <v>81</v>
      </c>
      <c r="AY238" s="137" t="s">
        <v>158</v>
      </c>
      <c r="BK238" s="146">
        <f>SUM(BK239:BK246)</f>
        <v>0</v>
      </c>
    </row>
    <row r="239" spans="1:65" s="2" customFormat="1" ht="14.45" customHeight="1">
      <c r="A239" s="32"/>
      <c r="B239" s="149"/>
      <c r="C239" s="150" t="s">
        <v>392</v>
      </c>
      <c r="D239" s="150" t="s">
        <v>161</v>
      </c>
      <c r="E239" s="151" t="s">
        <v>478</v>
      </c>
      <c r="F239" s="152" t="s">
        <v>479</v>
      </c>
      <c r="G239" s="153" t="s">
        <v>340</v>
      </c>
      <c r="H239" s="154">
        <v>25</v>
      </c>
      <c r="I239" s="155"/>
      <c r="J239" s="156">
        <f>ROUND(I239*H239,2)</f>
        <v>0</v>
      </c>
      <c r="K239" s="152" t="s">
        <v>1</v>
      </c>
      <c r="L239" s="33"/>
      <c r="M239" s="157" t="s">
        <v>1</v>
      </c>
      <c r="N239" s="158" t="s">
        <v>39</v>
      </c>
      <c r="O239" s="58"/>
      <c r="P239" s="159">
        <f>O239*H239</f>
        <v>0</v>
      </c>
      <c r="Q239" s="159">
        <v>0</v>
      </c>
      <c r="R239" s="159">
        <f>Q239*H239</f>
        <v>0</v>
      </c>
      <c r="S239" s="159">
        <v>0</v>
      </c>
      <c r="T239" s="160">
        <f>S239*H239</f>
        <v>0</v>
      </c>
      <c r="U239" s="32"/>
      <c r="V239" s="32"/>
      <c r="W239" s="32"/>
      <c r="X239" s="32"/>
      <c r="Y239" s="32"/>
      <c r="Z239" s="32"/>
      <c r="AA239" s="32"/>
      <c r="AB239" s="32"/>
      <c r="AC239" s="32"/>
      <c r="AD239" s="32"/>
      <c r="AE239" s="32"/>
      <c r="AR239" s="161" t="s">
        <v>196</v>
      </c>
      <c r="AT239" s="161" t="s">
        <v>161</v>
      </c>
      <c r="AU239" s="161" t="s">
        <v>83</v>
      </c>
      <c r="AY239" s="17" t="s">
        <v>158</v>
      </c>
      <c r="BE239" s="162">
        <f>IF(N239="základní",J239,0)</f>
        <v>0</v>
      </c>
      <c r="BF239" s="162">
        <f>IF(N239="snížená",J239,0)</f>
        <v>0</v>
      </c>
      <c r="BG239" s="162">
        <f>IF(N239="zákl. přenesená",J239,0)</f>
        <v>0</v>
      </c>
      <c r="BH239" s="162">
        <f>IF(N239="sníž. přenesená",J239,0)</f>
        <v>0</v>
      </c>
      <c r="BI239" s="162">
        <f>IF(N239="nulová",J239,0)</f>
        <v>0</v>
      </c>
      <c r="BJ239" s="17" t="s">
        <v>81</v>
      </c>
      <c r="BK239" s="162">
        <f>ROUND(I239*H239,2)</f>
        <v>0</v>
      </c>
      <c r="BL239" s="17" t="s">
        <v>196</v>
      </c>
      <c r="BM239" s="161" t="s">
        <v>480</v>
      </c>
    </row>
    <row r="240" spans="1:47" s="2" customFormat="1" ht="11.25">
      <c r="A240" s="32"/>
      <c r="B240" s="33"/>
      <c r="C240" s="32"/>
      <c r="D240" s="163" t="s">
        <v>168</v>
      </c>
      <c r="E240" s="32"/>
      <c r="F240" s="164" t="s">
        <v>479</v>
      </c>
      <c r="G240" s="32"/>
      <c r="H240" s="32"/>
      <c r="I240" s="165"/>
      <c r="J240" s="32"/>
      <c r="K240" s="32"/>
      <c r="L240" s="33"/>
      <c r="M240" s="166"/>
      <c r="N240" s="167"/>
      <c r="O240" s="58"/>
      <c r="P240" s="58"/>
      <c r="Q240" s="58"/>
      <c r="R240" s="58"/>
      <c r="S240" s="58"/>
      <c r="T240" s="59"/>
      <c r="U240" s="32"/>
      <c r="V240" s="32"/>
      <c r="W240" s="32"/>
      <c r="X240" s="32"/>
      <c r="Y240" s="32"/>
      <c r="Z240" s="32"/>
      <c r="AA240" s="32"/>
      <c r="AB240" s="32"/>
      <c r="AC240" s="32"/>
      <c r="AD240" s="32"/>
      <c r="AE240" s="32"/>
      <c r="AT240" s="17" t="s">
        <v>168</v>
      </c>
      <c r="AU240" s="17" t="s">
        <v>83</v>
      </c>
    </row>
    <row r="241" spans="1:65" s="2" customFormat="1" ht="14.45" customHeight="1">
      <c r="A241" s="32"/>
      <c r="B241" s="149"/>
      <c r="C241" s="150" t="s">
        <v>481</v>
      </c>
      <c r="D241" s="150" t="s">
        <v>161</v>
      </c>
      <c r="E241" s="151" t="s">
        <v>482</v>
      </c>
      <c r="F241" s="152" t="s">
        <v>483</v>
      </c>
      <c r="G241" s="153" t="s">
        <v>340</v>
      </c>
      <c r="H241" s="154">
        <v>15</v>
      </c>
      <c r="I241" s="155"/>
      <c r="J241" s="156">
        <f>ROUND(I241*H241,2)</f>
        <v>0</v>
      </c>
      <c r="K241" s="152" t="s">
        <v>1</v>
      </c>
      <c r="L241" s="33"/>
      <c r="M241" s="157" t="s">
        <v>1</v>
      </c>
      <c r="N241" s="158" t="s">
        <v>39</v>
      </c>
      <c r="O241" s="58"/>
      <c r="P241" s="159">
        <f>O241*H241</f>
        <v>0</v>
      </c>
      <c r="Q241" s="159">
        <v>0</v>
      </c>
      <c r="R241" s="159">
        <f>Q241*H241</f>
        <v>0</v>
      </c>
      <c r="S241" s="159">
        <v>0</v>
      </c>
      <c r="T241" s="160">
        <f>S241*H241</f>
        <v>0</v>
      </c>
      <c r="U241" s="32"/>
      <c r="V241" s="32"/>
      <c r="W241" s="32"/>
      <c r="X241" s="32"/>
      <c r="Y241" s="32"/>
      <c r="Z241" s="32"/>
      <c r="AA241" s="32"/>
      <c r="AB241" s="32"/>
      <c r="AC241" s="32"/>
      <c r="AD241" s="32"/>
      <c r="AE241" s="32"/>
      <c r="AR241" s="161" t="s">
        <v>196</v>
      </c>
      <c r="AT241" s="161" t="s">
        <v>161</v>
      </c>
      <c r="AU241" s="161" t="s">
        <v>83</v>
      </c>
      <c r="AY241" s="17" t="s">
        <v>158</v>
      </c>
      <c r="BE241" s="162">
        <f>IF(N241="základní",J241,0)</f>
        <v>0</v>
      </c>
      <c r="BF241" s="162">
        <f>IF(N241="snížená",J241,0)</f>
        <v>0</v>
      </c>
      <c r="BG241" s="162">
        <f>IF(N241="zákl. přenesená",J241,0)</f>
        <v>0</v>
      </c>
      <c r="BH241" s="162">
        <f>IF(N241="sníž. přenesená",J241,0)</f>
        <v>0</v>
      </c>
      <c r="BI241" s="162">
        <f>IF(N241="nulová",J241,0)</f>
        <v>0</v>
      </c>
      <c r="BJ241" s="17" t="s">
        <v>81</v>
      </c>
      <c r="BK241" s="162">
        <f>ROUND(I241*H241,2)</f>
        <v>0</v>
      </c>
      <c r="BL241" s="17" t="s">
        <v>196</v>
      </c>
      <c r="BM241" s="161" t="s">
        <v>484</v>
      </c>
    </row>
    <row r="242" spans="1:47" s="2" customFormat="1" ht="11.25">
      <c r="A242" s="32"/>
      <c r="B242" s="33"/>
      <c r="C242" s="32"/>
      <c r="D242" s="163" t="s">
        <v>168</v>
      </c>
      <c r="E242" s="32"/>
      <c r="F242" s="164" t="s">
        <v>483</v>
      </c>
      <c r="G242" s="32"/>
      <c r="H242" s="32"/>
      <c r="I242" s="165"/>
      <c r="J242" s="32"/>
      <c r="K242" s="32"/>
      <c r="L242" s="33"/>
      <c r="M242" s="166"/>
      <c r="N242" s="167"/>
      <c r="O242" s="58"/>
      <c r="P242" s="58"/>
      <c r="Q242" s="58"/>
      <c r="R242" s="58"/>
      <c r="S242" s="58"/>
      <c r="T242" s="59"/>
      <c r="U242" s="32"/>
      <c r="V242" s="32"/>
      <c r="W242" s="32"/>
      <c r="X242" s="32"/>
      <c r="Y242" s="32"/>
      <c r="Z242" s="32"/>
      <c r="AA242" s="32"/>
      <c r="AB242" s="32"/>
      <c r="AC242" s="32"/>
      <c r="AD242" s="32"/>
      <c r="AE242" s="32"/>
      <c r="AT242" s="17" t="s">
        <v>168</v>
      </c>
      <c r="AU242" s="17" t="s">
        <v>83</v>
      </c>
    </row>
    <row r="243" spans="1:65" s="2" customFormat="1" ht="14.45" customHeight="1">
      <c r="A243" s="32"/>
      <c r="B243" s="149"/>
      <c r="C243" s="150" t="s">
        <v>395</v>
      </c>
      <c r="D243" s="150" t="s">
        <v>161</v>
      </c>
      <c r="E243" s="151" t="s">
        <v>485</v>
      </c>
      <c r="F243" s="152" t="s">
        <v>486</v>
      </c>
      <c r="G243" s="153" t="s">
        <v>340</v>
      </c>
      <c r="H243" s="154">
        <v>220</v>
      </c>
      <c r="I243" s="155"/>
      <c r="J243" s="156">
        <f>ROUND(I243*H243,2)</f>
        <v>0</v>
      </c>
      <c r="K243" s="152" t="s">
        <v>1</v>
      </c>
      <c r="L243" s="33"/>
      <c r="M243" s="157" t="s">
        <v>1</v>
      </c>
      <c r="N243" s="158" t="s">
        <v>39</v>
      </c>
      <c r="O243" s="58"/>
      <c r="P243" s="159">
        <f>O243*H243</f>
        <v>0</v>
      </c>
      <c r="Q243" s="159">
        <v>0</v>
      </c>
      <c r="R243" s="159">
        <f>Q243*H243</f>
        <v>0</v>
      </c>
      <c r="S243" s="159">
        <v>0</v>
      </c>
      <c r="T243" s="160">
        <f>S243*H243</f>
        <v>0</v>
      </c>
      <c r="U243" s="32"/>
      <c r="V243" s="32"/>
      <c r="W243" s="32"/>
      <c r="X243" s="32"/>
      <c r="Y243" s="32"/>
      <c r="Z243" s="32"/>
      <c r="AA243" s="32"/>
      <c r="AB243" s="32"/>
      <c r="AC243" s="32"/>
      <c r="AD243" s="32"/>
      <c r="AE243" s="32"/>
      <c r="AR243" s="161" t="s">
        <v>196</v>
      </c>
      <c r="AT243" s="161" t="s">
        <v>161</v>
      </c>
      <c r="AU243" s="161" t="s">
        <v>83</v>
      </c>
      <c r="AY243" s="17" t="s">
        <v>158</v>
      </c>
      <c r="BE243" s="162">
        <f>IF(N243="základní",J243,0)</f>
        <v>0</v>
      </c>
      <c r="BF243" s="162">
        <f>IF(N243="snížená",J243,0)</f>
        <v>0</v>
      </c>
      <c r="BG243" s="162">
        <f>IF(N243="zákl. přenesená",J243,0)</f>
        <v>0</v>
      </c>
      <c r="BH243" s="162">
        <f>IF(N243="sníž. přenesená",J243,0)</f>
        <v>0</v>
      </c>
      <c r="BI243" s="162">
        <f>IF(N243="nulová",J243,0)</f>
        <v>0</v>
      </c>
      <c r="BJ243" s="17" t="s">
        <v>81</v>
      </c>
      <c r="BK243" s="162">
        <f>ROUND(I243*H243,2)</f>
        <v>0</v>
      </c>
      <c r="BL243" s="17" t="s">
        <v>196</v>
      </c>
      <c r="BM243" s="161" t="s">
        <v>487</v>
      </c>
    </row>
    <row r="244" spans="1:47" s="2" customFormat="1" ht="11.25">
      <c r="A244" s="32"/>
      <c r="B244" s="33"/>
      <c r="C244" s="32"/>
      <c r="D244" s="163" t="s">
        <v>168</v>
      </c>
      <c r="E244" s="32"/>
      <c r="F244" s="164" t="s">
        <v>486</v>
      </c>
      <c r="G244" s="32"/>
      <c r="H244" s="32"/>
      <c r="I244" s="165"/>
      <c r="J244" s="32"/>
      <c r="K244" s="32"/>
      <c r="L244" s="33"/>
      <c r="M244" s="166"/>
      <c r="N244" s="167"/>
      <c r="O244" s="58"/>
      <c r="P244" s="58"/>
      <c r="Q244" s="58"/>
      <c r="R244" s="58"/>
      <c r="S244" s="58"/>
      <c r="T244" s="59"/>
      <c r="U244" s="32"/>
      <c r="V244" s="32"/>
      <c r="W244" s="32"/>
      <c r="X244" s="32"/>
      <c r="Y244" s="32"/>
      <c r="Z244" s="32"/>
      <c r="AA244" s="32"/>
      <c r="AB244" s="32"/>
      <c r="AC244" s="32"/>
      <c r="AD244" s="32"/>
      <c r="AE244" s="32"/>
      <c r="AT244" s="17" t="s">
        <v>168</v>
      </c>
      <c r="AU244" s="17" t="s">
        <v>83</v>
      </c>
    </row>
    <row r="245" spans="1:65" s="2" customFormat="1" ht="14.45" customHeight="1">
      <c r="A245" s="32"/>
      <c r="B245" s="149"/>
      <c r="C245" s="150" t="s">
        <v>488</v>
      </c>
      <c r="D245" s="150" t="s">
        <v>161</v>
      </c>
      <c r="E245" s="151" t="s">
        <v>489</v>
      </c>
      <c r="F245" s="152" t="s">
        <v>490</v>
      </c>
      <c r="G245" s="153" t="s">
        <v>340</v>
      </c>
      <c r="H245" s="154">
        <v>15</v>
      </c>
      <c r="I245" s="155"/>
      <c r="J245" s="156">
        <f>ROUND(I245*H245,2)</f>
        <v>0</v>
      </c>
      <c r="K245" s="152" t="s">
        <v>1</v>
      </c>
      <c r="L245" s="33"/>
      <c r="M245" s="157" t="s">
        <v>1</v>
      </c>
      <c r="N245" s="158" t="s">
        <v>39</v>
      </c>
      <c r="O245" s="58"/>
      <c r="P245" s="159">
        <f>O245*H245</f>
        <v>0</v>
      </c>
      <c r="Q245" s="159">
        <v>0</v>
      </c>
      <c r="R245" s="159">
        <f>Q245*H245</f>
        <v>0</v>
      </c>
      <c r="S245" s="159">
        <v>0</v>
      </c>
      <c r="T245" s="160">
        <f>S245*H245</f>
        <v>0</v>
      </c>
      <c r="U245" s="32"/>
      <c r="V245" s="32"/>
      <c r="W245" s="32"/>
      <c r="X245" s="32"/>
      <c r="Y245" s="32"/>
      <c r="Z245" s="32"/>
      <c r="AA245" s="32"/>
      <c r="AB245" s="32"/>
      <c r="AC245" s="32"/>
      <c r="AD245" s="32"/>
      <c r="AE245" s="32"/>
      <c r="AR245" s="161" t="s">
        <v>196</v>
      </c>
      <c r="AT245" s="161" t="s">
        <v>161</v>
      </c>
      <c r="AU245" s="161" t="s">
        <v>83</v>
      </c>
      <c r="AY245" s="17" t="s">
        <v>158</v>
      </c>
      <c r="BE245" s="162">
        <f>IF(N245="základní",J245,0)</f>
        <v>0</v>
      </c>
      <c r="BF245" s="162">
        <f>IF(N245="snížená",J245,0)</f>
        <v>0</v>
      </c>
      <c r="BG245" s="162">
        <f>IF(N245="zákl. přenesená",J245,0)</f>
        <v>0</v>
      </c>
      <c r="BH245" s="162">
        <f>IF(N245="sníž. přenesená",J245,0)</f>
        <v>0</v>
      </c>
      <c r="BI245" s="162">
        <f>IF(N245="nulová",J245,0)</f>
        <v>0</v>
      </c>
      <c r="BJ245" s="17" t="s">
        <v>81</v>
      </c>
      <c r="BK245" s="162">
        <f>ROUND(I245*H245,2)</f>
        <v>0</v>
      </c>
      <c r="BL245" s="17" t="s">
        <v>196</v>
      </c>
      <c r="BM245" s="161" t="s">
        <v>491</v>
      </c>
    </row>
    <row r="246" spans="1:47" s="2" customFormat="1" ht="11.25">
      <c r="A246" s="32"/>
      <c r="B246" s="33"/>
      <c r="C246" s="32"/>
      <c r="D246" s="163" t="s">
        <v>168</v>
      </c>
      <c r="E246" s="32"/>
      <c r="F246" s="164" t="s">
        <v>490</v>
      </c>
      <c r="G246" s="32"/>
      <c r="H246" s="32"/>
      <c r="I246" s="165"/>
      <c r="J246" s="32"/>
      <c r="K246" s="32"/>
      <c r="L246" s="33"/>
      <c r="M246" s="166"/>
      <c r="N246" s="167"/>
      <c r="O246" s="58"/>
      <c r="P246" s="58"/>
      <c r="Q246" s="58"/>
      <c r="R246" s="58"/>
      <c r="S246" s="58"/>
      <c r="T246" s="59"/>
      <c r="U246" s="32"/>
      <c r="V246" s="32"/>
      <c r="W246" s="32"/>
      <c r="X246" s="32"/>
      <c r="Y246" s="32"/>
      <c r="Z246" s="32"/>
      <c r="AA246" s="32"/>
      <c r="AB246" s="32"/>
      <c r="AC246" s="32"/>
      <c r="AD246" s="32"/>
      <c r="AE246" s="32"/>
      <c r="AT246" s="17" t="s">
        <v>168</v>
      </c>
      <c r="AU246" s="17" t="s">
        <v>83</v>
      </c>
    </row>
    <row r="247" spans="2:63" s="12" customFormat="1" ht="22.9" customHeight="1">
      <c r="B247" s="136"/>
      <c r="D247" s="137" t="s">
        <v>73</v>
      </c>
      <c r="E247" s="147" t="s">
        <v>492</v>
      </c>
      <c r="F247" s="147" t="s">
        <v>493</v>
      </c>
      <c r="I247" s="139"/>
      <c r="J247" s="148">
        <f>BK247</f>
        <v>0</v>
      </c>
      <c r="L247" s="136"/>
      <c r="M247" s="141"/>
      <c r="N247" s="142"/>
      <c r="O247" s="142"/>
      <c r="P247" s="143">
        <f>SUM(P248:P251)</f>
        <v>0</v>
      </c>
      <c r="Q247" s="142"/>
      <c r="R247" s="143">
        <f>SUM(R248:R251)</f>
        <v>0</v>
      </c>
      <c r="S247" s="142"/>
      <c r="T247" s="144">
        <f>SUM(T248:T251)</f>
        <v>0</v>
      </c>
      <c r="AR247" s="137" t="s">
        <v>81</v>
      </c>
      <c r="AT247" s="145" t="s">
        <v>73</v>
      </c>
      <c r="AU247" s="145" t="s">
        <v>81</v>
      </c>
      <c r="AY247" s="137" t="s">
        <v>158</v>
      </c>
      <c r="BK247" s="146">
        <f>SUM(BK248:BK251)</f>
        <v>0</v>
      </c>
    </row>
    <row r="248" spans="1:65" s="2" customFormat="1" ht="14.45" customHeight="1">
      <c r="A248" s="32"/>
      <c r="B248" s="149"/>
      <c r="C248" s="150" t="s">
        <v>398</v>
      </c>
      <c r="D248" s="150" t="s">
        <v>161</v>
      </c>
      <c r="E248" s="151" t="s">
        <v>494</v>
      </c>
      <c r="F248" s="152" t="s">
        <v>495</v>
      </c>
      <c r="G248" s="153" t="s">
        <v>340</v>
      </c>
      <c r="H248" s="154">
        <v>5</v>
      </c>
      <c r="I248" s="155"/>
      <c r="J248" s="156">
        <f>ROUND(I248*H248,2)</f>
        <v>0</v>
      </c>
      <c r="K248" s="152" t="s">
        <v>1</v>
      </c>
      <c r="L248" s="33"/>
      <c r="M248" s="157" t="s">
        <v>1</v>
      </c>
      <c r="N248" s="158" t="s">
        <v>39</v>
      </c>
      <c r="O248" s="58"/>
      <c r="P248" s="159">
        <f>O248*H248</f>
        <v>0</v>
      </c>
      <c r="Q248" s="159">
        <v>0</v>
      </c>
      <c r="R248" s="159">
        <f>Q248*H248</f>
        <v>0</v>
      </c>
      <c r="S248" s="159">
        <v>0</v>
      </c>
      <c r="T248" s="160">
        <f>S248*H248</f>
        <v>0</v>
      </c>
      <c r="U248" s="32"/>
      <c r="V248" s="32"/>
      <c r="W248" s="32"/>
      <c r="X248" s="32"/>
      <c r="Y248" s="32"/>
      <c r="Z248" s="32"/>
      <c r="AA248" s="32"/>
      <c r="AB248" s="32"/>
      <c r="AC248" s="32"/>
      <c r="AD248" s="32"/>
      <c r="AE248" s="32"/>
      <c r="AR248" s="161" t="s">
        <v>196</v>
      </c>
      <c r="AT248" s="161" t="s">
        <v>161</v>
      </c>
      <c r="AU248" s="161" t="s">
        <v>83</v>
      </c>
      <c r="AY248" s="17" t="s">
        <v>158</v>
      </c>
      <c r="BE248" s="162">
        <f>IF(N248="základní",J248,0)</f>
        <v>0</v>
      </c>
      <c r="BF248" s="162">
        <f>IF(N248="snížená",J248,0)</f>
        <v>0</v>
      </c>
      <c r="BG248" s="162">
        <f>IF(N248="zákl. přenesená",J248,0)</f>
        <v>0</v>
      </c>
      <c r="BH248" s="162">
        <f>IF(N248="sníž. přenesená",J248,0)</f>
        <v>0</v>
      </c>
      <c r="BI248" s="162">
        <f>IF(N248="nulová",J248,0)</f>
        <v>0</v>
      </c>
      <c r="BJ248" s="17" t="s">
        <v>81</v>
      </c>
      <c r="BK248" s="162">
        <f>ROUND(I248*H248,2)</f>
        <v>0</v>
      </c>
      <c r="BL248" s="17" t="s">
        <v>196</v>
      </c>
      <c r="BM248" s="161" t="s">
        <v>496</v>
      </c>
    </row>
    <row r="249" spans="1:47" s="2" customFormat="1" ht="11.25">
      <c r="A249" s="32"/>
      <c r="B249" s="33"/>
      <c r="C249" s="32"/>
      <c r="D249" s="163" t="s">
        <v>168</v>
      </c>
      <c r="E249" s="32"/>
      <c r="F249" s="164" t="s">
        <v>495</v>
      </c>
      <c r="G249" s="32"/>
      <c r="H249" s="32"/>
      <c r="I249" s="165"/>
      <c r="J249" s="32"/>
      <c r="K249" s="32"/>
      <c r="L249" s="33"/>
      <c r="M249" s="166"/>
      <c r="N249" s="167"/>
      <c r="O249" s="58"/>
      <c r="P249" s="58"/>
      <c r="Q249" s="58"/>
      <c r="R249" s="58"/>
      <c r="S249" s="58"/>
      <c r="T249" s="59"/>
      <c r="U249" s="32"/>
      <c r="V249" s="32"/>
      <c r="W249" s="32"/>
      <c r="X249" s="32"/>
      <c r="Y249" s="32"/>
      <c r="Z249" s="32"/>
      <c r="AA249" s="32"/>
      <c r="AB249" s="32"/>
      <c r="AC249" s="32"/>
      <c r="AD249" s="32"/>
      <c r="AE249" s="32"/>
      <c r="AT249" s="17" t="s">
        <v>168</v>
      </c>
      <c r="AU249" s="17" t="s">
        <v>83</v>
      </c>
    </row>
    <row r="250" spans="1:65" s="2" customFormat="1" ht="22.15" customHeight="1">
      <c r="A250" s="32"/>
      <c r="B250" s="149"/>
      <c r="C250" s="150" t="s">
        <v>497</v>
      </c>
      <c r="D250" s="150" t="s">
        <v>161</v>
      </c>
      <c r="E250" s="151" t="s">
        <v>498</v>
      </c>
      <c r="F250" s="152" t="s">
        <v>499</v>
      </c>
      <c r="G250" s="153" t="s">
        <v>232</v>
      </c>
      <c r="H250" s="154">
        <v>30</v>
      </c>
      <c r="I250" s="155"/>
      <c r="J250" s="156">
        <f>ROUND(I250*H250,2)</f>
        <v>0</v>
      </c>
      <c r="K250" s="152" t="s">
        <v>1</v>
      </c>
      <c r="L250" s="33"/>
      <c r="M250" s="157" t="s">
        <v>1</v>
      </c>
      <c r="N250" s="158" t="s">
        <v>39</v>
      </c>
      <c r="O250" s="58"/>
      <c r="P250" s="159">
        <f>O250*H250</f>
        <v>0</v>
      </c>
      <c r="Q250" s="159">
        <v>0</v>
      </c>
      <c r="R250" s="159">
        <f>Q250*H250</f>
        <v>0</v>
      </c>
      <c r="S250" s="159">
        <v>0</v>
      </c>
      <c r="T250" s="160">
        <f>S250*H250</f>
        <v>0</v>
      </c>
      <c r="U250" s="32"/>
      <c r="V250" s="32"/>
      <c r="W250" s="32"/>
      <c r="X250" s="32"/>
      <c r="Y250" s="32"/>
      <c r="Z250" s="32"/>
      <c r="AA250" s="32"/>
      <c r="AB250" s="32"/>
      <c r="AC250" s="32"/>
      <c r="AD250" s="32"/>
      <c r="AE250" s="32"/>
      <c r="AR250" s="161" t="s">
        <v>196</v>
      </c>
      <c r="AT250" s="161" t="s">
        <v>161</v>
      </c>
      <c r="AU250" s="161" t="s">
        <v>83</v>
      </c>
      <c r="AY250" s="17" t="s">
        <v>158</v>
      </c>
      <c r="BE250" s="162">
        <f>IF(N250="základní",J250,0)</f>
        <v>0</v>
      </c>
      <c r="BF250" s="162">
        <f>IF(N250="snížená",J250,0)</f>
        <v>0</v>
      </c>
      <c r="BG250" s="162">
        <f>IF(N250="zákl. přenesená",J250,0)</f>
        <v>0</v>
      </c>
      <c r="BH250" s="162">
        <f>IF(N250="sníž. přenesená",J250,0)</f>
        <v>0</v>
      </c>
      <c r="BI250" s="162">
        <f>IF(N250="nulová",J250,0)</f>
        <v>0</v>
      </c>
      <c r="BJ250" s="17" t="s">
        <v>81</v>
      </c>
      <c r="BK250" s="162">
        <f>ROUND(I250*H250,2)</f>
        <v>0</v>
      </c>
      <c r="BL250" s="17" t="s">
        <v>196</v>
      </c>
      <c r="BM250" s="161" t="s">
        <v>500</v>
      </c>
    </row>
    <row r="251" spans="1:47" s="2" customFormat="1" ht="11.25">
      <c r="A251" s="32"/>
      <c r="B251" s="33"/>
      <c r="C251" s="32"/>
      <c r="D251" s="163" t="s">
        <v>168</v>
      </c>
      <c r="E251" s="32"/>
      <c r="F251" s="164" t="s">
        <v>499</v>
      </c>
      <c r="G251" s="32"/>
      <c r="H251" s="32"/>
      <c r="I251" s="165"/>
      <c r="J251" s="32"/>
      <c r="K251" s="32"/>
      <c r="L251" s="33"/>
      <c r="M251" s="166"/>
      <c r="N251" s="167"/>
      <c r="O251" s="58"/>
      <c r="P251" s="58"/>
      <c r="Q251" s="58"/>
      <c r="R251" s="58"/>
      <c r="S251" s="58"/>
      <c r="T251" s="59"/>
      <c r="U251" s="32"/>
      <c r="V251" s="32"/>
      <c r="W251" s="32"/>
      <c r="X251" s="32"/>
      <c r="Y251" s="32"/>
      <c r="Z251" s="32"/>
      <c r="AA251" s="32"/>
      <c r="AB251" s="32"/>
      <c r="AC251" s="32"/>
      <c r="AD251" s="32"/>
      <c r="AE251" s="32"/>
      <c r="AT251" s="17" t="s">
        <v>168</v>
      </c>
      <c r="AU251" s="17" t="s">
        <v>83</v>
      </c>
    </row>
    <row r="252" spans="2:63" s="12" customFormat="1" ht="22.9" customHeight="1">
      <c r="B252" s="136"/>
      <c r="D252" s="137" t="s">
        <v>73</v>
      </c>
      <c r="E252" s="147" t="s">
        <v>501</v>
      </c>
      <c r="F252" s="147" t="s">
        <v>502</v>
      </c>
      <c r="I252" s="139"/>
      <c r="J252" s="148">
        <f>BK252</f>
        <v>0</v>
      </c>
      <c r="L252" s="136"/>
      <c r="M252" s="141"/>
      <c r="N252" s="142"/>
      <c r="O252" s="142"/>
      <c r="P252" s="143">
        <f>SUM(P253:P260)</f>
        <v>0</v>
      </c>
      <c r="Q252" s="142"/>
      <c r="R252" s="143">
        <f>SUM(R253:R260)</f>
        <v>0</v>
      </c>
      <c r="S252" s="142"/>
      <c r="T252" s="144">
        <f>SUM(T253:T260)</f>
        <v>0</v>
      </c>
      <c r="AR252" s="137" t="s">
        <v>81</v>
      </c>
      <c r="AT252" s="145" t="s">
        <v>73</v>
      </c>
      <c r="AU252" s="145" t="s">
        <v>81</v>
      </c>
      <c r="AY252" s="137" t="s">
        <v>158</v>
      </c>
      <c r="BK252" s="146">
        <f>SUM(BK253:BK260)</f>
        <v>0</v>
      </c>
    </row>
    <row r="253" spans="1:65" s="2" customFormat="1" ht="14.45" customHeight="1">
      <c r="A253" s="32"/>
      <c r="B253" s="149"/>
      <c r="C253" s="150" t="s">
        <v>403</v>
      </c>
      <c r="D253" s="150" t="s">
        <v>161</v>
      </c>
      <c r="E253" s="151" t="s">
        <v>503</v>
      </c>
      <c r="F253" s="152" t="s">
        <v>504</v>
      </c>
      <c r="G253" s="153" t="s">
        <v>340</v>
      </c>
      <c r="H253" s="154">
        <v>150</v>
      </c>
      <c r="I253" s="155"/>
      <c r="J253" s="156">
        <f>ROUND(I253*H253,2)</f>
        <v>0</v>
      </c>
      <c r="K253" s="152" t="s">
        <v>1</v>
      </c>
      <c r="L253" s="33"/>
      <c r="M253" s="157" t="s">
        <v>1</v>
      </c>
      <c r="N253" s="158" t="s">
        <v>39</v>
      </c>
      <c r="O253" s="58"/>
      <c r="P253" s="159">
        <f>O253*H253</f>
        <v>0</v>
      </c>
      <c r="Q253" s="159">
        <v>0</v>
      </c>
      <c r="R253" s="159">
        <f>Q253*H253</f>
        <v>0</v>
      </c>
      <c r="S253" s="159">
        <v>0</v>
      </c>
      <c r="T253" s="160">
        <f>S253*H253</f>
        <v>0</v>
      </c>
      <c r="U253" s="32"/>
      <c r="V253" s="32"/>
      <c r="W253" s="32"/>
      <c r="X253" s="32"/>
      <c r="Y253" s="32"/>
      <c r="Z253" s="32"/>
      <c r="AA253" s="32"/>
      <c r="AB253" s="32"/>
      <c r="AC253" s="32"/>
      <c r="AD253" s="32"/>
      <c r="AE253" s="32"/>
      <c r="AR253" s="161" t="s">
        <v>196</v>
      </c>
      <c r="AT253" s="161" t="s">
        <v>161</v>
      </c>
      <c r="AU253" s="161" t="s">
        <v>83</v>
      </c>
      <c r="AY253" s="17" t="s">
        <v>158</v>
      </c>
      <c r="BE253" s="162">
        <f>IF(N253="základní",J253,0)</f>
        <v>0</v>
      </c>
      <c r="BF253" s="162">
        <f>IF(N253="snížená",J253,0)</f>
        <v>0</v>
      </c>
      <c r="BG253" s="162">
        <f>IF(N253="zákl. přenesená",J253,0)</f>
        <v>0</v>
      </c>
      <c r="BH253" s="162">
        <f>IF(N253="sníž. přenesená",J253,0)</f>
        <v>0</v>
      </c>
      <c r="BI253" s="162">
        <f>IF(N253="nulová",J253,0)</f>
        <v>0</v>
      </c>
      <c r="BJ253" s="17" t="s">
        <v>81</v>
      </c>
      <c r="BK253" s="162">
        <f>ROUND(I253*H253,2)</f>
        <v>0</v>
      </c>
      <c r="BL253" s="17" t="s">
        <v>196</v>
      </c>
      <c r="BM253" s="161" t="s">
        <v>505</v>
      </c>
    </row>
    <row r="254" spans="1:47" s="2" customFormat="1" ht="11.25">
      <c r="A254" s="32"/>
      <c r="B254" s="33"/>
      <c r="C254" s="32"/>
      <c r="D254" s="163" t="s">
        <v>168</v>
      </c>
      <c r="E254" s="32"/>
      <c r="F254" s="164" t="s">
        <v>504</v>
      </c>
      <c r="G254" s="32"/>
      <c r="H254" s="32"/>
      <c r="I254" s="165"/>
      <c r="J254" s="32"/>
      <c r="K254" s="32"/>
      <c r="L254" s="33"/>
      <c r="M254" s="166"/>
      <c r="N254" s="167"/>
      <c r="O254" s="58"/>
      <c r="P254" s="58"/>
      <c r="Q254" s="58"/>
      <c r="R254" s="58"/>
      <c r="S254" s="58"/>
      <c r="T254" s="59"/>
      <c r="U254" s="32"/>
      <c r="V254" s="32"/>
      <c r="W254" s="32"/>
      <c r="X254" s="32"/>
      <c r="Y254" s="32"/>
      <c r="Z254" s="32"/>
      <c r="AA254" s="32"/>
      <c r="AB254" s="32"/>
      <c r="AC254" s="32"/>
      <c r="AD254" s="32"/>
      <c r="AE254" s="32"/>
      <c r="AT254" s="17" t="s">
        <v>168</v>
      </c>
      <c r="AU254" s="17" t="s">
        <v>83</v>
      </c>
    </row>
    <row r="255" spans="1:65" s="2" customFormat="1" ht="14.45" customHeight="1">
      <c r="A255" s="32"/>
      <c r="B255" s="149"/>
      <c r="C255" s="150" t="s">
        <v>506</v>
      </c>
      <c r="D255" s="150" t="s">
        <v>161</v>
      </c>
      <c r="E255" s="151" t="s">
        <v>507</v>
      </c>
      <c r="F255" s="152" t="s">
        <v>508</v>
      </c>
      <c r="G255" s="153" t="s">
        <v>340</v>
      </c>
      <c r="H255" s="154">
        <v>150</v>
      </c>
      <c r="I255" s="155"/>
      <c r="J255" s="156">
        <f>ROUND(I255*H255,2)</f>
        <v>0</v>
      </c>
      <c r="K255" s="152" t="s">
        <v>1</v>
      </c>
      <c r="L255" s="33"/>
      <c r="M255" s="157" t="s">
        <v>1</v>
      </c>
      <c r="N255" s="158" t="s">
        <v>39</v>
      </c>
      <c r="O255" s="58"/>
      <c r="P255" s="159">
        <f>O255*H255</f>
        <v>0</v>
      </c>
      <c r="Q255" s="159">
        <v>0</v>
      </c>
      <c r="R255" s="159">
        <f>Q255*H255</f>
        <v>0</v>
      </c>
      <c r="S255" s="159">
        <v>0</v>
      </c>
      <c r="T255" s="160">
        <f>S255*H255</f>
        <v>0</v>
      </c>
      <c r="U255" s="32"/>
      <c r="V255" s="32"/>
      <c r="W255" s="32"/>
      <c r="X255" s="32"/>
      <c r="Y255" s="32"/>
      <c r="Z255" s="32"/>
      <c r="AA255" s="32"/>
      <c r="AB255" s="32"/>
      <c r="AC255" s="32"/>
      <c r="AD255" s="32"/>
      <c r="AE255" s="32"/>
      <c r="AR255" s="161" t="s">
        <v>196</v>
      </c>
      <c r="AT255" s="161" t="s">
        <v>161</v>
      </c>
      <c r="AU255" s="161" t="s">
        <v>83</v>
      </c>
      <c r="AY255" s="17" t="s">
        <v>158</v>
      </c>
      <c r="BE255" s="162">
        <f>IF(N255="základní",J255,0)</f>
        <v>0</v>
      </c>
      <c r="BF255" s="162">
        <f>IF(N255="snížená",J255,0)</f>
        <v>0</v>
      </c>
      <c r="BG255" s="162">
        <f>IF(N255="zákl. přenesená",J255,0)</f>
        <v>0</v>
      </c>
      <c r="BH255" s="162">
        <f>IF(N255="sníž. přenesená",J255,0)</f>
        <v>0</v>
      </c>
      <c r="BI255" s="162">
        <f>IF(N255="nulová",J255,0)</f>
        <v>0</v>
      </c>
      <c r="BJ255" s="17" t="s">
        <v>81</v>
      </c>
      <c r="BK255" s="162">
        <f>ROUND(I255*H255,2)</f>
        <v>0</v>
      </c>
      <c r="BL255" s="17" t="s">
        <v>196</v>
      </c>
      <c r="BM255" s="161" t="s">
        <v>509</v>
      </c>
    </row>
    <row r="256" spans="1:47" s="2" customFormat="1" ht="11.25">
      <c r="A256" s="32"/>
      <c r="B256" s="33"/>
      <c r="C256" s="32"/>
      <c r="D256" s="163" t="s">
        <v>168</v>
      </c>
      <c r="E256" s="32"/>
      <c r="F256" s="164" t="s">
        <v>508</v>
      </c>
      <c r="G256" s="32"/>
      <c r="H256" s="32"/>
      <c r="I256" s="165"/>
      <c r="J256" s="32"/>
      <c r="K256" s="32"/>
      <c r="L256" s="33"/>
      <c r="M256" s="166"/>
      <c r="N256" s="167"/>
      <c r="O256" s="58"/>
      <c r="P256" s="58"/>
      <c r="Q256" s="58"/>
      <c r="R256" s="58"/>
      <c r="S256" s="58"/>
      <c r="T256" s="59"/>
      <c r="U256" s="32"/>
      <c r="V256" s="32"/>
      <c r="W256" s="32"/>
      <c r="X256" s="32"/>
      <c r="Y256" s="32"/>
      <c r="Z256" s="32"/>
      <c r="AA256" s="32"/>
      <c r="AB256" s="32"/>
      <c r="AC256" s="32"/>
      <c r="AD256" s="32"/>
      <c r="AE256" s="32"/>
      <c r="AT256" s="17" t="s">
        <v>168</v>
      </c>
      <c r="AU256" s="17" t="s">
        <v>83</v>
      </c>
    </row>
    <row r="257" spans="1:65" s="2" customFormat="1" ht="14.45" customHeight="1">
      <c r="A257" s="32"/>
      <c r="B257" s="149"/>
      <c r="C257" s="150" t="s">
        <v>408</v>
      </c>
      <c r="D257" s="150" t="s">
        <v>161</v>
      </c>
      <c r="E257" s="151" t="s">
        <v>510</v>
      </c>
      <c r="F257" s="152" t="s">
        <v>511</v>
      </c>
      <c r="G257" s="153" t="s">
        <v>340</v>
      </c>
      <c r="H257" s="154">
        <v>75</v>
      </c>
      <c r="I257" s="155"/>
      <c r="J257" s="156">
        <f>ROUND(I257*H257,2)</f>
        <v>0</v>
      </c>
      <c r="K257" s="152" t="s">
        <v>1</v>
      </c>
      <c r="L257" s="33"/>
      <c r="M257" s="157" t="s">
        <v>1</v>
      </c>
      <c r="N257" s="158" t="s">
        <v>39</v>
      </c>
      <c r="O257" s="58"/>
      <c r="P257" s="159">
        <f>O257*H257</f>
        <v>0</v>
      </c>
      <c r="Q257" s="159">
        <v>0</v>
      </c>
      <c r="R257" s="159">
        <f>Q257*H257</f>
        <v>0</v>
      </c>
      <c r="S257" s="159">
        <v>0</v>
      </c>
      <c r="T257" s="160">
        <f>S257*H257</f>
        <v>0</v>
      </c>
      <c r="U257" s="32"/>
      <c r="V257" s="32"/>
      <c r="W257" s="32"/>
      <c r="X257" s="32"/>
      <c r="Y257" s="32"/>
      <c r="Z257" s="32"/>
      <c r="AA257" s="32"/>
      <c r="AB257" s="32"/>
      <c r="AC257" s="32"/>
      <c r="AD257" s="32"/>
      <c r="AE257" s="32"/>
      <c r="AR257" s="161" t="s">
        <v>196</v>
      </c>
      <c r="AT257" s="161" t="s">
        <v>161</v>
      </c>
      <c r="AU257" s="161" t="s">
        <v>83</v>
      </c>
      <c r="AY257" s="17" t="s">
        <v>158</v>
      </c>
      <c r="BE257" s="162">
        <f>IF(N257="základní",J257,0)</f>
        <v>0</v>
      </c>
      <c r="BF257" s="162">
        <f>IF(N257="snížená",J257,0)</f>
        <v>0</v>
      </c>
      <c r="BG257" s="162">
        <f>IF(N257="zákl. přenesená",J257,0)</f>
        <v>0</v>
      </c>
      <c r="BH257" s="162">
        <f>IF(N257="sníž. přenesená",J257,0)</f>
        <v>0</v>
      </c>
      <c r="BI257" s="162">
        <f>IF(N257="nulová",J257,0)</f>
        <v>0</v>
      </c>
      <c r="BJ257" s="17" t="s">
        <v>81</v>
      </c>
      <c r="BK257" s="162">
        <f>ROUND(I257*H257,2)</f>
        <v>0</v>
      </c>
      <c r="BL257" s="17" t="s">
        <v>196</v>
      </c>
      <c r="BM257" s="161" t="s">
        <v>512</v>
      </c>
    </row>
    <row r="258" spans="1:47" s="2" customFormat="1" ht="11.25">
      <c r="A258" s="32"/>
      <c r="B258" s="33"/>
      <c r="C258" s="32"/>
      <c r="D258" s="163" t="s">
        <v>168</v>
      </c>
      <c r="E258" s="32"/>
      <c r="F258" s="164" t="s">
        <v>511</v>
      </c>
      <c r="G258" s="32"/>
      <c r="H258" s="32"/>
      <c r="I258" s="165"/>
      <c r="J258" s="32"/>
      <c r="K258" s="32"/>
      <c r="L258" s="33"/>
      <c r="M258" s="166"/>
      <c r="N258" s="167"/>
      <c r="O258" s="58"/>
      <c r="P258" s="58"/>
      <c r="Q258" s="58"/>
      <c r="R258" s="58"/>
      <c r="S258" s="58"/>
      <c r="T258" s="59"/>
      <c r="U258" s="32"/>
      <c r="V258" s="32"/>
      <c r="W258" s="32"/>
      <c r="X258" s="32"/>
      <c r="Y258" s="32"/>
      <c r="Z258" s="32"/>
      <c r="AA258" s="32"/>
      <c r="AB258" s="32"/>
      <c r="AC258" s="32"/>
      <c r="AD258" s="32"/>
      <c r="AE258" s="32"/>
      <c r="AT258" s="17" t="s">
        <v>168</v>
      </c>
      <c r="AU258" s="17" t="s">
        <v>83</v>
      </c>
    </row>
    <row r="259" spans="1:65" s="2" customFormat="1" ht="14.45" customHeight="1">
      <c r="A259" s="32"/>
      <c r="B259" s="149"/>
      <c r="C259" s="150" t="s">
        <v>513</v>
      </c>
      <c r="D259" s="150" t="s">
        <v>161</v>
      </c>
      <c r="E259" s="151" t="s">
        <v>514</v>
      </c>
      <c r="F259" s="152" t="s">
        <v>515</v>
      </c>
      <c r="G259" s="153" t="s">
        <v>340</v>
      </c>
      <c r="H259" s="154">
        <v>75</v>
      </c>
      <c r="I259" s="155"/>
      <c r="J259" s="156">
        <f>ROUND(I259*H259,2)</f>
        <v>0</v>
      </c>
      <c r="K259" s="152" t="s">
        <v>1</v>
      </c>
      <c r="L259" s="33"/>
      <c r="M259" s="157" t="s">
        <v>1</v>
      </c>
      <c r="N259" s="158" t="s">
        <v>39</v>
      </c>
      <c r="O259" s="58"/>
      <c r="P259" s="159">
        <f>O259*H259</f>
        <v>0</v>
      </c>
      <c r="Q259" s="159">
        <v>0</v>
      </c>
      <c r="R259" s="159">
        <f>Q259*H259</f>
        <v>0</v>
      </c>
      <c r="S259" s="159">
        <v>0</v>
      </c>
      <c r="T259" s="160">
        <f>S259*H259</f>
        <v>0</v>
      </c>
      <c r="U259" s="32"/>
      <c r="V259" s="32"/>
      <c r="W259" s="32"/>
      <c r="X259" s="32"/>
      <c r="Y259" s="32"/>
      <c r="Z259" s="32"/>
      <c r="AA259" s="32"/>
      <c r="AB259" s="32"/>
      <c r="AC259" s="32"/>
      <c r="AD259" s="32"/>
      <c r="AE259" s="32"/>
      <c r="AR259" s="161" t="s">
        <v>196</v>
      </c>
      <c r="AT259" s="161" t="s">
        <v>161</v>
      </c>
      <c r="AU259" s="161" t="s">
        <v>83</v>
      </c>
      <c r="AY259" s="17" t="s">
        <v>158</v>
      </c>
      <c r="BE259" s="162">
        <f>IF(N259="základní",J259,0)</f>
        <v>0</v>
      </c>
      <c r="BF259" s="162">
        <f>IF(N259="snížená",J259,0)</f>
        <v>0</v>
      </c>
      <c r="BG259" s="162">
        <f>IF(N259="zákl. přenesená",J259,0)</f>
        <v>0</v>
      </c>
      <c r="BH259" s="162">
        <f>IF(N259="sníž. přenesená",J259,0)</f>
        <v>0</v>
      </c>
      <c r="BI259" s="162">
        <f>IF(N259="nulová",J259,0)</f>
        <v>0</v>
      </c>
      <c r="BJ259" s="17" t="s">
        <v>81</v>
      </c>
      <c r="BK259" s="162">
        <f>ROUND(I259*H259,2)</f>
        <v>0</v>
      </c>
      <c r="BL259" s="17" t="s">
        <v>196</v>
      </c>
      <c r="BM259" s="161" t="s">
        <v>516</v>
      </c>
    </row>
    <row r="260" spans="1:47" s="2" customFormat="1" ht="11.25">
      <c r="A260" s="32"/>
      <c r="B260" s="33"/>
      <c r="C260" s="32"/>
      <c r="D260" s="163" t="s">
        <v>168</v>
      </c>
      <c r="E260" s="32"/>
      <c r="F260" s="164" t="s">
        <v>515</v>
      </c>
      <c r="G260" s="32"/>
      <c r="H260" s="32"/>
      <c r="I260" s="165"/>
      <c r="J260" s="32"/>
      <c r="K260" s="32"/>
      <c r="L260" s="33"/>
      <c r="M260" s="166"/>
      <c r="N260" s="167"/>
      <c r="O260" s="58"/>
      <c r="P260" s="58"/>
      <c r="Q260" s="58"/>
      <c r="R260" s="58"/>
      <c r="S260" s="58"/>
      <c r="T260" s="59"/>
      <c r="U260" s="32"/>
      <c r="V260" s="32"/>
      <c r="W260" s="32"/>
      <c r="X260" s="32"/>
      <c r="Y260" s="32"/>
      <c r="Z260" s="32"/>
      <c r="AA260" s="32"/>
      <c r="AB260" s="32"/>
      <c r="AC260" s="32"/>
      <c r="AD260" s="32"/>
      <c r="AE260" s="32"/>
      <c r="AT260" s="17" t="s">
        <v>168</v>
      </c>
      <c r="AU260" s="17" t="s">
        <v>83</v>
      </c>
    </row>
    <row r="261" spans="2:63" s="12" customFormat="1" ht="22.9" customHeight="1">
      <c r="B261" s="136"/>
      <c r="D261" s="137" t="s">
        <v>73</v>
      </c>
      <c r="E261" s="147" t="s">
        <v>517</v>
      </c>
      <c r="F261" s="147" t="s">
        <v>518</v>
      </c>
      <c r="I261" s="139"/>
      <c r="J261" s="148">
        <f>BK261</f>
        <v>0</v>
      </c>
      <c r="L261" s="136"/>
      <c r="M261" s="141"/>
      <c r="N261" s="142"/>
      <c r="O261" s="142"/>
      <c r="P261" s="143">
        <f>SUM(P262:P271)</f>
        <v>0</v>
      </c>
      <c r="Q261" s="142"/>
      <c r="R261" s="143">
        <f>SUM(R262:R271)</f>
        <v>0</v>
      </c>
      <c r="S261" s="142"/>
      <c r="T261" s="144">
        <f>SUM(T262:T271)</f>
        <v>0</v>
      </c>
      <c r="AR261" s="137" t="s">
        <v>81</v>
      </c>
      <c r="AT261" s="145" t="s">
        <v>73</v>
      </c>
      <c r="AU261" s="145" t="s">
        <v>81</v>
      </c>
      <c r="AY261" s="137" t="s">
        <v>158</v>
      </c>
      <c r="BK261" s="146">
        <f>SUM(BK262:BK271)</f>
        <v>0</v>
      </c>
    </row>
    <row r="262" spans="1:65" s="2" customFormat="1" ht="14.45" customHeight="1">
      <c r="A262" s="32"/>
      <c r="B262" s="149"/>
      <c r="C262" s="150" t="s">
        <v>412</v>
      </c>
      <c r="D262" s="150" t="s">
        <v>161</v>
      </c>
      <c r="E262" s="151" t="s">
        <v>519</v>
      </c>
      <c r="F262" s="152" t="s">
        <v>520</v>
      </c>
      <c r="G262" s="153" t="s">
        <v>232</v>
      </c>
      <c r="H262" s="154">
        <v>1080</v>
      </c>
      <c r="I262" s="155"/>
      <c r="J262" s="156">
        <f>ROUND(I262*H262,2)</f>
        <v>0</v>
      </c>
      <c r="K262" s="152" t="s">
        <v>1</v>
      </c>
      <c r="L262" s="33"/>
      <c r="M262" s="157" t="s">
        <v>1</v>
      </c>
      <c r="N262" s="158" t="s">
        <v>39</v>
      </c>
      <c r="O262" s="58"/>
      <c r="P262" s="159">
        <f>O262*H262</f>
        <v>0</v>
      </c>
      <c r="Q262" s="159">
        <v>0</v>
      </c>
      <c r="R262" s="159">
        <f>Q262*H262</f>
        <v>0</v>
      </c>
      <c r="S262" s="159">
        <v>0</v>
      </c>
      <c r="T262" s="160">
        <f>S262*H262</f>
        <v>0</v>
      </c>
      <c r="U262" s="32"/>
      <c r="V262" s="32"/>
      <c r="W262" s="32"/>
      <c r="X262" s="32"/>
      <c r="Y262" s="32"/>
      <c r="Z262" s="32"/>
      <c r="AA262" s="32"/>
      <c r="AB262" s="32"/>
      <c r="AC262" s="32"/>
      <c r="AD262" s="32"/>
      <c r="AE262" s="32"/>
      <c r="AR262" s="161" t="s">
        <v>196</v>
      </c>
      <c r="AT262" s="161" t="s">
        <v>161</v>
      </c>
      <c r="AU262" s="161" t="s">
        <v>83</v>
      </c>
      <c r="AY262" s="17" t="s">
        <v>158</v>
      </c>
      <c r="BE262" s="162">
        <f>IF(N262="základní",J262,0)</f>
        <v>0</v>
      </c>
      <c r="BF262" s="162">
        <f>IF(N262="snížená",J262,0)</f>
        <v>0</v>
      </c>
      <c r="BG262" s="162">
        <f>IF(N262="zákl. přenesená",J262,0)</f>
        <v>0</v>
      </c>
      <c r="BH262" s="162">
        <f>IF(N262="sníž. přenesená",J262,0)</f>
        <v>0</v>
      </c>
      <c r="BI262" s="162">
        <f>IF(N262="nulová",J262,0)</f>
        <v>0</v>
      </c>
      <c r="BJ262" s="17" t="s">
        <v>81</v>
      </c>
      <c r="BK262" s="162">
        <f>ROUND(I262*H262,2)</f>
        <v>0</v>
      </c>
      <c r="BL262" s="17" t="s">
        <v>196</v>
      </c>
      <c r="BM262" s="161" t="s">
        <v>521</v>
      </c>
    </row>
    <row r="263" spans="1:47" s="2" customFormat="1" ht="11.25">
      <c r="A263" s="32"/>
      <c r="B263" s="33"/>
      <c r="C263" s="32"/>
      <c r="D263" s="163" t="s">
        <v>168</v>
      </c>
      <c r="E263" s="32"/>
      <c r="F263" s="164" t="s">
        <v>520</v>
      </c>
      <c r="G263" s="32"/>
      <c r="H263" s="32"/>
      <c r="I263" s="165"/>
      <c r="J263" s="32"/>
      <c r="K263" s="32"/>
      <c r="L263" s="33"/>
      <c r="M263" s="166"/>
      <c r="N263" s="167"/>
      <c r="O263" s="58"/>
      <c r="P263" s="58"/>
      <c r="Q263" s="58"/>
      <c r="R263" s="58"/>
      <c r="S263" s="58"/>
      <c r="T263" s="59"/>
      <c r="U263" s="32"/>
      <c r="V263" s="32"/>
      <c r="W263" s="32"/>
      <c r="X263" s="32"/>
      <c r="Y263" s="32"/>
      <c r="Z263" s="32"/>
      <c r="AA263" s="32"/>
      <c r="AB263" s="32"/>
      <c r="AC263" s="32"/>
      <c r="AD263" s="32"/>
      <c r="AE263" s="32"/>
      <c r="AT263" s="17" t="s">
        <v>168</v>
      </c>
      <c r="AU263" s="17" t="s">
        <v>83</v>
      </c>
    </row>
    <row r="264" spans="1:65" s="2" customFormat="1" ht="14.45" customHeight="1">
      <c r="A264" s="32"/>
      <c r="B264" s="149"/>
      <c r="C264" s="150" t="s">
        <v>522</v>
      </c>
      <c r="D264" s="150" t="s">
        <v>161</v>
      </c>
      <c r="E264" s="151" t="s">
        <v>523</v>
      </c>
      <c r="F264" s="152" t="s">
        <v>524</v>
      </c>
      <c r="G264" s="153" t="s">
        <v>232</v>
      </c>
      <c r="H264" s="154">
        <v>750</v>
      </c>
      <c r="I264" s="155"/>
      <c r="J264" s="156">
        <f>ROUND(I264*H264,2)</f>
        <v>0</v>
      </c>
      <c r="K264" s="152" t="s">
        <v>1</v>
      </c>
      <c r="L264" s="33"/>
      <c r="M264" s="157" t="s">
        <v>1</v>
      </c>
      <c r="N264" s="158" t="s">
        <v>39</v>
      </c>
      <c r="O264" s="58"/>
      <c r="P264" s="159">
        <f>O264*H264</f>
        <v>0</v>
      </c>
      <c r="Q264" s="159">
        <v>0</v>
      </c>
      <c r="R264" s="159">
        <f>Q264*H264</f>
        <v>0</v>
      </c>
      <c r="S264" s="159">
        <v>0</v>
      </c>
      <c r="T264" s="160">
        <f>S264*H264</f>
        <v>0</v>
      </c>
      <c r="U264" s="32"/>
      <c r="V264" s="32"/>
      <c r="W264" s="32"/>
      <c r="X264" s="32"/>
      <c r="Y264" s="32"/>
      <c r="Z264" s="32"/>
      <c r="AA264" s="32"/>
      <c r="AB264" s="32"/>
      <c r="AC264" s="32"/>
      <c r="AD264" s="32"/>
      <c r="AE264" s="32"/>
      <c r="AR264" s="161" t="s">
        <v>196</v>
      </c>
      <c r="AT264" s="161" t="s">
        <v>161</v>
      </c>
      <c r="AU264" s="161" t="s">
        <v>83</v>
      </c>
      <c r="AY264" s="17" t="s">
        <v>158</v>
      </c>
      <c r="BE264" s="162">
        <f>IF(N264="základní",J264,0)</f>
        <v>0</v>
      </c>
      <c r="BF264" s="162">
        <f>IF(N264="snížená",J264,0)</f>
        <v>0</v>
      </c>
      <c r="BG264" s="162">
        <f>IF(N264="zákl. přenesená",J264,0)</f>
        <v>0</v>
      </c>
      <c r="BH264" s="162">
        <f>IF(N264="sníž. přenesená",J264,0)</f>
        <v>0</v>
      </c>
      <c r="BI264" s="162">
        <f>IF(N264="nulová",J264,0)</f>
        <v>0</v>
      </c>
      <c r="BJ264" s="17" t="s">
        <v>81</v>
      </c>
      <c r="BK264" s="162">
        <f>ROUND(I264*H264,2)</f>
        <v>0</v>
      </c>
      <c r="BL264" s="17" t="s">
        <v>196</v>
      </c>
      <c r="BM264" s="161" t="s">
        <v>525</v>
      </c>
    </row>
    <row r="265" spans="1:47" s="2" customFormat="1" ht="11.25">
      <c r="A265" s="32"/>
      <c r="B265" s="33"/>
      <c r="C265" s="32"/>
      <c r="D265" s="163" t="s">
        <v>168</v>
      </c>
      <c r="E265" s="32"/>
      <c r="F265" s="164" t="s">
        <v>524</v>
      </c>
      <c r="G265" s="32"/>
      <c r="H265" s="32"/>
      <c r="I265" s="165"/>
      <c r="J265" s="32"/>
      <c r="K265" s="32"/>
      <c r="L265" s="33"/>
      <c r="M265" s="166"/>
      <c r="N265" s="167"/>
      <c r="O265" s="58"/>
      <c r="P265" s="58"/>
      <c r="Q265" s="58"/>
      <c r="R265" s="58"/>
      <c r="S265" s="58"/>
      <c r="T265" s="59"/>
      <c r="U265" s="32"/>
      <c r="V265" s="32"/>
      <c r="W265" s="32"/>
      <c r="X265" s="32"/>
      <c r="Y265" s="32"/>
      <c r="Z265" s="32"/>
      <c r="AA265" s="32"/>
      <c r="AB265" s="32"/>
      <c r="AC265" s="32"/>
      <c r="AD265" s="32"/>
      <c r="AE265" s="32"/>
      <c r="AT265" s="17" t="s">
        <v>168</v>
      </c>
      <c r="AU265" s="17" t="s">
        <v>83</v>
      </c>
    </row>
    <row r="266" spans="1:65" s="2" customFormat="1" ht="14.45" customHeight="1">
      <c r="A266" s="32"/>
      <c r="B266" s="149"/>
      <c r="C266" s="150" t="s">
        <v>415</v>
      </c>
      <c r="D266" s="150" t="s">
        <v>161</v>
      </c>
      <c r="E266" s="151" t="s">
        <v>526</v>
      </c>
      <c r="F266" s="152" t="s">
        <v>527</v>
      </c>
      <c r="G266" s="153" t="s">
        <v>232</v>
      </c>
      <c r="H266" s="154">
        <v>300</v>
      </c>
      <c r="I266" s="155"/>
      <c r="J266" s="156">
        <f>ROUND(I266*H266,2)</f>
        <v>0</v>
      </c>
      <c r="K266" s="152" t="s">
        <v>1</v>
      </c>
      <c r="L266" s="33"/>
      <c r="M266" s="157" t="s">
        <v>1</v>
      </c>
      <c r="N266" s="158" t="s">
        <v>39</v>
      </c>
      <c r="O266" s="58"/>
      <c r="P266" s="159">
        <f>O266*H266</f>
        <v>0</v>
      </c>
      <c r="Q266" s="159">
        <v>0</v>
      </c>
      <c r="R266" s="159">
        <f>Q266*H266</f>
        <v>0</v>
      </c>
      <c r="S266" s="159">
        <v>0</v>
      </c>
      <c r="T266" s="160">
        <f>S266*H266</f>
        <v>0</v>
      </c>
      <c r="U266" s="32"/>
      <c r="V266" s="32"/>
      <c r="W266" s="32"/>
      <c r="X266" s="32"/>
      <c r="Y266" s="32"/>
      <c r="Z266" s="32"/>
      <c r="AA266" s="32"/>
      <c r="AB266" s="32"/>
      <c r="AC266" s="32"/>
      <c r="AD266" s="32"/>
      <c r="AE266" s="32"/>
      <c r="AR266" s="161" t="s">
        <v>196</v>
      </c>
      <c r="AT266" s="161" t="s">
        <v>161</v>
      </c>
      <c r="AU266" s="161" t="s">
        <v>83</v>
      </c>
      <c r="AY266" s="17" t="s">
        <v>158</v>
      </c>
      <c r="BE266" s="162">
        <f>IF(N266="základní",J266,0)</f>
        <v>0</v>
      </c>
      <c r="BF266" s="162">
        <f>IF(N266="snížená",J266,0)</f>
        <v>0</v>
      </c>
      <c r="BG266" s="162">
        <f>IF(N266="zákl. přenesená",J266,0)</f>
        <v>0</v>
      </c>
      <c r="BH266" s="162">
        <f>IF(N266="sníž. přenesená",J266,0)</f>
        <v>0</v>
      </c>
      <c r="BI266" s="162">
        <f>IF(N266="nulová",J266,0)</f>
        <v>0</v>
      </c>
      <c r="BJ266" s="17" t="s">
        <v>81</v>
      </c>
      <c r="BK266" s="162">
        <f>ROUND(I266*H266,2)</f>
        <v>0</v>
      </c>
      <c r="BL266" s="17" t="s">
        <v>196</v>
      </c>
      <c r="BM266" s="161" t="s">
        <v>528</v>
      </c>
    </row>
    <row r="267" spans="1:47" s="2" customFormat="1" ht="11.25">
      <c r="A267" s="32"/>
      <c r="B267" s="33"/>
      <c r="C267" s="32"/>
      <c r="D267" s="163" t="s">
        <v>168</v>
      </c>
      <c r="E267" s="32"/>
      <c r="F267" s="164" t="s">
        <v>527</v>
      </c>
      <c r="G267" s="32"/>
      <c r="H267" s="32"/>
      <c r="I267" s="165"/>
      <c r="J267" s="32"/>
      <c r="K267" s="32"/>
      <c r="L267" s="33"/>
      <c r="M267" s="166"/>
      <c r="N267" s="167"/>
      <c r="O267" s="58"/>
      <c r="P267" s="58"/>
      <c r="Q267" s="58"/>
      <c r="R267" s="58"/>
      <c r="S267" s="58"/>
      <c r="T267" s="59"/>
      <c r="U267" s="32"/>
      <c r="V267" s="32"/>
      <c r="W267" s="32"/>
      <c r="X267" s="32"/>
      <c r="Y267" s="32"/>
      <c r="Z267" s="32"/>
      <c r="AA267" s="32"/>
      <c r="AB267" s="32"/>
      <c r="AC267" s="32"/>
      <c r="AD267" s="32"/>
      <c r="AE267" s="32"/>
      <c r="AT267" s="17" t="s">
        <v>168</v>
      </c>
      <c r="AU267" s="17" t="s">
        <v>83</v>
      </c>
    </row>
    <row r="268" spans="1:65" s="2" customFormat="1" ht="14.45" customHeight="1">
      <c r="A268" s="32"/>
      <c r="B268" s="149"/>
      <c r="C268" s="150" t="s">
        <v>529</v>
      </c>
      <c r="D268" s="150" t="s">
        <v>161</v>
      </c>
      <c r="E268" s="151" t="s">
        <v>530</v>
      </c>
      <c r="F268" s="152" t="s">
        <v>531</v>
      </c>
      <c r="G268" s="153" t="s">
        <v>232</v>
      </c>
      <c r="H268" s="154">
        <v>75</v>
      </c>
      <c r="I268" s="155"/>
      <c r="J268" s="156">
        <f>ROUND(I268*H268,2)</f>
        <v>0</v>
      </c>
      <c r="K268" s="152" t="s">
        <v>1</v>
      </c>
      <c r="L268" s="33"/>
      <c r="M268" s="157" t="s">
        <v>1</v>
      </c>
      <c r="N268" s="158" t="s">
        <v>39</v>
      </c>
      <c r="O268" s="58"/>
      <c r="P268" s="159">
        <f>O268*H268</f>
        <v>0</v>
      </c>
      <c r="Q268" s="159">
        <v>0</v>
      </c>
      <c r="R268" s="159">
        <f>Q268*H268</f>
        <v>0</v>
      </c>
      <c r="S268" s="159">
        <v>0</v>
      </c>
      <c r="T268" s="160">
        <f>S268*H268</f>
        <v>0</v>
      </c>
      <c r="U268" s="32"/>
      <c r="V268" s="32"/>
      <c r="W268" s="32"/>
      <c r="X268" s="32"/>
      <c r="Y268" s="32"/>
      <c r="Z268" s="32"/>
      <c r="AA268" s="32"/>
      <c r="AB268" s="32"/>
      <c r="AC268" s="32"/>
      <c r="AD268" s="32"/>
      <c r="AE268" s="32"/>
      <c r="AR268" s="161" t="s">
        <v>196</v>
      </c>
      <c r="AT268" s="161" t="s">
        <v>161</v>
      </c>
      <c r="AU268" s="161" t="s">
        <v>83</v>
      </c>
      <c r="AY268" s="17" t="s">
        <v>158</v>
      </c>
      <c r="BE268" s="162">
        <f>IF(N268="základní",J268,0)</f>
        <v>0</v>
      </c>
      <c r="BF268" s="162">
        <f>IF(N268="snížená",J268,0)</f>
        <v>0</v>
      </c>
      <c r="BG268" s="162">
        <f>IF(N268="zákl. přenesená",J268,0)</f>
        <v>0</v>
      </c>
      <c r="BH268" s="162">
        <f>IF(N268="sníž. přenesená",J268,0)</f>
        <v>0</v>
      </c>
      <c r="BI268" s="162">
        <f>IF(N268="nulová",J268,0)</f>
        <v>0</v>
      </c>
      <c r="BJ268" s="17" t="s">
        <v>81</v>
      </c>
      <c r="BK268" s="162">
        <f>ROUND(I268*H268,2)</f>
        <v>0</v>
      </c>
      <c r="BL268" s="17" t="s">
        <v>196</v>
      </c>
      <c r="BM268" s="161" t="s">
        <v>532</v>
      </c>
    </row>
    <row r="269" spans="1:47" s="2" customFormat="1" ht="11.25">
      <c r="A269" s="32"/>
      <c r="B269" s="33"/>
      <c r="C269" s="32"/>
      <c r="D269" s="163" t="s">
        <v>168</v>
      </c>
      <c r="E269" s="32"/>
      <c r="F269" s="164" t="s">
        <v>531</v>
      </c>
      <c r="G269" s="32"/>
      <c r="H269" s="32"/>
      <c r="I269" s="165"/>
      <c r="J269" s="32"/>
      <c r="K269" s="32"/>
      <c r="L269" s="33"/>
      <c r="M269" s="166"/>
      <c r="N269" s="167"/>
      <c r="O269" s="58"/>
      <c r="P269" s="58"/>
      <c r="Q269" s="58"/>
      <c r="R269" s="58"/>
      <c r="S269" s="58"/>
      <c r="T269" s="59"/>
      <c r="U269" s="32"/>
      <c r="V269" s="32"/>
      <c r="W269" s="32"/>
      <c r="X269" s="32"/>
      <c r="Y269" s="32"/>
      <c r="Z269" s="32"/>
      <c r="AA269" s="32"/>
      <c r="AB269" s="32"/>
      <c r="AC269" s="32"/>
      <c r="AD269" s="32"/>
      <c r="AE269" s="32"/>
      <c r="AT269" s="17" t="s">
        <v>168</v>
      </c>
      <c r="AU269" s="17" t="s">
        <v>83</v>
      </c>
    </row>
    <row r="270" spans="1:65" s="2" customFormat="1" ht="14.45" customHeight="1">
      <c r="A270" s="32"/>
      <c r="B270" s="149"/>
      <c r="C270" s="150" t="s">
        <v>421</v>
      </c>
      <c r="D270" s="150" t="s">
        <v>161</v>
      </c>
      <c r="E270" s="151" t="s">
        <v>533</v>
      </c>
      <c r="F270" s="152" t="s">
        <v>534</v>
      </c>
      <c r="G270" s="153" t="s">
        <v>232</v>
      </c>
      <c r="H270" s="154">
        <v>60</v>
      </c>
      <c r="I270" s="155"/>
      <c r="J270" s="156">
        <f>ROUND(I270*H270,2)</f>
        <v>0</v>
      </c>
      <c r="K270" s="152" t="s">
        <v>1</v>
      </c>
      <c r="L270" s="33"/>
      <c r="M270" s="157" t="s">
        <v>1</v>
      </c>
      <c r="N270" s="158" t="s">
        <v>39</v>
      </c>
      <c r="O270" s="58"/>
      <c r="P270" s="159">
        <f>O270*H270</f>
        <v>0</v>
      </c>
      <c r="Q270" s="159">
        <v>0</v>
      </c>
      <c r="R270" s="159">
        <f>Q270*H270</f>
        <v>0</v>
      </c>
      <c r="S270" s="159">
        <v>0</v>
      </c>
      <c r="T270" s="160">
        <f>S270*H270</f>
        <v>0</v>
      </c>
      <c r="U270" s="32"/>
      <c r="V270" s="32"/>
      <c r="W270" s="32"/>
      <c r="X270" s="32"/>
      <c r="Y270" s="32"/>
      <c r="Z270" s="32"/>
      <c r="AA270" s="32"/>
      <c r="AB270" s="32"/>
      <c r="AC270" s="32"/>
      <c r="AD270" s="32"/>
      <c r="AE270" s="32"/>
      <c r="AR270" s="161" t="s">
        <v>196</v>
      </c>
      <c r="AT270" s="161" t="s">
        <v>161</v>
      </c>
      <c r="AU270" s="161" t="s">
        <v>83</v>
      </c>
      <c r="AY270" s="17" t="s">
        <v>158</v>
      </c>
      <c r="BE270" s="162">
        <f>IF(N270="základní",J270,0)</f>
        <v>0</v>
      </c>
      <c r="BF270" s="162">
        <f>IF(N270="snížená",J270,0)</f>
        <v>0</v>
      </c>
      <c r="BG270" s="162">
        <f>IF(N270="zákl. přenesená",J270,0)</f>
        <v>0</v>
      </c>
      <c r="BH270" s="162">
        <f>IF(N270="sníž. přenesená",J270,0)</f>
        <v>0</v>
      </c>
      <c r="BI270" s="162">
        <f>IF(N270="nulová",J270,0)</f>
        <v>0</v>
      </c>
      <c r="BJ270" s="17" t="s">
        <v>81</v>
      </c>
      <c r="BK270" s="162">
        <f>ROUND(I270*H270,2)</f>
        <v>0</v>
      </c>
      <c r="BL270" s="17" t="s">
        <v>196</v>
      </c>
      <c r="BM270" s="161" t="s">
        <v>535</v>
      </c>
    </row>
    <row r="271" spans="1:47" s="2" customFormat="1" ht="11.25">
      <c r="A271" s="32"/>
      <c r="B271" s="33"/>
      <c r="C271" s="32"/>
      <c r="D271" s="163" t="s">
        <v>168</v>
      </c>
      <c r="E271" s="32"/>
      <c r="F271" s="164" t="s">
        <v>534</v>
      </c>
      <c r="G271" s="32"/>
      <c r="H271" s="32"/>
      <c r="I271" s="165"/>
      <c r="J271" s="32"/>
      <c r="K271" s="32"/>
      <c r="L271" s="33"/>
      <c r="M271" s="166"/>
      <c r="N271" s="167"/>
      <c r="O271" s="58"/>
      <c r="P271" s="58"/>
      <c r="Q271" s="58"/>
      <c r="R271" s="58"/>
      <c r="S271" s="58"/>
      <c r="T271" s="59"/>
      <c r="U271" s="32"/>
      <c r="V271" s="32"/>
      <c r="W271" s="32"/>
      <c r="X271" s="32"/>
      <c r="Y271" s="32"/>
      <c r="Z271" s="32"/>
      <c r="AA271" s="32"/>
      <c r="AB271" s="32"/>
      <c r="AC271" s="32"/>
      <c r="AD271" s="32"/>
      <c r="AE271" s="32"/>
      <c r="AT271" s="17" t="s">
        <v>168</v>
      </c>
      <c r="AU271" s="17" t="s">
        <v>83</v>
      </c>
    </row>
    <row r="272" spans="2:63" s="12" customFormat="1" ht="22.9" customHeight="1">
      <c r="B272" s="136"/>
      <c r="D272" s="137" t="s">
        <v>73</v>
      </c>
      <c r="E272" s="147" t="s">
        <v>536</v>
      </c>
      <c r="F272" s="147" t="s">
        <v>537</v>
      </c>
      <c r="I272" s="139"/>
      <c r="J272" s="148">
        <f>BK272</f>
        <v>0</v>
      </c>
      <c r="L272" s="136"/>
      <c r="M272" s="141"/>
      <c r="N272" s="142"/>
      <c r="O272" s="142"/>
      <c r="P272" s="143">
        <f>SUM(P273:P276)</f>
        <v>0</v>
      </c>
      <c r="Q272" s="142"/>
      <c r="R272" s="143">
        <f>SUM(R273:R276)</f>
        <v>0</v>
      </c>
      <c r="S272" s="142"/>
      <c r="T272" s="144">
        <f>SUM(T273:T276)</f>
        <v>0</v>
      </c>
      <c r="AR272" s="137" t="s">
        <v>81</v>
      </c>
      <c r="AT272" s="145" t="s">
        <v>73</v>
      </c>
      <c r="AU272" s="145" t="s">
        <v>81</v>
      </c>
      <c r="AY272" s="137" t="s">
        <v>158</v>
      </c>
      <c r="BK272" s="146">
        <f>SUM(BK273:BK276)</f>
        <v>0</v>
      </c>
    </row>
    <row r="273" spans="1:65" s="2" customFormat="1" ht="14.45" customHeight="1">
      <c r="A273" s="32"/>
      <c r="B273" s="149"/>
      <c r="C273" s="150" t="s">
        <v>538</v>
      </c>
      <c r="D273" s="150" t="s">
        <v>161</v>
      </c>
      <c r="E273" s="151" t="s">
        <v>539</v>
      </c>
      <c r="F273" s="152" t="s">
        <v>540</v>
      </c>
      <c r="G273" s="153" t="s">
        <v>232</v>
      </c>
      <c r="H273" s="154">
        <v>100</v>
      </c>
      <c r="I273" s="155"/>
      <c r="J273" s="156">
        <f>ROUND(I273*H273,2)</f>
        <v>0</v>
      </c>
      <c r="K273" s="152" t="s">
        <v>1</v>
      </c>
      <c r="L273" s="33"/>
      <c r="M273" s="157" t="s">
        <v>1</v>
      </c>
      <c r="N273" s="158" t="s">
        <v>39</v>
      </c>
      <c r="O273" s="58"/>
      <c r="P273" s="159">
        <f>O273*H273</f>
        <v>0</v>
      </c>
      <c r="Q273" s="159">
        <v>0</v>
      </c>
      <c r="R273" s="159">
        <f>Q273*H273</f>
        <v>0</v>
      </c>
      <c r="S273" s="159">
        <v>0</v>
      </c>
      <c r="T273" s="160">
        <f>S273*H273</f>
        <v>0</v>
      </c>
      <c r="U273" s="32"/>
      <c r="V273" s="32"/>
      <c r="W273" s="32"/>
      <c r="X273" s="32"/>
      <c r="Y273" s="32"/>
      <c r="Z273" s="32"/>
      <c r="AA273" s="32"/>
      <c r="AB273" s="32"/>
      <c r="AC273" s="32"/>
      <c r="AD273" s="32"/>
      <c r="AE273" s="32"/>
      <c r="AR273" s="161" t="s">
        <v>196</v>
      </c>
      <c r="AT273" s="161" t="s">
        <v>161</v>
      </c>
      <c r="AU273" s="161" t="s">
        <v>83</v>
      </c>
      <c r="AY273" s="17" t="s">
        <v>158</v>
      </c>
      <c r="BE273" s="162">
        <f>IF(N273="základní",J273,0)</f>
        <v>0</v>
      </c>
      <c r="BF273" s="162">
        <f>IF(N273="snížená",J273,0)</f>
        <v>0</v>
      </c>
      <c r="BG273" s="162">
        <f>IF(N273="zákl. přenesená",J273,0)</f>
        <v>0</v>
      </c>
      <c r="BH273" s="162">
        <f>IF(N273="sníž. přenesená",J273,0)</f>
        <v>0</v>
      </c>
      <c r="BI273" s="162">
        <f>IF(N273="nulová",J273,0)</f>
        <v>0</v>
      </c>
      <c r="BJ273" s="17" t="s">
        <v>81</v>
      </c>
      <c r="BK273" s="162">
        <f>ROUND(I273*H273,2)</f>
        <v>0</v>
      </c>
      <c r="BL273" s="17" t="s">
        <v>196</v>
      </c>
      <c r="BM273" s="161" t="s">
        <v>541</v>
      </c>
    </row>
    <row r="274" spans="1:47" s="2" customFormat="1" ht="11.25">
      <c r="A274" s="32"/>
      <c r="B274" s="33"/>
      <c r="C274" s="32"/>
      <c r="D274" s="163" t="s">
        <v>168</v>
      </c>
      <c r="E274" s="32"/>
      <c r="F274" s="164" t="s">
        <v>540</v>
      </c>
      <c r="G274" s="32"/>
      <c r="H274" s="32"/>
      <c r="I274" s="165"/>
      <c r="J274" s="32"/>
      <c r="K274" s="32"/>
      <c r="L274" s="33"/>
      <c r="M274" s="166"/>
      <c r="N274" s="167"/>
      <c r="O274" s="58"/>
      <c r="P274" s="58"/>
      <c r="Q274" s="58"/>
      <c r="R274" s="58"/>
      <c r="S274" s="58"/>
      <c r="T274" s="59"/>
      <c r="U274" s="32"/>
      <c r="V274" s="32"/>
      <c r="W274" s="32"/>
      <c r="X274" s="32"/>
      <c r="Y274" s="32"/>
      <c r="Z274" s="32"/>
      <c r="AA274" s="32"/>
      <c r="AB274" s="32"/>
      <c r="AC274" s="32"/>
      <c r="AD274" s="32"/>
      <c r="AE274" s="32"/>
      <c r="AT274" s="17" t="s">
        <v>168</v>
      </c>
      <c r="AU274" s="17" t="s">
        <v>83</v>
      </c>
    </row>
    <row r="275" spans="1:65" s="2" customFormat="1" ht="14.45" customHeight="1">
      <c r="A275" s="32"/>
      <c r="B275" s="149"/>
      <c r="C275" s="150" t="s">
        <v>424</v>
      </c>
      <c r="D275" s="150" t="s">
        <v>161</v>
      </c>
      <c r="E275" s="151" t="s">
        <v>542</v>
      </c>
      <c r="F275" s="152" t="s">
        <v>543</v>
      </c>
      <c r="G275" s="153" t="s">
        <v>232</v>
      </c>
      <c r="H275" s="154">
        <v>60</v>
      </c>
      <c r="I275" s="155"/>
      <c r="J275" s="156">
        <f>ROUND(I275*H275,2)</f>
        <v>0</v>
      </c>
      <c r="K275" s="152" t="s">
        <v>1</v>
      </c>
      <c r="L275" s="33"/>
      <c r="M275" s="157" t="s">
        <v>1</v>
      </c>
      <c r="N275" s="158" t="s">
        <v>39</v>
      </c>
      <c r="O275" s="58"/>
      <c r="P275" s="159">
        <f>O275*H275</f>
        <v>0</v>
      </c>
      <c r="Q275" s="159">
        <v>0</v>
      </c>
      <c r="R275" s="159">
        <f>Q275*H275</f>
        <v>0</v>
      </c>
      <c r="S275" s="159">
        <v>0</v>
      </c>
      <c r="T275" s="160">
        <f>S275*H275</f>
        <v>0</v>
      </c>
      <c r="U275" s="32"/>
      <c r="V275" s="32"/>
      <c r="W275" s="32"/>
      <c r="X275" s="32"/>
      <c r="Y275" s="32"/>
      <c r="Z275" s="32"/>
      <c r="AA275" s="32"/>
      <c r="AB275" s="32"/>
      <c r="AC275" s="32"/>
      <c r="AD275" s="32"/>
      <c r="AE275" s="32"/>
      <c r="AR275" s="161" t="s">
        <v>196</v>
      </c>
      <c r="AT275" s="161" t="s">
        <v>161</v>
      </c>
      <c r="AU275" s="161" t="s">
        <v>83</v>
      </c>
      <c r="AY275" s="17" t="s">
        <v>158</v>
      </c>
      <c r="BE275" s="162">
        <f>IF(N275="základní",J275,0)</f>
        <v>0</v>
      </c>
      <c r="BF275" s="162">
        <f>IF(N275="snížená",J275,0)</f>
        <v>0</v>
      </c>
      <c r="BG275" s="162">
        <f>IF(N275="zákl. přenesená",J275,0)</f>
        <v>0</v>
      </c>
      <c r="BH275" s="162">
        <f>IF(N275="sníž. přenesená",J275,0)</f>
        <v>0</v>
      </c>
      <c r="BI275" s="162">
        <f>IF(N275="nulová",J275,0)</f>
        <v>0</v>
      </c>
      <c r="BJ275" s="17" t="s">
        <v>81</v>
      </c>
      <c r="BK275" s="162">
        <f>ROUND(I275*H275,2)</f>
        <v>0</v>
      </c>
      <c r="BL275" s="17" t="s">
        <v>196</v>
      </c>
      <c r="BM275" s="161" t="s">
        <v>544</v>
      </c>
    </row>
    <row r="276" spans="1:47" s="2" customFormat="1" ht="11.25">
      <c r="A276" s="32"/>
      <c r="B276" s="33"/>
      <c r="C276" s="32"/>
      <c r="D276" s="163" t="s">
        <v>168</v>
      </c>
      <c r="E276" s="32"/>
      <c r="F276" s="164" t="s">
        <v>543</v>
      </c>
      <c r="G276" s="32"/>
      <c r="H276" s="32"/>
      <c r="I276" s="165"/>
      <c r="J276" s="32"/>
      <c r="K276" s="32"/>
      <c r="L276" s="33"/>
      <c r="M276" s="166"/>
      <c r="N276" s="167"/>
      <c r="O276" s="58"/>
      <c r="P276" s="58"/>
      <c r="Q276" s="58"/>
      <c r="R276" s="58"/>
      <c r="S276" s="58"/>
      <c r="T276" s="59"/>
      <c r="U276" s="32"/>
      <c r="V276" s="32"/>
      <c r="W276" s="32"/>
      <c r="X276" s="32"/>
      <c r="Y276" s="32"/>
      <c r="Z276" s="32"/>
      <c r="AA276" s="32"/>
      <c r="AB276" s="32"/>
      <c r="AC276" s="32"/>
      <c r="AD276" s="32"/>
      <c r="AE276" s="32"/>
      <c r="AT276" s="17" t="s">
        <v>168</v>
      </c>
      <c r="AU276" s="17" t="s">
        <v>83</v>
      </c>
    </row>
    <row r="277" spans="2:63" s="12" customFormat="1" ht="22.9" customHeight="1">
      <c r="B277" s="136"/>
      <c r="D277" s="137" t="s">
        <v>73</v>
      </c>
      <c r="E277" s="147" t="s">
        <v>545</v>
      </c>
      <c r="F277" s="147" t="s">
        <v>546</v>
      </c>
      <c r="I277" s="139"/>
      <c r="J277" s="148">
        <f>BK277</f>
        <v>0</v>
      </c>
      <c r="L277" s="136"/>
      <c r="M277" s="141"/>
      <c r="N277" s="142"/>
      <c r="O277" s="142"/>
      <c r="P277" s="143">
        <f>SUM(P278:P283)</f>
        <v>0</v>
      </c>
      <c r="Q277" s="142"/>
      <c r="R277" s="143">
        <f>SUM(R278:R283)</f>
        <v>0</v>
      </c>
      <c r="S277" s="142"/>
      <c r="T277" s="144">
        <f>SUM(T278:T283)</f>
        <v>0</v>
      </c>
      <c r="AR277" s="137" t="s">
        <v>81</v>
      </c>
      <c r="AT277" s="145" t="s">
        <v>73</v>
      </c>
      <c r="AU277" s="145" t="s">
        <v>81</v>
      </c>
      <c r="AY277" s="137" t="s">
        <v>158</v>
      </c>
      <c r="BK277" s="146">
        <f>SUM(BK278:BK283)</f>
        <v>0</v>
      </c>
    </row>
    <row r="278" spans="1:65" s="2" customFormat="1" ht="14.45" customHeight="1">
      <c r="A278" s="32"/>
      <c r="B278" s="149"/>
      <c r="C278" s="150" t="s">
        <v>547</v>
      </c>
      <c r="D278" s="150" t="s">
        <v>161</v>
      </c>
      <c r="E278" s="151" t="s">
        <v>548</v>
      </c>
      <c r="F278" s="152" t="s">
        <v>549</v>
      </c>
      <c r="G278" s="153" t="s">
        <v>340</v>
      </c>
      <c r="H278" s="154">
        <v>180</v>
      </c>
      <c r="I278" s="155"/>
      <c r="J278" s="156">
        <f>ROUND(I278*H278,2)</f>
        <v>0</v>
      </c>
      <c r="K278" s="152" t="s">
        <v>1</v>
      </c>
      <c r="L278" s="33"/>
      <c r="M278" s="157" t="s">
        <v>1</v>
      </c>
      <c r="N278" s="158" t="s">
        <v>39</v>
      </c>
      <c r="O278" s="58"/>
      <c r="P278" s="159">
        <f>O278*H278</f>
        <v>0</v>
      </c>
      <c r="Q278" s="159">
        <v>0</v>
      </c>
      <c r="R278" s="159">
        <f>Q278*H278</f>
        <v>0</v>
      </c>
      <c r="S278" s="159">
        <v>0</v>
      </c>
      <c r="T278" s="160">
        <f>S278*H278</f>
        <v>0</v>
      </c>
      <c r="U278" s="32"/>
      <c r="V278" s="32"/>
      <c r="W278" s="32"/>
      <c r="X278" s="32"/>
      <c r="Y278" s="32"/>
      <c r="Z278" s="32"/>
      <c r="AA278" s="32"/>
      <c r="AB278" s="32"/>
      <c r="AC278" s="32"/>
      <c r="AD278" s="32"/>
      <c r="AE278" s="32"/>
      <c r="AR278" s="161" t="s">
        <v>196</v>
      </c>
      <c r="AT278" s="161" t="s">
        <v>161</v>
      </c>
      <c r="AU278" s="161" t="s">
        <v>83</v>
      </c>
      <c r="AY278" s="17" t="s">
        <v>158</v>
      </c>
      <c r="BE278" s="162">
        <f>IF(N278="základní",J278,0)</f>
        <v>0</v>
      </c>
      <c r="BF278" s="162">
        <f>IF(N278="snížená",J278,0)</f>
        <v>0</v>
      </c>
      <c r="BG278" s="162">
        <f>IF(N278="zákl. přenesená",J278,0)</f>
        <v>0</v>
      </c>
      <c r="BH278" s="162">
        <f>IF(N278="sníž. přenesená",J278,0)</f>
        <v>0</v>
      </c>
      <c r="BI278" s="162">
        <f>IF(N278="nulová",J278,0)</f>
        <v>0</v>
      </c>
      <c r="BJ278" s="17" t="s">
        <v>81</v>
      </c>
      <c r="BK278" s="162">
        <f>ROUND(I278*H278,2)</f>
        <v>0</v>
      </c>
      <c r="BL278" s="17" t="s">
        <v>196</v>
      </c>
      <c r="BM278" s="161" t="s">
        <v>550</v>
      </c>
    </row>
    <row r="279" spans="1:47" s="2" customFormat="1" ht="11.25">
      <c r="A279" s="32"/>
      <c r="B279" s="33"/>
      <c r="C279" s="32"/>
      <c r="D279" s="163" t="s">
        <v>168</v>
      </c>
      <c r="E279" s="32"/>
      <c r="F279" s="164" t="s">
        <v>549</v>
      </c>
      <c r="G279" s="32"/>
      <c r="H279" s="32"/>
      <c r="I279" s="165"/>
      <c r="J279" s="32"/>
      <c r="K279" s="32"/>
      <c r="L279" s="33"/>
      <c r="M279" s="166"/>
      <c r="N279" s="167"/>
      <c r="O279" s="58"/>
      <c r="P279" s="58"/>
      <c r="Q279" s="58"/>
      <c r="R279" s="58"/>
      <c r="S279" s="58"/>
      <c r="T279" s="59"/>
      <c r="U279" s="32"/>
      <c r="V279" s="32"/>
      <c r="W279" s="32"/>
      <c r="X279" s="32"/>
      <c r="Y279" s="32"/>
      <c r="Z279" s="32"/>
      <c r="AA279" s="32"/>
      <c r="AB279" s="32"/>
      <c r="AC279" s="32"/>
      <c r="AD279" s="32"/>
      <c r="AE279" s="32"/>
      <c r="AT279" s="17" t="s">
        <v>168</v>
      </c>
      <c r="AU279" s="17" t="s">
        <v>83</v>
      </c>
    </row>
    <row r="280" spans="1:65" s="2" customFormat="1" ht="14.45" customHeight="1">
      <c r="A280" s="32"/>
      <c r="B280" s="149"/>
      <c r="C280" s="150" t="s">
        <v>430</v>
      </c>
      <c r="D280" s="150" t="s">
        <v>161</v>
      </c>
      <c r="E280" s="151" t="s">
        <v>551</v>
      </c>
      <c r="F280" s="152" t="s">
        <v>552</v>
      </c>
      <c r="G280" s="153" t="s">
        <v>340</v>
      </c>
      <c r="H280" s="154">
        <v>20</v>
      </c>
      <c r="I280" s="155"/>
      <c r="J280" s="156">
        <f>ROUND(I280*H280,2)</f>
        <v>0</v>
      </c>
      <c r="K280" s="152" t="s">
        <v>1</v>
      </c>
      <c r="L280" s="33"/>
      <c r="M280" s="157" t="s">
        <v>1</v>
      </c>
      <c r="N280" s="158" t="s">
        <v>39</v>
      </c>
      <c r="O280" s="58"/>
      <c r="P280" s="159">
        <f>O280*H280</f>
        <v>0</v>
      </c>
      <c r="Q280" s="159">
        <v>0</v>
      </c>
      <c r="R280" s="159">
        <f>Q280*H280</f>
        <v>0</v>
      </c>
      <c r="S280" s="159">
        <v>0</v>
      </c>
      <c r="T280" s="160">
        <f>S280*H280</f>
        <v>0</v>
      </c>
      <c r="U280" s="32"/>
      <c r="V280" s="32"/>
      <c r="W280" s="32"/>
      <c r="X280" s="32"/>
      <c r="Y280" s="32"/>
      <c r="Z280" s="32"/>
      <c r="AA280" s="32"/>
      <c r="AB280" s="32"/>
      <c r="AC280" s="32"/>
      <c r="AD280" s="32"/>
      <c r="AE280" s="32"/>
      <c r="AR280" s="161" t="s">
        <v>196</v>
      </c>
      <c r="AT280" s="161" t="s">
        <v>161</v>
      </c>
      <c r="AU280" s="161" t="s">
        <v>83</v>
      </c>
      <c r="AY280" s="17" t="s">
        <v>158</v>
      </c>
      <c r="BE280" s="162">
        <f>IF(N280="základní",J280,0)</f>
        <v>0</v>
      </c>
      <c r="BF280" s="162">
        <f>IF(N280="snížená",J280,0)</f>
        <v>0</v>
      </c>
      <c r="BG280" s="162">
        <f>IF(N280="zákl. přenesená",J280,0)</f>
        <v>0</v>
      </c>
      <c r="BH280" s="162">
        <f>IF(N280="sníž. přenesená",J280,0)</f>
        <v>0</v>
      </c>
      <c r="BI280" s="162">
        <f>IF(N280="nulová",J280,0)</f>
        <v>0</v>
      </c>
      <c r="BJ280" s="17" t="s">
        <v>81</v>
      </c>
      <c r="BK280" s="162">
        <f>ROUND(I280*H280,2)</f>
        <v>0</v>
      </c>
      <c r="BL280" s="17" t="s">
        <v>196</v>
      </c>
      <c r="BM280" s="161" t="s">
        <v>553</v>
      </c>
    </row>
    <row r="281" spans="1:47" s="2" customFormat="1" ht="11.25">
      <c r="A281" s="32"/>
      <c r="B281" s="33"/>
      <c r="C281" s="32"/>
      <c r="D281" s="163" t="s">
        <v>168</v>
      </c>
      <c r="E281" s="32"/>
      <c r="F281" s="164" t="s">
        <v>552</v>
      </c>
      <c r="G281" s="32"/>
      <c r="H281" s="32"/>
      <c r="I281" s="165"/>
      <c r="J281" s="32"/>
      <c r="K281" s="32"/>
      <c r="L281" s="33"/>
      <c r="M281" s="166"/>
      <c r="N281" s="167"/>
      <c r="O281" s="58"/>
      <c r="P281" s="58"/>
      <c r="Q281" s="58"/>
      <c r="R281" s="58"/>
      <c r="S281" s="58"/>
      <c r="T281" s="59"/>
      <c r="U281" s="32"/>
      <c r="V281" s="32"/>
      <c r="W281" s="32"/>
      <c r="X281" s="32"/>
      <c r="Y281" s="32"/>
      <c r="Z281" s="32"/>
      <c r="AA281" s="32"/>
      <c r="AB281" s="32"/>
      <c r="AC281" s="32"/>
      <c r="AD281" s="32"/>
      <c r="AE281" s="32"/>
      <c r="AT281" s="17" t="s">
        <v>168</v>
      </c>
      <c r="AU281" s="17" t="s">
        <v>83</v>
      </c>
    </row>
    <row r="282" spans="1:65" s="2" customFormat="1" ht="14.45" customHeight="1">
      <c r="A282" s="32"/>
      <c r="B282" s="149"/>
      <c r="C282" s="150" t="s">
        <v>554</v>
      </c>
      <c r="D282" s="150" t="s">
        <v>161</v>
      </c>
      <c r="E282" s="151" t="s">
        <v>555</v>
      </c>
      <c r="F282" s="152" t="s">
        <v>556</v>
      </c>
      <c r="G282" s="153" t="s">
        <v>340</v>
      </c>
      <c r="H282" s="154">
        <v>4</v>
      </c>
      <c r="I282" s="155"/>
      <c r="J282" s="156">
        <f>ROUND(I282*H282,2)</f>
        <v>0</v>
      </c>
      <c r="K282" s="152" t="s">
        <v>1</v>
      </c>
      <c r="L282" s="33"/>
      <c r="M282" s="157" t="s">
        <v>1</v>
      </c>
      <c r="N282" s="158" t="s">
        <v>39</v>
      </c>
      <c r="O282" s="58"/>
      <c r="P282" s="159">
        <f>O282*H282</f>
        <v>0</v>
      </c>
      <c r="Q282" s="159">
        <v>0</v>
      </c>
      <c r="R282" s="159">
        <f>Q282*H282</f>
        <v>0</v>
      </c>
      <c r="S282" s="159">
        <v>0</v>
      </c>
      <c r="T282" s="160">
        <f>S282*H282</f>
        <v>0</v>
      </c>
      <c r="U282" s="32"/>
      <c r="V282" s="32"/>
      <c r="W282" s="32"/>
      <c r="X282" s="32"/>
      <c r="Y282" s="32"/>
      <c r="Z282" s="32"/>
      <c r="AA282" s="32"/>
      <c r="AB282" s="32"/>
      <c r="AC282" s="32"/>
      <c r="AD282" s="32"/>
      <c r="AE282" s="32"/>
      <c r="AR282" s="161" t="s">
        <v>196</v>
      </c>
      <c r="AT282" s="161" t="s">
        <v>161</v>
      </c>
      <c r="AU282" s="161" t="s">
        <v>83</v>
      </c>
      <c r="AY282" s="17" t="s">
        <v>158</v>
      </c>
      <c r="BE282" s="162">
        <f>IF(N282="základní",J282,0)</f>
        <v>0</v>
      </c>
      <c r="BF282" s="162">
        <f>IF(N282="snížená",J282,0)</f>
        <v>0</v>
      </c>
      <c r="BG282" s="162">
        <f>IF(N282="zákl. přenesená",J282,0)</f>
        <v>0</v>
      </c>
      <c r="BH282" s="162">
        <f>IF(N282="sníž. přenesená",J282,0)</f>
        <v>0</v>
      </c>
      <c r="BI282" s="162">
        <f>IF(N282="nulová",J282,0)</f>
        <v>0</v>
      </c>
      <c r="BJ282" s="17" t="s">
        <v>81</v>
      </c>
      <c r="BK282" s="162">
        <f>ROUND(I282*H282,2)</f>
        <v>0</v>
      </c>
      <c r="BL282" s="17" t="s">
        <v>196</v>
      </c>
      <c r="BM282" s="161" t="s">
        <v>557</v>
      </c>
    </row>
    <row r="283" spans="1:47" s="2" customFormat="1" ht="11.25">
      <c r="A283" s="32"/>
      <c r="B283" s="33"/>
      <c r="C283" s="32"/>
      <c r="D283" s="163" t="s">
        <v>168</v>
      </c>
      <c r="E283" s="32"/>
      <c r="F283" s="164" t="s">
        <v>556</v>
      </c>
      <c r="G283" s="32"/>
      <c r="H283" s="32"/>
      <c r="I283" s="165"/>
      <c r="J283" s="32"/>
      <c r="K283" s="32"/>
      <c r="L283" s="33"/>
      <c r="M283" s="166"/>
      <c r="N283" s="167"/>
      <c r="O283" s="58"/>
      <c r="P283" s="58"/>
      <c r="Q283" s="58"/>
      <c r="R283" s="58"/>
      <c r="S283" s="58"/>
      <c r="T283" s="59"/>
      <c r="U283" s="32"/>
      <c r="V283" s="32"/>
      <c r="W283" s="32"/>
      <c r="X283" s="32"/>
      <c r="Y283" s="32"/>
      <c r="Z283" s="32"/>
      <c r="AA283" s="32"/>
      <c r="AB283" s="32"/>
      <c r="AC283" s="32"/>
      <c r="AD283" s="32"/>
      <c r="AE283" s="32"/>
      <c r="AT283" s="17" t="s">
        <v>168</v>
      </c>
      <c r="AU283" s="17" t="s">
        <v>83</v>
      </c>
    </row>
    <row r="284" spans="2:63" s="12" customFormat="1" ht="22.9" customHeight="1">
      <c r="B284" s="136"/>
      <c r="D284" s="137" t="s">
        <v>73</v>
      </c>
      <c r="E284" s="147" t="s">
        <v>558</v>
      </c>
      <c r="F284" s="147" t="s">
        <v>559</v>
      </c>
      <c r="I284" s="139"/>
      <c r="J284" s="148">
        <f>BK284</f>
        <v>0</v>
      </c>
      <c r="L284" s="136"/>
      <c r="M284" s="141"/>
      <c r="N284" s="142"/>
      <c r="O284" s="142"/>
      <c r="P284" s="143">
        <f>SUM(P285:P288)</f>
        <v>0</v>
      </c>
      <c r="Q284" s="142"/>
      <c r="R284" s="143">
        <f>SUM(R285:R288)</f>
        <v>0</v>
      </c>
      <c r="S284" s="142"/>
      <c r="T284" s="144">
        <f>SUM(T285:T288)</f>
        <v>0</v>
      </c>
      <c r="AR284" s="137" t="s">
        <v>81</v>
      </c>
      <c r="AT284" s="145" t="s">
        <v>73</v>
      </c>
      <c r="AU284" s="145" t="s">
        <v>81</v>
      </c>
      <c r="AY284" s="137" t="s">
        <v>158</v>
      </c>
      <c r="BK284" s="146">
        <f>SUM(BK285:BK288)</f>
        <v>0</v>
      </c>
    </row>
    <row r="285" spans="1:65" s="2" customFormat="1" ht="14.45" customHeight="1">
      <c r="A285" s="32"/>
      <c r="B285" s="149"/>
      <c r="C285" s="150" t="s">
        <v>433</v>
      </c>
      <c r="D285" s="150" t="s">
        <v>161</v>
      </c>
      <c r="E285" s="151" t="s">
        <v>560</v>
      </c>
      <c r="F285" s="152" t="s">
        <v>561</v>
      </c>
      <c r="G285" s="153" t="s">
        <v>340</v>
      </c>
      <c r="H285" s="154">
        <v>600</v>
      </c>
      <c r="I285" s="155"/>
      <c r="J285" s="156">
        <f>ROUND(I285*H285,2)</f>
        <v>0</v>
      </c>
      <c r="K285" s="152" t="s">
        <v>1</v>
      </c>
      <c r="L285" s="33"/>
      <c r="M285" s="157" t="s">
        <v>1</v>
      </c>
      <c r="N285" s="158" t="s">
        <v>39</v>
      </c>
      <c r="O285" s="58"/>
      <c r="P285" s="159">
        <f>O285*H285</f>
        <v>0</v>
      </c>
      <c r="Q285" s="159">
        <v>0</v>
      </c>
      <c r="R285" s="159">
        <f>Q285*H285</f>
        <v>0</v>
      </c>
      <c r="S285" s="159">
        <v>0</v>
      </c>
      <c r="T285" s="160">
        <f>S285*H285</f>
        <v>0</v>
      </c>
      <c r="U285" s="32"/>
      <c r="V285" s="32"/>
      <c r="W285" s="32"/>
      <c r="X285" s="32"/>
      <c r="Y285" s="32"/>
      <c r="Z285" s="32"/>
      <c r="AA285" s="32"/>
      <c r="AB285" s="32"/>
      <c r="AC285" s="32"/>
      <c r="AD285" s="32"/>
      <c r="AE285" s="32"/>
      <c r="AR285" s="161" t="s">
        <v>196</v>
      </c>
      <c r="AT285" s="161" t="s">
        <v>161</v>
      </c>
      <c r="AU285" s="161" t="s">
        <v>83</v>
      </c>
      <c r="AY285" s="17" t="s">
        <v>158</v>
      </c>
      <c r="BE285" s="162">
        <f>IF(N285="základní",J285,0)</f>
        <v>0</v>
      </c>
      <c r="BF285" s="162">
        <f>IF(N285="snížená",J285,0)</f>
        <v>0</v>
      </c>
      <c r="BG285" s="162">
        <f>IF(N285="zákl. přenesená",J285,0)</f>
        <v>0</v>
      </c>
      <c r="BH285" s="162">
        <f>IF(N285="sníž. přenesená",J285,0)</f>
        <v>0</v>
      </c>
      <c r="BI285" s="162">
        <f>IF(N285="nulová",J285,0)</f>
        <v>0</v>
      </c>
      <c r="BJ285" s="17" t="s">
        <v>81</v>
      </c>
      <c r="BK285" s="162">
        <f>ROUND(I285*H285,2)</f>
        <v>0</v>
      </c>
      <c r="BL285" s="17" t="s">
        <v>196</v>
      </c>
      <c r="BM285" s="161" t="s">
        <v>562</v>
      </c>
    </row>
    <row r="286" spans="1:47" s="2" customFormat="1" ht="11.25">
      <c r="A286" s="32"/>
      <c r="B286" s="33"/>
      <c r="C286" s="32"/>
      <c r="D286" s="163" t="s">
        <v>168</v>
      </c>
      <c r="E286" s="32"/>
      <c r="F286" s="164" t="s">
        <v>561</v>
      </c>
      <c r="G286" s="32"/>
      <c r="H286" s="32"/>
      <c r="I286" s="165"/>
      <c r="J286" s="32"/>
      <c r="K286" s="32"/>
      <c r="L286" s="33"/>
      <c r="M286" s="166"/>
      <c r="N286" s="167"/>
      <c r="O286" s="58"/>
      <c r="P286" s="58"/>
      <c r="Q286" s="58"/>
      <c r="R286" s="58"/>
      <c r="S286" s="58"/>
      <c r="T286" s="59"/>
      <c r="U286" s="32"/>
      <c r="V286" s="32"/>
      <c r="W286" s="32"/>
      <c r="X286" s="32"/>
      <c r="Y286" s="32"/>
      <c r="Z286" s="32"/>
      <c r="AA286" s="32"/>
      <c r="AB286" s="32"/>
      <c r="AC286" s="32"/>
      <c r="AD286" s="32"/>
      <c r="AE286" s="32"/>
      <c r="AT286" s="17" t="s">
        <v>168</v>
      </c>
      <c r="AU286" s="17" t="s">
        <v>83</v>
      </c>
    </row>
    <row r="287" spans="1:65" s="2" customFormat="1" ht="14.45" customHeight="1">
      <c r="A287" s="32"/>
      <c r="B287" s="149"/>
      <c r="C287" s="150" t="s">
        <v>563</v>
      </c>
      <c r="D287" s="150" t="s">
        <v>161</v>
      </c>
      <c r="E287" s="151" t="s">
        <v>564</v>
      </c>
      <c r="F287" s="152" t="s">
        <v>565</v>
      </c>
      <c r="G287" s="153" t="s">
        <v>340</v>
      </c>
      <c r="H287" s="154">
        <v>500</v>
      </c>
      <c r="I287" s="155"/>
      <c r="J287" s="156">
        <f>ROUND(I287*H287,2)</f>
        <v>0</v>
      </c>
      <c r="K287" s="152" t="s">
        <v>1</v>
      </c>
      <c r="L287" s="33"/>
      <c r="M287" s="157" t="s">
        <v>1</v>
      </c>
      <c r="N287" s="158" t="s">
        <v>39</v>
      </c>
      <c r="O287" s="58"/>
      <c r="P287" s="159">
        <f>O287*H287</f>
        <v>0</v>
      </c>
      <c r="Q287" s="159">
        <v>0</v>
      </c>
      <c r="R287" s="159">
        <f>Q287*H287</f>
        <v>0</v>
      </c>
      <c r="S287" s="159">
        <v>0</v>
      </c>
      <c r="T287" s="160">
        <f>S287*H287</f>
        <v>0</v>
      </c>
      <c r="U287" s="32"/>
      <c r="V287" s="32"/>
      <c r="W287" s="32"/>
      <c r="X287" s="32"/>
      <c r="Y287" s="32"/>
      <c r="Z287" s="32"/>
      <c r="AA287" s="32"/>
      <c r="AB287" s="32"/>
      <c r="AC287" s="32"/>
      <c r="AD287" s="32"/>
      <c r="AE287" s="32"/>
      <c r="AR287" s="161" t="s">
        <v>196</v>
      </c>
      <c r="AT287" s="161" t="s">
        <v>161</v>
      </c>
      <c r="AU287" s="161" t="s">
        <v>83</v>
      </c>
      <c r="AY287" s="17" t="s">
        <v>158</v>
      </c>
      <c r="BE287" s="162">
        <f>IF(N287="základní",J287,0)</f>
        <v>0</v>
      </c>
      <c r="BF287" s="162">
        <f>IF(N287="snížená",J287,0)</f>
        <v>0</v>
      </c>
      <c r="BG287" s="162">
        <f>IF(N287="zákl. přenesená",J287,0)</f>
        <v>0</v>
      </c>
      <c r="BH287" s="162">
        <f>IF(N287="sníž. přenesená",J287,0)</f>
        <v>0</v>
      </c>
      <c r="BI287" s="162">
        <f>IF(N287="nulová",J287,0)</f>
        <v>0</v>
      </c>
      <c r="BJ287" s="17" t="s">
        <v>81</v>
      </c>
      <c r="BK287" s="162">
        <f>ROUND(I287*H287,2)</f>
        <v>0</v>
      </c>
      <c r="BL287" s="17" t="s">
        <v>196</v>
      </c>
      <c r="BM287" s="161" t="s">
        <v>566</v>
      </c>
    </row>
    <row r="288" spans="1:47" s="2" customFormat="1" ht="11.25">
      <c r="A288" s="32"/>
      <c r="B288" s="33"/>
      <c r="C288" s="32"/>
      <c r="D288" s="163" t="s">
        <v>168</v>
      </c>
      <c r="E288" s="32"/>
      <c r="F288" s="164" t="s">
        <v>565</v>
      </c>
      <c r="G288" s="32"/>
      <c r="H288" s="32"/>
      <c r="I288" s="165"/>
      <c r="J288" s="32"/>
      <c r="K288" s="32"/>
      <c r="L288" s="33"/>
      <c r="M288" s="166"/>
      <c r="N288" s="167"/>
      <c r="O288" s="58"/>
      <c r="P288" s="58"/>
      <c r="Q288" s="58"/>
      <c r="R288" s="58"/>
      <c r="S288" s="58"/>
      <c r="T288" s="59"/>
      <c r="U288" s="32"/>
      <c r="V288" s="32"/>
      <c r="W288" s="32"/>
      <c r="X288" s="32"/>
      <c r="Y288" s="32"/>
      <c r="Z288" s="32"/>
      <c r="AA288" s="32"/>
      <c r="AB288" s="32"/>
      <c r="AC288" s="32"/>
      <c r="AD288" s="32"/>
      <c r="AE288" s="32"/>
      <c r="AT288" s="17" t="s">
        <v>168</v>
      </c>
      <c r="AU288" s="17" t="s">
        <v>83</v>
      </c>
    </row>
    <row r="289" spans="2:63" s="12" customFormat="1" ht="22.9" customHeight="1">
      <c r="B289" s="136"/>
      <c r="D289" s="137" t="s">
        <v>73</v>
      </c>
      <c r="E289" s="147" t="s">
        <v>567</v>
      </c>
      <c r="F289" s="147" t="s">
        <v>568</v>
      </c>
      <c r="I289" s="139"/>
      <c r="J289" s="148">
        <f>BK289</f>
        <v>0</v>
      </c>
      <c r="L289" s="136"/>
      <c r="M289" s="141"/>
      <c r="N289" s="142"/>
      <c r="O289" s="142"/>
      <c r="P289" s="143">
        <f>SUM(P290:P291)</f>
        <v>0</v>
      </c>
      <c r="Q289" s="142"/>
      <c r="R289" s="143">
        <f>SUM(R290:R291)</f>
        <v>0</v>
      </c>
      <c r="S289" s="142"/>
      <c r="T289" s="144">
        <f>SUM(T290:T291)</f>
        <v>0</v>
      </c>
      <c r="AR289" s="137" t="s">
        <v>81</v>
      </c>
      <c r="AT289" s="145" t="s">
        <v>73</v>
      </c>
      <c r="AU289" s="145" t="s">
        <v>81</v>
      </c>
      <c r="AY289" s="137" t="s">
        <v>158</v>
      </c>
      <c r="BK289" s="146">
        <f>SUM(BK290:BK291)</f>
        <v>0</v>
      </c>
    </row>
    <row r="290" spans="1:65" s="2" customFormat="1" ht="14.45" customHeight="1">
      <c r="A290" s="32"/>
      <c r="B290" s="149"/>
      <c r="C290" s="150" t="s">
        <v>437</v>
      </c>
      <c r="D290" s="150" t="s">
        <v>161</v>
      </c>
      <c r="E290" s="151" t="s">
        <v>569</v>
      </c>
      <c r="F290" s="152" t="s">
        <v>570</v>
      </c>
      <c r="G290" s="153" t="s">
        <v>340</v>
      </c>
      <c r="H290" s="154">
        <v>2</v>
      </c>
      <c r="I290" s="155"/>
      <c r="J290" s="156">
        <f>ROUND(I290*H290,2)</f>
        <v>0</v>
      </c>
      <c r="K290" s="152" t="s">
        <v>1</v>
      </c>
      <c r="L290" s="33"/>
      <c r="M290" s="157" t="s">
        <v>1</v>
      </c>
      <c r="N290" s="158" t="s">
        <v>39</v>
      </c>
      <c r="O290" s="58"/>
      <c r="P290" s="159">
        <f>O290*H290</f>
        <v>0</v>
      </c>
      <c r="Q290" s="159">
        <v>0</v>
      </c>
      <c r="R290" s="159">
        <f>Q290*H290</f>
        <v>0</v>
      </c>
      <c r="S290" s="159">
        <v>0</v>
      </c>
      <c r="T290" s="160">
        <f>S290*H290</f>
        <v>0</v>
      </c>
      <c r="U290" s="32"/>
      <c r="V290" s="32"/>
      <c r="W290" s="32"/>
      <c r="X290" s="32"/>
      <c r="Y290" s="32"/>
      <c r="Z290" s="32"/>
      <c r="AA290" s="32"/>
      <c r="AB290" s="32"/>
      <c r="AC290" s="32"/>
      <c r="AD290" s="32"/>
      <c r="AE290" s="32"/>
      <c r="AR290" s="161" t="s">
        <v>196</v>
      </c>
      <c r="AT290" s="161" t="s">
        <v>161</v>
      </c>
      <c r="AU290" s="161" t="s">
        <v>83</v>
      </c>
      <c r="AY290" s="17" t="s">
        <v>158</v>
      </c>
      <c r="BE290" s="162">
        <f>IF(N290="základní",J290,0)</f>
        <v>0</v>
      </c>
      <c r="BF290" s="162">
        <f>IF(N290="snížená",J290,0)</f>
        <v>0</v>
      </c>
      <c r="BG290" s="162">
        <f>IF(N290="zákl. přenesená",J290,0)</f>
        <v>0</v>
      </c>
      <c r="BH290" s="162">
        <f>IF(N290="sníž. přenesená",J290,0)</f>
        <v>0</v>
      </c>
      <c r="BI290" s="162">
        <f>IF(N290="nulová",J290,0)</f>
        <v>0</v>
      </c>
      <c r="BJ290" s="17" t="s">
        <v>81</v>
      </c>
      <c r="BK290" s="162">
        <f>ROUND(I290*H290,2)</f>
        <v>0</v>
      </c>
      <c r="BL290" s="17" t="s">
        <v>196</v>
      </c>
      <c r="BM290" s="161" t="s">
        <v>571</v>
      </c>
    </row>
    <row r="291" spans="1:47" s="2" customFormat="1" ht="11.25">
      <c r="A291" s="32"/>
      <c r="B291" s="33"/>
      <c r="C291" s="32"/>
      <c r="D291" s="163" t="s">
        <v>168</v>
      </c>
      <c r="E291" s="32"/>
      <c r="F291" s="164" t="s">
        <v>570</v>
      </c>
      <c r="G291" s="32"/>
      <c r="H291" s="32"/>
      <c r="I291" s="165"/>
      <c r="J291" s="32"/>
      <c r="K291" s="32"/>
      <c r="L291" s="33"/>
      <c r="M291" s="166"/>
      <c r="N291" s="167"/>
      <c r="O291" s="58"/>
      <c r="P291" s="58"/>
      <c r="Q291" s="58"/>
      <c r="R291" s="58"/>
      <c r="S291" s="58"/>
      <c r="T291" s="59"/>
      <c r="U291" s="32"/>
      <c r="V291" s="32"/>
      <c r="W291" s="32"/>
      <c r="X291" s="32"/>
      <c r="Y291" s="32"/>
      <c r="Z291" s="32"/>
      <c r="AA291" s="32"/>
      <c r="AB291" s="32"/>
      <c r="AC291" s="32"/>
      <c r="AD291" s="32"/>
      <c r="AE291" s="32"/>
      <c r="AT291" s="17" t="s">
        <v>168</v>
      </c>
      <c r="AU291" s="17" t="s">
        <v>83</v>
      </c>
    </row>
    <row r="292" spans="2:63" s="12" customFormat="1" ht="22.9" customHeight="1">
      <c r="B292" s="136"/>
      <c r="D292" s="137" t="s">
        <v>73</v>
      </c>
      <c r="E292" s="147" t="s">
        <v>572</v>
      </c>
      <c r="F292" s="147" t="s">
        <v>573</v>
      </c>
      <c r="I292" s="139"/>
      <c r="J292" s="148">
        <f>BK292</f>
        <v>0</v>
      </c>
      <c r="L292" s="136"/>
      <c r="M292" s="141"/>
      <c r="N292" s="142"/>
      <c r="O292" s="142"/>
      <c r="P292" s="143">
        <f>SUM(P293:P294)</f>
        <v>0</v>
      </c>
      <c r="Q292" s="142"/>
      <c r="R292" s="143">
        <f>SUM(R293:R294)</f>
        <v>0</v>
      </c>
      <c r="S292" s="142"/>
      <c r="T292" s="144">
        <f>SUM(T293:T294)</f>
        <v>0</v>
      </c>
      <c r="AR292" s="137" t="s">
        <v>81</v>
      </c>
      <c r="AT292" s="145" t="s">
        <v>73</v>
      </c>
      <c r="AU292" s="145" t="s">
        <v>81</v>
      </c>
      <c r="AY292" s="137" t="s">
        <v>158</v>
      </c>
      <c r="BK292" s="146">
        <f>SUM(BK293:BK294)</f>
        <v>0</v>
      </c>
    </row>
    <row r="293" spans="1:65" s="2" customFormat="1" ht="14.45" customHeight="1">
      <c r="A293" s="32"/>
      <c r="B293" s="149"/>
      <c r="C293" s="150" t="s">
        <v>574</v>
      </c>
      <c r="D293" s="150" t="s">
        <v>161</v>
      </c>
      <c r="E293" s="151" t="s">
        <v>575</v>
      </c>
      <c r="F293" s="152" t="s">
        <v>576</v>
      </c>
      <c r="G293" s="153" t="s">
        <v>340</v>
      </c>
      <c r="H293" s="154">
        <v>4</v>
      </c>
      <c r="I293" s="155"/>
      <c r="J293" s="156">
        <f>ROUND(I293*H293,2)</f>
        <v>0</v>
      </c>
      <c r="K293" s="152" t="s">
        <v>1</v>
      </c>
      <c r="L293" s="33"/>
      <c r="M293" s="157" t="s">
        <v>1</v>
      </c>
      <c r="N293" s="158" t="s">
        <v>39</v>
      </c>
      <c r="O293" s="58"/>
      <c r="P293" s="159">
        <f>O293*H293</f>
        <v>0</v>
      </c>
      <c r="Q293" s="159">
        <v>0</v>
      </c>
      <c r="R293" s="159">
        <f>Q293*H293</f>
        <v>0</v>
      </c>
      <c r="S293" s="159">
        <v>0</v>
      </c>
      <c r="T293" s="160">
        <f>S293*H293</f>
        <v>0</v>
      </c>
      <c r="U293" s="32"/>
      <c r="V293" s="32"/>
      <c r="W293" s="32"/>
      <c r="X293" s="32"/>
      <c r="Y293" s="32"/>
      <c r="Z293" s="32"/>
      <c r="AA293" s="32"/>
      <c r="AB293" s="32"/>
      <c r="AC293" s="32"/>
      <c r="AD293" s="32"/>
      <c r="AE293" s="32"/>
      <c r="AR293" s="161" t="s">
        <v>196</v>
      </c>
      <c r="AT293" s="161" t="s">
        <v>161</v>
      </c>
      <c r="AU293" s="161" t="s">
        <v>83</v>
      </c>
      <c r="AY293" s="17" t="s">
        <v>158</v>
      </c>
      <c r="BE293" s="162">
        <f>IF(N293="základní",J293,0)</f>
        <v>0</v>
      </c>
      <c r="BF293" s="162">
        <f>IF(N293="snížená",J293,0)</f>
        <v>0</v>
      </c>
      <c r="BG293" s="162">
        <f>IF(N293="zákl. přenesená",J293,0)</f>
        <v>0</v>
      </c>
      <c r="BH293" s="162">
        <f>IF(N293="sníž. přenesená",J293,0)</f>
        <v>0</v>
      </c>
      <c r="BI293" s="162">
        <f>IF(N293="nulová",J293,0)</f>
        <v>0</v>
      </c>
      <c r="BJ293" s="17" t="s">
        <v>81</v>
      </c>
      <c r="BK293" s="162">
        <f>ROUND(I293*H293,2)</f>
        <v>0</v>
      </c>
      <c r="BL293" s="17" t="s">
        <v>196</v>
      </c>
      <c r="BM293" s="161" t="s">
        <v>577</v>
      </c>
    </row>
    <row r="294" spans="1:47" s="2" customFormat="1" ht="11.25">
      <c r="A294" s="32"/>
      <c r="B294" s="33"/>
      <c r="C294" s="32"/>
      <c r="D294" s="163" t="s">
        <v>168</v>
      </c>
      <c r="E294" s="32"/>
      <c r="F294" s="164" t="s">
        <v>576</v>
      </c>
      <c r="G294" s="32"/>
      <c r="H294" s="32"/>
      <c r="I294" s="165"/>
      <c r="J294" s="32"/>
      <c r="K294" s="32"/>
      <c r="L294" s="33"/>
      <c r="M294" s="166"/>
      <c r="N294" s="167"/>
      <c r="O294" s="58"/>
      <c r="P294" s="58"/>
      <c r="Q294" s="58"/>
      <c r="R294" s="58"/>
      <c r="S294" s="58"/>
      <c r="T294" s="59"/>
      <c r="U294" s="32"/>
      <c r="V294" s="32"/>
      <c r="W294" s="32"/>
      <c r="X294" s="32"/>
      <c r="Y294" s="32"/>
      <c r="Z294" s="32"/>
      <c r="AA294" s="32"/>
      <c r="AB294" s="32"/>
      <c r="AC294" s="32"/>
      <c r="AD294" s="32"/>
      <c r="AE294" s="32"/>
      <c r="AT294" s="17" t="s">
        <v>168</v>
      </c>
      <c r="AU294" s="17" t="s">
        <v>83</v>
      </c>
    </row>
    <row r="295" spans="2:63" s="12" customFormat="1" ht="22.9" customHeight="1">
      <c r="B295" s="136"/>
      <c r="D295" s="137" t="s">
        <v>73</v>
      </c>
      <c r="E295" s="147" t="s">
        <v>578</v>
      </c>
      <c r="F295" s="147" t="s">
        <v>579</v>
      </c>
      <c r="I295" s="139"/>
      <c r="J295" s="148">
        <f>BK295</f>
        <v>0</v>
      </c>
      <c r="L295" s="136"/>
      <c r="M295" s="141"/>
      <c r="N295" s="142"/>
      <c r="O295" s="142"/>
      <c r="P295" s="143">
        <f>SUM(P296:P307)</f>
        <v>0</v>
      </c>
      <c r="Q295" s="142"/>
      <c r="R295" s="143">
        <f>SUM(R296:R307)</f>
        <v>0</v>
      </c>
      <c r="S295" s="142"/>
      <c r="T295" s="144">
        <f>SUM(T296:T307)</f>
        <v>0</v>
      </c>
      <c r="AR295" s="137" t="s">
        <v>81</v>
      </c>
      <c r="AT295" s="145" t="s">
        <v>73</v>
      </c>
      <c r="AU295" s="145" t="s">
        <v>81</v>
      </c>
      <c r="AY295" s="137" t="s">
        <v>158</v>
      </c>
      <c r="BK295" s="146">
        <f>SUM(BK296:BK307)</f>
        <v>0</v>
      </c>
    </row>
    <row r="296" spans="1:65" s="2" customFormat="1" ht="14.45" customHeight="1">
      <c r="A296" s="32"/>
      <c r="B296" s="149"/>
      <c r="C296" s="150" t="s">
        <v>440</v>
      </c>
      <c r="D296" s="150" t="s">
        <v>161</v>
      </c>
      <c r="E296" s="151" t="s">
        <v>580</v>
      </c>
      <c r="F296" s="152" t="s">
        <v>581</v>
      </c>
      <c r="G296" s="153" t="s">
        <v>582</v>
      </c>
      <c r="H296" s="154">
        <v>150</v>
      </c>
      <c r="I296" s="155"/>
      <c r="J296" s="156">
        <f>ROUND(I296*H296,2)</f>
        <v>0</v>
      </c>
      <c r="K296" s="152" t="s">
        <v>1</v>
      </c>
      <c r="L296" s="33"/>
      <c r="M296" s="157" t="s">
        <v>1</v>
      </c>
      <c r="N296" s="158" t="s">
        <v>39</v>
      </c>
      <c r="O296" s="58"/>
      <c r="P296" s="159">
        <f>O296*H296</f>
        <v>0</v>
      </c>
      <c r="Q296" s="159">
        <v>0</v>
      </c>
      <c r="R296" s="159">
        <f>Q296*H296</f>
        <v>0</v>
      </c>
      <c r="S296" s="159">
        <v>0</v>
      </c>
      <c r="T296" s="160">
        <f>S296*H296</f>
        <v>0</v>
      </c>
      <c r="U296" s="32"/>
      <c r="V296" s="32"/>
      <c r="W296" s="32"/>
      <c r="X296" s="32"/>
      <c r="Y296" s="32"/>
      <c r="Z296" s="32"/>
      <c r="AA296" s="32"/>
      <c r="AB296" s="32"/>
      <c r="AC296" s="32"/>
      <c r="AD296" s="32"/>
      <c r="AE296" s="32"/>
      <c r="AR296" s="161" t="s">
        <v>196</v>
      </c>
      <c r="AT296" s="161" t="s">
        <v>161</v>
      </c>
      <c r="AU296" s="161" t="s">
        <v>83</v>
      </c>
      <c r="AY296" s="17" t="s">
        <v>158</v>
      </c>
      <c r="BE296" s="162">
        <f>IF(N296="základní",J296,0)</f>
        <v>0</v>
      </c>
      <c r="BF296" s="162">
        <f>IF(N296="snížená",J296,0)</f>
        <v>0</v>
      </c>
      <c r="BG296" s="162">
        <f>IF(N296="zákl. přenesená",J296,0)</f>
        <v>0</v>
      </c>
      <c r="BH296" s="162">
        <f>IF(N296="sníž. přenesená",J296,0)</f>
        <v>0</v>
      </c>
      <c r="BI296" s="162">
        <f>IF(N296="nulová",J296,0)</f>
        <v>0</v>
      </c>
      <c r="BJ296" s="17" t="s">
        <v>81</v>
      </c>
      <c r="BK296" s="162">
        <f>ROUND(I296*H296,2)</f>
        <v>0</v>
      </c>
      <c r="BL296" s="17" t="s">
        <v>196</v>
      </c>
      <c r="BM296" s="161" t="s">
        <v>583</v>
      </c>
    </row>
    <row r="297" spans="1:47" s="2" customFormat="1" ht="11.25">
      <c r="A297" s="32"/>
      <c r="B297" s="33"/>
      <c r="C297" s="32"/>
      <c r="D297" s="163" t="s">
        <v>168</v>
      </c>
      <c r="E297" s="32"/>
      <c r="F297" s="164" t="s">
        <v>581</v>
      </c>
      <c r="G297" s="32"/>
      <c r="H297" s="32"/>
      <c r="I297" s="165"/>
      <c r="J297" s="32"/>
      <c r="K297" s="32"/>
      <c r="L297" s="33"/>
      <c r="M297" s="166"/>
      <c r="N297" s="167"/>
      <c r="O297" s="58"/>
      <c r="P297" s="58"/>
      <c r="Q297" s="58"/>
      <c r="R297" s="58"/>
      <c r="S297" s="58"/>
      <c r="T297" s="59"/>
      <c r="U297" s="32"/>
      <c r="V297" s="32"/>
      <c r="W297" s="32"/>
      <c r="X297" s="32"/>
      <c r="Y297" s="32"/>
      <c r="Z297" s="32"/>
      <c r="AA297" s="32"/>
      <c r="AB297" s="32"/>
      <c r="AC297" s="32"/>
      <c r="AD297" s="32"/>
      <c r="AE297" s="32"/>
      <c r="AT297" s="17" t="s">
        <v>168</v>
      </c>
      <c r="AU297" s="17" t="s">
        <v>83</v>
      </c>
    </row>
    <row r="298" spans="1:65" s="2" customFormat="1" ht="14.45" customHeight="1">
      <c r="A298" s="32"/>
      <c r="B298" s="149"/>
      <c r="C298" s="150" t="s">
        <v>584</v>
      </c>
      <c r="D298" s="150" t="s">
        <v>161</v>
      </c>
      <c r="E298" s="151" t="s">
        <v>585</v>
      </c>
      <c r="F298" s="152" t="s">
        <v>586</v>
      </c>
      <c r="G298" s="153" t="s">
        <v>582</v>
      </c>
      <c r="H298" s="154">
        <v>150</v>
      </c>
      <c r="I298" s="155"/>
      <c r="J298" s="156">
        <f>ROUND(I298*H298,2)</f>
        <v>0</v>
      </c>
      <c r="K298" s="152" t="s">
        <v>1</v>
      </c>
      <c r="L298" s="33"/>
      <c r="M298" s="157" t="s">
        <v>1</v>
      </c>
      <c r="N298" s="158" t="s">
        <v>39</v>
      </c>
      <c r="O298" s="58"/>
      <c r="P298" s="159">
        <f>O298*H298</f>
        <v>0</v>
      </c>
      <c r="Q298" s="159">
        <v>0</v>
      </c>
      <c r="R298" s="159">
        <f>Q298*H298</f>
        <v>0</v>
      </c>
      <c r="S298" s="159">
        <v>0</v>
      </c>
      <c r="T298" s="160">
        <f>S298*H298</f>
        <v>0</v>
      </c>
      <c r="U298" s="32"/>
      <c r="V298" s="32"/>
      <c r="W298" s="32"/>
      <c r="X298" s="32"/>
      <c r="Y298" s="32"/>
      <c r="Z298" s="32"/>
      <c r="AA298" s="32"/>
      <c r="AB298" s="32"/>
      <c r="AC298" s="32"/>
      <c r="AD298" s="32"/>
      <c r="AE298" s="32"/>
      <c r="AR298" s="161" t="s">
        <v>196</v>
      </c>
      <c r="AT298" s="161" t="s">
        <v>161</v>
      </c>
      <c r="AU298" s="161" t="s">
        <v>83</v>
      </c>
      <c r="AY298" s="17" t="s">
        <v>158</v>
      </c>
      <c r="BE298" s="162">
        <f>IF(N298="základní",J298,0)</f>
        <v>0</v>
      </c>
      <c r="BF298" s="162">
        <f>IF(N298="snížená",J298,0)</f>
        <v>0</v>
      </c>
      <c r="BG298" s="162">
        <f>IF(N298="zákl. přenesená",J298,0)</f>
        <v>0</v>
      </c>
      <c r="BH298" s="162">
        <f>IF(N298="sníž. přenesená",J298,0)</f>
        <v>0</v>
      </c>
      <c r="BI298" s="162">
        <f>IF(N298="nulová",J298,0)</f>
        <v>0</v>
      </c>
      <c r="BJ298" s="17" t="s">
        <v>81</v>
      </c>
      <c r="BK298" s="162">
        <f>ROUND(I298*H298,2)</f>
        <v>0</v>
      </c>
      <c r="BL298" s="17" t="s">
        <v>196</v>
      </c>
      <c r="BM298" s="161" t="s">
        <v>587</v>
      </c>
    </row>
    <row r="299" spans="1:47" s="2" customFormat="1" ht="11.25">
      <c r="A299" s="32"/>
      <c r="B299" s="33"/>
      <c r="C299" s="32"/>
      <c r="D299" s="163" t="s">
        <v>168</v>
      </c>
      <c r="E299" s="32"/>
      <c r="F299" s="164" t="s">
        <v>586</v>
      </c>
      <c r="G299" s="32"/>
      <c r="H299" s="32"/>
      <c r="I299" s="165"/>
      <c r="J299" s="32"/>
      <c r="K299" s="32"/>
      <c r="L299" s="33"/>
      <c r="M299" s="166"/>
      <c r="N299" s="167"/>
      <c r="O299" s="58"/>
      <c r="P299" s="58"/>
      <c r="Q299" s="58"/>
      <c r="R299" s="58"/>
      <c r="S299" s="58"/>
      <c r="T299" s="59"/>
      <c r="U299" s="32"/>
      <c r="V299" s="32"/>
      <c r="W299" s="32"/>
      <c r="X299" s="32"/>
      <c r="Y299" s="32"/>
      <c r="Z299" s="32"/>
      <c r="AA299" s="32"/>
      <c r="AB299" s="32"/>
      <c r="AC299" s="32"/>
      <c r="AD299" s="32"/>
      <c r="AE299" s="32"/>
      <c r="AT299" s="17" t="s">
        <v>168</v>
      </c>
      <c r="AU299" s="17" t="s">
        <v>83</v>
      </c>
    </row>
    <row r="300" spans="1:65" s="2" customFormat="1" ht="14.45" customHeight="1">
      <c r="A300" s="32"/>
      <c r="B300" s="149"/>
      <c r="C300" s="150" t="s">
        <v>446</v>
      </c>
      <c r="D300" s="150" t="s">
        <v>161</v>
      </c>
      <c r="E300" s="151" t="s">
        <v>588</v>
      </c>
      <c r="F300" s="152" t="s">
        <v>589</v>
      </c>
      <c r="G300" s="153" t="s">
        <v>582</v>
      </c>
      <c r="H300" s="154">
        <v>10</v>
      </c>
      <c r="I300" s="155"/>
      <c r="J300" s="156">
        <f>ROUND(I300*H300,2)</f>
        <v>0</v>
      </c>
      <c r="K300" s="152" t="s">
        <v>1</v>
      </c>
      <c r="L300" s="33"/>
      <c r="M300" s="157" t="s">
        <v>1</v>
      </c>
      <c r="N300" s="158" t="s">
        <v>39</v>
      </c>
      <c r="O300" s="58"/>
      <c r="P300" s="159">
        <f>O300*H300</f>
        <v>0</v>
      </c>
      <c r="Q300" s="159">
        <v>0</v>
      </c>
      <c r="R300" s="159">
        <f>Q300*H300</f>
        <v>0</v>
      </c>
      <c r="S300" s="159">
        <v>0</v>
      </c>
      <c r="T300" s="160">
        <f>S300*H300</f>
        <v>0</v>
      </c>
      <c r="U300" s="32"/>
      <c r="V300" s="32"/>
      <c r="W300" s="32"/>
      <c r="X300" s="32"/>
      <c r="Y300" s="32"/>
      <c r="Z300" s="32"/>
      <c r="AA300" s="32"/>
      <c r="AB300" s="32"/>
      <c r="AC300" s="32"/>
      <c r="AD300" s="32"/>
      <c r="AE300" s="32"/>
      <c r="AR300" s="161" t="s">
        <v>196</v>
      </c>
      <c r="AT300" s="161" t="s">
        <v>161</v>
      </c>
      <c r="AU300" s="161" t="s">
        <v>83</v>
      </c>
      <c r="AY300" s="17" t="s">
        <v>158</v>
      </c>
      <c r="BE300" s="162">
        <f>IF(N300="základní",J300,0)</f>
        <v>0</v>
      </c>
      <c r="BF300" s="162">
        <f>IF(N300="snížená",J300,0)</f>
        <v>0</v>
      </c>
      <c r="BG300" s="162">
        <f>IF(N300="zákl. přenesená",J300,0)</f>
        <v>0</v>
      </c>
      <c r="BH300" s="162">
        <f>IF(N300="sníž. přenesená",J300,0)</f>
        <v>0</v>
      </c>
      <c r="BI300" s="162">
        <f>IF(N300="nulová",J300,0)</f>
        <v>0</v>
      </c>
      <c r="BJ300" s="17" t="s">
        <v>81</v>
      </c>
      <c r="BK300" s="162">
        <f>ROUND(I300*H300,2)</f>
        <v>0</v>
      </c>
      <c r="BL300" s="17" t="s">
        <v>196</v>
      </c>
      <c r="BM300" s="161" t="s">
        <v>590</v>
      </c>
    </row>
    <row r="301" spans="1:47" s="2" customFormat="1" ht="11.25">
      <c r="A301" s="32"/>
      <c r="B301" s="33"/>
      <c r="C301" s="32"/>
      <c r="D301" s="163" t="s">
        <v>168</v>
      </c>
      <c r="E301" s="32"/>
      <c r="F301" s="164" t="s">
        <v>589</v>
      </c>
      <c r="G301" s="32"/>
      <c r="H301" s="32"/>
      <c r="I301" s="165"/>
      <c r="J301" s="32"/>
      <c r="K301" s="32"/>
      <c r="L301" s="33"/>
      <c r="M301" s="166"/>
      <c r="N301" s="167"/>
      <c r="O301" s="58"/>
      <c r="P301" s="58"/>
      <c r="Q301" s="58"/>
      <c r="R301" s="58"/>
      <c r="S301" s="58"/>
      <c r="T301" s="59"/>
      <c r="U301" s="32"/>
      <c r="V301" s="32"/>
      <c r="W301" s="32"/>
      <c r="X301" s="32"/>
      <c r="Y301" s="32"/>
      <c r="Z301" s="32"/>
      <c r="AA301" s="32"/>
      <c r="AB301" s="32"/>
      <c r="AC301" s="32"/>
      <c r="AD301" s="32"/>
      <c r="AE301" s="32"/>
      <c r="AT301" s="17" t="s">
        <v>168</v>
      </c>
      <c r="AU301" s="17" t="s">
        <v>83</v>
      </c>
    </row>
    <row r="302" spans="1:65" s="2" customFormat="1" ht="14.45" customHeight="1">
      <c r="A302" s="32"/>
      <c r="B302" s="149"/>
      <c r="C302" s="150" t="s">
        <v>591</v>
      </c>
      <c r="D302" s="150" t="s">
        <v>161</v>
      </c>
      <c r="E302" s="151" t="s">
        <v>592</v>
      </c>
      <c r="F302" s="152" t="s">
        <v>593</v>
      </c>
      <c r="G302" s="153" t="s">
        <v>582</v>
      </c>
      <c r="H302" s="154">
        <v>2</v>
      </c>
      <c r="I302" s="155"/>
      <c r="J302" s="156">
        <f>ROUND(I302*H302,2)</f>
        <v>0</v>
      </c>
      <c r="K302" s="152" t="s">
        <v>1</v>
      </c>
      <c r="L302" s="33"/>
      <c r="M302" s="157" t="s">
        <v>1</v>
      </c>
      <c r="N302" s="158" t="s">
        <v>39</v>
      </c>
      <c r="O302" s="58"/>
      <c r="P302" s="159">
        <f>O302*H302</f>
        <v>0</v>
      </c>
      <c r="Q302" s="159">
        <v>0</v>
      </c>
      <c r="R302" s="159">
        <f>Q302*H302</f>
        <v>0</v>
      </c>
      <c r="S302" s="159">
        <v>0</v>
      </c>
      <c r="T302" s="160">
        <f>S302*H302</f>
        <v>0</v>
      </c>
      <c r="U302" s="32"/>
      <c r="V302" s="32"/>
      <c r="W302" s="32"/>
      <c r="X302" s="32"/>
      <c r="Y302" s="32"/>
      <c r="Z302" s="32"/>
      <c r="AA302" s="32"/>
      <c r="AB302" s="32"/>
      <c r="AC302" s="32"/>
      <c r="AD302" s="32"/>
      <c r="AE302" s="32"/>
      <c r="AR302" s="161" t="s">
        <v>196</v>
      </c>
      <c r="AT302" s="161" t="s">
        <v>161</v>
      </c>
      <c r="AU302" s="161" t="s">
        <v>83</v>
      </c>
      <c r="AY302" s="17" t="s">
        <v>158</v>
      </c>
      <c r="BE302" s="162">
        <f>IF(N302="základní",J302,0)</f>
        <v>0</v>
      </c>
      <c r="BF302" s="162">
        <f>IF(N302="snížená",J302,0)</f>
        <v>0</v>
      </c>
      <c r="BG302" s="162">
        <f>IF(N302="zákl. přenesená",J302,0)</f>
        <v>0</v>
      </c>
      <c r="BH302" s="162">
        <f>IF(N302="sníž. přenesená",J302,0)</f>
        <v>0</v>
      </c>
      <c r="BI302" s="162">
        <f>IF(N302="nulová",J302,0)</f>
        <v>0</v>
      </c>
      <c r="BJ302" s="17" t="s">
        <v>81</v>
      </c>
      <c r="BK302" s="162">
        <f>ROUND(I302*H302,2)</f>
        <v>0</v>
      </c>
      <c r="BL302" s="17" t="s">
        <v>196</v>
      </c>
      <c r="BM302" s="161" t="s">
        <v>594</v>
      </c>
    </row>
    <row r="303" spans="1:47" s="2" customFormat="1" ht="11.25">
      <c r="A303" s="32"/>
      <c r="B303" s="33"/>
      <c r="C303" s="32"/>
      <c r="D303" s="163" t="s">
        <v>168</v>
      </c>
      <c r="E303" s="32"/>
      <c r="F303" s="164" t="s">
        <v>593</v>
      </c>
      <c r="G303" s="32"/>
      <c r="H303" s="32"/>
      <c r="I303" s="165"/>
      <c r="J303" s="32"/>
      <c r="K303" s="32"/>
      <c r="L303" s="33"/>
      <c r="M303" s="166"/>
      <c r="N303" s="167"/>
      <c r="O303" s="58"/>
      <c r="P303" s="58"/>
      <c r="Q303" s="58"/>
      <c r="R303" s="58"/>
      <c r="S303" s="58"/>
      <c r="T303" s="59"/>
      <c r="U303" s="32"/>
      <c r="V303" s="32"/>
      <c r="W303" s="32"/>
      <c r="X303" s="32"/>
      <c r="Y303" s="32"/>
      <c r="Z303" s="32"/>
      <c r="AA303" s="32"/>
      <c r="AB303" s="32"/>
      <c r="AC303" s="32"/>
      <c r="AD303" s="32"/>
      <c r="AE303" s="32"/>
      <c r="AT303" s="17" t="s">
        <v>168</v>
      </c>
      <c r="AU303" s="17" t="s">
        <v>83</v>
      </c>
    </row>
    <row r="304" spans="1:65" s="2" customFormat="1" ht="14.45" customHeight="1">
      <c r="A304" s="32"/>
      <c r="B304" s="149"/>
      <c r="C304" s="150" t="s">
        <v>451</v>
      </c>
      <c r="D304" s="150" t="s">
        <v>161</v>
      </c>
      <c r="E304" s="151" t="s">
        <v>595</v>
      </c>
      <c r="F304" s="152" t="s">
        <v>596</v>
      </c>
      <c r="G304" s="153" t="s">
        <v>582</v>
      </c>
      <c r="H304" s="154">
        <v>5</v>
      </c>
      <c r="I304" s="155"/>
      <c r="J304" s="156">
        <f>ROUND(I304*H304,2)</f>
        <v>0</v>
      </c>
      <c r="K304" s="152" t="s">
        <v>1</v>
      </c>
      <c r="L304" s="33"/>
      <c r="M304" s="157" t="s">
        <v>1</v>
      </c>
      <c r="N304" s="158" t="s">
        <v>39</v>
      </c>
      <c r="O304" s="58"/>
      <c r="P304" s="159">
        <f>O304*H304</f>
        <v>0</v>
      </c>
      <c r="Q304" s="159">
        <v>0</v>
      </c>
      <c r="R304" s="159">
        <f>Q304*H304</f>
        <v>0</v>
      </c>
      <c r="S304" s="159">
        <v>0</v>
      </c>
      <c r="T304" s="160">
        <f>S304*H304</f>
        <v>0</v>
      </c>
      <c r="U304" s="32"/>
      <c r="V304" s="32"/>
      <c r="W304" s="32"/>
      <c r="X304" s="32"/>
      <c r="Y304" s="32"/>
      <c r="Z304" s="32"/>
      <c r="AA304" s="32"/>
      <c r="AB304" s="32"/>
      <c r="AC304" s="32"/>
      <c r="AD304" s="32"/>
      <c r="AE304" s="32"/>
      <c r="AR304" s="161" t="s">
        <v>196</v>
      </c>
      <c r="AT304" s="161" t="s">
        <v>161</v>
      </c>
      <c r="AU304" s="161" t="s">
        <v>83</v>
      </c>
      <c r="AY304" s="17" t="s">
        <v>158</v>
      </c>
      <c r="BE304" s="162">
        <f>IF(N304="základní",J304,0)</f>
        <v>0</v>
      </c>
      <c r="BF304" s="162">
        <f>IF(N304="snížená",J304,0)</f>
        <v>0</v>
      </c>
      <c r="BG304" s="162">
        <f>IF(N304="zákl. přenesená",J304,0)</f>
        <v>0</v>
      </c>
      <c r="BH304" s="162">
        <f>IF(N304="sníž. přenesená",J304,0)</f>
        <v>0</v>
      </c>
      <c r="BI304" s="162">
        <f>IF(N304="nulová",J304,0)</f>
        <v>0</v>
      </c>
      <c r="BJ304" s="17" t="s">
        <v>81</v>
      </c>
      <c r="BK304" s="162">
        <f>ROUND(I304*H304,2)</f>
        <v>0</v>
      </c>
      <c r="BL304" s="17" t="s">
        <v>196</v>
      </c>
      <c r="BM304" s="161" t="s">
        <v>597</v>
      </c>
    </row>
    <row r="305" spans="1:47" s="2" customFormat="1" ht="11.25">
      <c r="A305" s="32"/>
      <c r="B305" s="33"/>
      <c r="C305" s="32"/>
      <c r="D305" s="163" t="s">
        <v>168</v>
      </c>
      <c r="E305" s="32"/>
      <c r="F305" s="164" t="s">
        <v>596</v>
      </c>
      <c r="G305" s="32"/>
      <c r="H305" s="32"/>
      <c r="I305" s="165"/>
      <c r="J305" s="32"/>
      <c r="K305" s="32"/>
      <c r="L305" s="33"/>
      <c r="M305" s="166"/>
      <c r="N305" s="167"/>
      <c r="O305" s="58"/>
      <c r="P305" s="58"/>
      <c r="Q305" s="58"/>
      <c r="R305" s="58"/>
      <c r="S305" s="58"/>
      <c r="T305" s="59"/>
      <c r="U305" s="32"/>
      <c r="V305" s="32"/>
      <c r="W305" s="32"/>
      <c r="X305" s="32"/>
      <c r="Y305" s="32"/>
      <c r="Z305" s="32"/>
      <c r="AA305" s="32"/>
      <c r="AB305" s="32"/>
      <c r="AC305" s="32"/>
      <c r="AD305" s="32"/>
      <c r="AE305" s="32"/>
      <c r="AT305" s="17" t="s">
        <v>168</v>
      </c>
      <c r="AU305" s="17" t="s">
        <v>83</v>
      </c>
    </row>
    <row r="306" spans="1:65" s="2" customFormat="1" ht="14.45" customHeight="1">
      <c r="A306" s="32"/>
      <c r="B306" s="149"/>
      <c r="C306" s="150" t="s">
        <v>598</v>
      </c>
      <c r="D306" s="150" t="s">
        <v>161</v>
      </c>
      <c r="E306" s="151" t="s">
        <v>599</v>
      </c>
      <c r="F306" s="152" t="s">
        <v>600</v>
      </c>
      <c r="G306" s="153" t="s">
        <v>582</v>
      </c>
      <c r="H306" s="154">
        <v>30</v>
      </c>
      <c r="I306" s="155"/>
      <c r="J306" s="156">
        <f>ROUND(I306*H306,2)</f>
        <v>0</v>
      </c>
      <c r="K306" s="152" t="s">
        <v>1</v>
      </c>
      <c r="L306" s="33"/>
      <c r="M306" s="157" t="s">
        <v>1</v>
      </c>
      <c r="N306" s="158" t="s">
        <v>39</v>
      </c>
      <c r="O306" s="58"/>
      <c r="P306" s="159">
        <f>O306*H306</f>
        <v>0</v>
      </c>
      <c r="Q306" s="159">
        <v>0</v>
      </c>
      <c r="R306" s="159">
        <f>Q306*H306</f>
        <v>0</v>
      </c>
      <c r="S306" s="159">
        <v>0</v>
      </c>
      <c r="T306" s="160">
        <f>S306*H306</f>
        <v>0</v>
      </c>
      <c r="U306" s="32"/>
      <c r="V306" s="32"/>
      <c r="W306" s="32"/>
      <c r="X306" s="32"/>
      <c r="Y306" s="32"/>
      <c r="Z306" s="32"/>
      <c r="AA306" s="32"/>
      <c r="AB306" s="32"/>
      <c r="AC306" s="32"/>
      <c r="AD306" s="32"/>
      <c r="AE306" s="32"/>
      <c r="AR306" s="161" t="s">
        <v>196</v>
      </c>
      <c r="AT306" s="161" t="s">
        <v>161</v>
      </c>
      <c r="AU306" s="161" t="s">
        <v>83</v>
      </c>
      <c r="AY306" s="17" t="s">
        <v>158</v>
      </c>
      <c r="BE306" s="162">
        <f>IF(N306="základní",J306,0)</f>
        <v>0</v>
      </c>
      <c r="BF306" s="162">
        <f>IF(N306="snížená",J306,0)</f>
        <v>0</v>
      </c>
      <c r="BG306" s="162">
        <f>IF(N306="zákl. přenesená",J306,0)</f>
        <v>0</v>
      </c>
      <c r="BH306" s="162">
        <f>IF(N306="sníž. přenesená",J306,0)</f>
        <v>0</v>
      </c>
      <c r="BI306" s="162">
        <f>IF(N306="nulová",J306,0)</f>
        <v>0</v>
      </c>
      <c r="BJ306" s="17" t="s">
        <v>81</v>
      </c>
      <c r="BK306" s="162">
        <f>ROUND(I306*H306,2)</f>
        <v>0</v>
      </c>
      <c r="BL306" s="17" t="s">
        <v>196</v>
      </c>
      <c r="BM306" s="161" t="s">
        <v>601</v>
      </c>
    </row>
    <row r="307" spans="1:47" s="2" customFormat="1" ht="11.25">
      <c r="A307" s="32"/>
      <c r="B307" s="33"/>
      <c r="C307" s="32"/>
      <c r="D307" s="163" t="s">
        <v>168</v>
      </c>
      <c r="E307" s="32"/>
      <c r="F307" s="164" t="s">
        <v>600</v>
      </c>
      <c r="G307" s="32"/>
      <c r="H307" s="32"/>
      <c r="I307" s="165"/>
      <c r="J307" s="32"/>
      <c r="K307" s="32"/>
      <c r="L307" s="33"/>
      <c r="M307" s="166"/>
      <c r="N307" s="167"/>
      <c r="O307" s="58"/>
      <c r="P307" s="58"/>
      <c r="Q307" s="58"/>
      <c r="R307" s="58"/>
      <c r="S307" s="58"/>
      <c r="T307" s="59"/>
      <c r="U307" s="32"/>
      <c r="V307" s="32"/>
      <c r="W307" s="32"/>
      <c r="X307" s="32"/>
      <c r="Y307" s="32"/>
      <c r="Z307" s="32"/>
      <c r="AA307" s="32"/>
      <c r="AB307" s="32"/>
      <c r="AC307" s="32"/>
      <c r="AD307" s="32"/>
      <c r="AE307" s="32"/>
      <c r="AT307" s="17" t="s">
        <v>168</v>
      </c>
      <c r="AU307" s="17" t="s">
        <v>83</v>
      </c>
    </row>
    <row r="308" spans="2:63" s="12" customFormat="1" ht="22.9" customHeight="1">
      <c r="B308" s="136"/>
      <c r="D308" s="137" t="s">
        <v>73</v>
      </c>
      <c r="E308" s="147" t="s">
        <v>602</v>
      </c>
      <c r="F308" s="147" t="s">
        <v>603</v>
      </c>
      <c r="I308" s="139"/>
      <c r="J308" s="148">
        <f>BK308</f>
        <v>0</v>
      </c>
      <c r="L308" s="136"/>
      <c r="M308" s="141"/>
      <c r="N308" s="142"/>
      <c r="O308" s="142"/>
      <c r="P308" s="143">
        <f>SUM(P309:P312)</f>
        <v>0</v>
      </c>
      <c r="Q308" s="142"/>
      <c r="R308" s="143">
        <f>SUM(R309:R312)</f>
        <v>0</v>
      </c>
      <c r="S308" s="142"/>
      <c r="T308" s="144">
        <f>SUM(T309:T312)</f>
        <v>0</v>
      </c>
      <c r="AR308" s="137" t="s">
        <v>81</v>
      </c>
      <c r="AT308" s="145" t="s">
        <v>73</v>
      </c>
      <c r="AU308" s="145" t="s">
        <v>81</v>
      </c>
      <c r="AY308" s="137" t="s">
        <v>158</v>
      </c>
      <c r="BK308" s="146">
        <f>SUM(BK309:BK312)</f>
        <v>0</v>
      </c>
    </row>
    <row r="309" spans="1:65" s="2" customFormat="1" ht="14.45" customHeight="1">
      <c r="A309" s="32"/>
      <c r="B309" s="149"/>
      <c r="C309" s="150" t="s">
        <v>455</v>
      </c>
      <c r="D309" s="150" t="s">
        <v>161</v>
      </c>
      <c r="E309" s="151" t="s">
        <v>604</v>
      </c>
      <c r="F309" s="152" t="s">
        <v>605</v>
      </c>
      <c r="G309" s="153" t="s">
        <v>582</v>
      </c>
      <c r="H309" s="154">
        <v>5</v>
      </c>
      <c r="I309" s="155"/>
      <c r="J309" s="156">
        <f>ROUND(I309*H309,2)</f>
        <v>0</v>
      </c>
      <c r="K309" s="152" t="s">
        <v>1</v>
      </c>
      <c r="L309" s="33"/>
      <c r="M309" s="157" t="s">
        <v>1</v>
      </c>
      <c r="N309" s="158" t="s">
        <v>39</v>
      </c>
      <c r="O309" s="58"/>
      <c r="P309" s="159">
        <f>O309*H309</f>
        <v>0</v>
      </c>
      <c r="Q309" s="159">
        <v>0</v>
      </c>
      <c r="R309" s="159">
        <f>Q309*H309</f>
        <v>0</v>
      </c>
      <c r="S309" s="159">
        <v>0</v>
      </c>
      <c r="T309" s="160">
        <f>S309*H309</f>
        <v>0</v>
      </c>
      <c r="U309" s="32"/>
      <c r="V309" s="32"/>
      <c r="W309" s="32"/>
      <c r="X309" s="32"/>
      <c r="Y309" s="32"/>
      <c r="Z309" s="32"/>
      <c r="AA309" s="32"/>
      <c r="AB309" s="32"/>
      <c r="AC309" s="32"/>
      <c r="AD309" s="32"/>
      <c r="AE309" s="32"/>
      <c r="AR309" s="161" t="s">
        <v>196</v>
      </c>
      <c r="AT309" s="161" t="s">
        <v>161</v>
      </c>
      <c r="AU309" s="161" t="s">
        <v>83</v>
      </c>
      <c r="AY309" s="17" t="s">
        <v>158</v>
      </c>
      <c r="BE309" s="162">
        <f>IF(N309="základní",J309,0)</f>
        <v>0</v>
      </c>
      <c r="BF309" s="162">
        <f>IF(N309="snížená",J309,0)</f>
        <v>0</v>
      </c>
      <c r="BG309" s="162">
        <f>IF(N309="zákl. přenesená",J309,0)</f>
        <v>0</v>
      </c>
      <c r="BH309" s="162">
        <f>IF(N309="sníž. přenesená",J309,0)</f>
        <v>0</v>
      </c>
      <c r="BI309" s="162">
        <f>IF(N309="nulová",J309,0)</f>
        <v>0</v>
      </c>
      <c r="BJ309" s="17" t="s">
        <v>81</v>
      </c>
      <c r="BK309" s="162">
        <f>ROUND(I309*H309,2)</f>
        <v>0</v>
      </c>
      <c r="BL309" s="17" t="s">
        <v>196</v>
      </c>
      <c r="BM309" s="161" t="s">
        <v>606</v>
      </c>
    </row>
    <row r="310" spans="1:47" s="2" customFormat="1" ht="11.25">
      <c r="A310" s="32"/>
      <c r="B310" s="33"/>
      <c r="C310" s="32"/>
      <c r="D310" s="163" t="s">
        <v>168</v>
      </c>
      <c r="E310" s="32"/>
      <c r="F310" s="164" t="s">
        <v>605</v>
      </c>
      <c r="G310" s="32"/>
      <c r="H310" s="32"/>
      <c r="I310" s="165"/>
      <c r="J310" s="32"/>
      <c r="K310" s="32"/>
      <c r="L310" s="33"/>
      <c r="M310" s="166"/>
      <c r="N310" s="167"/>
      <c r="O310" s="58"/>
      <c r="P310" s="58"/>
      <c r="Q310" s="58"/>
      <c r="R310" s="58"/>
      <c r="S310" s="58"/>
      <c r="T310" s="59"/>
      <c r="U310" s="32"/>
      <c r="V310" s="32"/>
      <c r="W310" s="32"/>
      <c r="X310" s="32"/>
      <c r="Y310" s="32"/>
      <c r="Z310" s="32"/>
      <c r="AA310" s="32"/>
      <c r="AB310" s="32"/>
      <c r="AC310" s="32"/>
      <c r="AD310" s="32"/>
      <c r="AE310" s="32"/>
      <c r="AT310" s="17" t="s">
        <v>168</v>
      </c>
      <c r="AU310" s="17" t="s">
        <v>83</v>
      </c>
    </row>
    <row r="311" spans="1:65" s="2" customFormat="1" ht="14.45" customHeight="1">
      <c r="A311" s="32"/>
      <c r="B311" s="149"/>
      <c r="C311" s="150" t="s">
        <v>607</v>
      </c>
      <c r="D311" s="150" t="s">
        <v>161</v>
      </c>
      <c r="E311" s="151" t="s">
        <v>608</v>
      </c>
      <c r="F311" s="152" t="s">
        <v>609</v>
      </c>
      <c r="G311" s="153" t="s">
        <v>582</v>
      </c>
      <c r="H311" s="154">
        <v>5</v>
      </c>
      <c r="I311" s="155"/>
      <c r="J311" s="156">
        <f>ROUND(I311*H311,2)</f>
        <v>0</v>
      </c>
      <c r="K311" s="152" t="s">
        <v>1</v>
      </c>
      <c r="L311" s="33"/>
      <c r="M311" s="157" t="s">
        <v>1</v>
      </c>
      <c r="N311" s="158" t="s">
        <v>39</v>
      </c>
      <c r="O311" s="58"/>
      <c r="P311" s="159">
        <f>O311*H311</f>
        <v>0</v>
      </c>
      <c r="Q311" s="159">
        <v>0</v>
      </c>
      <c r="R311" s="159">
        <f>Q311*H311</f>
        <v>0</v>
      </c>
      <c r="S311" s="159">
        <v>0</v>
      </c>
      <c r="T311" s="160">
        <f>S311*H311</f>
        <v>0</v>
      </c>
      <c r="U311" s="32"/>
      <c r="V311" s="32"/>
      <c r="W311" s="32"/>
      <c r="X311" s="32"/>
      <c r="Y311" s="32"/>
      <c r="Z311" s="32"/>
      <c r="AA311" s="32"/>
      <c r="AB311" s="32"/>
      <c r="AC311" s="32"/>
      <c r="AD311" s="32"/>
      <c r="AE311" s="32"/>
      <c r="AR311" s="161" t="s">
        <v>196</v>
      </c>
      <c r="AT311" s="161" t="s">
        <v>161</v>
      </c>
      <c r="AU311" s="161" t="s">
        <v>83</v>
      </c>
      <c r="AY311" s="17" t="s">
        <v>158</v>
      </c>
      <c r="BE311" s="162">
        <f>IF(N311="základní",J311,0)</f>
        <v>0</v>
      </c>
      <c r="BF311" s="162">
        <f>IF(N311="snížená",J311,0)</f>
        <v>0</v>
      </c>
      <c r="BG311" s="162">
        <f>IF(N311="zákl. přenesená",J311,0)</f>
        <v>0</v>
      </c>
      <c r="BH311" s="162">
        <f>IF(N311="sníž. přenesená",J311,0)</f>
        <v>0</v>
      </c>
      <c r="BI311" s="162">
        <f>IF(N311="nulová",J311,0)</f>
        <v>0</v>
      </c>
      <c r="BJ311" s="17" t="s">
        <v>81</v>
      </c>
      <c r="BK311" s="162">
        <f>ROUND(I311*H311,2)</f>
        <v>0</v>
      </c>
      <c r="BL311" s="17" t="s">
        <v>196</v>
      </c>
      <c r="BM311" s="161" t="s">
        <v>610</v>
      </c>
    </row>
    <row r="312" spans="1:47" s="2" customFormat="1" ht="11.25">
      <c r="A312" s="32"/>
      <c r="B312" s="33"/>
      <c r="C312" s="32"/>
      <c r="D312" s="163" t="s">
        <v>168</v>
      </c>
      <c r="E312" s="32"/>
      <c r="F312" s="164" t="s">
        <v>609</v>
      </c>
      <c r="G312" s="32"/>
      <c r="H312" s="32"/>
      <c r="I312" s="165"/>
      <c r="J312" s="32"/>
      <c r="K312" s="32"/>
      <c r="L312" s="33"/>
      <c r="M312" s="166"/>
      <c r="N312" s="167"/>
      <c r="O312" s="58"/>
      <c r="P312" s="58"/>
      <c r="Q312" s="58"/>
      <c r="R312" s="58"/>
      <c r="S312" s="58"/>
      <c r="T312" s="59"/>
      <c r="U312" s="32"/>
      <c r="V312" s="32"/>
      <c r="W312" s="32"/>
      <c r="X312" s="32"/>
      <c r="Y312" s="32"/>
      <c r="Z312" s="32"/>
      <c r="AA312" s="32"/>
      <c r="AB312" s="32"/>
      <c r="AC312" s="32"/>
      <c r="AD312" s="32"/>
      <c r="AE312" s="32"/>
      <c r="AT312" s="17" t="s">
        <v>168</v>
      </c>
      <c r="AU312" s="17" t="s">
        <v>83</v>
      </c>
    </row>
    <row r="313" spans="2:63" s="12" customFormat="1" ht="22.9" customHeight="1">
      <c r="B313" s="136"/>
      <c r="D313" s="137" t="s">
        <v>73</v>
      </c>
      <c r="E313" s="147" t="s">
        <v>611</v>
      </c>
      <c r="F313" s="147" t="s">
        <v>612</v>
      </c>
      <c r="I313" s="139"/>
      <c r="J313" s="148">
        <f>BK313</f>
        <v>0</v>
      </c>
      <c r="L313" s="136"/>
      <c r="M313" s="141"/>
      <c r="N313" s="142"/>
      <c r="O313" s="142"/>
      <c r="P313" s="143">
        <f>SUM(P314:P315)</f>
        <v>0</v>
      </c>
      <c r="Q313" s="142"/>
      <c r="R313" s="143">
        <f>SUM(R314:R315)</f>
        <v>0</v>
      </c>
      <c r="S313" s="142"/>
      <c r="T313" s="144">
        <f>SUM(T314:T315)</f>
        <v>0</v>
      </c>
      <c r="AR313" s="137" t="s">
        <v>81</v>
      </c>
      <c r="AT313" s="145" t="s">
        <v>73</v>
      </c>
      <c r="AU313" s="145" t="s">
        <v>81</v>
      </c>
      <c r="AY313" s="137" t="s">
        <v>158</v>
      </c>
      <c r="BK313" s="146">
        <f>SUM(BK314:BK315)</f>
        <v>0</v>
      </c>
    </row>
    <row r="314" spans="1:65" s="2" customFormat="1" ht="14.45" customHeight="1">
      <c r="A314" s="32"/>
      <c r="B314" s="149"/>
      <c r="C314" s="150" t="s">
        <v>460</v>
      </c>
      <c r="D314" s="150" t="s">
        <v>161</v>
      </c>
      <c r="E314" s="151" t="s">
        <v>613</v>
      </c>
      <c r="F314" s="152" t="s">
        <v>614</v>
      </c>
      <c r="G314" s="153" t="s">
        <v>582</v>
      </c>
      <c r="H314" s="154">
        <v>30</v>
      </c>
      <c r="I314" s="155"/>
      <c r="J314" s="156">
        <f>ROUND(I314*H314,2)</f>
        <v>0</v>
      </c>
      <c r="K314" s="152" t="s">
        <v>1</v>
      </c>
      <c r="L314" s="33"/>
      <c r="M314" s="157" t="s">
        <v>1</v>
      </c>
      <c r="N314" s="158" t="s">
        <v>39</v>
      </c>
      <c r="O314" s="58"/>
      <c r="P314" s="159">
        <f>O314*H314</f>
        <v>0</v>
      </c>
      <c r="Q314" s="159">
        <v>0</v>
      </c>
      <c r="R314" s="159">
        <f>Q314*H314</f>
        <v>0</v>
      </c>
      <c r="S314" s="159">
        <v>0</v>
      </c>
      <c r="T314" s="160">
        <f>S314*H314</f>
        <v>0</v>
      </c>
      <c r="U314" s="32"/>
      <c r="V314" s="32"/>
      <c r="W314" s="32"/>
      <c r="X314" s="32"/>
      <c r="Y314" s="32"/>
      <c r="Z314" s="32"/>
      <c r="AA314" s="32"/>
      <c r="AB314" s="32"/>
      <c r="AC314" s="32"/>
      <c r="AD314" s="32"/>
      <c r="AE314" s="32"/>
      <c r="AR314" s="161" t="s">
        <v>196</v>
      </c>
      <c r="AT314" s="161" t="s">
        <v>161</v>
      </c>
      <c r="AU314" s="161" t="s">
        <v>83</v>
      </c>
      <c r="AY314" s="17" t="s">
        <v>158</v>
      </c>
      <c r="BE314" s="162">
        <f>IF(N314="základní",J314,0)</f>
        <v>0</v>
      </c>
      <c r="BF314" s="162">
        <f>IF(N314="snížená",J314,0)</f>
        <v>0</v>
      </c>
      <c r="BG314" s="162">
        <f>IF(N314="zákl. přenesená",J314,0)</f>
        <v>0</v>
      </c>
      <c r="BH314" s="162">
        <f>IF(N314="sníž. přenesená",J314,0)</f>
        <v>0</v>
      </c>
      <c r="BI314" s="162">
        <f>IF(N314="nulová",J314,0)</f>
        <v>0</v>
      </c>
      <c r="BJ314" s="17" t="s">
        <v>81</v>
      </c>
      <c r="BK314" s="162">
        <f>ROUND(I314*H314,2)</f>
        <v>0</v>
      </c>
      <c r="BL314" s="17" t="s">
        <v>196</v>
      </c>
      <c r="BM314" s="161" t="s">
        <v>615</v>
      </c>
    </row>
    <row r="315" spans="1:47" s="2" customFormat="1" ht="11.25">
      <c r="A315" s="32"/>
      <c r="B315" s="33"/>
      <c r="C315" s="32"/>
      <c r="D315" s="163" t="s">
        <v>168</v>
      </c>
      <c r="E315" s="32"/>
      <c r="F315" s="164" t="s">
        <v>614</v>
      </c>
      <c r="G315" s="32"/>
      <c r="H315" s="32"/>
      <c r="I315" s="165"/>
      <c r="J315" s="32"/>
      <c r="K315" s="32"/>
      <c r="L315" s="33"/>
      <c r="M315" s="166"/>
      <c r="N315" s="167"/>
      <c r="O315" s="58"/>
      <c r="P315" s="58"/>
      <c r="Q315" s="58"/>
      <c r="R315" s="58"/>
      <c r="S315" s="58"/>
      <c r="T315" s="59"/>
      <c r="U315" s="32"/>
      <c r="V315" s="32"/>
      <c r="W315" s="32"/>
      <c r="X315" s="32"/>
      <c r="Y315" s="32"/>
      <c r="Z315" s="32"/>
      <c r="AA315" s="32"/>
      <c r="AB315" s="32"/>
      <c r="AC315" s="32"/>
      <c r="AD315" s="32"/>
      <c r="AE315" s="32"/>
      <c r="AT315" s="17" t="s">
        <v>168</v>
      </c>
      <c r="AU315" s="17" t="s">
        <v>83</v>
      </c>
    </row>
    <row r="316" spans="2:63" s="12" customFormat="1" ht="22.9" customHeight="1">
      <c r="B316" s="136"/>
      <c r="D316" s="137" t="s">
        <v>73</v>
      </c>
      <c r="E316" s="147" t="s">
        <v>616</v>
      </c>
      <c r="F316" s="147" t="s">
        <v>617</v>
      </c>
      <c r="I316" s="139"/>
      <c r="J316" s="148">
        <f>BK316</f>
        <v>0</v>
      </c>
      <c r="L316" s="136"/>
      <c r="M316" s="141"/>
      <c r="N316" s="142"/>
      <c r="O316" s="142"/>
      <c r="P316" s="143">
        <f>SUM(P317:P320)</f>
        <v>0</v>
      </c>
      <c r="Q316" s="142"/>
      <c r="R316" s="143">
        <f>SUM(R317:R320)</f>
        <v>0</v>
      </c>
      <c r="S316" s="142"/>
      <c r="T316" s="144">
        <f>SUM(T317:T320)</f>
        <v>0</v>
      </c>
      <c r="AR316" s="137" t="s">
        <v>81</v>
      </c>
      <c r="AT316" s="145" t="s">
        <v>73</v>
      </c>
      <c r="AU316" s="145" t="s">
        <v>81</v>
      </c>
      <c r="AY316" s="137" t="s">
        <v>158</v>
      </c>
      <c r="BK316" s="146">
        <f>SUM(BK317:BK320)</f>
        <v>0</v>
      </c>
    </row>
    <row r="317" spans="1:65" s="2" customFormat="1" ht="14.45" customHeight="1">
      <c r="A317" s="32"/>
      <c r="B317" s="149"/>
      <c r="C317" s="150" t="s">
        <v>618</v>
      </c>
      <c r="D317" s="150" t="s">
        <v>161</v>
      </c>
      <c r="E317" s="151" t="s">
        <v>619</v>
      </c>
      <c r="F317" s="152" t="s">
        <v>620</v>
      </c>
      <c r="G317" s="153" t="s">
        <v>621</v>
      </c>
      <c r="H317" s="154">
        <v>1</v>
      </c>
      <c r="I317" s="155"/>
      <c r="J317" s="156">
        <f>ROUND(I317*H317,2)</f>
        <v>0</v>
      </c>
      <c r="K317" s="152" t="s">
        <v>1</v>
      </c>
      <c r="L317" s="33"/>
      <c r="M317" s="157" t="s">
        <v>1</v>
      </c>
      <c r="N317" s="158" t="s">
        <v>39</v>
      </c>
      <c r="O317" s="58"/>
      <c r="P317" s="159">
        <f>O317*H317</f>
        <v>0</v>
      </c>
      <c r="Q317" s="159">
        <v>0</v>
      </c>
      <c r="R317" s="159">
        <f>Q317*H317</f>
        <v>0</v>
      </c>
      <c r="S317" s="159">
        <v>0</v>
      </c>
      <c r="T317" s="160">
        <f>S317*H317</f>
        <v>0</v>
      </c>
      <c r="U317" s="32"/>
      <c r="V317" s="32"/>
      <c r="W317" s="32"/>
      <c r="X317" s="32"/>
      <c r="Y317" s="32"/>
      <c r="Z317" s="32"/>
      <c r="AA317" s="32"/>
      <c r="AB317" s="32"/>
      <c r="AC317" s="32"/>
      <c r="AD317" s="32"/>
      <c r="AE317" s="32"/>
      <c r="AR317" s="161" t="s">
        <v>196</v>
      </c>
      <c r="AT317" s="161" t="s">
        <v>161</v>
      </c>
      <c r="AU317" s="161" t="s">
        <v>83</v>
      </c>
      <c r="AY317" s="17" t="s">
        <v>158</v>
      </c>
      <c r="BE317" s="162">
        <f>IF(N317="základní",J317,0)</f>
        <v>0</v>
      </c>
      <c r="BF317" s="162">
        <f>IF(N317="snížená",J317,0)</f>
        <v>0</v>
      </c>
      <c r="BG317" s="162">
        <f>IF(N317="zákl. přenesená",J317,0)</f>
        <v>0</v>
      </c>
      <c r="BH317" s="162">
        <f>IF(N317="sníž. přenesená",J317,0)</f>
        <v>0</v>
      </c>
      <c r="BI317" s="162">
        <f>IF(N317="nulová",J317,0)</f>
        <v>0</v>
      </c>
      <c r="BJ317" s="17" t="s">
        <v>81</v>
      </c>
      <c r="BK317" s="162">
        <f>ROUND(I317*H317,2)</f>
        <v>0</v>
      </c>
      <c r="BL317" s="17" t="s">
        <v>196</v>
      </c>
      <c r="BM317" s="161" t="s">
        <v>622</v>
      </c>
    </row>
    <row r="318" spans="1:47" s="2" customFormat="1" ht="11.25">
      <c r="A318" s="32"/>
      <c r="B318" s="33"/>
      <c r="C318" s="32"/>
      <c r="D318" s="163" t="s">
        <v>168</v>
      </c>
      <c r="E318" s="32"/>
      <c r="F318" s="164" t="s">
        <v>620</v>
      </c>
      <c r="G318" s="32"/>
      <c r="H318" s="32"/>
      <c r="I318" s="165"/>
      <c r="J318" s="32"/>
      <c r="K318" s="32"/>
      <c r="L318" s="33"/>
      <c r="M318" s="166"/>
      <c r="N318" s="167"/>
      <c r="O318" s="58"/>
      <c r="P318" s="58"/>
      <c r="Q318" s="58"/>
      <c r="R318" s="58"/>
      <c r="S318" s="58"/>
      <c r="T318" s="59"/>
      <c r="U318" s="32"/>
      <c r="V318" s="32"/>
      <c r="W318" s="32"/>
      <c r="X318" s="32"/>
      <c r="Y318" s="32"/>
      <c r="Z318" s="32"/>
      <c r="AA318" s="32"/>
      <c r="AB318" s="32"/>
      <c r="AC318" s="32"/>
      <c r="AD318" s="32"/>
      <c r="AE318" s="32"/>
      <c r="AT318" s="17" t="s">
        <v>168</v>
      </c>
      <c r="AU318" s="17" t="s">
        <v>83</v>
      </c>
    </row>
    <row r="319" spans="1:65" s="2" customFormat="1" ht="14.45" customHeight="1">
      <c r="A319" s="32"/>
      <c r="B319" s="149"/>
      <c r="C319" s="150" t="s">
        <v>466</v>
      </c>
      <c r="D319" s="150" t="s">
        <v>161</v>
      </c>
      <c r="E319" s="151" t="s">
        <v>623</v>
      </c>
      <c r="F319" s="152" t="s">
        <v>624</v>
      </c>
      <c r="G319" s="153" t="s">
        <v>621</v>
      </c>
      <c r="H319" s="154">
        <v>1</v>
      </c>
      <c r="I319" s="155"/>
      <c r="J319" s="156">
        <f>ROUND(I319*H319,2)</f>
        <v>0</v>
      </c>
      <c r="K319" s="152" t="s">
        <v>1</v>
      </c>
      <c r="L319" s="33"/>
      <c r="M319" s="157" t="s">
        <v>1</v>
      </c>
      <c r="N319" s="158" t="s">
        <v>39</v>
      </c>
      <c r="O319" s="58"/>
      <c r="P319" s="159">
        <f>O319*H319</f>
        <v>0</v>
      </c>
      <c r="Q319" s="159">
        <v>0</v>
      </c>
      <c r="R319" s="159">
        <f>Q319*H319</f>
        <v>0</v>
      </c>
      <c r="S319" s="159">
        <v>0</v>
      </c>
      <c r="T319" s="160">
        <f>S319*H319</f>
        <v>0</v>
      </c>
      <c r="U319" s="32"/>
      <c r="V319" s="32"/>
      <c r="W319" s="32"/>
      <c r="X319" s="32"/>
      <c r="Y319" s="32"/>
      <c r="Z319" s="32"/>
      <c r="AA319" s="32"/>
      <c r="AB319" s="32"/>
      <c r="AC319" s="32"/>
      <c r="AD319" s="32"/>
      <c r="AE319" s="32"/>
      <c r="AR319" s="161" t="s">
        <v>196</v>
      </c>
      <c r="AT319" s="161" t="s">
        <v>161</v>
      </c>
      <c r="AU319" s="161" t="s">
        <v>83</v>
      </c>
      <c r="AY319" s="17" t="s">
        <v>158</v>
      </c>
      <c r="BE319" s="162">
        <f>IF(N319="základní",J319,0)</f>
        <v>0</v>
      </c>
      <c r="BF319" s="162">
        <f>IF(N319="snížená",J319,0)</f>
        <v>0</v>
      </c>
      <c r="BG319" s="162">
        <f>IF(N319="zákl. přenesená",J319,0)</f>
        <v>0</v>
      </c>
      <c r="BH319" s="162">
        <f>IF(N319="sníž. přenesená",J319,0)</f>
        <v>0</v>
      </c>
      <c r="BI319" s="162">
        <f>IF(N319="nulová",J319,0)</f>
        <v>0</v>
      </c>
      <c r="BJ319" s="17" t="s">
        <v>81</v>
      </c>
      <c r="BK319" s="162">
        <f>ROUND(I319*H319,2)</f>
        <v>0</v>
      </c>
      <c r="BL319" s="17" t="s">
        <v>196</v>
      </c>
      <c r="BM319" s="161" t="s">
        <v>625</v>
      </c>
    </row>
    <row r="320" spans="1:47" s="2" customFormat="1" ht="11.25">
      <c r="A320" s="32"/>
      <c r="B320" s="33"/>
      <c r="C320" s="32"/>
      <c r="D320" s="163" t="s">
        <v>168</v>
      </c>
      <c r="E320" s="32"/>
      <c r="F320" s="164" t="s">
        <v>624</v>
      </c>
      <c r="G320" s="32"/>
      <c r="H320" s="32"/>
      <c r="I320" s="165"/>
      <c r="J320" s="32"/>
      <c r="K320" s="32"/>
      <c r="L320" s="33"/>
      <c r="M320" s="205"/>
      <c r="N320" s="206"/>
      <c r="O320" s="207"/>
      <c r="P320" s="207"/>
      <c r="Q320" s="207"/>
      <c r="R320" s="207"/>
      <c r="S320" s="207"/>
      <c r="T320" s="208"/>
      <c r="U320" s="32"/>
      <c r="V320" s="32"/>
      <c r="W320" s="32"/>
      <c r="X320" s="32"/>
      <c r="Y320" s="32"/>
      <c r="Z320" s="32"/>
      <c r="AA320" s="32"/>
      <c r="AB320" s="32"/>
      <c r="AC320" s="32"/>
      <c r="AD320" s="32"/>
      <c r="AE320" s="32"/>
      <c r="AT320" s="17" t="s">
        <v>168</v>
      </c>
      <c r="AU320" s="17" t="s">
        <v>83</v>
      </c>
    </row>
    <row r="321" spans="1:31" s="2" customFormat="1" ht="6.95" customHeight="1">
      <c r="A321" s="32"/>
      <c r="B321" s="47"/>
      <c r="C321" s="48"/>
      <c r="D321" s="48"/>
      <c r="E321" s="48"/>
      <c r="F321" s="48"/>
      <c r="G321" s="48"/>
      <c r="H321" s="48"/>
      <c r="I321" s="48"/>
      <c r="J321" s="48"/>
      <c r="K321" s="48"/>
      <c r="L321" s="33"/>
      <c r="M321" s="32"/>
      <c r="O321" s="32"/>
      <c r="P321" s="32"/>
      <c r="Q321" s="32"/>
      <c r="R321" s="32"/>
      <c r="S321" s="32"/>
      <c r="T321" s="32"/>
      <c r="U321" s="32"/>
      <c r="V321" s="32"/>
      <c r="W321" s="32"/>
      <c r="X321" s="32"/>
      <c r="Y321" s="32"/>
      <c r="Z321" s="32"/>
      <c r="AA321" s="32"/>
      <c r="AB321" s="32"/>
      <c r="AC321" s="32"/>
      <c r="AD321" s="32"/>
      <c r="AE321" s="32"/>
    </row>
  </sheetData>
  <autoFilter ref="C145:K320"/>
  <mergeCells count="12">
    <mergeCell ref="E138:H138"/>
    <mergeCell ref="L2:V2"/>
    <mergeCell ref="E85:H85"/>
    <mergeCell ref="E87:H87"/>
    <mergeCell ref="E89:H89"/>
    <mergeCell ref="E134:H134"/>
    <mergeCell ref="E136:H13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65"/>
  <sheetViews>
    <sheetView showGridLines="0" workbookViewId="0" topLeftCell="A1"/>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54.421875" style="1" customWidth="1"/>
    <col min="7" max="7" width="8.00390625" style="1" customWidth="1"/>
    <col min="8" max="8" width="15.00390625" style="1" customWidth="1"/>
    <col min="9" max="9" width="16.8515625" style="1" customWidth="1"/>
    <col min="10" max="11" width="23.851562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244" t="s">
        <v>5</v>
      </c>
      <c r="M2" s="229"/>
      <c r="N2" s="229"/>
      <c r="O2" s="229"/>
      <c r="P2" s="229"/>
      <c r="Q2" s="229"/>
      <c r="R2" s="229"/>
      <c r="S2" s="229"/>
      <c r="T2" s="229"/>
      <c r="U2" s="229"/>
      <c r="V2" s="229"/>
      <c r="AT2" s="17" t="s">
        <v>94</v>
      </c>
    </row>
    <row r="3" spans="2:46" s="1" customFormat="1" ht="6.95" customHeight="1">
      <c r="B3" s="18"/>
      <c r="C3" s="19"/>
      <c r="D3" s="19"/>
      <c r="E3" s="19"/>
      <c r="F3" s="19"/>
      <c r="G3" s="19"/>
      <c r="H3" s="19"/>
      <c r="I3" s="19"/>
      <c r="J3" s="19"/>
      <c r="K3" s="19"/>
      <c r="L3" s="20"/>
      <c r="AT3" s="17" t="s">
        <v>83</v>
      </c>
    </row>
    <row r="4" spans="2:46" s="1" customFormat="1" ht="24.95" customHeight="1">
      <c r="B4" s="20"/>
      <c r="D4" s="21" t="s">
        <v>117</v>
      </c>
      <c r="L4" s="20"/>
      <c r="M4" s="99" t="s">
        <v>10</v>
      </c>
      <c r="AT4" s="17" t="s">
        <v>3</v>
      </c>
    </row>
    <row r="5" spans="2:12" s="1" customFormat="1" ht="6.95" customHeight="1">
      <c r="B5" s="20"/>
      <c r="L5" s="20"/>
    </row>
    <row r="6" spans="2:12" s="1" customFormat="1" ht="12" customHeight="1">
      <c r="B6" s="20"/>
      <c r="D6" s="27" t="s">
        <v>16</v>
      </c>
      <c r="L6" s="20"/>
    </row>
    <row r="7" spans="2:12" s="1" customFormat="1" ht="14.45" customHeight="1">
      <c r="B7" s="20"/>
      <c r="E7" s="260" t="str">
        <f>'Rekapitulace stavby'!K6</f>
        <v>Rekonstrukce elektro-projektová dokumentace I. Etapa - 2+3NP</v>
      </c>
      <c r="F7" s="261"/>
      <c r="G7" s="261"/>
      <c r="H7" s="261"/>
      <c r="L7" s="20"/>
    </row>
    <row r="8" spans="2:12" s="1" customFormat="1" ht="12" customHeight="1">
      <c r="B8" s="20"/>
      <c r="D8" s="27" t="s">
        <v>126</v>
      </c>
      <c r="L8" s="20"/>
    </row>
    <row r="9" spans="1:31" s="2" customFormat="1" ht="14.45" customHeight="1">
      <c r="A9" s="32"/>
      <c r="B9" s="33"/>
      <c r="C9" s="32"/>
      <c r="D9" s="32"/>
      <c r="E9" s="260" t="s">
        <v>127</v>
      </c>
      <c r="F9" s="262"/>
      <c r="G9" s="262"/>
      <c r="H9" s="262"/>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128</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31.15" customHeight="1">
      <c r="A11" s="32"/>
      <c r="B11" s="33"/>
      <c r="C11" s="32"/>
      <c r="D11" s="32"/>
      <c r="E11" s="222" t="s">
        <v>626</v>
      </c>
      <c r="F11" s="262"/>
      <c r="G11" s="262"/>
      <c r="H11" s="262"/>
      <c r="I11" s="32"/>
      <c r="J11" s="32"/>
      <c r="K11" s="32"/>
      <c r="L11" s="42"/>
      <c r="S11" s="32"/>
      <c r="T11" s="32"/>
      <c r="U11" s="32"/>
      <c r="V11" s="32"/>
      <c r="W11" s="32"/>
      <c r="X11" s="32"/>
      <c r="Y11" s="32"/>
      <c r="Z11" s="32"/>
      <c r="AA11" s="32"/>
      <c r="AB11" s="32"/>
      <c r="AC11" s="32"/>
      <c r="AD11" s="32"/>
      <c r="AE11" s="32"/>
    </row>
    <row r="12" spans="1:31"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16. 11. 2022</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 xml:space="preserve"> </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63" t="str">
        <f>'Rekapitulace stavby'!E14</f>
        <v>Vyplň údaj</v>
      </c>
      <c r="F20" s="228"/>
      <c r="G20" s="228"/>
      <c r="H20" s="228"/>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 xml:space="preserve"> </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32</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33</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4.45" customHeight="1">
      <c r="A29" s="100"/>
      <c r="B29" s="101"/>
      <c r="C29" s="100"/>
      <c r="D29" s="100"/>
      <c r="E29" s="233" t="s">
        <v>1</v>
      </c>
      <c r="F29" s="233"/>
      <c r="G29" s="233"/>
      <c r="H29" s="233"/>
      <c r="I29" s="100"/>
      <c r="J29" s="100"/>
      <c r="K29" s="100"/>
      <c r="L29" s="102"/>
      <c r="S29" s="100"/>
      <c r="T29" s="100"/>
      <c r="U29" s="100"/>
      <c r="V29" s="100"/>
      <c r="W29" s="100"/>
      <c r="X29" s="100"/>
      <c r="Y29" s="100"/>
      <c r="Z29" s="100"/>
      <c r="AA29" s="100"/>
      <c r="AB29" s="100"/>
      <c r="AC29" s="100"/>
      <c r="AD29" s="100"/>
      <c r="AE29" s="100"/>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3" t="s">
        <v>34</v>
      </c>
      <c r="E32" s="32"/>
      <c r="F32" s="32"/>
      <c r="G32" s="32"/>
      <c r="H32" s="32"/>
      <c r="I32" s="32"/>
      <c r="J32" s="71">
        <f>ROUND(J125,2)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36</v>
      </c>
      <c r="G34" s="32"/>
      <c r="H34" s="32"/>
      <c r="I34" s="36" t="s">
        <v>35</v>
      </c>
      <c r="J34" s="36" t="s">
        <v>37</v>
      </c>
      <c r="K34" s="32"/>
      <c r="L34" s="42"/>
      <c r="S34" s="32"/>
      <c r="T34" s="32"/>
      <c r="U34" s="32"/>
      <c r="V34" s="32"/>
      <c r="W34" s="32"/>
      <c r="X34" s="32"/>
      <c r="Y34" s="32"/>
      <c r="Z34" s="32"/>
      <c r="AA34" s="32"/>
      <c r="AB34" s="32"/>
      <c r="AC34" s="32"/>
      <c r="AD34" s="32"/>
      <c r="AE34" s="32"/>
    </row>
    <row r="35" spans="1:31" s="2" customFormat="1" ht="14.45" customHeight="1">
      <c r="A35" s="32"/>
      <c r="B35" s="33"/>
      <c r="C35" s="32"/>
      <c r="D35" s="104" t="s">
        <v>38</v>
      </c>
      <c r="E35" s="27" t="s">
        <v>39</v>
      </c>
      <c r="F35" s="105">
        <f>ROUND((SUM(BE125:BE164)),2)</f>
        <v>0</v>
      </c>
      <c r="G35" s="32"/>
      <c r="H35" s="32"/>
      <c r="I35" s="106">
        <v>0.21</v>
      </c>
      <c r="J35" s="105">
        <f>ROUND(((SUM(BE125:BE164))*I35),2)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40</v>
      </c>
      <c r="F36" s="105">
        <f>ROUND((SUM(BF125:BF164)),2)</f>
        <v>0</v>
      </c>
      <c r="G36" s="32"/>
      <c r="H36" s="32"/>
      <c r="I36" s="106">
        <v>0.15</v>
      </c>
      <c r="J36" s="105">
        <f>ROUND(((SUM(BF125:BF164))*I36),2)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41</v>
      </c>
      <c r="F37" s="105">
        <f>ROUND((SUM(BG125:BG164)),2)</f>
        <v>0</v>
      </c>
      <c r="G37" s="32"/>
      <c r="H37" s="32"/>
      <c r="I37" s="106">
        <v>0.21</v>
      </c>
      <c r="J37" s="105">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42</v>
      </c>
      <c r="F38" s="105">
        <f>ROUND((SUM(BH125:BH164)),2)</f>
        <v>0</v>
      </c>
      <c r="G38" s="32"/>
      <c r="H38" s="32"/>
      <c r="I38" s="106">
        <v>0.15</v>
      </c>
      <c r="J38" s="105">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43</v>
      </c>
      <c r="F39" s="105">
        <f>ROUND((SUM(BI125:BI164)),2)</f>
        <v>0</v>
      </c>
      <c r="G39" s="32"/>
      <c r="H39" s="32"/>
      <c r="I39" s="106">
        <v>0</v>
      </c>
      <c r="J39" s="105">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7"/>
      <c r="D41" s="108" t="s">
        <v>44</v>
      </c>
      <c r="E41" s="60"/>
      <c r="F41" s="60"/>
      <c r="G41" s="109" t="s">
        <v>45</v>
      </c>
      <c r="H41" s="110" t="s">
        <v>46</v>
      </c>
      <c r="I41" s="60"/>
      <c r="J41" s="111">
        <f>SUM(J32:J39)</f>
        <v>0</v>
      </c>
      <c r="K41" s="112"/>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47</v>
      </c>
      <c r="E50" s="44"/>
      <c r="F50" s="44"/>
      <c r="G50" s="43" t="s">
        <v>48</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49</v>
      </c>
      <c r="E61" s="35"/>
      <c r="F61" s="113" t="s">
        <v>50</v>
      </c>
      <c r="G61" s="45" t="s">
        <v>49</v>
      </c>
      <c r="H61" s="35"/>
      <c r="I61" s="35"/>
      <c r="J61" s="114" t="s">
        <v>50</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51</v>
      </c>
      <c r="E65" s="46"/>
      <c r="F65" s="46"/>
      <c r="G65" s="43" t="s">
        <v>52</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49</v>
      </c>
      <c r="E76" s="35"/>
      <c r="F76" s="113" t="s">
        <v>50</v>
      </c>
      <c r="G76" s="45" t="s">
        <v>49</v>
      </c>
      <c r="H76" s="35"/>
      <c r="I76" s="35"/>
      <c r="J76" s="114" t="s">
        <v>50</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130</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4.45" customHeight="1">
      <c r="A85" s="32"/>
      <c r="B85" s="33"/>
      <c r="C85" s="32"/>
      <c r="D85" s="32"/>
      <c r="E85" s="260" t="str">
        <f>E7</f>
        <v>Rekonstrukce elektro-projektová dokumentace I. Etapa - 2+3NP</v>
      </c>
      <c r="F85" s="261"/>
      <c r="G85" s="261"/>
      <c r="H85" s="261"/>
      <c r="I85" s="32"/>
      <c r="J85" s="32"/>
      <c r="K85" s="32"/>
      <c r="L85" s="42"/>
      <c r="S85" s="32"/>
      <c r="T85" s="32"/>
      <c r="U85" s="32"/>
      <c r="V85" s="32"/>
      <c r="W85" s="32"/>
      <c r="X85" s="32"/>
      <c r="Y85" s="32"/>
      <c r="Z85" s="32"/>
      <c r="AA85" s="32"/>
      <c r="AB85" s="32"/>
      <c r="AC85" s="32"/>
      <c r="AD85" s="32"/>
      <c r="AE85" s="32"/>
    </row>
    <row r="86" spans="2:12" s="1" customFormat="1" ht="12" customHeight="1">
      <c r="B86" s="20"/>
      <c r="C86" s="27" t="s">
        <v>126</v>
      </c>
      <c r="L86" s="20"/>
    </row>
    <row r="87" spans="1:31" s="2" customFormat="1" ht="14.45" customHeight="1">
      <c r="A87" s="32"/>
      <c r="B87" s="33"/>
      <c r="C87" s="32"/>
      <c r="D87" s="32"/>
      <c r="E87" s="260" t="s">
        <v>127</v>
      </c>
      <c r="F87" s="262"/>
      <c r="G87" s="262"/>
      <c r="H87" s="262"/>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128</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31.15" customHeight="1">
      <c r="A89" s="32"/>
      <c r="B89" s="33"/>
      <c r="C89" s="32"/>
      <c r="D89" s="32"/>
      <c r="E89" s="222" t="str">
        <f>E11</f>
        <v>slp2_stav - SLP - přípravné práce v 2. NP (žlaby, trubky, stavební přípomoce)</v>
      </c>
      <c r="F89" s="262"/>
      <c r="G89" s="262"/>
      <c r="H89" s="262"/>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Hradec Králové, Pražská 68, SOŠ veterinární</v>
      </c>
      <c r="G91" s="32"/>
      <c r="H91" s="32"/>
      <c r="I91" s="27" t="s">
        <v>22</v>
      </c>
      <c r="J91" s="55" t="str">
        <f>IF(J14="","",J14)</f>
        <v>16. 11. 2022</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15.6" customHeight="1">
      <c r="A93" s="32"/>
      <c r="B93" s="33"/>
      <c r="C93" s="27" t="s">
        <v>24</v>
      </c>
      <c r="D93" s="32"/>
      <c r="E93" s="32"/>
      <c r="F93" s="25" t="str">
        <f>E17</f>
        <v xml:space="preserve"> </v>
      </c>
      <c r="G93" s="32"/>
      <c r="H93" s="32"/>
      <c r="I93" s="27" t="s">
        <v>30</v>
      </c>
      <c r="J93" s="30" t="str">
        <f>E23</f>
        <v xml:space="preserve"> </v>
      </c>
      <c r="K93" s="32"/>
      <c r="L93" s="42"/>
      <c r="S93" s="32"/>
      <c r="T93" s="32"/>
      <c r="U93" s="32"/>
      <c r="V93" s="32"/>
      <c r="W93" s="32"/>
      <c r="X93" s="32"/>
      <c r="Y93" s="32"/>
      <c r="Z93" s="32"/>
      <c r="AA93" s="32"/>
      <c r="AB93" s="32"/>
      <c r="AC93" s="32"/>
      <c r="AD93" s="32"/>
      <c r="AE93" s="32"/>
    </row>
    <row r="94" spans="1:31" s="2" customFormat="1" ht="15.6" customHeight="1">
      <c r="A94" s="32"/>
      <c r="B94" s="33"/>
      <c r="C94" s="27" t="s">
        <v>28</v>
      </c>
      <c r="D94" s="32"/>
      <c r="E94" s="32"/>
      <c r="F94" s="25" t="str">
        <f>IF(E20="","",E20)</f>
        <v>Vyplň údaj</v>
      </c>
      <c r="G94" s="32"/>
      <c r="H94" s="32"/>
      <c r="I94" s="27" t="s">
        <v>32</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5" t="s">
        <v>131</v>
      </c>
      <c r="D96" s="107"/>
      <c r="E96" s="107"/>
      <c r="F96" s="107"/>
      <c r="G96" s="107"/>
      <c r="H96" s="107"/>
      <c r="I96" s="107"/>
      <c r="J96" s="116" t="s">
        <v>132</v>
      </c>
      <c r="K96" s="107"/>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7" t="s">
        <v>133</v>
      </c>
      <c r="D98" s="32"/>
      <c r="E98" s="32"/>
      <c r="F98" s="32"/>
      <c r="G98" s="32"/>
      <c r="H98" s="32"/>
      <c r="I98" s="32"/>
      <c r="J98" s="71">
        <f>J125</f>
        <v>0</v>
      </c>
      <c r="K98" s="32"/>
      <c r="L98" s="42"/>
      <c r="S98" s="32"/>
      <c r="T98" s="32"/>
      <c r="U98" s="32"/>
      <c r="V98" s="32"/>
      <c r="W98" s="32"/>
      <c r="X98" s="32"/>
      <c r="Y98" s="32"/>
      <c r="Z98" s="32"/>
      <c r="AA98" s="32"/>
      <c r="AB98" s="32"/>
      <c r="AC98" s="32"/>
      <c r="AD98" s="32"/>
      <c r="AE98" s="32"/>
      <c r="AU98" s="17" t="s">
        <v>134</v>
      </c>
    </row>
    <row r="99" spans="2:12" s="9" customFormat="1" ht="24.95" customHeight="1">
      <c r="B99" s="118"/>
      <c r="D99" s="119" t="s">
        <v>627</v>
      </c>
      <c r="E99" s="120"/>
      <c r="F99" s="120"/>
      <c r="G99" s="120"/>
      <c r="H99" s="120"/>
      <c r="I99" s="120"/>
      <c r="J99" s="121">
        <f>J126</f>
        <v>0</v>
      </c>
      <c r="L99" s="118"/>
    </row>
    <row r="100" spans="2:12" s="10" customFormat="1" ht="19.9" customHeight="1">
      <c r="B100" s="122"/>
      <c r="D100" s="123" t="s">
        <v>628</v>
      </c>
      <c r="E100" s="124"/>
      <c r="F100" s="124"/>
      <c r="G100" s="124"/>
      <c r="H100" s="124"/>
      <c r="I100" s="124"/>
      <c r="J100" s="125">
        <f>J127</f>
        <v>0</v>
      </c>
      <c r="L100" s="122"/>
    </row>
    <row r="101" spans="2:12" s="10" customFormat="1" ht="19.9" customHeight="1">
      <c r="B101" s="122"/>
      <c r="D101" s="123" t="s">
        <v>629</v>
      </c>
      <c r="E101" s="124"/>
      <c r="F101" s="124"/>
      <c r="G101" s="124"/>
      <c r="H101" s="124"/>
      <c r="I101" s="124"/>
      <c r="J101" s="125">
        <f>J134</f>
        <v>0</v>
      </c>
      <c r="L101" s="122"/>
    </row>
    <row r="102" spans="2:12" s="10" customFormat="1" ht="19.9" customHeight="1">
      <c r="B102" s="122"/>
      <c r="D102" s="123" t="s">
        <v>630</v>
      </c>
      <c r="E102" s="124"/>
      <c r="F102" s="124"/>
      <c r="G102" s="124"/>
      <c r="H102" s="124"/>
      <c r="I102" s="124"/>
      <c r="J102" s="125">
        <f>J149</f>
        <v>0</v>
      </c>
      <c r="L102" s="122"/>
    </row>
    <row r="103" spans="2:12" s="10" customFormat="1" ht="19.9" customHeight="1">
      <c r="B103" s="122"/>
      <c r="D103" s="123" t="s">
        <v>631</v>
      </c>
      <c r="E103" s="124"/>
      <c r="F103" s="124"/>
      <c r="G103" s="124"/>
      <c r="H103" s="124"/>
      <c r="I103" s="124"/>
      <c r="J103" s="125">
        <f>J154</f>
        <v>0</v>
      </c>
      <c r="L103" s="122"/>
    </row>
    <row r="104" spans="1:31" s="2" customFormat="1" ht="21.75" customHeight="1">
      <c r="A104" s="32"/>
      <c r="B104" s="33"/>
      <c r="C104" s="32"/>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47"/>
      <c r="C105" s="48"/>
      <c r="D105" s="48"/>
      <c r="E105" s="48"/>
      <c r="F105" s="48"/>
      <c r="G105" s="48"/>
      <c r="H105" s="48"/>
      <c r="I105" s="48"/>
      <c r="J105" s="48"/>
      <c r="K105" s="48"/>
      <c r="L105" s="42"/>
      <c r="S105" s="32"/>
      <c r="T105" s="32"/>
      <c r="U105" s="32"/>
      <c r="V105" s="32"/>
      <c r="W105" s="32"/>
      <c r="X105" s="32"/>
      <c r="Y105" s="32"/>
      <c r="Z105" s="32"/>
      <c r="AA105" s="32"/>
      <c r="AB105" s="32"/>
      <c r="AC105" s="32"/>
      <c r="AD105" s="32"/>
      <c r="AE105" s="32"/>
    </row>
    <row r="109" spans="1:31" s="2" customFormat="1" ht="6.95" customHeight="1">
      <c r="A109" s="32"/>
      <c r="B109" s="49"/>
      <c r="C109" s="50"/>
      <c r="D109" s="50"/>
      <c r="E109" s="50"/>
      <c r="F109" s="50"/>
      <c r="G109" s="50"/>
      <c r="H109" s="50"/>
      <c r="I109" s="50"/>
      <c r="J109" s="50"/>
      <c r="K109" s="50"/>
      <c r="L109" s="42"/>
      <c r="S109" s="32"/>
      <c r="T109" s="32"/>
      <c r="U109" s="32"/>
      <c r="V109" s="32"/>
      <c r="W109" s="32"/>
      <c r="X109" s="32"/>
      <c r="Y109" s="32"/>
      <c r="Z109" s="32"/>
      <c r="AA109" s="32"/>
      <c r="AB109" s="32"/>
      <c r="AC109" s="32"/>
      <c r="AD109" s="32"/>
      <c r="AE109" s="32"/>
    </row>
    <row r="110" spans="1:31" s="2" customFormat="1" ht="24.95" customHeight="1">
      <c r="A110" s="32"/>
      <c r="B110" s="33"/>
      <c r="C110" s="21" t="s">
        <v>143</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6.95"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16</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4.45" customHeight="1">
      <c r="A113" s="32"/>
      <c r="B113" s="33"/>
      <c r="C113" s="32"/>
      <c r="D113" s="32"/>
      <c r="E113" s="260" t="str">
        <f>E7</f>
        <v>Rekonstrukce elektro-projektová dokumentace I. Etapa - 2+3NP</v>
      </c>
      <c r="F113" s="261"/>
      <c r="G113" s="261"/>
      <c r="H113" s="261"/>
      <c r="I113" s="32"/>
      <c r="J113" s="32"/>
      <c r="K113" s="32"/>
      <c r="L113" s="42"/>
      <c r="S113" s="32"/>
      <c r="T113" s="32"/>
      <c r="U113" s="32"/>
      <c r="V113" s="32"/>
      <c r="W113" s="32"/>
      <c r="X113" s="32"/>
      <c r="Y113" s="32"/>
      <c r="Z113" s="32"/>
      <c r="AA113" s="32"/>
      <c r="AB113" s="32"/>
      <c r="AC113" s="32"/>
      <c r="AD113" s="32"/>
      <c r="AE113" s="32"/>
    </row>
    <row r="114" spans="2:12" s="1" customFormat="1" ht="12" customHeight="1">
      <c r="B114" s="20"/>
      <c r="C114" s="27" t="s">
        <v>126</v>
      </c>
      <c r="L114" s="20"/>
    </row>
    <row r="115" spans="1:31" s="2" customFormat="1" ht="14.45" customHeight="1">
      <c r="A115" s="32"/>
      <c r="B115" s="33"/>
      <c r="C115" s="32"/>
      <c r="D115" s="32"/>
      <c r="E115" s="260" t="s">
        <v>127</v>
      </c>
      <c r="F115" s="262"/>
      <c r="G115" s="262"/>
      <c r="H115" s="262"/>
      <c r="I115" s="32"/>
      <c r="J115" s="32"/>
      <c r="K115" s="32"/>
      <c r="L115" s="42"/>
      <c r="S115" s="32"/>
      <c r="T115" s="32"/>
      <c r="U115" s="32"/>
      <c r="V115" s="32"/>
      <c r="W115" s="32"/>
      <c r="X115" s="32"/>
      <c r="Y115" s="32"/>
      <c r="Z115" s="32"/>
      <c r="AA115" s="32"/>
      <c r="AB115" s="32"/>
      <c r="AC115" s="32"/>
      <c r="AD115" s="32"/>
      <c r="AE115" s="32"/>
    </row>
    <row r="116" spans="1:31" s="2" customFormat="1" ht="12" customHeight="1">
      <c r="A116" s="32"/>
      <c r="B116" s="33"/>
      <c r="C116" s="27" t="s">
        <v>128</v>
      </c>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31.15" customHeight="1">
      <c r="A117" s="32"/>
      <c r="B117" s="33"/>
      <c r="C117" s="32"/>
      <c r="D117" s="32"/>
      <c r="E117" s="222" t="str">
        <f>E11</f>
        <v>slp2_stav - SLP - přípravné práce v 2. NP (žlaby, trubky, stavební přípomoce)</v>
      </c>
      <c r="F117" s="262"/>
      <c r="G117" s="262"/>
      <c r="H117" s="262"/>
      <c r="I117" s="32"/>
      <c r="J117" s="32"/>
      <c r="K117" s="32"/>
      <c r="L117" s="42"/>
      <c r="S117" s="32"/>
      <c r="T117" s="32"/>
      <c r="U117" s="32"/>
      <c r="V117" s="32"/>
      <c r="W117" s="32"/>
      <c r="X117" s="32"/>
      <c r="Y117" s="32"/>
      <c r="Z117" s="32"/>
      <c r="AA117" s="32"/>
      <c r="AB117" s="32"/>
      <c r="AC117" s="32"/>
      <c r="AD117" s="32"/>
      <c r="AE117" s="32"/>
    </row>
    <row r="118" spans="1:31" s="2" customFormat="1" ht="6.9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12" customHeight="1">
      <c r="A119" s="32"/>
      <c r="B119" s="33"/>
      <c r="C119" s="27" t="s">
        <v>20</v>
      </c>
      <c r="D119" s="32"/>
      <c r="E119" s="32"/>
      <c r="F119" s="25" t="str">
        <f>F14</f>
        <v>Hradec Králové, Pražská 68, SOŠ veterinární</v>
      </c>
      <c r="G119" s="32"/>
      <c r="H119" s="32"/>
      <c r="I119" s="27" t="s">
        <v>22</v>
      </c>
      <c r="J119" s="55" t="str">
        <f>IF(J14="","",J14)</f>
        <v>16. 11. 2022</v>
      </c>
      <c r="K119" s="32"/>
      <c r="L119" s="42"/>
      <c r="S119" s="32"/>
      <c r="T119" s="32"/>
      <c r="U119" s="32"/>
      <c r="V119" s="32"/>
      <c r="W119" s="32"/>
      <c r="X119" s="32"/>
      <c r="Y119" s="32"/>
      <c r="Z119" s="32"/>
      <c r="AA119" s="32"/>
      <c r="AB119" s="32"/>
      <c r="AC119" s="32"/>
      <c r="AD119" s="32"/>
      <c r="AE119" s="32"/>
    </row>
    <row r="120" spans="1:31" s="2" customFormat="1" ht="6.95" customHeight="1">
      <c r="A120" s="32"/>
      <c r="B120" s="33"/>
      <c r="C120" s="32"/>
      <c r="D120" s="32"/>
      <c r="E120" s="32"/>
      <c r="F120" s="32"/>
      <c r="G120" s="32"/>
      <c r="H120" s="32"/>
      <c r="I120" s="32"/>
      <c r="J120" s="32"/>
      <c r="K120" s="32"/>
      <c r="L120" s="42"/>
      <c r="S120" s="32"/>
      <c r="T120" s="32"/>
      <c r="U120" s="32"/>
      <c r="V120" s="32"/>
      <c r="W120" s="32"/>
      <c r="X120" s="32"/>
      <c r="Y120" s="32"/>
      <c r="Z120" s="32"/>
      <c r="AA120" s="32"/>
      <c r="AB120" s="32"/>
      <c r="AC120" s="32"/>
      <c r="AD120" s="32"/>
      <c r="AE120" s="32"/>
    </row>
    <row r="121" spans="1:31" s="2" customFormat="1" ht="15.6" customHeight="1">
      <c r="A121" s="32"/>
      <c r="B121" s="33"/>
      <c r="C121" s="27" t="s">
        <v>24</v>
      </c>
      <c r="D121" s="32"/>
      <c r="E121" s="32"/>
      <c r="F121" s="25" t="str">
        <f>E17</f>
        <v xml:space="preserve"> </v>
      </c>
      <c r="G121" s="32"/>
      <c r="H121" s="32"/>
      <c r="I121" s="27" t="s">
        <v>30</v>
      </c>
      <c r="J121" s="30" t="str">
        <f>E23</f>
        <v xml:space="preserve"> </v>
      </c>
      <c r="K121" s="32"/>
      <c r="L121" s="42"/>
      <c r="S121" s="32"/>
      <c r="T121" s="32"/>
      <c r="U121" s="32"/>
      <c r="V121" s="32"/>
      <c r="W121" s="32"/>
      <c r="X121" s="32"/>
      <c r="Y121" s="32"/>
      <c r="Z121" s="32"/>
      <c r="AA121" s="32"/>
      <c r="AB121" s="32"/>
      <c r="AC121" s="32"/>
      <c r="AD121" s="32"/>
      <c r="AE121" s="32"/>
    </row>
    <row r="122" spans="1:31" s="2" customFormat="1" ht="15.6" customHeight="1">
      <c r="A122" s="32"/>
      <c r="B122" s="33"/>
      <c r="C122" s="27" t="s">
        <v>28</v>
      </c>
      <c r="D122" s="32"/>
      <c r="E122" s="32"/>
      <c r="F122" s="25" t="str">
        <f>IF(E20="","",E20)</f>
        <v>Vyplň údaj</v>
      </c>
      <c r="G122" s="32"/>
      <c r="H122" s="32"/>
      <c r="I122" s="27" t="s">
        <v>32</v>
      </c>
      <c r="J122" s="30" t="str">
        <f>E26</f>
        <v xml:space="preserve"> </v>
      </c>
      <c r="K122" s="32"/>
      <c r="L122" s="42"/>
      <c r="S122" s="32"/>
      <c r="T122" s="32"/>
      <c r="U122" s="32"/>
      <c r="V122" s="32"/>
      <c r="W122" s="32"/>
      <c r="X122" s="32"/>
      <c r="Y122" s="32"/>
      <c r="Z122" s="32"/>
      <c r="AA122" s="32"/>
      <c r="AB122" s="32"/>
      <c r="AC122" s="32"/>
      <c r="AD122" s="32"/>
      <c r="AE122" s="32"/>
    </row>
    <row r="123" spans="1:31" s="2" customFormat="1" ht="10.35" customHeight="1">
      <c r="A123" s="32"/>
      <c r="B123" s="33"/>
      <c r="C123" s="32"/>
      <c r="D123" s="32"/>
      <c r="E123" s="32"/>
      <c r="F123" s="32"/>
      <c r="G123" s="32"/>
      <c r="H123" s="32"/>
      <c r="I123" s="32"/>
      <c r="J123" s="32"/>
      <c r="K123" s="32"/>
      <c r="L123" s="42"/>
      <c r="S123" s="32"/>
      <c r="T123" s="32"/>
      <c r="U123" s="32"/>
      <c r="V123" s="32"/>
      <c r="W123" s="32"/>
      <c r="X123" s="32"/>
      <c r="Y123" s="32"/>
      <c r="Z123" s="32"/>
      <c r="AA123" s="32"/>
      <c r="AB123" s="32"/>
      <c r="AC123" s="32"/>
      <c r="AD123" s="32"/>
      <c r="AE123" s="32"/>
    </row>
    <row r="124" spans="1:31" s="11" customFormat="1" ht="29.25" customHeight="1">
      <c r="A124" s="126"/>
      <c r="B124" s="127"/>
      <c r="C124" s="128" t="s">
        <v>144</v>
      </c>
      <c r="D124" s="129" t="s">
        <v>59</v>
      </c>
      <c r="E124" s="129" t="s">
        <v>55</v>
      </c>
      <c r="F124" s="129" t="s">
        <v>56</v>
      </c>
      <c r="G124" s="129" t="s">
        <v>145</v>
      </c>
      <c r="H124" s="129" t="s">
        <v>146</v>
      </c>
      <c r="I124" s="129" t="s">
        <v>147</v>
      </c>
      <c r="J124" s="129" t="s">
        <v>132</v>
      </c>
      <c r="K124" s="130" t="s">
        <v>148</v>
      </c>
      <c r="L124" s="131"/>
      <c r="M124" s="62" t="s">
        <v>1</v>
      </c>
      <c r="N124" s="63" t="s">
        <v>38</v>
      </c>
      <c r="O124" s="63" t="s">
        <v>149</v>
      </c>
      <c r="P124" s="63" t="s">
        <v>150</v>
      </c>
      <c r="Q124" s="63" t="s">
        <v>151</v>
      </c>
      <c r="R124" s="63" t="s">
        <v>152</v>
      </c>
      <c r="S124" s="63" t="s">
        <v>153</v>
      </c>
      <c r="T124" s="64" t="s">
        <v>154</v>
      </c>
      <c r="U124" s="126"/>
      <c r="V124" s="126"/>
      <c r="W124" s="126"/>
      <c r="X124" s="126"/>
      <c r="Y124" s="126"/>
      <c r="Z124" s="126"/>
      <c r="AA124" s="126"/>
      <c r="AB124" s="126"/>
      <c r="AC124" s="126"/>
      <c r="AD124" s="126"/>
      <c r="AE124" s="126"/>
    </row>
    <row r="125" spans="1:63" s="2" customFormat="1" ht="22.9" customHeight="1">
      <c r="A125" s="32"/>
      <c r="B125" s="33"/>
      <c r="C125" s="69" t="s">
        <v>155</v>
      </c>
      <c r="D125" s="32"/>
      <c r="E125" s="32"/>
      <c r="F125" s="32"/>
      <c r="G125" s="32"/>
      <c r="H125" s="32"/>
      <c r="I125" s="32"/>
      <c r="J125" s="132">
        <f>BK125</f>
        <v>0</v>
      </c>
      <c r="K125" s="32"/>
      <c r="L125" s="33"/>
      <c r="M125" s="65"/>
      <c r="N125" s="56"/>
      <c r="O125" s="66"/>
      <c r="P125" s="133">
        <f>P126</f>
        <v>0</v>
      </c>
      <c r="Q125" s="66"/>
      <c r="R125" s="133">
        <f>R126</f>
        <v>0</v>
      </c>
      <c r="S125" s="66"/>
      <c r="T125" s="134">
        <f>T126</f>
        <v>0</v>
      </c>
      <c r="U125" s="32"/>
      <c r="V125" s="32"/>
      <c r="W125" s="32"/>
      <c r="X125" s="32"/>
      <c r="Y125" s="32"/>
      <c r="Z125" s="32"/>
      <c r="AA125" s="32"/>
      <c r="AB125" s="32"/>
      <c r="AC125" s="32"/>
      <c r="AD125" s="32"/>
      <c r="AE125" s="32"/>
      <c r="AT125" s="17" t="s">
        <v>73</v>
      </c>
      <c r="AU125" s="17" t="s">
        <v>134</v>
      </c>
      <c r="BK125" s="135">
        <f>BK126</f>
        <v>0</v>
      </c>
    </row>
    <row r="126" spans="2:63" s="12" customFormat="1" ht="25.9" customHeight="1">
      <c r="B126" s="136"/>
      <c r="D126" s="137" t="s">
        <v>73</v>
      </c>
      <c r="E126" s="138" t="s">
        <v>632</v>
      </c>
      <c r="F126" s="138" t="s">
        <v>633</v>
      </c>
      <c r="I126" s="139"/>
      <c r="J126" s="140">
        <f>BK126</f>
        <v>0</v>
      </c>
      <c r="L126" s="136"/>
      <c r="M126" s="141"/>
      <c r="N126" s="142"/>
      <c r="O126" s="142"/>
      <c r="P126" s="143">
        <f>P127+P134+P149+P154</f>
        <v>0</v>
      </c>
      <c r="Q126" s="142"/>
      <c r="R126" s="143">
        <f>R127+R134+R149+R154</f>
        <v>0</v>
      </c>
      <c r="S126" s="142"/>
      <c r="T126" s="144">
        <f>T127+T134+T149+T154</f>
        <v>0</v>
      </c>
      <c r="AR126" s="137" t="s">
        <v>81</v>
      </c>
      <c r="AT126" s="145" t="s">
        <v>73</v>
      </c>
      <c r="AU126" s="145" t="s">
        <v>74</v>
      </c>
      <c r="AY126" s="137" t="s">
        <v>158</v>
      </c>
      <c r="BK126" s="146">
        <f>BK127+BK134+BK149+BK154</f>
        <v>0</v>
      </c>
    </row>
    <row r="127" spans="2:63" s="12" customFormat="1" ht="22.9" customHeight="1">
      <c r="B127" s="136"/>
      <c r="D127" s="137" t="s">
        <v>73</v>
      </c>
      <c r="E127" s="147" t="s">
        <v>634</v>
      </c>
      <c r="F127" s="147" t="s">
        <v>635</v>
      </c>
      <c r="I127" s="139"/>
      <c r="J127" s="148">
        <f>BK127</f>
        <v>0</v>
      </c>
      <c r="L127" s="136"/>
      <c r="M127" s="141"/>
      <c r="N127" s="142"/>
      <c r="O127" s="142"/>
      <c r="P127" s="143">
        <f>SUM(P128:P133)</f>
        <v>0</v>
      </c>
      <c r="Q127" s="142"/>
      <c r="R127" s="143">
        <f>SUM(R128:R133)</f>
        <v>0</v>
      </c>
      <c r="S127" s="142"/>
      <c r="T127" s="144">
        <f>SUM(T128:T133)</f>
        <v>0</v>
      </c>
      <c r="AR127" s="137" t="s">
        <v>81</v>
      </c>
      <c r="AT127" s="145" t="s">
        <v>73</v>
      </c>
      <c r="AU127" s="145" t="s">
        <v>81</v>
      </c>
      <c r="AY127" s="137" t="s">
        <v>158</v>
      </c>
      <c r="BK127" s="146">
        <f>SUM(BK128:BK133)</f>
        <v>0</v>
      </c>
    </row>
    <row r="128" spans="1:65" s="2" customFormat="1" ht="14.45" customHeight="1">
      <c r="A128" s="32"/>
      <c r="B128" s="149"/>
      <c r="C128" s="150" t="s">
        <v>81</v>
      </c>
      <c r="D128" s="150" t="s">
        <v>161</v>
      </c>
      <c r="E128" s="151" t="s">
        <v>636</v>
      </c>
      <c r="F128" s="152" t="s">
        <v>637</v>
      </c>
      <c r="G128" s="153" t="s">
        <v>340</v>
      </c>
      <c r="H128" s="154">
        <v>7</v>
      </c>
      <c r="I128" s="155"/>
      <c r="J128" s="156">
        <f>ROUND(I128*H128,2)</f>
        <v>0</v>
      </c>
      <c r="K128" s="152" t="s">
        <v>1</v>
      </c>
      <c r="L128" s="33"/>
      <c r="M128" s="157" t="s">
        <v>1</v>
      </c>
      <c r="N128" s="158" t="s">
        <v>39</v>
      </c>
      <c r="O128" s="58"/>
      <c r="P128" s="159">
        <f>O128*H128</f>
        <v>0</v>
      </c>
      <c r="Q128" s="159">
        <v>0</v>
      </c>
      <c r="R128" s="159">
        <f>Q128*H128</f>
        <v>0</v>
      </c>
      <c r="S128" s="159">
        <v>0</v>
      </c>
      <c r="T128" s="160">
        <f>S128*H128</f>
        <v>0</v>
      </c>
      <c r="U128" s="32"/>
      <c r="V128" s="32"/>
      <c r="W128" s="32"/>
      <c r="X128" s="32"/>
      <c r="Y128" s="32"/>
      <c r="Z128" s="32"/>
      <c r="AA128" s="32"/>
      <c r="AB128" s="32"/>
      <c r="AC128" s="32"/>
      <c r="AD128" s="32"/>
      <c r="AE128" s="32"/>
      <c r="AR128" s="161" t="s">
        <v>440</v>
      </c>
      <c r="AT128" s="161" t="s">
        <v>161</v>
      </c>
      <c r="AU128" s="161" t="s">
        <v>83</v>
      </c>
      <c r="AY128" s="17" t="s">
        <v>158</v>
      </c>
      <c r="BE128" s="162">
        <f>IF(N128="základní",J128,0)</f>
        <v>0</v>
      </c>
      <c r="BF128" s="162">
        <f>IF(N128="snížená",J128,0)</f>
        <v>0</v>
      </c>
      <c r="BG128" s="162">
        <f>IF(N128="zákl. přenesená",J128,0)</f>
        <v>0</v>
      </c>
      <c r="BH128" s="162">
        <f>IF(N128="sníž. přenesená",J128,0)</f>
        <v>0</v>
      </c>
      <c r="BI128" s="162">
        <f>IF(N128="nulová",J128,0)</f>
        <v>0</v>
      </c>
      <c r="BJ128" s="17" t="s">
        <v>81</v>
      </c>
      <c r="BK128" s="162">
        <f>ROUND(I128*H128,2)</f>
        <v>0</v>
      </c>
      <c r="BL128" s="17" t="s">
        <v>440</v>
      </c>
      <c r="BM128" s="161" t="s">
        <v>638</v>
      </c>
    </row>
    <row r="129" spans="1:47" s="2" customFormat="1" ht="11.25">
      <c r="A129" s="32"/>
      <c r="B129" s="33"/>
      <c r="C129" s="32"/>
      <c r="D129" s="163" t="s">
        <v>168</v>
      </c>
      <c r="E129" s="32"/>
      <c r="F129" s="164" t="s">
        <v>637</v>
      </c>
      <c r="G129" s="32"/>
      <c r="H129" s="32"/>
      <c r="I129" s="165"/>
      <c r="J129" s="32"/>
      <c r="K129" s="32"/>
      <c r="L129" s="33"/>
      <c r="M129" s="166"/>
      <c r="N129" s="167"/>
      <c r="O129" s="58"/>
      <c r="P129" s="58"/>
      <c r="Q129" s="58"/>
      <c r="R129" s="58"/>
      <c r="S129" s="58"/>
      <c r="T129" s="59"/>
      <c r="U129" s="32"/>
      <c r="V129" s="32"/>
      <c r="W129" s="32"/>
      <c r="X129" s="32"/>
      <c r="Y129" s="32"/>
      <c r="Z129" s="32"/>
      <c r="AA129" s="32"/>
      <c r="AB129" s="32"/>
      <c r="AC129" s="32"/>
      <c r="AD129" s="32"/>
      <c r="AE129" s="32"/>
      <c r="AT129" s="17" t="s">
        <v>168</v>
      </c>
      <c r="AU129" s="17" t="s">
        <v>83</v>
      </c>
    </row>
    <row r="130" spans="1:65" s="2" customFormat="1" ht="14.45" customHeight="1">
      <c r="A130" s="32"/>
      <c r="B130" s="149"/>
      <c r="C130" s="150" t="s">
        <v>83</v>
      </c>
      <c r="D130" s="150" t="s">
        <v>161</v>
      </c>
      <c r="E130" s="151" t="s">
        <v>639</v>
      </c>
      <c r="F130" s="152" t="s">
        <v>640</v>
      </c>
      <c r="G130" s="153" t="s">
        <v>232</v>
      </c>
      <c r="H130" s="154">
        <v>45</v>
      </c>
      <c r="I130" s="155"/>
      <c r="J130" s="156">
        <f>ROUND(I130*H130,2)</f>
        <v>0</v>
      </c>
      <c r="K130" s="152" t="s">
        <v>1</v>
      </c>
      <c r="L130" s="33"/>
      <c r="M130" s="157" t="s">
        <v>1</v>
      </c>
      <c r="N130" s="158" t="s">
        <v>39</v>
      </c>
      <c r="O130" s="58"/>
      <c r="P130" s="159">
        <f>O130*H130</f>
        <v>0</v>
      </c>
      <c r="Q130" s="159">
        <v>0</v>
      </c>
      <c r="R130" s="159">
        <f>Q130*H130</f>
        <v>0</v>
      </c>
      <c r="S130" s="159">
        <v>0</v>
      </c>
      <c r="T130" s="160">
        <f>S130*H130</f>
        <v>0</v>
      </c>
      <c r="U130" s="32"/>
      <c r="V130" s="32"/>
      <c r="W130" s="32"/>
      <c r="X130" s="32"/>
      <c r="Y130" s="32"/>
      <c r="Z130" s="32"/>
      <c r="AA130" s="32"/>
      <c r="AB130" s="32"/>
      <c r="AC130" s="32"/>
      <c r="AD130" s="32"/>
      <c r="AE130" s="32"/>
      <c r="AR130" s="161" t="s">
        <v>440</v>
      </c>
      <c r="AT130" s="161" t="s">
        <v>161</v>
      </c>
      <c r="AU130" s="161" t="s">
        <v>83</v>
      </c>
      <c r="AY130" s="17" t="s">
        <v>158</v>
      </c>
      <c r="BE130" s="162">
        <f>IF(N130="základní",J130,0)</f>
        <v>0</v>
      </c>
      <c r="BF130" s="162">
        <f>IF(N130="snížená",J130,0)</f>
        <v>0</v>
      </c>
      <c r="BG130" s="162">
        <f>IF(N130="zákl. přenesená",J130,0)</f>
        <v>0</v>
      </c>
      <c r="BH130" s="162">
        <f>IF(N130="sníž. přenesená",J130,0)</f>
        <v>0</v>
      </c>
      <c r="BI130" s="162">
        <f>IF(N130="nulová",J130,0)</f>
        <v>0</v>
      </c>
      <c r="BJ130" s="17" t="s">
        <v>81</v>
      </c>
      <c r="BK130" s="162">
        <f>ROUND(I130*H130,2)</f>
        <v>0</v>
      </c>
      <c r="BL130" s="17" t="s">
        <v>440</v>
      </c>
      <c r="BM130" s="161" t="s">
        <v>641</v>
      </c>
    </row>
    <row r="131" spans="1:47" s="2" customFormat="1" ht="11.25">
      <c r="A131" s="32"/>
      <c r="B131" s="33"/>
      <c r="C131" s="32"/>
      <c r="D131" s="163" t="s">
        <v>168</v>
      </c>
      <c r="E131" s="32"/>
      <c r="F131" s="164" t="s">
        <v>640</v>
      </c>
      <c r="G131" s="32"/>
      <c r="H131" s="32"/>
      <c r="I131" s="165"/>
      <c r="J131" s="32"/>
      <c r="K131" s="32"/>
      <c r="L131" s="33"/>
      <c r="M131" s="166"/>
      <c r="N131" s="167"/>
      <c r="O131" s="58"/>
      <c r="P131" s="58"/>
      <c r="Q131" s="58"/>
      <c r="R131" s="58"/>
      <c r="S131" s="58"/>
      <c r="T131" s="59"/>
      <c r="U131" s="32"/>
      <c r="V131" s="32"/>
      <c r="W131" s="32"/>
      <c r="X131" s="32"/>
      <c r="Y131" s="32"/>
      <c r="Z131" s="32"/>
      <c r="AA131" s="32"/>
      <c r="AB131" s="32"/>
      <c r="AC131" s="32"/>
      <c r="AD131" s="32"/>
      <c r="AE131" s="32"/>
      <c r="AT131" s="17" t="s">
        <v>168</v>
      </c>
      <c r="AU131" s="17" t="s">
        <v>83</v>
      </c>
    </row>
    <row r="132" spans="1:65" s="2" customFormat="1" ht="14.45" customHeight="1">
      <c r="A132" s="32"/>
      <c r="B132" s="149"/>
      <c r="C132" s="150" t="s">
        <v>178</v>
      </c>
      <c r="D132" s="150" t="s">
        <v>161</v>
      </c>
      <c r="E132" s="151" t="s">
        <v>642</v>
      </c>
      <c r="F132" s="152" t="s">
        <v>643</v>
      </c>
      <c r="G132" s="153" t="s">
        <v>232</v>
      </c>
      <c r="H132" s="154">
        <v>30</v>
      </c>
      <c r="I132" s="155"/>
      <c r="J132" s="156">
        <f>ROUND(I132*H132,2)</f>
        <v>0</v>
      </c>
      <c r="K132" s="152" t="s">
        <v>1</v>
      </c>
      <c r="L132" s="33"/>
      <c r="M132" s="157" t="s">
        <v>1</v>
      </c>
      <c r="N132" s="158" t="s">
        <v>39</v>
      </c>
      <c r="O132" s="58"/>
      <c r="P132" s="159">
        <f>O132*H132</f>
        <v>0</v>
      </c>
      <c r="Q132" s="159">
        <v>0</v>
      </c>
      <c r="R132" s="159">
        <f>Q132*H132</f>
        <v>0</v>
      </c>
      <c r="S132" s="159">
        <v>0</v>
      </c>
      <c r="T132" s="160">
        <f>S132*H132</f>
        <v>0</v>
      </c>
      <c r="U132" s="32"/>
      <c r="V132" s="32"/>
      <c r="W132" s="32"/>
      <c r="X132" s="32"/>
      <c r="Y132" s="32"/>
      <c r="Z132" s="32"/>
      <c r="AA132" s="32"/>
      <c r="AB132" s="32"/>
      <c r="AC132" s="32"/>
      <c r="AD132" s="32"/>
      <c r="AE132" s="32"/>
      <c r="AR132" s="161" t="s">
        <v>440</v>
      </c>
      <c r="AT132" s="161" t="s">
        <v>161</v>
      </c>
      <c r="AU132" s="161" t="s">
        <v>83</v>
      </c>
      <c r="AY132" s="17" t="s">
        <v>158</v>
      </c>
      <c r="BE132" s="162">
        <f>IF(N132="základní",J132,0)</f>
        <v>0</v>
      </c>
      <c r="BF132" s="162">
        <f>IF(N132="snížená",J132,0)</f>
        <v>0</v>
      </c>
      <c r="BG132" s="162">
        <f>IF(N132="zákl. přenesená",J132,0)</f>
        <v>0</v>
      </c>
      <c r="BH132" s="162">
        <f>IF(N132="sníž. přenesená",J132,0)</f>
        <v>0</v>
      </c>
      <c r="BI132" s="162">
        <f>IF(N132="nulová",J132,0)</f>
        <v>0</v>
      </c>
      <c r="BJ132" s="17" t="s">
        <v>81</v>
      </c>
      <c r="BK132" s="162">
        <f>ROUND(I132*H132,2)</f>
        <v>0</v>
      </c>
      <c r="BL132" s="17" t="s">
        <v>440</v>
      </c>
      <c r="BM132" s="161" t="s">
        <v>644</v>
      </c>
    </row>
    <row r="133" spans="1:47" s="2" customFormat="1" ht="11.25">
      <c r="A133" s="32"/>
      <c r="B133" s="33"/>
      <c r="C133" s="32"/>
      <c r="D133" s="163" t="s">
        <v>168</v>
      </c>
      <c r="E133" s="32"/>
      <c r="F133" s="164" t="s">
        <v>643</v>
      </c>
      <c r="G133" s="32"/>
      <c r="H133" s="32"/>
      <c r="I133" s="165"/>
      <c r="J133" s="32"/>
      <c r="K133" s="32"/>
      <c r="L133" s="33"/>
      <c r="M133" s="166"/>
      <c r="N133" s="167"/>
      <c r="O133" s="58"/>
      <c r="P133" s="58"/>
      <c r="Q133" s="58"/>
      <c r="R133" s="58"/>
      <c r="S133" s="58"/>
      <c r="T133" s="59"/>
      <c r="U133" s="32"/>
      <c r="V133" s="32"/>
      <c r="W133" s="32"/>
      <c r="X133" s="32"/>
      <c r="Y133" s="32"/>
      <c r="Z133" s="32"/>
      <c r="AA133" s="32"/>
      <c r="AB133" s="32"/>
      <c r="AC133" s="32"/>
      <c r="AD133" s="32"/>
      <c r="AE133" s="32"/>
      <c r="AT133" s="17" t="s">
        <v>168</v>
      </c>
      <c r="AU133" s="17" t="s">
        <v>83</v>
      </c>
    </row>
    <row r="134" spans="2:63" s="12" customFormat="1" ht="22.9" customHeight="1">
      <c r="B134" s="136"/>
      <c r="D134" s="137" t="s">
        <v>73</v>
      </c>
      <c r="E134" s="147" t="s">
        <v>645</v>
      </c>
      <c r="F134" s="147" t="s">
        <v>646</v>
      </c>
      <c r="I134" s="139"/>
      <c r="J134" s="148">
        <f>BK134</f>
        <v>0</v>
      </c>
      <c r="L134" s="136"/>
      <c r="M134" s="141"/>
      <c r="N134" s="142"/>
      <c r="O134" s="142"/>
      <c r="P134" s="143">
        <f>SUM(P135:P148)</f>
        <v>0</v>
      </c>
      <c r="Q134" s="142"/>
      <c r="R134" s="143">
        <f>SUM(R135:R148)</f>
        <v>0</v>
      </c>
      <c r="S134" s="142"/>
      <c r="T134" s="144">
        <f>SUM(T135:T148)</f>
        <v>0</v>
      </c>
      <c r="AR134" s="137" t="s">
        <v>81</v>
      </c>
      <c r="AT134" s="145" t="s">
        <v>73</v>
      </c>
      <c r="AU134" s="145" t="s">
        <v>81</v>
      </c>
      <c r="AY134" s="137" t="s">
        <v>158</v>
      </c>
      <c r="BK134" s="146">
        <f>SUM(BK135:BK148)</f>
        <v>0</v>
      </c>
    </row>
    <row r="135" spans="1:65" s="2" customFormat="1" ht="22.15" customHeight="1">
      <c r="A135" s="32"/>
      <c r="B135" s="149"/>
      <c r="C135" s="150" t="s">
        <v>166</v>
      </c>
      <c r="D135" s="150" t="s">
        <v>161</v>
      </c>
      <c r="E135" s="151" t="s">
        <v>647</v>
      </c>
      <c r="F135" s="152" t="s">
        <v>648</v>
      </c>
      <c r="G135" s="153" t="s">
        <v>232</v>
      </c>
      <c r="H135" s="154">
        <v>130</v>
      </c>
      <c r="I135" s="155"/>
      <c r="J135" s="156">
        <f>ROUND(I135*H135,2)</f>
        <v>0</v>
      </c>
      <c r="K135" s="152" t="s">
        <v>1</v>
      </c>
      <c r="L135" s="33"/>
      <c r="M135" s="157" t="s">
        <v>1</v>
      </c>
      <c r="N135" s="158" t="s">
        <v>39</v>
      </c>
      <c r="O135" s="58"/>
      <c r="P135" s="159">
        <f>O135*H135</f>
        <v>0</v>
      </c>
      <c r="Q135" s="159">
        <v>0</v>
      </c>
      <c r="R135" s="159">
        <f>Q135*H135</f>
        <v>0</v>
      </c>
      <c r="S135" s="159">
        <v>0</v>
      </c>
      <c r="T135" s="160">
        <f>S135*H135</f>
        <v>0</v>
      </c>
      <c r="U135" s="32"/>
      <c r="V135" s="32"/>
      <c r="W135" s="32"/>
      <c r="X135" s="32"/>
      <c r="Y135" s="32"/>
      <c r="Z135" s="32"/>
      <c r="AA135" s="32"/>
      <c r="AB135" s="32"/>
      <c r="AC135" s="32"/>
      <c r="AD135" s="32"/>
      <c r="AE135" s="32"/>
      <c r="AR135" s="161" t="s">
        <v>440</v>
      </c>
      <c r="AT135" s="161" t="s">
        <v>161</v>
      </c>
      <c r="AU135" s="161" t="s">
        <v>83</v>
      </c>
      <c r="AY135" s="17" t="s">
        <v>158</v>
      </c>
      <c r="BE135" s="162">
        <f>IF(N135="základní",J135,0)</f>
        <v>0</v>
      </c>
      <c r="BF135" s="162">
        <f>IF(N135="snížená",J135,0)</f>
        <v>0</v>
      </c>
      <c r="BG135" s="162">
        <f>IF(N135="zákl. přenesená",J135,0)</f>
        <v>0</v>
      </c>
      <c r="BH135" s="162">
        <f>IF(N135="sníž. přenesená",J135,0)</f>
        <v>0</v>
      </c>
      <c r="BI135" s="162">
        <f>IF(N135="nulová",J135,0)</f>
        <v>0</v>
      </c>
      <c r="BJ135" s="17" t="s">
        <v>81</v>
      </c>
      <c r="BK135" s="162">
        <f>ROUND(I135*H135,2)</f>
        <v>0</v>
      </c>
      <c r="BL135" s="17" t="s">
        <v>440</v>
      </c>
      <c r="BM135" s="161" t="s">
        <v>649</v>
      </c>
    </row>
    <row r="136" spans="1:47" s="2" customFormat="1" ht="11.25">
      <c r="A136" s="32"/>
      <c r="B136" s="33"/>
      <c r="C136" s="32"/>
      <c r="D136" s="163" t="s">
        <v>168</v>
      </c>
      <c r="E136" s="32"/>
      <c r="F136" s="164" t="s">
        <v>648</v>
      </c>
      <c r="G136" s="32"/>
      <c r="H136" s="32"/>
      <c r="I136" s="165"/>
      <c r="J136" s="32"/>
      <c r="K136" s="32"/>
      <c r="L136" s="33"/>
      <c r="M136" s="166"/>
      <c r="N136" s="167"/>
      <c r="O136" s="58"/>
      <c r="P136" s="58"/>
      <c r="Q136" s="58"/>
      <c r="R136" s="58"/>
      <c r="S136" s="58"/>
      <c r="T136" s="59"/>
      <c r="U136" s="32"/>
      <c r="V136" s="32"/>
      <c r="W136" s="32"/>
      <c r="X136" s="32"/>
      <c r="Y136" s="32"/>
      <c r="Z136" s="32"/>
      <c r="AA136" s="32"/>
      <c r="AB136" s="32"/>
      <c r="AC136" s="32"/>
      <c r="AD136" s="32"/>
      <c r="AE136" s="32"/>
      <c r="AT136" s="17" t="s">
        <v>168</v>
      </c>
      <c r="AU136" s="17" t="s">
        <v>83</v>
      </c>
    </row>
    <row r="137" spans="1:65" s="2" customFormat="1" ht="22.15" customHeight="1">
      <c r="A137" s="32"/>
      <c r="B137" s="149"/>
      <c r="C137" s="150" t="s">
        <v>193</v>
      </c>
      <c r="D137" s="150" t="s">
        <v>161</v>
      </c>
      <c r="E137" s="151" t="s">
        <v>650</v>
      </c>
      <c r="F137" s="152" t="s">
        <v>651</v>
      </c>
      <c r="G137" s="153" t="s">
        <v>232</v>
      </c>
      <c r="H137" s="154">
        <v>165</v>
      </c>
      <c r="I137" s="155"/>
      <c r="J137" s="156">
        <f>ROUND(I137*H137,2)</f>
        <v>0</v>
      </c>
      <c r="K137" s="152" t="s">
        <v>1</v>
      </c>
      <c r="L137" s="33"/>
      <c r="M137" s="157" t="s">
        <v>1</v>
      </c>
      <c r="N137" s="158" t="s">
        <v>39</v>
      </c>
      <c r="O137" s="58"/>
      <c r="P137" s="159">
        <f>O137*H137</f>
        <v>0</v>
      </c>
      <c r="Q137" s="159">
        <v>0</v>
      </c>
      <c r="R137" s="159">
        <f>Q137*H137</f>
        <v>0</v>
      </c>
      <c r="S137" s="159">
        <v>0</v>
      </c>
      <c r="T137" s="160">
        <f>S137*H137</f>
        <v>0</v>
      </c>
      <c r="U137" s="32"/>
      <c r="V137" s="32"/>
      <c r="W137" s="32"/>
      <c r="X137" s="32"/>
      <c r="Y137" s="32"/>
      <c r="Z137" s="32"/>
      <c r="AA137" s="32"/>
      <c r="AB137" s="32"/>
      <c r="AC137" s="32"/>
      <c r="AD137" s="32"/>
      <c r="AE137" s="32"/>
      <c r="AR137" s="161" t="s">
        <v>440</v>
      </c>
      <c r="AT137" s="161" t="s">
        <v>161</v>
      </c>
      <c r="AU137" s="161" t="s">
        <v>83</v>
      </c>
      <c r="AY137" s="17" t="s">
        <v>158</v>
      </c>
      <c r="BE137" s="162">
        <f>IF(N137="základní",J137,0)</f>
        <v>0</v>
      </c>
      <c r="BF137" s="162">
        <f>IF(N137="snížená",J137,0)</f>
        <v>0</v>
      </c>
      <c r="BG137" s="162">
        <f>IF(N137="zákl. přenesená",J137,0)</f>
        <v>0</v>
      </c>
      <c r="BH137" s="162">
        <f>IF(N137="sníž. přenesená",J137,0)</f>
        <v>0</v>
      </c>
      <c r="BI137" s="162">
        <f>IF(N137="nulová",J137,0)</f>
        <v>0</v>
      </c>
      <c r="BJ137" s="17" t="s">
        <v>81</v>
      </c>
      <c r="BK137" s="162">
        <f>ROUND(I137*H137,2)</f>
        <v>0</v>
      </c>
      <c r="BL137" s="17" t="s">
        <v>440</v>
      </c>
      <c r="BM137" s="161" t="s">
        <v>652</v>
      </c>
    </row>
    <row r="138" spans="1:47" s="2" customFormat="1" ht="11.25">
      <c r="A138" s="32"/>
      <c r="B138" s="33"/>
      <c r="C138" s="32"/>
      <c r="D138" s="163" t="s">
        <v>168</v>
      </c>
      <c r="E138" s="32"/>
      <c r="F138" s="164" t="s">
        <v>651</v>
      </c>
      <c r="G138" s="32"/>
      <c r="H138" s="32"/>
      <c r="I138" s="165"/>
      <c r="J138" s="32"/>
      <c r="K138" s="32"/>
      <c r="L138" s="33"/>
      <c r="M138" s="166"/>
      <c r="N138" s="167"/>
      <c r="O138" s="58"/>
      <c r="P138" s="58"/>
      <c r="Q138" s="58"/>
      <c r="R138" s="58"/>
      <c r="S138" s="58"/>
      <c r="T138" s="59"/>
      <c r="U138" s="32"/>
      <c r="V138" s="32"/>
      <c r="W138" s="32"/>
      <c r="X138" s="32"/>
      <c r="Y138" s="32"/>
      <c r="Z138" s="32"/>
      <c r="AA138" s="32"/>
      <c r="AB138" s="32"/>
      <c r="AC138" s="32"/>
      <c r="AD138" s="32"/>
      <c r="AE138" s="32"/>
      <c r="AT138" s="17" t="s">
        <v>168</v>
      </c>
      <c r="AU138" s="17" t="s">
        <v>83</v>
      </c>
    </row>
    <row r="139" spans="1:65" s="2" customFormat="1" ht="22.15" customHeight="1">
      <c r="A139" s="32"/>
      <c r="B139" s="149"/>
      <c r="C139" s="150" t="s">
        <v>202</v>
      </c>
      <c r="D139" s="150" t="s">
        <v>161</v>
      </c>
      <c r="E139" s="151" t="s">
        <v>653</v>
      </c>
      <c r="F139" s="152" t="s">
        <v>654</v>
      </c>
      <c r="G139" s="153" t="s">
        <v>232</v>
      </c>
      <c r="H139" s="154">
        <v>200</v>
      </c>
      <c r="I139" s="155"/>
      <c r="J139" s="156">
        <f>ROUND(I139*H139,2)</f>
        <v>0</v>
      </c>
      <c r="K139" s="152" t="s">
        <v>1</v>
      </c>
      <c r="L139" s="33"/>
      <c r="M139" s="157" t="s">
        <v>1</v>
      </c>
      <c r="N139" s="158" t="s">
        <v>39</v>
      </c>
      <c r="O139" s="58"/>
      <c r="P139" s="159">
        <f>O139*H139</f>
        <v>0</v>
      </c>
      <c r="Q139" s="159">
        <v>0</v>
      </c>
      <c r="R139" s="159">
        <f>Q139*H139</f>
        <v>0</v>
      </c>
      <c r="S139" s="159">
        <v>0</v>
      </c>
      <c r="T139" s="160">
        <f>S139*H139</f>
        <v>0</v>
      </c>
      <c r="U139" s="32"/>
      <c r="V139" s="32"/>
      <c r="W139" s="32"/>
      <c r="X139" s="32"/>
      <c r="Y139" s="32"/>
      <c r="Z139" s="32"/>
      <c r="AA139" s="32"/>
      <c r="AB139" s="32"/>
      <c r="AC139" s="32"/>
      <c r="AD139" s="32"/>
      <c r="AE139" s="32"/>
      <c r="AR139" s="161" t="s">
        <v>440</v>
      </c>
      <c r="AT139" s="161" t="s">
        <v>161</v>
      </c>
      <c r="AU139" s="161" t="s">
        <v>83</v>
      </c>
      <c r="AY139" s="17" t="s">
        <v>158</v>
      </c>
      <c r="BE139" s="162">
        <f>IF(N139="základní",J139,0)</f>
        <v>0</v>
      </c>
      <c r="BF139" s="162">
        <f>IF(N139="snížená",J139,0)</f>
        <v>0</v>
      </c>
      <c r="BG139" s="162">
        <f>IF(N139="zákl. přenesená",J139,0)</f>
        <v>0</v>
      </c>
      <c r="BH139" s="162">
        <f>IF(N139="sníž. přenesená",J139,0)</f>
        <v>0</v>
      </c>
      <c r="BI139" s="162">
        <f>IF(N139="nulová",J139,0)</f>
        <v>0</v>
      </c>
      <c r="BJ139" s="17" t="s">
        <v>81</v>
      </c>
      <c r="BK139" s="162">
        <f>ROUND(I139*H139,2)</f>
        <v>0</v>
      </c>
      <c r="BL139" s="17" t="s">
        <v>440</v>
      </c>
      <c r="BM139" s="161" t="s">
        <v>655</v>
      </c>
    </row>
    <row r="140" spans="1:47" s="2" customFormat="1" ht="11.25">
      <c r="A140" s="32"/>
      <c r="B140" s="33"/>
      <c r="C140" s="32"/>
      <c r="D140" s="163" t="s">
        <v>168</v>
      </c>
      <c r="E140" s="32"/>
      <c r="F140" s="164" t="s">
        <v>654</v>
      </c>
      <c r="G140" s="32"/>
      <c r="H140" s="32"/>
      <c r="I140" s="165"/>
      <c r="J140" s="32"/>
      <c r="K140" s="32"/>
      <c r="L140" s="33"/>
      <c r="M140" s="166"/>
      <c r="N140" s="167"/>
      <c r="O140" s="58"/>
      <c r="P140" s="58"/>
      <c r="Q140" s="58"/>
      <c r="R140" s="58"/>
      <c r="S140" s="58"/>
      <c r="T140" s="59"/>
      <c r="U140" s="32"/>
      <c r="V140" s="32"/>
      <c r="W140" s="32"/>
      <c r="X140" s="32"/>
      <c r="Y140" s="32"/>
      <c r="Z140" s="32"/>
      <c r="AA140" s="32"/>
      <c r="AB140" s="32"/>
      <c r="AC140" s="32"/>
      <c r="AD140" s="32"/>
      <c r="AE140" s="32"/>
      <c r="AT140" s="17" t="s">
        <v>168</v>
      </c>
      <c r="AU140" s="17" t="s">
        <v>83</v>
      </c>
    </row>
    <row r="141" spans="1:65" s="2" customFormat="1" ht="22.15" customHeight="1">
      <c r="A141" s="32"/>
      <c r="B141" s="149"/>
      <c r="C141" s="150" t="s">
        <v>210</v>
      </c>
      <c r="D141" s="150" t="s">
        <v>161</v>
      </c>
      <c r="E141" s="151" t="s">
        <v>656</v>
      </c>
      <c r="F141" s="152" t="s">
        <v>657</v>
      </c>
      <c r="G141" s="153" t="s">
        <v>232</v>
      </c>
      <c r="H141" s="154">
        <v>75</v>
      </c>
      <c r="I141" s="155"/>
      <c r="J141" s="156">
        <f>ROUND(I141*H141,2)</f>
        <v>0</v>
      </c>
      <c r="K141" s="152" t="s">
        <v>1</v>
      </c>
      <c r="L141" s="33"/>
      <c r="M141" s="157" t="s">
        <v>1</v>
      </c>
      <c r="N141" s="158" t="s">
        <v>39</v>
      </c>
      <c r="O141" s="58"/>
      <c r="P141" s="159">
        <f>O141*H141</f>
        <v>0</v>
      </c>
      <c r="Q141" s="159">
        <v>0</v>
      </c>
      <c r="R141" s="159">
        <f>Q141*H141</f>
        <v>0</v>
      </c>
      <c r="S141" s="159">
        <v>0</v>
      </c>
      <c r="T141" s="160">
        <f>S141*H141</f>
        <v>0</v>
      </c>
      <c r="U141" s="32"/>
      <c r="V141" s="32"/>
      <c r="W141" s="32"/>
      <c r="X141" s="32"/>
      <c r="Y141" s="32"/>
      <c r="Z141" s="32"/>
      <c r="AA141" s="32"/>
      <c r="AB141" s="32"/>
      <c r="AC141" s="32"/>
      <c r="AD141" s="32"/>
      <c r="AE141" s="32"/>
      <c r="AR141" s="161" t="s">
        <v>440</v>
      </c>
      <c r="AT141" s="161" t="s">
        <v>161</v>
      </c>
      <c r="AU141" s="161" t="s">
        <v>83</v>
      </c>
      <c r="AY141" s="17" t="s">
        <v>158</v>
      </c>
      <c r="BE141" s="162">
        <f>IF(N141="základní",J141,0)</f>
        <v>0</v>
      </c>
      <c r="BF141" s="162">
        <f>IF(N141="snížená",J141,0)</f>
        <v>0</v>
      </c>
      <c r="BG141" s="162">
        <f>IF(N141="zákl. přenesená",J141,0)</f>
        <v>0</v>
      </c>
      <c r="BH141" s="162">
        <f>IF(N141="sníž. přenesená",J141,0)</f>
        <v>0</v>
      </c>
      <c r="BI141" s="162">
        <f>IF(N141="nulová",J141,0)</f>
        <v>0</v>
      </c>
      <c r="BJ141" s="17" t="s">
        <v>81</v>
      </c>
      <c r="BK141" s="162">
        <f>ROUND(I141*H141,2)</f>
        <v>0</v>
      </c>
      <c r="BL141" s="17" t="s">
        <v>440</v>
      </c>
      <c r="BM141" s="161" t="s">
        <v>658</v>
      </c>
    </row>
    <row r="142" spans="1:47" s="2" customFormat="1" ht="11.25">
      <c r="A142" s="32"/>
      <c r="B142" s="33"/>
      <c r="C142" s="32"/>
      <c r="D142" s="163" t="s">
        <v>168</v>
      </c>
      <c r="E142" s="32"/>
      <c r="F142" s="164" t="s">
        <v>657</v>
      </c>
      <c r="G142" s="32"/>
      <c r="H142" s="32"/>
      <c r="I142" s="165"/>
      <c r="J142" s="32"/>
      <c r="K142" s="32"/>
      <c r="L142" s="33"/>
      <c r="M142" s="166"/>
      <c r="N142" s="167"/>
      <c r="O142" s="58"/>
      <c r="P142" s="58"/>
      <c r="Q142" s="58"/>
      <c r="R142" s="58"/>
      <c r="S142" s="58"/>
      <c r="T142" s="59"/>
      <c r="U142" s="32"/>
      <c r="V142" s="32"/>
      <c r="W142" s="32"/>
      <c r="X142" s="32"/>
      <c r="Y142" s="32"/>
      <c r="Z142" s="32"/>
      <c r="AA142" s="32"/>
      <c r="AB142" s="32"/>
      <c r="AC142" s="32"/>
      <c r="AD142" s="32"/>
      <c r="AE142" s="32"/>
      <c r="AT142" s="17" t="s">
        <v>168</v>
      </c>
      <c r="AU142" s="17" t="s">
        <v>83</v>
      </c>
    </row>
    <row r="143" spans="1:65" s="2" customFormat="1" ht="14.45" customHeight="1">
      <c r="A143" s="32"/>
      <c r="B143" s="149"/>
      <c r="C143" s="150" t="s">
        <v>217</v>
      </c>
      <c r="D143" s="150" t="s">
        <v>161</v>
      </c>
      <c r="E143" s="151" t="s">
        <v>659</v>
      </c>
      <c r="F143" s="152" t="s">
        <v>660</v>
      </c>
      <c r="G143" s="153" t="s">
        <v>340</v>
      </c>
      <c r="H143" s="154">
        <v>60</v>
      </c>
      <c r="I143" s="155"/>
      <c r="J143" s="156">
        <f>ROUND(I143*H143,2)</f>
        <v>0</v>
      </c>
      <c r="K143" s="152" t="s">
        <v>1</v>
      </c>
      <c r="L143" s="33"/>
      <c r="M143" s="157" t="s">
        <v>1</v>
      </c>
      <c r="N143" s="158" t="s">
        <v>39</v>
      </c>
      <c r="O143" s="58"/>
      <c r="P143" s="159">
        <f>O143*H143</f>
        <v>0</v>
      </c>
      <c r="Q143" s="159">
        <v>0</v>
      </c>
      <c r="R143" s="159">
        <f>Q143*H143</f>
        <v>0</v>
      </c>
      <c r="S143" s="159">
        <v>0</v>
      </c>
      <c r="T143" s="160">
        <f>S143*H143</f>
        <v>0</v>
      </c>
      <c r="U143" s="32"/>
      <c r="V143" s="32"/>
      <c r="W143" s="32"/>
      <c r="X143" s="32"/>
      <c r="Y143" s="32"/>
      <c r="Z143" s="32"/>
      <c r="AA143" s="32"/>
      <c r="AB143" s="32"/>
      <c r="AC143" s="32"/>
      <c r="AD143" s="32"/>
      <c r="AE143" s="32"/>
      <c r="AR143" s="161" t="s">
        <v>440</v>
      </c>
      <c r="AT143" s="161" t="s">
        <v>161</v>
      </c>
      <c r="AU143" s="161" t="s">
        <v>83</v>
      </c>
      <c r="AY143" s="17" t="s">
        <v>158</v>
      </c>
      <c r="BE143" s="162">
        <f>IF(N143="základní",J143,0)</f>
        <v>0</v>
      </c>
      <c r="BF143" s="162">
        <f>IF(N143="snížená",J143,0)</f>
        <v>0</v>
      </c>
      <c r="BG143" s="162">
        <f>IF(N143="zákl. přenesená",J143,0)</f>
        <v>0</v>
      </c>
      <c r="BH143" s="162">
        <f>IF(N143="sníž. přenesená",J143,0)</f>
        <v>0</v>
      </c>
      <c r="BI143" s="162">
        <f>IF(N143="nulová",J143,0)</f>
        <v>0</v>
      </c>
      <c r="BJ143" s="17" t="s">
        <v>81</v>
      </c>
      <c r="BK143" s="162">
        <f>ROUND(I143*H143,2)</f>
        <v>0</v>
      </c>
      <c r="BL143" s="17" t="s">
        <v>440</v>
      </c>
      <c r="BM143" s="161" t="s">
        <v>661</v>
      </c>
    </row>
    <row r="144" spans="1:47" s="2" customFormat="1" ht="11.25">
      <c r="A144" s="32"/>
      <c r="B144" s="33"/>
      <c r="C144" s="32"/>
      <c r="D144" s="163" t="s">
        <v>168</v>
      </c>
      <c r="E144" s="32"/>
      <c r="F144" s="164" t="s">
        <v>660</v>
      </c>
      <c r="G144" s="32"/>
      <c r="H144" s="32"/>
      <c r="I144" s="165"/>
      <c r="J144" s="32"/>
      <c r="K144" s="32"/>
      <c r="L144" s="33"/>
      <c r="M144" s="166"/>
      <c r="N144" s="167"/>
      <c r="O144" s="58"/>
      <c r="P144" s="58"/>
      <c r="Q144" s="58"/>
      <c r="R144" s="58"/>
      <c r="S144" s="58"/>
      <c r="T144" s="59"/>
      <c r="U144" s="32"/>
      <c r="V144" s="32"/>
      <c r="W144" s="32"/>
      <c r="X144" s="32"/>
      <c r="Y144" s="32"/>
      <c r="Z144" s="32"/>
      <c r="AA144" s="32"/>
      <c r="AB144" s="32"/>
      <c r="AC144" s="32"/>
      <c r="AD144" s="32"/>
      <c r="AE144" s="32"/>
      <c r="AT144" s="17" t="s">
        <v>168</v>
      </c>
      <c r="AU144" s="17" t="s">
        <v>83</v>
      </c>
    </row>
    <row r="145" spans="1:65" s="2" customFormat="1" ht="19.9" customHeight="1">
      <c r="A145" s="32"/>
      <c r="B145" s="149"/>
      <c r="C145" s="150" t="s">
        <v>159</v>
      </c>
      <c r="D145" s="150" t="s">
        <v>161</v>
      </c>
      <c r="E145" s="151" t="s">
        <v>662</v>
      </c>
      <c r="F145" s="152" t="s">
        <v>663</v>
      </c>
      <c r="G145" s="153" t="s">
        <v>340</v>
      </c>
      <c r="H145" s="154">
        <v>25</v>
      </c>
      <c r="I145" s="155"/>
      <c r="J145" s="156">
        <f>ROUND(I145*H145,2)</f>
        <v>0</v>
      </c>
      <c r="K145" s="152" t="s">
        <v>1</v>
      </c>
      <c r="L145" s="33"/>
      <c r="M145" s="157" t="s">
        <v>1</v>
      </c>
      <c r="N145" s="158" t="s">
        <v>39</v>
      </c>
      <c r="O145" s="58"/>
      <c r="P145" s="159">
        <f>O145*H145</f>
        <v>0</v>
      </c>
      <c r="Q145" s="159">
        <v>0</v>
      </c>
      <c r="R145" s="159">
        <f>Q145*H145</f>
        <v>0</v>
      </c>
      <c r="S145" s="159">
        <v>0</v>
      </c>
      <c r="T145" s="160">
        <f>S145*H145</f>
        <v>0</v>
      </c>
      <c r="U145" s="32"/>
      <c r="V145" s="32"/>
      <c r="W145" s="32"/>
      <c r="X145" s="32"/>
      <c r="Y145" s="32"/>
      <c r="Z145" s="32"/>
      <c r="AA145" s="32"/>
      <c r="AB145" s="32"/>
      <c r="AC145" s="32"/>
      <c r="AD145" s="32"/>
      <c r="AE145" s="32"/>
      <c r="AR145" s="161" t="s">
        <v>440</v>
      </c>
      <c r="AT145" s="161" t="s">
        <v>161</v>
      </c>
      <c r="AU145" s="161" t="s">
        <v>83</v>
      </c>
      <c r="AY145" s="17" t="s">
        <v>158</v>
      </c>
      <c r="BE145" s="162">
        <f>IF(N145="základní",J145,0)</f>
        <v>0</v>
      </c>
      <c r="BF145" s="162">
        <f>IF(N145="snížená",J145,0)</f>
        <v>0</v>
      </c>
      <c r="BG145" s="162">
        <f>IF(N145="zákl. přenesená",J145,0)</f>
        <v>0</v>
      </c>
      <c r="BH145" s="162">
        <f>IF(N145="sníž. přenesená",J145,0)</f>
        <v>0</v>
      </c>
      <c r="BI145" s="162">
        <f>IF(N145="nulová",J145,0)</f>
        <v>0</v>
      </c>
      <c r="BJ145" s="17" t="s">
        <v>81</v>
      </c>
      <c r="BK145" s="162">
        <f>ROUND(I145*H145,2)</f>
        <v>0</v>
      </c>
      <c r="BL145" s="17" t="s">
        <v>440</v>
      </c>
      <c r="BM145" s="161" t="s">
        <v>664</v>
      </c>
    </row>
    <row r="146" spans="1:47" s="2" customFormat="1" ht="11.25">
      <c r="A146" s="32"/>
      <c r="B146" s="33"/>
      <c r="C146" s="32"/>
      <c r="D146" s="163" t="s">
        <v>168</v>
      </c>
      <c r="E146" s="32"/>
      <c r="F146" s="164" t="s">
        <v>663</v>
      </c>
      <c r="G146" s="32"/>
      <c r="H146" s="32"/>
      <c r="I146" s="165"/>
      <c r="J146" s="32"/>
      <c r="K146" s="32"/>
      <c r="L146" s="33"/>
      <c r="M146" s="166"/>
      <c r="N146" s="167"/>
      <c r="O146" s="58"/>
      <c r="P146" s="58"/>
      <c r="Q146" s="58"/>
      <c r="R146" s="58"/>
      <c r="S146" s="58"/>
      <c r="T146" s="59"/>
      <c r="U146" s="32"/>
      <c r="V146" s="32"/>
      <c r="W146" s="32"/>
      <c r="X146" s="32"/>
      <c r="Y146" s="32"/>
      <c r="Z146" s="32"/>
      <c r="AA146" s="32"/>
      <c r="AB146" s="32"/>
      <c r="AC146" s="32"/>
      <c r="AD146" s="32"/>
      <c r="AE146" s="32"/>
      <c r="AT146" s="17" t="s">
        <v>168</v>
      </c>
      <c r="AU146" s="17" t="s">
        <v>83</v>
      </c>
    </row>
    <row r="147" spans="1:65" s="2" customFormat="1" ht="14.45" customHeight="1">
      <c r="A147" s="32"/>
      <c r="B147" s="149"/>
      <c r="C147" s="150" t="s">
        <v>229</v>
      </c>
      <c r="D147" s="150" t="s">
        <v>161</v>
      </c>
      <c r="E147" s="151" t="s">
        <v>665</v>
      </c>
      <c r="F147" s="152" t="s">
        <v>666</v>
      </c>
      <c r="G147" s="153" t="s">
        <v>340</v>
      </c>
      <c r="H147" s="154">
        <v>65</v>
      </c>
      <c r="I147" s="155"/>
      <c r="J147" s="156">
        <f>ROUND(I147*H147,2)</f>
        <v>0</v>
      </c>
      <c r="K147" s="152" t="s">
        <v>1</v>
      </c>
      <c r="L147" s="33"/>
      <c r="M147" s="157" t="s">
        <v>1</v>
      </c>
      <c r="N147" s="158" t="s">
        <v>39</v>
      </c>
      <c r="O147" s="58"/>
      <c r="P147" s="159">
        <f>O147*H147</f>
        <v>0</v>
      </c>
      <c r="Q147" s="159">
        <v>0</v>
      </c>
      <c r="R147" s="159">
        <f>Q147*H147</f>
        <v>0</v>
      </c>
      <c r="S147" s="159">
        <v>0</v>
      </c>
      <c r="T147" s="160">
        <f>S147*H147</f>
        <v>0</v>
      </c>
      <c r="U147" s="32"/>
      <c r="V147" s="32"/>
      <c r="W147" s="32"/>
      <c r="X147" s="32"/>
      <c r="Y147" s="32"/>
      <c r="Z147" s="32"/>
      <c r="AA147" s="32"/>
      <c r="AB147" s="32"/>
      <c r="AC147" s="32"/>
      <c r="AD147" s="32"/>
      <c r="AE147" s="32"/>
      <c r="AR147" s="161" t="s">
        <v>440</v>
      </c>
      <c r="AT147" s="161" t="s">
        <v>161</v>
      </c>
      <c r="AU147" s="161" t="s">
        <v>83</v>
      </c>
      <c r="AY147" s="17" t="s">
        <v>158</v>
      </c>
      <c r="BE147" s="162">
        <f>IF(N147="základní",J147,0)</f>
        <v>0</v>
      </c>
      <c r="BF147" s="162">
        <f>IF(N147="snížená",J147,0)</f>
        <v>0</v>
      </c>
      <c r="BG147" s="162">
        <f>IF(N147="zákl. přenesená",J147,0)</f>
        <v>0</v>
      </c>
      <c r="BH147" s="162">
        <f>IF(N147="sníž. přenesená",J147,0)</f>
        <v>0</v>
      </c>
      <c r="BI147" s="162">
        <f>IF(N147="nulová",J147,0)</f>
        <v>0</v>
      </c>
      <c r="BJ147" s="17" t="s">
        <v>81</v>
      </c>
      <c r="BK147" s="162">
        <f>ROUND(I147*H147,2)</f>
        <v>0</v>
      </c>
      <c r="BL147" s="17" t="s">
        <v>440</v>
      </c>
      <c r="BM147" s="161" t="s">
        <v>667</v>
      </c>
    </row>
    <row r="148" spans="1:47" s="2" customFormat="1" ht="11.25">
      <c r="A148" s="32"/>
      <c r="B148" s="33"/>
      <c r="C148" s="32"/>
      <c r="D148" s="163" t="s">
        <v>168</v>
      </c>
      <c r="E148" s="32"/>
      <c r="F148" s="164" t="s">
        <v>666</v>
      </c>
      <c r="G148" s="32"/>
      <c r="H148" s="32"/>
      <c r="I148" s="165"/>
      <c r="J148" s="32"/>
      <c r="K148" s="32"/>
      <c r="L148" s="33"/>
      <c r="M148" s="166"/>
      <c r="N148" s="167"/>
      <c r="O148" s="58"/>
      <c r="P148" s="58"/>
      <c r="Q148" s="58"/>
      <c r="R148" s="58"/>
      <c r="S148" s="58"/>
      <c r="T148" s="59"/>
      <c r="U148" s="32"/>
      <c r="V148" s="32"/>
      <c r="W148" s="32"/>
      <c r="X148" s="32"/>
      <c r="Y148" s="32"/>
      <c r="Z148" s="32"/>
      <c r="AA148" s="32"/>
      <c r="AB148" s="32"/>
      <c r="AC148" s="32"/>
      <c r="AD148" s="32"/>
      <c r="AE148" s="32"/>
      <c r="AT148" s="17" t="s">
        <v>168</v>
      </c>
      <c r="AU148" s="17" t="s">
        <v>83</v>
      </c>
    </row>
    <row r="149" spans="2:63" s="12" customFormat="1" ht="22.9" customHeight="1">
      <c r="B149" s="136"/>
      <c r="D149" s="137" t="s">
        <v>73</v>
      </c>
      <c r="E149" s="147" t="s">
        <v>668</v>
      </c>
      <c r="F149" s="147" t="s">
        <v>646</v>
      </c>
      <c r="I149" s="139"/>
      <c r="J149" s="148">
        <f>BK149</f>
        <v>0</v>
      </c>
      <c r="L149" s="136"/>
      <c r="M149" s="141"/>
      <c r="N149" s="142"/>
      <c r="O149" s="142"/>
      <c r="P149" s="143">
        <f>SUM(P150:P153)</f>
        <v>0</v>
      </c>
      <c r="Q149" s="142"/>
      <c r="R149" s="143">
        <f>SUM(R150:R153)</f>
        <v>0</v>
      </c>
      <c r="S149" s="142"/>
      <c r="T149" s="144">
        <f>SUM(T150:T153)</f>
        <v>0</v>
      </c>
      <c r="AR149" s="137" t="s">
        <v>81</v>
      </c>
      <c r="AT149" s="145" t="s">
        <v>73</v>
      </c>
      <c r="AU149" s="145" t="s">
        <v>81</v>
      </c>
      <c r="AY149" s="137" t="s">
        <v>158</v>
      </c>
      <c r="BK149" s="146">
        <f>SUM(BK150:BK153)</f>
        <v>0</v>
      </c>
    </row>
    <row r="150" spans="1:65" s="2" customFormat="1" ht="22.15" customHeight="1">
      <c r="A150" s="32"/>
      <c r="B150" s="149"/>
      <c r="C150" s="150" t="s">
        <v>119</v>
      </c>
      <c r="D150" s="150" t="s">
        <v>161</v>
      </c>
      <c r="E150" s="151" t="s">
        <v>669</v>
      </c>
      <c r="F150" s="152" t="s">
        <v>670</v>
      </c>
      <c r="G150" s="153" t="s">
        <v>232</v>
      </c>
      <c r="H150" s="154">
        <v>65</v>
      </c>
      <c r="I150" s="155"/>
      <c r="J150" s="156">
        <f>ROUND(I150*H150,2)</f>
        <v>0</v>
      </c>
      <c r="K150" s="152" t="s">
        <v>1</v>
      </c>
      <c r="L150" s="33"/>
      <c r="M150" s="157" t="s">
        <v>1</v>
      </c>
      <c r="N150" s="158" t="s">
        <v>39</v>
      </c>
      <c r="O150" s="58"/>
      <c r="P150" s="159">
        <f>O150*H150</f>
        <v>0</v>
      </c>
      <c r="Q150" s="159">
        <v>0</v>
      </c>
      <c r="R150" s="159">
        <f>Q150*H150</f>
        <v>0</v>
      </c>
      <c r="S150" s="159">
        <v>0</v>
      </c>
      <c r="T150" s="160">
        <f>S150*H150</f>
        <v>0</v>
      </c>
      <c r="U150" s="32"/>
      <c r="V150" s="32"/>
      <c r="W150" s="32"/>
      <c r="X150" s="32"/>
      <c r="Y150" s="32"/>
      <c r="Z150" s="32"/>
      <c r="AA150" s="32"/>
      <c r="AB150" s="32"/>
      <c r="AC150" s="32"/>
      <c r="AD150" s="32"/>
      <c r="AE150" s="32"/>
      <c r="AR150" s="161" t="s">
        <v>440</v>
      </c>
      <c r="AT150" s="161" t="s">
        <v>161</v>
      </c>
      <c r="AU150" s="161" t="s">
        <v>83</v>
      </c>
      <c r="AY150" s="17" t="s">
        <v>158</v>
      </c>
      <c r="BE150" s="162">
        <f>IF(N150="základní",J150,0)</f>
        <v>0</v>
      </c>
      <c r="BF150" s="162">
        <f>IF(N150="snížená",J150,0)</f>
        <v>0</v>
      </c>
      <c r="BG150" s="162">
        <f>IF(N150="zákl. přenesená",J150,0)</f>
        <v>0</v>
      </c>
      <c r="BH150" s="162">
        <f>IF(N150="sníž. přenesená",J150,0)</f>
        <v>0</v>
      </c>
      <c r="BI150" s="162">
        <f>IF(N150="nulová",J150,0)</f>
        <v>0</v>
      </c>
      <c r="BJ150" s="17" t="s">
        <v>81</v>
      </c>
      <c r="BK150" s="162">
        <f>ROUND(I150*H150,2)</f>
        <v>0</v>
      </c>
      <c r="BL150" s="17" t="s">
        <v>440</v>
      </c>
      <c r="BM150" s="161" t="s">
        <v>671</v>
      </c>
    </row>
    <row r="151" spans="1:47" s="2" customFormat="1" ht="19.5">
      <c r="A151" s="32"/>
      <c r="B151" s="33"/>
      <c r="C151" s="32"/>
      <c r="D151" s="163" t="s">
        <v>168</v>
      </c>
      <c r="E151" s="32"/>
      <c r="F151" s="164" t="s">
        <v>670</v>
      </c>
      <c r="G151" s="32"/>
      <c r="H151" s="32"/>
      <c r="I151" s="165"/>
      <c r="J151" s="32"/>
      <c r="K151" s="32"/>
      <c r="L151" s="33"/>
      <c r="M151" s="166"/>
      <c r="N151" s="167"/>
      <c r="O151" s="58"/>
      <c r="P151" s="58"/>
      <c r="Q151" s="58"/>
      <c r="R151" s="58"/>
      <c r="S151" s="58"/>
      <c r="T151" s="59"/>
      <c r="U151" s="32"/>
      <c r="V151" s="32"/>
      <c r="W151" s="32"/>
      <c r="X151" s="32"/>
      <c r="Y151" s="32"/>
      <c r="Z151" s="32"/>
      <c r="AA151" s="32"/>
      <c r="AB151" s="32"/>
      <c r="AC151" s="32"/>
      <c r="AD151" s="32"/>
      <c r="AE151" s="32"/>
      <c r="AT151" s="17" t="s">
        <v>168</v>
      </c>
      <c r="AU151" s="17" t="s">
        <v>83</v>
      </c>
    </row>
    <row r="152" spans="1:65" s="2" customFormat="1" ht="14.45" customHeight="1">
      <c r="A152" s="32"/>
      <c r="B152" s="149"/>
      <c r="C152" s="150" t="s">
        <v>241</v>
      </c>
      <c r="D152" s="150" t="s">
        <v>161</v>
      </c>
      <c r="E152" s="151" t="s">
        <v>672</v>
      </c>
      <c r="F152" s="152" t="s">
        <v>673</v>
      </c>
      <c r="G152" s="153" t="s">
        <v>340</v>
      </c>
      <c r="H152" s="154">
        <v>1</v>
      </c>
      <c r="I152" s="155"/>
      <c r="J152" s="156">
        <f>ROUND(I152*H152,2)</f>
        <v>0</v>
      </c>
      <c r="K152" s="152" t="s">
        <v>1</v>
      </c>
      <c r="L152" s="33"/>
      <c r="M152" s="157" t="s">
        <v>1</v>
      </c>
      <c r="N152" s="158" t="s">
        <v>39</v>
      </c>
      <c r="O152" s="58"/>
      <c r="P152" s="159">
        <f>O152*H152</f>
        <v>0</v>
      </c>
      <c r="Q152" s="159">
        <v>0</v>
      </c>
      <c r="R152" s="159">
        <f>Q152*H152</f>
        <v>0</v>
      </c>
      <c r="S152" s="159">
        <v>0</v>
      </c>
      <c r="T152" s="160">
        <f>S152*H152</f>
        <v>0</v>
      </c>
      <c r="U152" s="32"/>
      <c r="V152" s="32"/>
      <c r="W152" s="32"/>
      <c r="X152" s="32"/>
      <c r="Y152" s="32"/>
      <c r="Z152" s="32"/>
      <c r="AA152" s="32"/>
      <c r="AB152" s="32"/>
      <c r="AC152" s="32"/>
      <c r="AD152" s="32"/>
      <c r="AE152" s="32"/>
      <c r="AR152" s="161" t="s">
        <v>440</v>
      </c>
      <c r="AT152" s="161" t="s">
        <v>161</v>
      </c>
      <c r="AU152" s="161" t="s">
        <v>83</v>
      </c>
      <c r="AY152" s="17" t="s">
        <v>158</v>
      </c>
      <c r="BE152" s="162">
        <f>IF(N152="základní",J152,0)</f>
        <v>0</v>
      </c>
      <c r="BF152" s="162">
        <f>IF(N152="snížená",J152,0)</f>
        <v>0</v>
      </c>
      <c r="BG152" s="162">
        <f>IF(N152="zákl. přenesená",J152,0)</f>
        <v>0</v>
      </c>
      <c r="BH152" s="162">
        <f>IF(N152="sníž. přenesená",J152,0)</f>
        <v>0</v>
      </c>
      <c r="BI152" s="162">
        <f>IF(N152="nulová",J152,0)</f>
        <v>0</v>
      </c>
      <c r="BJ152" s="17" t="s">
        <v>81</v>
      </c>
      <c r="BK152" s="162">
        <f>ROUND(I152*H152,2)</f>
        <v>0</v>
      </c>
      <c r="BL152" s="17" t="s">
        <v>440</v>
      </c>
      <c r="BM152" s="161" t="s">
        <v>674</v>
      </c>
    </row>
    <row r="153" spans="1:47" s="2" customFormat="1" ht="11.25">
      <c r="A153" s="32"/>
      <c r="B153" s="33"/>
      <c r="C153" s="32"/>
      <c r="D153" s="163" t="s">
        <v>168</v>
      </c>
      <c r="E153" s="32"/>
      <c r="F153" s="164" t="s">
        <v>673</v>
      </c>
      <c r="G153" s="32"/>
      <c r="H153" s="32"/>
      <c r="I153" s="165"/>
      <c r="J153" s="32"/>
      <c r="K153" s="32"/>
      <c r="L153" s="33"/>
      <c r="M153" s="166"/>
      <c r="N153" s="167"/>
      <c r="O153" s="58"/>
      <c r="P153" s="58"/>
      <c r="Q153" s="58"/>
      <c r="R153" s="58"/>
      <c r="S153" s="58"/>
      <c r="T153" s="59"/>
      <c r="U153" s="32"/>
      <c r="V153" s="32"/>
      <c r="W153" s="32"/>
      <c r="X153" s="32"/>
      <c r="Y153" s="32"/>
      <c r="Z153" s="32"/>
      <c r="AA153" s="32"/>
      <c r="AB153" s="32"/>
      <c r="AC153" s="32"/>
      <c r="AD153" s="32"/>
      <c r="AE153" s="32"/>
      <c r="AT153" s="17" t="s">
        <v>168</v>
      </c>
      <c r="AU153" s="17" t="s">
        <v>83</v>
      </c>
    </row>
    <row r="154" spans="2:63" s="12" customFormat="1" ht="22.9" customHeight="1">
      <c r="B154" s="136"/>
      <c r="D154" s="137" t="s">
        <v>73</v>
      </c>
      <c r="E154" s="147" t="s">
        <v>675</v>
      </c>
      <c r="F154" s="147" t="s">
        <v>676</v>
      </c>
      <c r="I154" s="139"/>
      <c r="J154" s="148">
        <f>BK154</f>
        <v>0</v>
      </c>
      <c r="L154" s="136"/>
      <c r="M154" s="141"/>
      <c r="N154" s="142"/>
      <c r="O154" s="142"/>
      <c r="P154" s="143">
        <f>SUM(P155:P164)</f>
        <v>0</v>
      </c>
      <c r="Q154" s="142"/>
      <c r="R154" s="143">
        <f>SUM(R155:R164)</f>
        <v>0</v>
      </c>
      <c r="S154" s="142"/>
      <c r="T154" s="144">
        <f>SUM(T155:T164)</f>
        <v>0</v>
      </c>
      <c r="AR154" s="137" t="s">
        <v>81</v>
      </c>
      <c r="AT154" s="145" t="s">
        <v>73</v>
      </c>
      <c r="AU154" s="145" t="s">
        <v>81</v>
      </c>
      <c r="AY154" s="137" t="s">
        <v>158</v>
      </c>
      <c r="BK154" s="146">
        <f>SUM(BK155:BK164)</f>
        <v>0</v>
      </c>
    </row>
    <row r="155" spans="1:65" s="2" customFormat="1" ht="14.45" customHeight="1">
      <c r="A155" s="32"/>
      <c r="B155" s="149"/>
      <c r="C155" s="150" t="s">
        <v>247</v>
      </c>
      <c r="D155" s="150" t="s">
        <v>161</v>
      </c>
      <c r="E155" s="151" t="s">
        <v>677</v>
      </c>
      <c r="F155" s="152" t="s">
        <v>678</v>
      </c>
      <c r="G155" s="153" t="s">
        <v>232</v>
      </c>
      <c r="H155" s="154">
        <v>45</v>
      </c>
      <c r="I155" s="155"/>
      <c r="J155" s="156">
        <f>ROUND(I155*H155,2)</f>
        <v>0</v>
      </c>
      <c r="K155" s="152" t="s">
        <v>1</v>
      </c>
      <c r="L155" s="33"/>
      <c r="M155" s="157" t="s">
        <v>1</v>
      </c>
      <c r="N155" s="158" t="s">
        <v>39</v>
      </c>
      <c r="O155" s="58"/>
      <c r="P155" s="159">
        <f>O155*H155</f>
        <v>0</v>
      </c>
      <c r="Q155" s="159">
        <v>0</v>
      </c>
      <c r="R155" s="159">
        <f>Q155*H155</f>
        <v>0</v>
      </c>
      <c r="S155" s="159">
        <v>0</v>
      </c>
      <c r="T155" s="160">
        <f>S155*H155</f>
        <v>0</v>
      </c>
      <c r="U155" s="32"/>
      <c r="V155" s="32"/>
      <c r="W155" s="32"/>
      <c r="X155" s="32"/>
      <c r="Y155" s="32"/>
      <c r="Z155" s="32"/>
      <c r="AA155" s="32"/>
      <c r="AB155" s="32"/>
      <c r="AC155" s="32"/>
      <c r="AD155" s="32"/>
      <c r="AE155" s="32"/>
      <c r="AR155" s="161" t="s">
        <v>440</v>
      </c>
      <c r="AT155" s="161" t="s">
        <v>161</v>
      </c>
      <c r="AU155" s="161" t="s">
        <v>83</v>
      </c>
      <c r="AY155" s="17" t="s">
        <v>158</v>
      </c>
      <c r="BE155" s="162">
        <f>IF(N155="základní",J155,0)</f>
        <v>0</v>
      </c>
      <c r="BF155" s="162">
        <f>IF(N155="snížená",J155,0)</f>
        <v>0</v>
      </c>
      <c r="BG155" s="162">
        <f>IF(N155="zákl. přenesená",J155,0)</f>
        <v>0</v>
      </c>
      <c r="BH155" s="162">
        <f>IF(N155="sníž. přenesená",J155,0)</f>
        <v>0</v>
      </c>
      <c r="BI155" s="162">
        <f>IF(N155="nulová",J155,0)</f>
        <v>0</v>
      </c>
      <c r="BJ155" s="17" t="s">
        <v>81</v>
      </c>
      <c r="BK155" s="162">
        <f>ROUND(I155*H155,2)</f>
        <v>0</v>
      </c>
      <c r="BL155" s="17" t="s">
        <v>440</v>
      </c>
      <c r="BM155" s="161" t="s">
        <v>679</v>
      </c>
    </row>
    <row r="156" spans="1:47" s="2" customFormat="1" ht="11.25">
      <c r="A156" s="32"/>
      <c r="B156" s="33"/>
      <c r="C156" s="32"/>
      <c r="D156" s="163" t="s">
        <v>168</v>
      </c>
      <c r="E156" s="32"/>
      <c r="F156" s="164" t="s">
        <v>678</v>
      </c>
      <c r="G156" s="32"/>
      <c r="H156" s="32"/>
      <c r="I156" s="165"/>
      <c r="J156" s="32"/>
      <c r="K156" s="32"/>
      <c r="L156" s="33"/>
      <c r="M156" s="166"/>
      <c r="N156" s="167"/>
      <c r="O156" s="58"/>
      <c r="P156" s="58"/>
      <c r="Q156" s="58"/>
      <c r="R156" s="58"/>
      <c r="S156" s="58"/>
      <c r="T156" s="59"/>
      <c r="U156" s="32"/>
      <c r="V156" s="32"/>
      <c r="W156" s="32"/>
      <c r="X156" s="32"/>
      <c r="Y156" s="32"/>
      <c r="Z156" s="32"/>
      <c r="AA156" s="32"/>
      <c r="AB156" s="32"/>
      <c r="AC156" s="32"/>
      <c r="AD156" s="32"/>
      <c r="AE156" s="32"/>
      <c r="AT156" s="17" t="s">
        <v>168</v>
      </c>
      <c r="AU156" s="17" t="s">
        <v>83</v>
      </c>
    </row>
    <row r="157" spans="1:65" s="2" customFormat="1" ht="14.45" customHeight="1">
      <c r="A157" s="32"/>
      <c r="B157" s="149"/>
      <c r="C157" s="150" t="s">
        <v>252</v>
      </c>
      <c r="D157" s="150" t="s">
        <v>161</v>
      </c>
      <c r="E157" s="151" t="s">
        <v>680</v>
      </c>
      <c r="F157" s="152" t="s">
        <v>681</v>
      </c>
      <c r="G157" s="153" t="s">
        <v>232</v>
      </c>
      <c r="H157" s="154">
        <v>70</v>
      </c>
      <c r="I157" s="155"/>
      <c r="J157" s="156">
        <f>ROUND(I157*H157,2)</f>
        <v>0</v>
      </c>
      <c r="K157" s="152" t="s">
        <v>1</v>
      </c>
      <c r="L157" s="33"/>
      <c r="M157" s="157" t="s">
        <v>1</v>
      </c>
      <c r="N157" s="158" t="s">
        <v>39</v>
      </c>
      <c r="O157" s="58"/>
      <c r="P157" s="159">
        <f>O157*H157</f>
        <v>0</v>
      </c>
      <c r="Q157" s="159">
        <v>0</v>
      </c>
      <c r="R157" s="159">
        <f>Q157*H157</f>
        <v>0</v>
      </c>
      <c r="S157" s="159">
        <v>0</v>
      </c>
      <c r="T157" s="160">
        <f>S157*H157</f>
        <v>0</v>
      </c>
      <c r="U157" s="32"/>
      <c r="V157" s="32"/>
      <c r="W157" s="32"/>
      <c r="X157" s="32"/>
      <c r="Y157" s="32"/>
      <c r="Z157" s="32"/>
      <c r="AA157" s="32"/>
      <c r="AB157" s="32"/>
      <c r="AC157" s="32"/>
      <c r="AD157" s="32"/>
      <c r="AE157" s="32"/>
      <c r="AR157" s="161" t="s">
        <v>440</v>
      </c>
      <c r="AT157" s="161" t="s">
        <v>161</v>
      </c>
      <c r="AU157" s="161" t="s">
        <v>83</v>
      </c>
      <c r="AY157" s="17" t="s">
        <v>158</v>
      </c>
      <c r="BE157" s="162">
        <f>IF(N157="základní",J157,0)</f>
        <v>0</v>
      </c>
      <c r="BF157" s="162">
        <f>IF(N157="snížená",J157,0)</f>
        <v>0</v>
      </c>
      <c r="BG157" s="162">
        <f>IF(N157="zákl. přenesená",J157,0)</f>
        <v>0</v>
      </c>
      <c r="BH157" s="162">
        <f>IF(N157="sníž. přenesená",J157,0)</f>
        <v>0</v>
      </c>
      <c r="BI157" s="162">
        <f>IF(N157="nulová",J157,0)</f>
        <v>0</v>
      </c>
      <c r="BJ157" s="17" t="s">
        <v>81</v>
      </c>
      <c r="BK157" s="162">
        <f>ROUND(I157*H157,2)</f>
        <v>0</v>
      </c>
      <c r="BL157" s="17" t="s">
        <v>440</v>
      </c>
      <c r="BM157" s="161" t="s">
        <v>682</v>
      </c>
    </row>
    <row r="158" spans="1:47" s="2" customFormat="1" ht="11.25">
      <c r="A158" s="32"/>
      <c r="B158" s="33"/>
      <c r="C158" s="32"/>
      <c r="D158" s="163" t="s">
        <v>168</v>
      </c>
      <c r="E158" s="32"/>
      <c r="F158" s="164" t="s">
        <v>681</v>
      </c>
      <c r="G158" s="32"/>
      <c r="H158" s="32"/>
      <c r="I158" s="165"/>
      <c r="J158" s="32"/>
      <c r="K158" s="32"/>
      <c r="L158" s="33"/>
      <c r="M158" s="166"/>
      <c r="N158" s="167"/>
      <c r="O158" s="58"/>
      <c r="P158" s="58"/>
      <c r="Q158" s="58"/>
      <c r="R158" s="58"/>
      <c r="S158" s="58"/>
      <c r="T158" s="59"/>
      <c r="U158" s="32"/>
      <c r="V158" s="32"/>
      <c r="W158" s="32"/>
      <c r="X158" s="32"/>
      <c r="Y158" s="32"/>
      <c r="Z158" s="32"/>
      <c r="AA158" s="32"/>
      <c r="AB158" s="32"/>
      <c r="AC158" s="32"/>
      <c r="AD158" s="32"/>
      <c r="AE158" s="32"/>
      <c r="AT158" s="17" t="s">
        <v>168</v>
      </c>
      <c r="AU158" s="17" t="s">
        <v>83</v>
      </c>
    </row>
    <row r="159" spans="1:65" s="2" customFormat="1" ht="14.45" customHeight="1">
      <c r="A159" s="32"/>
      <c r="B159" s="149"/>
      <c r="C159" s="150" t="s">
        <v>8</v>
      </c>
      <c r="D159" s="150" t="s">
        <v>161</v>
      </c>
      <c r="E159" s="151" t="s">
        <v>683</v>
      </c>
      <c r="F159" s="152" t="s">
        <v>684</v>
      </c>
      <c r="G159" s="153" t="s">
        <v>232</v>
      </c>
      <c r="H159" s="154">
        <v>105</v>
      </c>
      <c r="I159" s="155"/>
      <c r="J159" s="156">
        <f>ROUND(I159*H159,2)</f>
        <v>0</v>
      </c>
      <c r="K159" s="152" t="s">
        <v>1</v>
      </c>
      <c r="L159" s="33"/>
      <c r="M159" s="157" t="s">
        <v>1</v>
      </c>
      <c r="N159" s="158" t="s">
        <v>39</v>
      </c>
      <c r="O159" s="58"/>
      <c r="P159" s="159">
        <f>O159*H159</f>
        <v>0</v>
      </c>
      <c r="Q159" s="159">
        <v>0</v>
      </c>
      <c r="R159" s="159">
        <f>Q159*H159</f>
        <v>0</v>
      </c>
      <c r="S159" s="159">
        <v>0</v>
      </c>
      <c r="T159" s="160">
        <f>S159*H159</f>
        <v>0</v>
      </c>
      <c r="U159" s="32"/>
      <c r="V159" s="32"/>
      <c r="W159" s="32"/>
      <c r="X159" s="32"/>
      <c r="Y159" s="32"/>
      <c r="Z159" s="32"/>
      <c r="AA159" s="32"/>
      <c r="AB159" s="32"/>
      <c r="AC159" s="32"/>
      <c r="AD159" s="32"/>
      <c r="AE159" s="32"/>
      <c r="AR159" s="161" t="s">
        <v>440</v>
      </c>
      <c r="AT159" s="161" t="s">
        <v>161</v>
      </c>
      <c r="AU159" s="161" t="s">
        <v>83</v>
      </c>
      <c r="AY159" s="17" t="s">
        <v>158</v>
      </c>
      <c r="BE159" s="162">
        <f>IF(N159="základní",J159,0)</f>
        <v>0</v>
      </c>
      <c r="BF159" s="162">
        <f>IF(N159="snížená",J159,0)</f>
        <v>0</v>
      </c>
      <c r="BG159" s="162">
        <f>IF(N159="zákl. přenesená",J159,0)</f>
        <v>0</v>
      </c>
      <c r="BH159" s="162">
        <f>IF(N159="sníž. přenesená",J159,0)</f>
        <v>0</v>
      </c>
      <c r="BI159" s="162">
        <f>IF(N159="nulová",J159,0)</f>
        <v>0</v>
      </c>
      <c r="BJ159" s="17" t="s">
        <v>81</v>
      </c>
      <c r="BK159" s="162">
        <f>ROUND(I159*H159,2)</f>
        <v>0</v>
      </c>
      <c r="BL159" s="17" t="s">
        <v>440</v>
      </c>
      <c r="BM159" s="161" t="s">
        <v>685</v>
      </c>
    </row>
    <row r="160" spans="1:47" s="2" customFormat="1" ht="11.25">
      <c r="A160" s="32"/>
      <c r="B160" s="33"/>
      <c r="C160" s="32"/>
      <c r="D160" s="163" t="s">
        <v>168</v>
      </c>
      <c r="E160" s="32"/>
      <c r="F160" s="164" t="s">
        <v>684</v>
      </c>
      <c r="G160" s="32"/>
      <c r="H160" s="32"/>
      <c r="I160" s="165"/>
      <c r="J160" s="32"/>
      <c r="K160" s="32"/>
      <c r="L160" s="33"/>
      <c r="M160" s="166"/>
      <c r="N160" s="167"/>
      <c r="O160" s="58"/>
      <c r="P160" s="58"/>
      <c r="Q160" s="58"/>
      <c r="R160" s="58"/>
      <c r="S160" s="58"/>
      <c r="T160" s="59"/>
      <c r="U160" s="32"/>
      <c r="V160" s="32"/>
      <c r="W160" s="32"/>
      <c r="X160" s="32"/>
      <c r="Y160" s="32"/>
      <c r="Z160" s="32"/>
      <c r="AA160" s="32"/>
      <c r="AB160" s="32"/>
      <c r="AC160" s="32"/>
      <c r="AD160" s="32"/>
      <c r="AE160" s="32"/>
      <c r="AT160" s="17" t="s">
        <v>168</v>
      </c>
      <c r="AU160" s="17" t="s">
        <v>83</v>
      </c>
    </row>
    <row r="161" spans="1:65" s="2" customFormat="1" ht="14.45" customHeight="1">
      <c r="A161" s="32"/>
      <c r="B161" s="149"/>
      <c r="C161" s="150" t="s">
        <v>196</v>
      </c>
      <c r="D161" s="150" t="s">
        <v>161</v>
      </c>
      <c r="E161" s="151" t="s">
        <v>686</v>
      </c>
      <c r="F161" s="152" t="s">
        <v>687</v>
      </c>
      <c r="G161" s="153" t="s">
        <v>232</v>
      </c>
      <c r="H161" s="154">
        <v>30</v>
      </c>
      <c r="I161" s="155"/>
      <c r="J161" s="156">
        <f>ROUND(I161*H161,2)</f>
        <v>0</v>
      </c>
      <c r="K161" s="152" t="s">
        <v>1</v>
      </c>
      <c r="L161" s="33"/>
      <c r="M161" s="157" t="s">
        <v>1</v>
      </c>
      <c r="N161" s="158" t="s">
        <v>39</v>
      </c>
      <c r="O161" s="58"/>
      <c r="P161" s="159">
        <f>O161*H161</f>
        <v>0</v>
      </c>
      <c r="Q161" s="159">
        <v>0</v>
      </c>
      <c r="R161" s="159">
        <f>Q161*H161</f>
        <v>0</v>
      </c>
      <c r="S161" s="159">
        <v>0</v>
      </c>
      <c r="T161" s="160">
        <f>S161*H161</f>
        <v>0</v>
      </c>
      <c r="U161" s="32"/>
      <c r="V161" s="32"/>
      <c r="W161" s="32"/>
      <c r="X161" s="32"/>
      <c r="Y161" s="32"/>
      <c r="Z161" s="32"/>
      <c r="AA161" s="32"/>
      <c r="AB161" s="32"/>
      <c r="AC161" s="32"/>
      <c r="AD161" s="32"/>
      <c r="AE161" s="32"/>
      <c r="AR161" s="161" t="s">
        <v>440</v>
      </c>
      <c r="AT161" s="161" t="s">
        <v>161</v>
      </c>
      <c r="AU161" s="161" t="s">
        <v>83</v>
      </c>
      <c r="AY161" s="17" t="s">
        <v>158</v>
      </c>
      <c r="BE161" s="162">
        <f>IF(N161="základní",J161,0)</f>
        <v>0</v>
      </c>
      <c r="BF161" s="162">
        <f>IF(N161="snížená",J161,0)</f>
        <v>0</v>
      </c>
      <c r="BG161" s="162">
        <f>IF(N161="zákl. přenesená",J161,0)</f>
        <v>0</v>
      </c>
      <c r="BH161" s="162">
        <f>IF(N161="sníž. přenesená",J161,0)</f>
        <v>0</v>
      </c>
      <c r="BI161" s="162">
        <f>IF(N161="nulová",J161,0)</f>
        <v>0</v>
      </c>
      <c r="BJ161" s="17" t="s">
        <v>81</v>
      </c>
      <c r="BK161" s="162">
        <f>ROUND(I161*H161,2)</f>
        <v>0</v>
      </c>
      <c r="BL161" s="17" t="s">
        <v>440</v>
      </c>
      <c r="BM161" s="161" t="s">
        <v>688</v>
      </c>
    </row>
    <row r="162" spans="1:47" s="2" customFormat="1" ht="11.25">
      <c r="A162" s="32"/>
      <c r="B162" s="33"/>
      <c r="C162" s="32"/>
      <c r="D162" s="163" t="s">
        <v>168</v>
      </c>
      <c r="E162" s="32"/>
      <c r="F162" s="164" t="s">
        <v>687</v>
      </c>
      <c r="G162" s="32"/>
      <c r="H162" s="32"/>
      <c r="I162" s="165"/>
      <c r="J162" s="32"/>
      <c r="K162" s="32"/>
      <c r="L162" s="33"/>
      <c r="M162" s="166"/>
      <c r="N162" s="167"/>
      <c r="O162" s="58"/>
      <c r="P162" s="58"/>
      <c r="Q162" s="58"/>
      <c r="R162" s="58"/>
      <c r="S162" s="58"/>
      <c r="T162" s="59"/>
      <c r="U162" s="32"/>
      <c r="V162" s="32"/>
      <c r="W162" s="32"/>
      <c r="X162" s="32"/>
      <c r="Y162" s="32"/>
      <c r="Z162" s="32"/>
      <c r="AA162" s="32"/>
      <c r="AB162" s="32"/>
      <c r="AC162" s="32"/>
      <c r="AD162" s="32"/>
      <c r="AE162" s="32"/>
      <c r="AT162" s="17" t="s">
        <v>168</v>
      </c>
      <c r="AU162" s="17" t="s">
        <v>83</v>
      </c>
    </row>
    <row r="163" spans="1:65" s="2" customFormat="1" ht="60.6" customHeight="1">
      <c r="A163" s="32"/>
      <c r="B163" s="149"/>
      <c r="C163" s="150" t="s">
        <v>264</v>
      </c>
      <c r="D163" s="150" t="s">
        <v>161</v>
      </c>
      <c r="E163" s="151" t="s">
        <v>689</v>
      </c>
      <c r="F163" s="152" t="s">
        <v>690</v>
      </c>
      <c r="G163" s="153" t="s">
        <v>582</v>
      </c>
      <c r="H163" s="154">
        <v>70</v>
      </c>
      <c r="I163" s="155"/>
      <c r="J163" s="156">
        <f>ROUND(I163*H163,2)</f>
        <v>0</v>
      </c>
      <c r="K163" s="152" t="s">
        <v>1</v>
      </c>
      <c r="L163" s="33"/>
      <c r="M163" s="157" t="s">
        <v>1</v>
      </c>
      <c r="N163" s="158" t="s">
        <v>39</v>
      </c>
      <c r="O163" s="58"/>
      <c r="P163" s="159">
        <f>O163*H163</f>
        <v>0</v>
      </c>
      <c r="Q163" s="159">
        <v>0</v>
      </c>
      <c r="R163" s="159">
        <f>Q163*H163</f>
        <v>0</v>
      </c>
      <c r="S163" s="159">
        <v>0</v>
      </c>
      <c r="T163" s="160">
        <f>S163*H163</f>
        <v>0</v>
      </c>
      <c r="U163" s="32"/>
      <c r="V163" s="32"/>
      <c r="W163" s="32"/>
      <c r="X163" s="32"/>
      <c r="Y163" s="32"/>
      <c r="Z163" s="32"/>
      <c r="AA163" s="32"/>
      <c r="AB163" s="32"/>
      <c r="AC163" s="32"/>
      <c r="AD163" s="32"/>
      <c r="AE163" s="32"/>
      <c r="AR163" s="161" t="s">
        <v>440</v>
      </c>
      <c r="AT163" s="161" t="s">
        <v>161</v>
      </c>
      <c r="AU163" s="161" t="s">
        <v>83</v>
      </c>
      <c r="AY163" s="17" t="s">
        <v>158</v>
      </c>
      <c r="BE163" s="162">
        <f>IF(N163="základní",J163,0)</f>
        <v>0</v>
      </c>
      <c r="BF163" s="162">
        <f>IF(N163="snížená",J163,0)</f>
        <v>0</v>
      </c>
      <c r="BG163" s="162">
        <f>IF(N163="zákl. přenesená",J163,0)</f>
        <v>0</v>
      </c>
      <c r="BH163" s="162">
        <f>IF(N163="sníž. přenesená",J163,0)</f>
        <v>0</v>
      </c>
      <c r="BI163" s="162">
        <f>IF(N163="nulová",J163,0)</f>
        <v>0</v>
      </c>
      <c r="BJ163" s="17" t="s">
        <v>81</v>
      </c>
      <c r="BK163" s="162">
        <f>ROUND(I163*H163,2)</f>
        <v>0</v>
      </c>
      <c r="BL163" s="17" t="s">
        <v>440</v>
      </c>
      <c r="BM163" s="161" t="s">
        <v>691</v>
      </c>
    </row>
    <row r="164" spans="1:47" s="2" customFormat="1" ht="39">
      <c r="A164" s="32"/>
      <c r="B164" s="33"/>
      <c r="C164" s="32"/>
      <c r="D164" s="163" t="s">
        <v>168</v>
      </c>
      <c r="E164" s="32"/>
      <c r="F164" s="164" t="s">
        <v>692</v>
      </c>
      <c r="G164" s="32"/>
      <c r="H164" s="32"/>
      <c r="I164" s="165"/>
      <c r="J164" s="32"/>
      <c r="K164" s="32"/>
      <c r="L164" s="33"/>
      <c r="M164" s="205"/>
      <c r="N164" s="206"/>
      <c r="O164" s="207"/>
      <c r="P164" s="207"/>
      <c r="Q164" s="207"/>
      <c r="R164" s="207"/>
      <c r="S164" s="207"/>
      <c r="T164" s="208"/>
      <c r="U164" s="32"/>
      <c r="V164" s="32"/>
      <c r="W164" s="32"/>
      <c r="X164" s="32"/>
      <c r="Y164" s="32"/>
      <c r="Z164" s="32"/>
      <c r="AA164" s="32"/>
      <c r="AB164" s="32"/>
      <c r="AC164" s="32"/>
      <c r="AD164" s="32"/>
      <c r="AE164" s="32"/>
      <c r="AT164" s="17" t="s">
        <v>168</v>
      </c>
      <c r="AU164" s="17" t="s">
        <v>83</v>
      </c>
    </row>
    <row r="165" spans="1:31" s="2" customFormat="1" ht="6.95" customHeight="1">
      <c r="A165" s="32"/>
      <c r="B165" s="47"/>
      <c r="C165" s="48"/>
      <c r="D165" s="48"/>
      <c r="E165" s="48"/>
      <c r="F165" s="48"/>
      <c r="G165" s="48"/>
      <c r="H165" s="48"/>
      <c r="I165" s="48"/>
      <c r="J165" s="48"/>
      <c r="K165" s="48"/>
      <c r="L165" s="33"/>
      <c r="M165" s="32"/>
      <c r="O165" s="32"/>
      <c r="P165" s="32"/>
      <c r="Q165" s="32"/>
      <c r="R165" s="32"/>
      <c r="S165" s="32"/>
      <c r="T165" s="32"/>
      <c r="U165" s="32"/>
      <c r="V165" s="32"/>
      <c r="W165" s="32"/>
      <c r="X165" s="32"/>
      <c r="Y165" s="32"/>
      <c r="Z165" s="32"/>
      <c r="AA165" s="32"/>
      <c r="AB165" s="32"/>
      <c r="AC165" s="32"/>
      <c r="AD165" s="32"/>
      <c r="AE165" s="32"/>
    </row>
  </sheetData>
  <autoFilter ref="C124:K164"/>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43"/>
  <sheetViews>
    <sheetView showGridLines="0" workbookViewId="0" topLeftCell="A1"/>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54.421875" style="1" customWidth="1"/>
    <col min="7" max="7" width="8.00390625" style="1" customWidth="1"/>
    <col min="8" max="8" width="15.00390625" style="1" customWidth="1"/>
    <col min="9" max="9" width="16.8515625" style="1" customWidth="1"/>
    <col min="10" max="11" width="23.851562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244" t="s">
        <v>5</v>
      </c>
      <c r="M2" s="229"/>
      <c r="N2" s="229"/>
      <c r="O2" s="229"/>
      <c r="P2" s="229"/>
      <c r="Q2" s="229"/>
      <c r="R2" s="229"/>
      <c r="S2" s="229"/>
      <c r="T2" s="229"/>
      <c r="U2" s="229"/>
      <c r="V2" s="229"/>
      <c r="AT2" s="17" t="s">
        <v>97</v>
      </c>
    </row>
    <row r="3" spans="2:46" s="1" customFormat="1" ht="6.95" customHeight="1">
      <c r="B3" s="18"/>
      <c r="C3" s="19"/>
      <c r="D3" s="19"/>
      <c r="E3" s="19"/>
      <c r="F3" s="19"/>
      <c r="G3" s="19"/>
      <c r="H3" s="19"/>
      <c r="I3" s="19"/>
      <c r="J3" s="19"/>
      <c r="K3" s="19"/>
      <c r="L3" s="20"/>
      <c r="AT3" s="17" t="s">
        <v>83</v>
      </c>
    </row>
    <row r="4" spans="2:46" s="1" customFormat="1" ht="24.95" customHeight="1">
      <c r="B4" s="20"/>
      <c r="D4" s="21" t="s">
        <v>117</v>
      </c>
      <c r="L4" s="20"/>
      <c r="M4" s="99" t="s">
        <v>10</v>
      </c>
      <c r="AT4" s="17" t="s">
        <v>3</v>
      </c>
    </row>
    <row r="5" spans="2:12" s="1" customFormat="1" ht="6.95" customHeight="1">
      <c r="B5" s="20"/>
      <c r="L5" s="20"/>
    </row>
    <row r="6" spans="2:12" s="1" customFormat="1" ht="12" customHeight="1">
      <c r="B6" s="20"/>
      <c r="D6" s="27" t="s">
        <v>16</v>
      </c>
      <c r="L6" s="20"/>
    </row>
    <row r="7" spans="2:12" s="1" customFormat="1" ht="14.45" customHeight="1">
      <c r="B7" s="20"/>
      <c r="E7" s="260" t="str">
        <f>'Rekapitulace stavby'!K6</f>
        <v>Rekonstrukce elektro-projektová dokumentace I. Etapa - 2+3NP</v>
      </c>
      <c r="F7" s="261"/>
      <c r="G7" s="261"/>
      <c r="H7" s="261"/>
      <c r="L7" s="20"/>
    </row>
    <row r="8" spans="2:12" s="1" customFormat="1" ht="12" customHeight="1">
      <c r="B8" s="20"/>
      <c r="D8" s="27" t="s">
        <v>126</v>
      </c>
      <c r="L8" s="20"/>
    </row>
    <row r="9" spans="1:31" s="2" customFormat="1" ht="14.45" customHeight="1">
      <c r="A9" s="32"/>
      <c r="B9" s="33"/>
      <c r="C9" s="32"/>
      <c r="D9" s="32"/>
      <c r="E9" s="260" t="s">
        <v>127</v>
      </c>
      <c r="F9" s="262"/>
      <c r="G9" s="262"/>
      <c r="H9" s="262"/>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128</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5.6" customHeight="1">
      <c r="A11" s="32"/>
      <c r="B11" s="33"/>
      <c r="C11" s="32"/>
      <c r="D11" s="32"/>
      <c r="E11" s="222" t="s">
        <v>693</v>
      </c>
      <c r="F11" s="262"/>
      <c r="G11" s="262"/>
      <c r="H11" s="262"/>
      <c r="I11" s="32"/>
      <c r="J11" s="32"/>
      <c r="K11" s="32"/>
      <c r="L11" s="42"/>
      <c r="S11" s="32"/>
      <c r="T11" s="32"/>
      <c r="U11" s="32"/>
      <c r="V11" s="32"/>
      <c r="W11" s="32"/>
      <c r="X11" s="32"/>
      <c r="Y11" s="32"/>
      <c r="Z11" s="32"/>
      <c r="AA11" s="32"/>
      <c r="AB11" s="32"/>
      <c r="AC11" s="32"/>
      <c r="AD11" s="32"/>
      <c r="AE11" s="32"/>
    </row>
    <row r="12" spans="1:31"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16. 11. 2022</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 xml:space="preserve"> </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63" t="str">
        <f>'Rekapitulace stavby'!E14</f>
        <v>Vyplň údaj</v>
      </c>
      <c r="F20" s="228"/>
      <c r="G20" s="228"/>
      <c r="H20" s="228"/>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 xml:space="preserve"> </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32</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33</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4.45" customHeight="1">
      <c r="A29" s="100"/>
      <c r="B29" s="101"/>
      <c r="C29" s="100"/>
      <c r="D29" s="100"/>
      <c r="E29" s="233" t="s">
        <v>1</v>
      </c>
      <c r="F29" s="233"/>
      <c r="G29" s="233"/>
      <c r="H29" s="233"/>
      <c r="I29" s="100"/>
      <c r="J29" s="100"/>
      <c r="K29" s="100"/>
      <c r="L29" s="102"/>
      <c r="S29" s="100"/>
      <c r="T29" s="100"/>
      <c r="U29" s="100"/>
      <c r="V29" s="100"/>
      <c r="W29" s="100"/>
      <c r="X29" s="100"/>
      <c r="Y29" s="100"/>
      <c r="Z29" s="100"/>
      <c r="AA29" s="100"/>
      <c r="AB29" s="100"/>
      <c r="AC29" s="100"/>
      <c r="AD29" s="100"/>
      <c r="AE29" s="100"/>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3" t="s">
        <v>34</v>
      </c>
      <c r="E32" s="32"/>
      <c r="F32" s="32"/>
      <c r="G32" s="32"/>
      <c r="H32" s="32"/>
      <c r="I32" s="32"/>
      <c r="J32" s="71">
        <f>ROUND(J125,2)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36</v>
      </c>
      <c r="G34" s="32"/>
      <c r="H34" s="32"/>
      <c r="I34" s="36" t="s">
        <v>35</v>
      </c>
      <c r="J34" s="36" t="s">
        <v>37</v>
      </c>
      <c r="K34" s="32"/>
      <c r="L34" s="42"/>
      <c r="S34" s="32"/>
      <c r="T34" s="32"/>
      <c r="U34" s="32"/>
      <c r="V34" s="32"/>
      <c r="W34" s="32"/>
      <c r="X34" s="32"/>
      <c r="Y34" s="32"/>
      <c r="Z34" s="32"/>
      <c r="AA34" s="32"/>
      <c r="AB34" s="32"/>
      <c r="AC34" s="32"/>
      <c r="AD34" s="32"/>
      <c r="AE34" s="32"/>
    </row>
    <row r="35" spans="1:31" s="2" customFormat="1" ht="14.45" customHeight="1">
      <c r="A35" s="32"/>
      <c r="B35" s="33"/>
      <c r="C35" s="32"/>
      <c r="D35" s="104" t="s">
        <v>38</v>
      </c>
      <c r="E35" s="27" t="s">
        <v>39</v>
      </c>
      <c r="F35" s="105">
        <f>ROUND((SUM(BE125:BE142)),2)</f>
        <v>0</v>
      </c>
      <c r="G35" s="32"/>
      <c r="H35" s="32"/>
      <c r="I35" s="106">
        <v>0.21</v>
      </c>
      <c r="J35" s="105">
        <f>ROUND(((SUM(BE125:BE142))*I35),2)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40</v>
      </c>
      <c r="F36" s="105">
        <f>ROUND((SUM(BF125:BF142)),2)</f>
        <v>0</v>
      </c>
      <c r="G36" s="32"/>
      <c r="H36" s="32"/>
      <c r="I36" s="106">
        <v>0.15</v>
      </c>
      <c r="J36" s="105">
        <f>ROUND(((SUM(BF125:BF142))*I36),2)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41</v>
      </c>
      <c r="F37" s="105">
        <f>ROUND((SUM(BG125:BG142)),2)</f>
        <v>0</v>
      </c>
      <c r="G37" s="32"/>
      <c r="H37" s="32"/>
      <c r="I37" s="106">
        <v>0.21</v>
      </c>
      <c r="J37" s="105">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42</v>
      </c>
      <c r="F38" s="105">
        <f>ROUND((SUM(BH125:BH142)),2)</f>
        <v>0</v>
      </c>
      <c r="G38" s="32"/>
      <c r="H38" s="32"/>
      <c r="I38" s="106">
        <v>0.15</v>
      </c>
      <c r="J38" s="105">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43</v>
      </c>
      <c r="F39" s="105">
        <f>ROUND((SUM(BI125:BI142)),2)</f>
        <v>0</v>
      </c>
      <c r="G39" s="32"/>
      <c r="H39" s="32"/>
      <c r="I39" s="106">
        <v>0</v>
      </c>
      <c r="J39" s="105">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7"/>
      <c r="D41" s="108" t="s">
        <v>44</v>
      </c>
      <c r="E41" s="60"/>
      <c r="F41" s="60"/>
      <c r="G41" s="109" t="s">
        <v>45</v>
      </c>
      <c r="H41" s="110" t="s">
        <v>46</v>
      </c>
      <c r="I41" s="60"/>
      <c r="J41" s="111">
        <f>SUM(J32:J39)</f>
        <v>0</v>
      </c>
      <c r="K41" s="112"/>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47</v>
      </c>
      <c r="E50" s="44"/>
      <c r="F50" s="44"/>
      <c r="G50" s="43" t="s">
        <v>48</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49</v>
      </c>
      <c r="E61" s="35"/>
      <c r="F61" s="113" t="s">
        <v>50</v>
      </c>
      <c r="G61" s="45" t="s">
        <v>49</v>
      </c>
      <c r="H61" s="35"/>
      <c r="I61" s="35"/>
      <c r="J61" s="114" t="s">
        <v>50</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51</v>
      </c>
      <c r="E65" s="46"/>
      <c r="F65" s="46"/>
      <c r="G65" s="43" t="s">
        <v>52</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49</v>
      </c>
      <c r="E76" s="35"/>
      <c r="F76" s="113" t="s">
        <v>50</v>
      </c>
      <c r="G76" s="45" t="s">
        <v>49</v>
      </c>
      <c r="H76" s="35"/>
      <c r="I76" s="35"/>
      <c r="J76" s="114" t="s">
        <v>50</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130</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4.45" customHeight="1">
      <c r="A85" s="32"/>
      <c r="B85" s="33"/>
      <c r="C85" s="32"/>
      <c r="D85" s="32"/>
      <c r="E85" s="260" t="str">
        <f>E7</f>
        <v>Rekonstrukce elektro-projektová dokumentace I. Etapa - 2+3NP</v>
      </c>
      <c r="F85" s="261"/>
      <c r="G85" s="261"/>
      <c r="H85" s="261"/>
      <c r="I85" s="32"/>
      <c r="J85" s="32"/>
      <c r="K85" s="32"/>
      <c r="L85" s="42"/>
      <c r="S85" s="32"/>
      <c r="T85" s="32"/>
      <c r="U85" s="32"/>
      <c r="V85" s="32"/>
      <c r="W85" s="32"/>
      <c r="X85" s="32"/>
      <c r="Y85" s="32"/>
      <c r="Z85" s="32"/>
      <c r="AA85" s="32"/>
      <c r="AB85" s="32"/>
      <c r="AC85" s="32"/>
      <c r="AD85" s="32"/>
      <c r="AE85" s="32"/>
    </row>
    <row r="86" spans="2:12" s="1" customFormat="1" ht="12" customHeight="1">
      <c r="B86" s="20"/>
      <c r="C86" s="27" t="s">
        <v>126</v>
      </c>
      <c r="L86" s="20"/>
    </row>
    <row r="87" spans="1:31" s="2" customFormat="1" ht="14.45" customHeight="1">
      <c r="A87" s="32"/>
      <c r="B87" s="33"/>
      <c r="C87" s="32"/>
      <c r="D87" s="32"/>
      <c r="E87" s="260" t="s">
        <v>127</v>
      </c>
      <c r="F87" s="262"/>
      <c r="G87" s="262"/>
      <c r="H87" s="262"/>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128</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5.6" customHeight="1">
      <c r="A89" s="32"/>
      <c r="B89" s="33"/>
      <c r="C89" s="32"/>
      <c r="D89" s="32"/>
      <c r="E89" s="222" t="str">
        <f>E11</f>
        <v>vrn2 - Vedlejší a ostatní náklady pro 2. np</v>
      </c>
      <c r="F89" s="262"/>
      <c r="G89" s="262"/>
      <c r="H89" s="262"/>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Hradec Králové, Pražská 68, SOŠ veterinární</v>
      </c>
      <c r="G91" s="32"/>
      <c r="H91" s="32"/>
      <c r="I91" s="27" t="s">
        <v>22</v>
      </c>
      <c r="J91" s="55" t="str">
        <f>IF(J14="","",J14)</f>
        <v>16. 11. 2022</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15.6" customHeight="1">
      <c r="A93" s="32"/>
      <c r="B93" s="33"/>
      <c r="C93" s="27" t="s">
        <v>24</v>
      </c>
      <c r="D93" s="32"/>
      <c r="E93" s="32"/>
      <c r="F93" s="25" t="str">
        <f>E17</f>
        <v xml:space="preserve"> </v>
      </c>
      <c r="G93" s="32"/>
      <c r="H93" s="32"/>
      <c r="I93" s="27" t="s">
        <v>30</v>
      </c>
      <c r="J93" s="30" t="str">
        <f>E23</f>
        <v xml:space="preserve"> </v>
      </c>
      <c r="K93" s="32"/>
      <c r="L93" s="42"/>
      <c r="S93" s="32"/>
      <c r="T93" s="32"/>
      <c r="U93" s="32"/>
      <c r="V93" s="32"/>
      <c r="W93" s="32"/>
      <c r="X93" s="32"/>
      <c r="Y93" s="32"/>
      <c r="Z93" s="32"/>
      <c r="AA93" s="32"/>
      <c r="AB93" s="32"/>
      <c r="AC93" s="32"/>
      <c r="AD93" s="32"/>
      <c r="AE93" s="32"/>
    </row>
    <row r="94" spans="1:31" s="2" customFormat="1" ht="15.6" customHeight="1">
      <c r="A94" s="32"/>
      <c r="B94" s="33"/>
      <c r="C94" s="27" t="s">
        <v>28</v>
      </c>
      <c r="D94" s="32"/>
      <c r="E94" s="32"/>
      <c r="F94" s="25" t="str">
        <f>IF(E20="","",E20)</f>
        <v>Vyplň údaj</v>
      </c>
      <c r="G94" s="32"/>
      <c r="H94" s="32"/>
      <c r="I94" s="27" t="s">
        <v>32</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5" t="s">
        <v>131</v>
      </c>
      <c r="D96" s="107"/>
      <c r="E96" s="107"/>
      <c r="F96" s="107"/>
      <c r="G96" s="107"/>
      <c r="H96" s="107"/>
      <c r="I96" s="107"/>
      <c r="J96" s="116" t="s">
        <v>132</v>
      </c>
      <c r="K96" s="107"/>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7" t="s">
        <v>133</v>
      </c>
      <c r="D98" s="32"/>
      <c r="E98" s="32"/>
      <c r="F98" s="32"/>
      <c r="G98" s="32"/>
      <c r="H98" s="32"/>
      <c r="I98" s="32"/>
      <c r="J98" s="71">
        <f>J125</f>
        <v>0</v>
      </c>
      <c r="K98" s="32"/>
      <c r="L98" s="42"/>
      <c r="S98" s="32"/>
      <c r="T98" s="32"/>
      <c r="U98" s="32"/>
      <c r="V98" s="32"/>
      <c r="W98" s="32"/>
      <c r="X98" s="32"/>
      <c r="Y98" s="32"/>
      <c r="Z98" s="32"/>
      <c r="AA98" s="32"/>
      <c r="AB98" s="32"/>
      <c r="AC98" s="32"/>
      <c r="AD98" s="32"/>
      <c r="AE98" s="32"/>
      <c r="AU98" s="17" t="s">
        <v>134</v>
      </c>
    </row>
    <row r="99" spans="2:12" s="9" customFormat="1" ht="24.95" customHeight="1">
      <c r="B99" s="118"/>
      <c r="D99" s="119" t="s">
        <v>694</v>
      </c>
      <c r="E99" s="120"/>
      <c r="F99" s="120"/>
      <c r="G99" s="120"/>
      <c r="H99" s="120"/>
      <c r="I99" s="120"/>
      <c r="J99" s="121">
        <f>J126</f>
        <v>0</v>
      </c>
      <c r="L99" s="118"/>
    </row>
    <row r="100" spans="2:12" s="10" customFormat="1" ht="19.9" customHeight="1">
      <c r="B100" s="122"/>
      <c r="D100" s="123" t="s">
        <v>695</v>
      </c>
      <c r="E100" s="124"/>
      <c r="F100" s="124"/>
      <c r="G100" s="124"/>
      <c r="H100" s="124"/>
      <c r="I100" s="124"/>
      <c r="J100" s="125">
        <f>J127</f>
        <v>0</v>
      </c>
      <c r="L100" s="122"/>
    </row>
    <row r="101" spans="2:12" s="10" customFormat="1" ht="19.9" customHeight="1">
      <c r="B101" s="122"/>
      <c r="D101" s="123" t="s">
        <v>696</v>
      </c>
      <c r="E101" s="124"/>
      <c r="F101" s="124"/>
      <c r="G101" s="124"/>
      <c r="H101" s="124"/>
      <c r="I101" s="124"/>
      <c r="J101" s="125">
        <f>J133</f>
        <v>0</v>
      </c>
      <c r="L101" s="122"/>
    </row>
    <row r="102" spans="2:12" s="10" customFormat="1" ht="19.9" customHeight="1">
      <c r="B102" s="122"/>
      <c r="D102" s="123" t="s">
        <v>697</v>
      </c>
      <c r="E102" s="124"/>
      <c r="F102" s="124"/>
      <c r="G102" s="124"/>
      <c r="H102" s="124"/>
      <c r="I102" s="124"/>
      <c r="J102" s="125">
        <f>J136</f>
        <v>0</v>
      </c>
      <c r="L102" s="122"/>
    </row>
    <row r="103" spans="2:12" s="10" customFormat="1" ht="19.9" customHeight="1">
      <c r="B103" s="122"/>
      <c r="D103" s="123" t="s">
        <v>698</v>
      </c>
      <c r="E103" s="124"/>
      <c r="F103" s="124"/>
      <c r="G103" s="124"/>
      <c r="H103" s="124"/>
      <c r="I103" s="124"/>
      <c r="J103" s="125">
        <f>J140</f>
        <v>0</v>
      </c>
      <c r="L103" s="122"/>
    </row>
    <row r="104" spans="1:31" s="2" customFormat="1" ht="21.75" customHeight="1">
      <c r="A104" s="32"/>
      <c r="B104" s="33"/>
      <c r="C104" s="32"/>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47"/>
      <c r="C105" s="48"/>
      <c r="D105" s="48"/>
      <c r="E105" s="48"/>
      <c r="F105" s="48"/>
      <c r="G105" s="48"/>
      <c r="H105" s="48"/>
      <c r="I105" s="48"/>
      <c r="J105" s="48"/>
      <c r="K105" s="48"/>
      <c r="L105" s="42"/>
      <c r="S105" s="32"/>
      <c r="T105" s="32"/>
      <c r="U105" s="32"/>
      <c r="V105" s="32"/>
      <c r="W105" s="32"/>
      <c r="X105" s="32"/>
      <c r="Y105" s="32"/>
      <c r="Z105" s="32"/>
      <c r="AA105" s="32"/>
      <c r="AB105" s="32"/>
      <c r="AC105" s="32"/>
      <c r="AD105" s="32"/>
      <c r="AE105" s="32"/>
    </row>
    <row r="109" spans="1:31" s="2" customFormat="1" ht="6.95" customHeight="1">
      <c r="A109" s="32"/>
      <c r="B109" s="49"/>
      <c r="C109" s="50"/>
      <c r="D109" s="50"/>
      <c r="E109" s="50"/>
      <c r="F109" s="50"/>
      <c r="G109" s="50"/>
      <c r="H109" s="50"/>
      <c r="I109" s="50"/>
      <c r="J109" s="50"/>
      <c r="K109" s="50"/>
      <c r="L109" s="42"/>
      <c r="S109" s="32"/>
      <c r="T109" s="32"/>
      <c r="U109" s="32"/>
      <c r="V109" s="32"/>
      <c r="W109" s="32"/>
      <c r="X109" s="32"/>
      <c r="Y109" s="32"/>
      <c r="Z109" s="32"/>
      <c r="AA109" s="32"/>
      <c r="AB109" s="32"/>
      <c r="AC109" s="32"/>
      <c r="AD109" s="32"/>
      <c r="AE109" s="32"/>
    </row>
    <row r="110" spans="1:31" s="2" customFormat="1" ht="24.95" customHeight="1">
      <c r="A110" s="32"/>
      <c r="B110" s="33"/>
      <c r="C110" s="21" t="s">
        <v>143</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6.95"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16</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4.45" customHeight="1">
      <c r="A113" s="32"/>
      <c r="B113" s="33"/>
      <c r="C113" s="32"/>
      <c r="D113" s="32"/>
      <c r="E113" s="260" t="str">
        <f>E7</f>
        <v>Rekonstrukce elektro-projektová dokumentace I. Etapa - 2+3NP</v>
      </c>
      <c r="F113" s="261"/>
      <c r="G113" s="261"/>
      <c r="H113" s="261"/>
      <c r="I113" s="32"/>
      <c r="J113" s="32"/>
      <c r="K113" s="32"/>
      <c r="L113" s="42"/>
      <c r="S113" s="32"/>
      <c r="T113" s="32"/>
      <c r="U113" s="32"/>
      <c r="V113" s="32"/>
      <c r="W113" s="32"/>
      <c r="X113" s="32"/>
      <c r="Y113" s="32"/>
      <c r="Z113" s="32"/>
      <c r="AA113" s="32"/>
      <c r="AB113" s="32"/>
      <c r="AC113" s="32"/>
      <c r="AD113" s="32"/>
      <c r="AE113" s="32"/>
    </row>
    <row r="114" spans="2:12" s="1" customFormat="1" ht="12" customHeight="1">
      <c r="B114" s="20"/>
      <c r="C114" s="27" t="s">
        <v>126</v>
      </c>
      <c r="L114" s="20"/>
    </row>
    <row r="115" spans="1:31" s="2" customFormat="1" ht="14.45" customHeight="1">
      <c r="A115" s="32"/>
      <c r="B115" s="33"/>
      <c r="C115" s="32"/>
      <c r="D115" s="32"/>
      <c r="E115" s="260" t="s">
        <v>127</v>
      </c>
      <c r="F115" s="262"/>
      <c r="G115" s="262"/>
      <c r="H115" s="262"/>
      <c r="I115" s="32"/>
      <c r="J115" s="32"/>
      <c r="K115" s="32"/>
      <c r="L115" s="42"/>
      <c r="S115" s="32"/>
      <c r="T115" s="32"/>
      <c r="U115" s="32"/>
      <c r="V115" s="32"/>
      <c r="W115" s="32"/>
      <c r="X115" s="32"/>
      <c r="Y115" s="32"/>
      <c r="Z115" s="32"/>
      <c r="AA115" s="32"/>
      <c r="AB115" s="32"/>
      <c r="AC115" s="32"/>
      <c r="AD115" s="32"/>
      <c r="AE115" s="32"/>
    </row>
    <row r="116" spans="1:31" s="2" customFormat="1" ht="12" customHeight="1">
      <c r="A116" s="32"/>
      <c r="B116" s="33"/>
      <c r="C116" s="27" t="s">
        <v>128</v>
      </c>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15.6" customHeight="1">
      <c r="A117" s="32"/>
      <c r="B117" s="33"/>
      <c r="C117" s="32"/>
      <c r="D117" s="32"/>
      <c r="E117" s="222" t="str">
        <f>E11</f>
        <v>vrn2 - Vedlejší a ostatní náklady pro 2. np</v>
      </c>
      <c r="F117" s="262"/>
      <c r="G117" s="262"/>
      <c r="H117" s="262"/>
      <c r="I117" s="32"/>
      <c r="J117" s="32"/>
      <c r="K117" s="32"/>
      <c r="L117" s="42"/>
      <c r="S117" s="32"/>
      <c r="T117" s="32"/>
      <c r="U117" s="32"/>
      <c r="V117" s="32"/>
      <c r="W117" s="32"/>
      <c r="X117" s="32"/>
      <c r="Y117" s="32"/>
      <c r="Z117" s="32"/>
      <c r="AA117" s="32"/>
      <c r="AB117" s="32"/>
      <c r="AC117" s="32"/>
      <c r="AD117" s="32"/>
      <c r="AE117" s="32"/>
    </row>
    <row r="118" spans="1:31" s="2" customFormat="1" ht="6.9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12" customHeight="1">
      <c r="A119" s="32"/>
      <c r="B119" s="33"/>
      <c r="C119" s="27" t="s">
        <v>20</v>
      </c>
      <c r="D119" s="32"/>
      <c r="E119" s="32"/>
      <c r="F119" s="25" t="str">
        <f>F14</f>
        <v>Hradec Králové, Pražská 68, SOŠ veterinární</v>
      </c>
      <c r="G119" s="32"/>
      <c r="H119" s="32"/>
      <c r="I119" s="27" t="s">
        <v>22</v>
      </c>
      <c r="J119" s="55" t="str">
        <f>IF(J14="","",J14)</f>
        <v>16. 11. 2022</v>
      </c>
      <c r="K119" s="32"/>
      <c r="L119" s="42"/>
      <c r="S119" s="32"/>
      <c r="T119" s="32"/>
      <c r="U119" s="32"/>
      <c r="V119" s="32"/>
      <c r="W119" s="32"/>
      <c r="X119" s="32"/>
      <c r="Y119" s="32"/>
      <c r="Z119" s="32"/>
      <c r="AA119" s="32"/>
      <c r="AB119" s="32"/>
      <c r="AC119" s="32"/>
      <c r="AD119" s="32"/>
      <c r="AE119" s="32"/>
    </row>
    <row r="120" spans="1:31" s="2" customFormat="1" ht="6.95" customHeight="1">
      <c r="A120" s="32"/>
      <c r="B120" s="33"/>
      <c r="C120" s="32"/>
      <c r="D120" s="32"/>
      <c r="E120" s="32"/>
      <c r="F120" s="32"/>
      <c r="G120" s="32"/>
      <c r="H120" s="32"/>
      <c r="I120" s="32"/>
      <c r="J120" s="32"/>
      <c r="K120" s="32"/>
      <c r="L120" s="42"/>
      <c r="S120" s="32"/>
      <c r="T120" s="32"/>
      <c r="U120" s="32"/>
      <c r="V120" s="32"/>
      <c r="W120" s="32"/>
      <c r="X120" s="32"/>
      <c r="Y120" s="32"/>
      <c r="Z120" s="32"/>
      <c r="AA120" s="32"/>
      <c r="AB120" s="32"/>
      <c r="AC120" s="32"/>
      <c r="AD120" s="32"/>
      <c r="AE120" s="32"/>
    </row>
    <row r="121" spans="1:31" s="2" customFormat="1" ht="15.6" customHeight="1">
      <c r="A121" s="32"/>
      <c r="B121" s="33"/>
      <c r="C121" s="27" t="s">
        <v>24</v>
      </c>
      <c r="D121" s="32"/>
      <c r="E121" s="32"/>
      <c r="F121" s="25" t="str">
        <f>E17</f>
        <v xml:space="preserve"> </v>
      </c>
      <c r="G121" s="32"/>
      <c r="H121" s="32"/>
      <c r="I121" s="27" t="s">
        <v>30</v>
      </c>
      <c r="J121" s="30" t="str">
        <f>E23</f>
        <v xml:space="preserve"> </v>
      </c>
      <c r="K121" s="32"/>
      <c r="L121" s="42"/>
      <c r="S121" s="32"/>
      <c r="T121" s="32"/>
      <c r="U121" s="32"/>
      <c r="V121" s="32"/>
      <c r="W121" s="32"/>
      <c r="X121" s="32"/>
      <c r="Y121" s="32"/>
      <c r="Z121" s="32"/>
      <c r="AA121" s="32"/>
      <c r="AB121" s="32"/>
      <c r="AC121" s="32"/>
      <c r="AD121" s="32"/>
      <c r="AE121" s="32"/>
    </row>
    <row r="122" spans="1:31" s="2" customFormat="1" ht="15.6" customHeight="1">
      <c r="A122" s="32"/>
      <c r="B122" s="33"/>
      <c r="C122" s="27" t="s">
        <v>28</v>
      </c>
      <c r="D122" s="32"/>
      <c r="E122" s="32"/>
      <c r="F122" s="25" t="str">
        <f>IF(E20="","",E20)</f>
        <v>Vyplň údaj</v>
      </c>
      <c r="G122" s="32"/>
      <c r="H122" s="32"/>
      <c r="I122" s="27" t="s">
        <v>32</v>
      </c>
      <c r="J122" s="30" t="str">
        <f>E26</f>
        <v xml:space="preserve"> </v>
      </c>
      <c r="K122" s="32"/>
      <c r="L122" s="42"/>
      <c r="S122" s="32"/>
      <c r="T122" s="32"/>
      <c r="U122" s="32"/>
      <c r="V122" s="32"/>
      <c r="W122" s="32"/>
      <c r="X122" s="32"/>
      <c r="Y122" s="32"/>
      <c r="Z122" s="32"/>
      <c r="AA122" s="32"/>
      <c r="AB122" s="32"/>
      <c r="AC122" s="32"/>
      <c r="AD122" s="32"/>
      <c r="AE122" s="32"/>
    </row>
    <row r="123" spans="1:31" s="2" customFormat="1" ht="10.35" customHeight="1">
      <c r="A123" s="32"/>
      <c r="B123" s="33"/>
      <c r="C123" s="32"/>
      <c r="D123" s="32"/>
      <c r="E123" s="32"/>
      <c r="F123" s="32"/>
      <c r="G123" s="32"/>
      <c r="H123" s="32"/>
      <c r="I123" s="32"/>
      <c r="J123" s="32"/>
      <c r="K123" s="32"/>
      <c r="L123" s="42"/>
      <c r="S123" s="32"/>
      <c r="T123" s="32"/>
      <c r="U123" s="32"/>
      <c r="V123" s="32"/>
      <c r="W123" s="32"/>
      <c r="X123" s="32"/>
      <c r="Y123" s="32"/>
      <c r="Z123" s="32"/>
      <c r="AA123" s="32"/>
      <c r="AB123" s="32"/>
      <c r="AC123" s="32"/>
      <c r="AD123" s="32"/>
      <c r="AE123" s="32"/>
    </row>
    <row r="124" spans="1:31" s="11" customFormat="1" ht="29.25" customHeight="1">
      <c r="A124" s="126"/>
      <c r="B124" s="127"/>
      <c r="C124" s="128" t="s">
        <v>144</v>
      </c>
      <c r="D124" s="129" t="s">
        <v>59</v>
      </c>
      <c r="E124" s="129" t="s">
        <v>55</v>
      </c>
      <c r="F124" s="129" t="s">
        <v>56</v>
      </c>
      <c r="G124" s="129" t="s">
        <v>145</v>
      </c>
      <c r="H124" s="129" t="s">
        <v>146</v>
      </c>
      <c r="I124" s="129" t="s">
        <v>147</v>
      </c>
      <c r="J124" s="129" t="s">
        <v>132</v>
      </c>
      <c r="K124" s="130" t="s">
        <v>148</v>
      </c>
      <c r="L124" s="131"/>
      <c r="M124" s="62" t="s">
        <v>1</v>
      </c>
      <c r="N124" s="63" t="s">
        <v>38</v>
      </c>
      <c r="O124" s="63" t="s">
        <v>149</v>
      </c>
      <c r="P124" s="63" t="s">
        <v>150</v>
      </c>
      <c r="Q124" s="63" t="s">
        <v>151</v>
      </c>
      <c r="R124" s="63" t="s">
        <v>152</v>
      </c>
      <c r="S124" s="63" t="s">
        <v>153</v>
      </c>
      <c r="T124" s="64" t="s">
        <v>154</v>
      </c>
      <c r="U124" s="126"/>
      <c r="V124" s="126"/>
      <c r="W124" s="126"/>
      <c r="X124" s="126"/>
      <c r="Y124" s="126"/>
      <c r="Z124" s="126"/>
      <c r="AA124" s="126"/>
      <c r="AB124" s="126"/>
      <c r="AC124" s="126"/>
      <c r="AD124" s="126"/>
      <c r="AE124" s="126"/>
    </row>
    <row r="125" spans="1:63" s="2" customFormat="1" ht="22.9" customHeight="1">
      <c r="A125" s="32"/>
      <c r="B125" s="33"/>
      <c r="C125" s="69" t="s">
        <v>155</v>
      </c>
      <c r="D125" s="32"/>
      <c r="E125" s="32"/>
      <c r="F125" s="32"/>
      <c r="G125" s="32"/>
      <c r="H125" s="32"/>
      <c r="I125" s="32"/>
      <c r="J125" s="132">
        <f>BK125</f>
        <v>0</v>
      </c>
      <c r="K125" s="32"/>
      <c r="L125" s="33"/>
      <c r="M125" s="65"/>
      <c r="N125" s="56"/>
      <c r="O125" s="66"/>
      <c r="P125" s="133">
        <f>P126</f>
        <v>0</v>
      </c>
      <c r="Q125" s="66"/>
      <c r="R125" s="133">
        <f>R126</f>
        <v>0</v>
      </c>
      <c r="S125" s="66"/>
      <c r="T125" s="134">
        <f>T126</f>
        <v>0</v>
      </c>
      <c r="U125" s="32"/>
      <c r="V125" s="32"/>
      <c r="W125" s="32"/>
      <c r="X125" s="32"/>
      <c r="Y125" s="32"/>
      <c r="Z125" s="32"/>
      <c r="AA125" s="32"/>
      <c r="AB125" s="32"/>
      <c r="AC125" s="32"/>
      <c r="AD125" s="32"/>
      <c r="AE125" s="32"/>
      <c r="AT125" s="17" t="s">
        <v>73</v>
      </c>
      <c r="AU125" s="17" t="s">
        <v>134</v>
      </c>
      <c r="BK125" s="135">
        <f>BK126</f>
        <v>0</v>
      </c>
    </row>
    <row r="126" spans="2:63" s="12" customFormat="1" ht="25.9" customHeight="1">
      <c r="B126" s="136"/>
      <c r="D126" s="137" t="s">
        <v>73</v>
      </c>
      <c r="E126" s="138" t="s">
        <v>699</v>
      </c>
      <c r="F126" s="138" t="s">
        <v>700</v>
      </c>
      <c r="I126" s="139"/>
      <c r="J126" s="140">
        <f>BK126</f>
        <v>0</v>
      </c>
      <c r="L126" s="136"/>
      <c r="M126" s="141"/>
      <c r="N126" s="142"/>
      <c r="O126" s="142"/>
      <c r="P126" s="143">
        <f>P127+P133+P136+P140</f>
        <v>0</v>
      </c>
      <c r="Q126" s="142"/>
      <c r="R126" s="143">
        <f>R127+R133+R136+R140</f>
        <v>0</v>
      </c>
      <c r="S126" s="142"/>
      <c r="T126" s="144">
        <f>T127+T133+T136+T140</f>
        <v>0</v>
      </c>
      <c r="AR126" s="137" t="s">
        <v>193</v>
      </c>
      <c r="AT126" s="145" t="s">
        <v>73</v>
      </c>
      <c r="AU126" s="145" t="s">
        <v>74</v>
      </c>
      <c r="AY126" s="137" t="s">
        <v>158</v>
      </c>
      <c r="BK126" s="146">
        <f>BK127+BK133+BK136+BK140</f>
        <v>0</v>
      </c>
    </row>
    <row r="127" spans="2:63" s="12" customFormat="1" ht="22.9" customHeight="1">
      <c r="B127" s="136"/>
      <c r="D127" s="137" t="s">
        <v>73</v>
      </c>
      <c r="E127" s="147" t="s">
        <v>701</v>
      </c>
      <c r="F127" s="147" t="s">
        <v>702</v>
      </c>
      <c r="I127" s="139"/>
      <c r="J127" s="148">
        <f>BK127</f>
        <v>0</v>
      </c>
      <c r="L127" s="136"/>
      <c r="M127" s="141"/>
      <c r="N127" s="142"/>
      <c r="O127" s="142"/>
      <c r="P127" s="143">
        <f>SUM(P128:P132)</f>
        <v>0</v>
      </c>
      <c r="Q127" s="142"/>
      <c r="R127" s="143">
        <f>SUM(R128:R132)</f>
        <v>0</v>
      </c>
      <c r="S127" s="142"/>
      <c r="T127" s="144">
        <f>SUM(T128:T132)</f>
        <v>0</v>
      </c>
      <c r="AR127" s="137" t="s">
        <v>193</v>
      </c>
      <c r="AT127" s="145" t="s">
        <v>73</v>
      </c>
      <c r="AU127" s="145" t="s">
        <v>81</v>
      </c>
      <c r="AY127" s="137" t="s">
        <v>158</v>
      </c>
      <c r="BK127" s="146">
        <f>SUM(BK128:BK132)</f>
        <v>0</v>
      </c>
    </row>
    <row r="128" spans="1:65" s="2" customFormat="1" ht="14.45" customHeight="1">
      <c r="A128" s="32"/>
      <c r="B128" s="149"/>
      <c r="C128" s="150" t="s">
        <v>81</v>
      </c>
      <c r="D128" s="150" t="s">
        <v>161</v>
      </c>
      <c r="E128" s="151" t="s">
        <v>703</v>
      </c>
      <c r="F128" s="152" t="s">
        <v>704</v>
      </c>
      <c r="G128" s="153" t="s">
        <v>621</v>
      </c>
      <c r="H128" s="154">
        <v>1</v>
      </c>
      <c r="I128" s="155"/>
      <c r="J128" s="156">
        <f>ROUND(I128*H128,2)</f>
        <v>0</v>
      </c>
      <c r="K128" s="152" t="s">
        <v>165</v>
      </c>
      <c r="L128" s="33"/>
      <c r="M128" s="157" t="s">
        <v>1</v>
      </c>
      <c r="N128" s="158" t="s">
        <v>39</v>
      </c>
      <c r="O128" s="58"/>
      <c r="P128" s="159">
        <f>O128*H128</f>
        <v>0</v>
      </c>
      <c r="Q128" s="159">
        <v>0</v>
      </c>
      <c r="R128" s="159">
        <f>Q128*H128</f>
        <v>0</v>
      </c>
      <c r="S128" s="159">
        <v>0</v>
      </c>
      <c r="T128" s="160">
        <f>S128*H128</f>
        <v>0</v>
      </c>
      <c r="U128" s="32"/>
      <c r="V128" s="32"/>
      <c r="W128" s="32"/>
      <c r="X128" s="32"/>
      <c r="Y128" s="32"/>
      <c r="Z128" s="32"/>
      <c r="AA128" s="32"/>
      <c r="AB128" s="32"/>
      <c r="AC128" s="32"/>
      <c r="AD128" s="32"/>
      <c r="AE128" s="32"/>
      <c r="AR128" s="161" t="s">
        <v>705</v>
      </c>
      <c r="AT128" s="161" t="s">
        <v>161</v>
      </c>
      <c r="AU128" s="161" t="s">
        <v>83</v>
      </c>
      <c r="AY128" s="17" t="s">
        <v>158</v>
      </c>
      <c r="BE128" s="162">
        <f>IF(N128="základní",J128,0)</f>
        <v>0</v>
      </c>
      <c r="BF128" s="162">
        <f>IF(N128="snížená",J128,0)</f>
        <v>0</v>
      </c>
      <c r="BG128" s="162">
        <f>IF(N128="zákl. přenesená",J128,0)</f>
        <v>0</v>
      </c>
      <c r="BH128" s="162">
        <f>IF(N128="sníž. přenesená",J128,0)</f>
        <v>0</v>
      </c>
      <c r="BI128" s="162">
        <f>IF(N128="nulová",J128,0)</f>
        <v>0</v>
      </c>
      <c r="BJ128" s="17" t="s">
        <v>81</v>
      </c>
      <c r="BK128" s="162">
        <f>ROUND(I128*H128,2)</f>
        <v>0</v>
      </c>
      <c r="BL128" s="17" t="s">
        <v>705</v>
      </c>
      <c r="BM128" s="161" t="s">
        <v>706</v>
      </c>
    </row>
    <row r="129" spans="1:47" s="2" customFormat="1" ht="11.25">
      <c r="A129" s="32"/>
      <c r="B129" s="33"/>
      <c r="C129" s="32"/>
      <c r="D129" s="163" t="s">
        <v>168</v>
      </c>
      <c r="E129" s="32"/>
      <c r="F129" s="164" t="s">
        <v>704</v>
      </c>
      <c r="G129" s="32"/>
      <c r="H129" s="32"/>
      <c r="I129" s="165"/>
      <c r="J129" s="32"/>
      <c r="K129" s="32"/>
      <c r="L129" s="33"/>
      <c r="M129" s="166"/>
      <c r="N129" s="167"/>
      <c r="O129" s="58"/>
      <c r="P129" s="58"/>
      <c r="Q129" s="58"/>
      <c r="R129" s="58"/>
      <c r="S129" s="58"/>
      <c r="T129" s="59"/>
      <c r="U129" s="32"/>
      <c r="V129" s="32"/>
      <c r="W129" s="32"/>
      <c r="X129" s="32"/>
      <c r="Y129" s="32"/>
      <c r="Z129" s="32"/>
      <c r="AA129" s="32"/>
      <c r="AB129" s="32"/>
      <c r="AC129" s="32"/>
      <c r="AD129" s="32"/>
      <c r="AE129" s="32"/>
      <c r="AT129" s="17" t="s">
        <v>168</v>
      </c>
      <c r="AU129" s="17" t="s">
        <v>83</v>
      </c>
    </row>
    <row r="130" spans="1:65" s="2" customFormat="1" ht="14.45" customHeight="1">
      <c r="A130" s="32"/>
      <c r="B130" s="149"/>
      <c r="C130" s="150" t="s">
        <v>83</v>
      </c>
      <c r="D130" s="150" t="s">
        <v>161</v>
      </c>
      <c r="E130" s="151" t="s">
        <v>707</v>
      </c>
      <c r="F130" s="152" t="s">
        <v>708</v>
      </c>
      <c r="G130" s="153" t="s">
        <v>621</v>
      </c>
      <c r="H130" s="154">
        <v>1</v>
      </c>
      <c r="I130" s="155"/>
      <c r="J130" s="156">
        <f>ROUND(I130*H130,2)</f>
        <v>0</v>
      </c>
      <c r="K130" s="152" t="s">
        <v>165</v>
      </c>
      <c r="L130" s="33"/>
      <c r="M130" s="157" t="s">
        <v>1</v>
      </c>
      <c r="N130" s="158" t="s">
        <v>39</v>
      </c>
      <c r="O130" s="58"/>
      <c r="P130" s="159">
        <f>O130*H130</f>
        <v>0</v>
      </c>
      <c r="Q130" s="159">
        <v>0</v>
      </c>
      <c r="R130" s="159">
        <f>Q130*H130</f>
        <v>0</v>
      </c>
      <c r="S130" s="159">
        <v>0</v>
      </c>
      <c r="T130" s="160">
        <f>S130*H130</f>
        <v>0</v>
      </c>
      <c r="U130" s="32"/>
      <c r="V130" s="32"/>
      <c r="W130" s="32"/>
      <c r="X130" s="32"/>
      <c r="Y130" s="32"/>
      <c r="Z130" s="32"/>
      <c r="AA130" s="32"/>
      <c r="AB130" s="32"/>
      <c r="AC130" s="32"/>
      <c r="AD130" s="32"/>
      <c r="AE130" s="32"/>
      <c r="AR130" s="161" t="s">
        <v>705</v>
      </c>
      <c r="AT130" s="161" t="s">
        <v>161</v>
      </c>
      <c r="AU130" s="161" t="s">
        <v>83</v>
      </c>
      <c r="AY130" s="17" t="s">
        <v>158</v>
      </c>
      <c r="BE130" s="162">
        <f>IF(N130="základní",J130,0)</f>
        <v>0</v>
      </c>
      <c r="BF130" s="162">
        <f>IF(N130="snížená",J130,0)</f>
        <v>0</v>
      </c>
      <c r="BG130" s="162">
        <f>IF(N130="zákl. přenesená",J130,0)</f>
        <v>0</v>
      </c>
      <c r="BH130" s="162">
        <f>IF(N130="sníž. přenesená",J130,0)</f>
        <v>0</v>
      </c>
      <c r="BI130" s="162">
        <f>IF(N130="nulová",J130,0)</f>
        <v>0</v>
      </c>
      <c r="BJ130" s="17" t="s">
        <v>81</v>
      </c>
      <c r="BK130" s="162">
        <f>ROUND(I130*H130,2)</f>
        <v>0</v>
      </c>
      <c r="BL130" s="17" t="s">
        <v>705</v>
      </c>
      <c r="BM130" s="161" t="s">
        <v>709</v>
      </c>
    </row>
    <row r="131" spans="1:47" s="2" customFormat="1" ht="11.25">
      <c r="A131" s="32"/>
      <c r="B131" s="33"/>
      <c r="C131" s="32"/>
      <c r="D131" s="163" t="s">
        <v>168</v>
      </c>
      <c r="E131" s="32"/>
      <c r="F131" s="164" t="s">
        <v>708</v>
      </c>
      <c r="G131" s="32"/>
      <c r="H131" s="32"/>
      <c r="I131" s="165"/>
      <c r="J131" s="32"/>
      <c r="K131" s="32"/>
      <c r="L131" s="33"/>
      <c r="M131" s="166"/>
      <c r="N131" s="167"/>
      <c r="O131" s="58"/>
      <c r="P131" s="58"/>
      <c r="Q131" s="58"/>
      <c r="R131" s="58"/>
      <c r="S131" s="58"/>
      <c r="T131" s="59"/>
      <c r="U131" s="32"/>
      <c r="V131" s="32"/>
      <c r="W131" s="32"/>
      <c r="X131" s="32"/>
      <c r="Y131" s="32"/>
      <c r="Z131" s="32"/>
      <c r="AA131" s="32"/>
      <c r="AB131" s="32"/>
      <c r="AC131" s="32"/>
      <c r="AD131" s="32"/>
      <c r="AE131" s="32"/>
      <c r="AT131" s="17" t="s">
        <v>168</v>
      </c>
      <c r="AU131" s="17" t="s">
        <v>83</v>
      </c>
    </row>
    <row r="132" spans="1:47" s="2" customFormat="1" ht="19.5">
      <c r="A132" s="32"/>
      <c r="B132" s="33"/>
      <c r="C132" s="32"/>
      <c r="D132" s="163" t="s">
        <v>176</v>
      </c>
      <c r="E132" s="32"/>
      <c r="F132" s="176" t="s">
        <v>710</v>
      </c>
      <c r="G132" s="32"/>
      <c r="H132" s="32"/>
      <c r="I132" s="165"/>
      <c r="J132" s="32"/>
      <c r="K132" s="32"/>
      <c r="L132" s="33"/>
      <c r="M132" s="166"/>
      <c r="N132" s="167"/>
      <c r="O132" s="58"/>
      <c r="P132" s="58"/>
      <c r="Q132" s="58"/>
      <c r="R132" s="58"/>
      <c r="S132" s="58"/>
      <c r="T132" s="59"/>
      <c r="U132" s="32"/>
      <c r="V132" s="32"/>
      <c r="W132" s="32"/>
      <c r="X132" s="32"/>
      <c r="Y132" s="32"/>
      <c r="Z132" s="32"/>
      <c r="AA132" s="32"/>
      <c r="AB132" s="32"/>
      <c r="AC132" s="32"/>
      <c r="AD132" s="32"/>
      <c r="AE132" s="32"/>
      <c r="AT132" s="17" t="s">
        <v>176</v>
      </c>
      <c r="AU132" s="17" t="s">
        <v>83</v>
      </c>
    </row>
    <row r="133" spans="2:63" s="12" customFormat="1" ht="22.9" customHeight="1">
      <c r="B133" s="136"/>
      <c r="D133" s="137" t="s">
        <v>73</v>
      </c>
      <c r="E133" s="147" t="s">
        <v>711</v>
      </c>
      <c r="F133" s="147" t="s">
        <v>712</v>
      </c>
      <c r="I133" s="139"/>
      <c r="J133" s="148">
        <f>BK133</f>
        <v>0</v>
      </c>
      <c r="L133" s="136"/>
      <c r="M133" s="141"/>
      <c r="N133" s="142"/>
      <c r="O133" s="142"/>
      <c r="P133" s="143">
        <f>SUM(P134:P135)</f>
        <v>0</v>
      </c>
      <c r="Q133" s="142"/>
      <c r="R133" s="143">
        <f>SUM(R134:R135)</f>
        <v>0</v>
      </c>
      <c r="S133" s="142"/>
      <c r="T133" s="144">
        <f>SUM(T134:T135)</f>
        <v>0</v>
      </c>
      <c r="AR133" s="137" t="s">
        <v>193</v>
      </c>
      <c r="AT133" s="145" t="s">
        <v>73</v>
      </c>
      <c r="AU133" s="145" t="s">
        <v>81</v>
      </c>
      <c r="AY133" s="137" t="s">
        <v>158</v>
      </c>
      <c r="BK133" s="146">
        <f>SUM(BK134:BK135)</f>
        <v>0</v>
      </c>
    </row>
    <row r="134" spans="1:65" s="2" customFormat="1" ht="14.45" customHeight="1">
      <c r="A134" s="32"/>
      <c r="B134" s="149"/>
      <c r="C134" s="150" t="s">
        <v>178</v>
      </c>
      <c r="D134" s="150" t="s">
        <v>161</v>
      </c>
      <c r="E134" s="151" t="s">
        <v>713</v>
      </c>
      <c r="F134" s="152" t="s">
        <v>712</v>
      </c>
      <c r="G134" s="153" t="s">
        <v>621</v>
      </c>
      <c r="H134" s="154">
        <v>1</v>
      </c>
      <c r="I134" s="155"/>
      <c r="J134" s="156">
        <f>ROUND(I134*H134,2)</f>
        <v>0</v>
      </c>
      <c r="K134" s="152" t="s">
        <v>165</v>
      </c>
      <c r="L134" s="33"/>
      <c r="M134" s="157" t="s">
        <v>1</v>
      </c>
      <c r="N134" s="158" t="s">
        <v>39</v>
      </c>
      <c r="O134" s="58"/>
      <c r="P134" s="159">
        <f>O134*H134</f>
        <v>0</v>
      </c>
      <c r="Q134" s="159">
        <v>0</v>
      </c>
      <c r="R134" s="159">
        <f>Q134*H134</f>
        <v>0</v>
      </c>
      <c r="S134" s="159">
        <v>0</v>
      </c>
      <c r="T134" s="160">
        <f>S134*H134</f>
        <v>0</v>
      </c>
      <c r="U134" s="32"/>
      <c r="V134" s="32"/>
      <c r="W134" s="32"/>
      <c r="X134" s="32"/>
      <c r="Y134" s="32"/>
      <c r="Z134" s="32"/>
      <c r="AA134" s="32"/>
      <c r="AB134" s="32"/>
      <c r="AC134" s="32"/>
      <c r="AD134" s="32"/>
      <c r="AE134" s="32"/>
      <c r="AR134" s="161" t="s">
        <v>705</v>
      </c>
      <c r="AT134" s="161" t="s">
        <v>161</v>
      </c>
      <c r="AU134" s="161" t="s">
        <v>83</v>
      </c>
      <c r="AY134" s="17" t="s">
        <v>158</v>
      </c>
      <c r="BE134" s="162">
        <f>IF(N134="základní",J134,0)</f>
        <v>0</v>
      </c>
      <c r="BF134" s="162">
        <f>IF(N134="snížená",J134,0)</f>
        <v>0</v>
      </c>
      <c r="BG134" s="162">
        <f>IF(N134="zákl. přenesená",J134,0)</f>
        <v>0</v>
      </c>
      <c r="BH134" s="162">
        <f>IF(N134="sníž. přenesená",J134,0)</f>
        <v>0</v>
      </c>
      <c r="BI134" s="162">
        <f>IF(N134="nulová",J134,0)</f>
        <v>0</v>
      </c>
      <c r="BJ134" s="17" t="s">
        <v>81</v>
      </c>
      <c r="BK134" s="162">
        <f>ROUND(I134*H134,2)</f>
        <v>0</v>
      </c>
      <c r="BL134" s="17" t="s">
        <v>705</v>
      </c>
      <c r="BM134" s="161" t="s">
        <v>714</v>
      </c>
    </row>
    <row r="135" spans="1:47" s="2" customFormat="1" ht="11.25">
      <c r="A135" s="32"/>
      <c r="B135" s="33"/>
      <c r="C135" s="32"/>
      <c r="D135" s="163" t="s">
        <v>168</v>
      </c>
      <c r="E135" s="32"/>
      <c r="F135" s="164" t="s">
        <v>712</v>
      </c>
      <c r="G135" s="32"/>
      <c r="H135" s="32"/>
      <c r="I135" s="165"/>
      <c r="J135" s="32"/>
      <c r="K135" s="32"/>
      <c r="L135" s="33"/>
      <c r="M135" s="166"/>
      <c r="N135" s="167"/>
      <c r="O135" s="58"/>
      <c r="P135" s="58"/>
      <c r="Q135" s="58"/>
      <c r="R135" s="58"/>
      <c r="S135" s="58"/>
      <c r="T135" s="59"/>
      <c r="U135" s="32"/>
      <c r="V135" s="32"/>
      <c r="W135" s="32"/>
      <c r="X135" s="32"/>
      <c r="Y135" s="32"/>
      <c r="Z135" s="32"/>
      <c r="AA135" s="32"/>
      <c r="AB135" s="32"/>
      <c r="AC135" s="32"/>
      <c r="AD135" s="32"/>
      <c r="AE135" s="32"/>
      <c r="AT135" s="17" t="s">
        <v>168</v>
      </c>
      <c r="AU135" s="17" t="s">
        <v>83</v>
      </c>
    </row>
    <row r="136" spans="2:63" s="12" customFormat="1" ht="22.9" customHeight="1">
      <c r="B136" s="136"/>
      <c r="D136" s="137" t="s">
        <v>73</v>
      </c>
      <c r="E136" s="147" t="s">
        <v>715</v>
      </c>
      <c r="F136" s="147" t="s">
        <v>716</v>
      </c>
      <c r="I136" s="139"/>
      <c r="J136" s="148">
        <f>BK136</f>
        <v>0</v>
      </c>
      <c r="L136" s="136"/>
      <c r="M136" s="141"/>
      <c r="N136" s="142"/>
      <c r="O136" s="142"/>
      <c r="P136" s="143">
        <f>SUM(P137:P139)</f>
        <v>0</v>
      </c>
      <c r="Q136" s="142"/>
      <c r="R136" s="143">
        <f>SUM(R137:R139)</f>
        <v>0</v>
      </c>
      <c r="S136" s="142"/>
      <c r="T136" s="144">
        <f>SUM(T137:T139)</f>
        <v>0</v>
      </c>
      <c r="AR136" s="137" t="s">
        <v>193</v>
      </c>
      <c r="AT136" s="145" t="s">
        <v>73</v>
      </c>
      <c r="AU136" s="145" t="s">
        <v>81</v>
      </c>
      <c r="AY136" s="137" t="s">
        <v>158</v>
      </c>
      <c r="BK136" s="146">
        <f>SUM(BK137:BK139)</f>
        <v>0</v>
      </c>
    </row>
    <row r="137" spans="1:65" s="2" customFormat="1" ht="14.45" customHeight="1">
      <c r="A137" s="32"/>
      <c r="B137" s="149"/>
      <c r="C137" s="150" t="s">
        <v>166</v>
      </c>
      <c r="D137" s="150" t="s">
        <v>161</v>
      </c>
      <c r="E137" s="151" t="s">
        <v>717</v>
      </c>
      <c r="F137" s="152" t="s">
        <v>718</v>
      </c>
      <c r="G137" s="153" t="s">
        <v>621</v>
      </c>
      <c r="H137" s="154">
        <v>1</v>
      </c>
      <c r="I137" s="155"/>
      <c r="J137" s="156">
        <f>ROUND(I137*H137,2)</f>
        <v>0</v>
      </c>
      <c r="K137" s="152" t="s">
        <v>165</v>
      </c>
      <c r="L137" s="33"/>
      <c r="M137" s="157" t="s">
        <v>1</v>
      </c>
      <c r="N137" s="158" t="s">
        <v>39</v>
      </c>
      <c r="O137" s="58"/>
      <c r="P137" s="159">
        <f>O137*H137</f>
        <v>0</v>
      </c>
      <c r="Q137" s="159">
        <v>0</v>
      </c>
      <c r="R137" s="159">
        <f>Q137*H137</f>
        <v>0</v>
      </c>
      <c r="S137" s="159">
        <v>0</v>
      </c>
      <c r="T137" s="160">
        <f>S137*H137</f>
        <v>0</v>
      </c>
      <c r="U137" s="32"/>
      <c r="V137" s="32"/>
      <c r="W137" s="32"/>
      <c r="X137" s="32"/>
      <c r="Y137" s="32"/>
      <c r="Z137" s="32"/>
      <c r="AA137" s="32"/>
      <c r="AB137" s="32"/>
      <c r="AC137" s="32"/>
      <c r="AD137" s="32"/>
      <c r="AE137" s="32"/>
      <c r="AR137" s="161" t="s">
        <v>705</v>
      </c>
      <c r="AT137" s="161" t="s">
        <v>161</v>
      </c>
      <c r="AU137" s="161" t="s">
        <v>83</v>
      </c>
      <c r="AY137" s="17" t="s">
        <v>158</v>
      </c>
      <c r="BE137" s="162">
        <f>IF(N137="základní",J137,0)</f>
        <v>0</v>
      </c>
      <c r="BF137" s="162">
        <f>IF(N137="snížená",J137,0)</f>
        <v>0</v>
      </c>
      <c r="BG137" s="162">
        <f>IF(N137="zákl. přenesená",J137,0)</f>
        <v>0</v>
      </c>
      <c r="BH137" s="162">
        <f>IF(N137="sníž. přenesená",J137,0)</f>
        <v>0</v>
      </c>
      <c r="BI137" s="162">
        <f>IF(N137="nulová",J137,0)</f>
        <v>0</v>
      </c>
      <c r="BJ137" s="17" t="s">
        <v>81</v>
      </c>
      <c r="BK137" s="162">
        <f>ROUND(I137*H137,2)</f>
        <v>0</v>
      </c>
      <c r="BL137" s="17" t="s">
        <v>705</v>
      </c>
      <c r="BM137" s="161" t="s">
        <v>719</v>
      </c>
    </row>
    <row r="138" spans="1:47" s="2" customFormat="1" ht="11.25">
      <c r="A138" s="32"/>
      <c r="B138" s="33"/>
      <c r="C138" s="32"/>
      <c r="D138" s="163" t="s">
        <v>168</v>
      </c>
      <c r="E138" s="32"/>
      <c r="F138" s="164" t="s">
        <v>718</v>
      </c>
      <c r="G138" s="32"/>
      <c r="H138" s="32"/>
      <c r="I138" s="165"/>
      <c r="J138" s="32"/>
      <c r="K138" s="32"/>
      <c r="L138" s="33"/>
      <c r="M138" s="166"/>
      <c r="N138" s="167"/>
      <c r="O138" s="58"/>
      <c r="P138" s="58"/>
      <c r="Q138" s="58"/>
      <c r="R138" s="58"/>
      <c r="S138" s="58"/>
      <c r="T138" s="59"/>
      <c r="U138" s="32"/>
      <c r="V138" s="32"/>
      <c r="W138" s="32"/>
      <c r="X138" s="32"/>
      <c r="Y138" s="32"/>
      <c r="Z138" s="32"/>
      <c r="AA138" s="32"/>
      <c r="AB138" s="32"/>
      <c r="AC138" s="32"/>
      <c r="AD138" s="32"/>
      <c r="AE138" s="32"/>
      <c r="AT138" s="17" t="s">
        <v>168</v>
      </c>
      <c r="AU138" s="17" t="s">
        <v>83</v>
      </c>
    </row>
    <row r="139" spans="1:47" s="2" customFormat="1" ht="19.5">
      <c r="A139" s="32"/>
      <c r="B139" s="33"/>
      <c r="C139" s="32"/>
      <c r="D139" s="163" t="s">
        <v>176</v>
      </c>
      <c r="E139" s="32"/>
      <c r="F139" s="176" t="s">
        <v>720</v>
      </c>
      <c r="G139" s="32"/>
      <c r="H139" s="32"/>
      <c r="I139" s="165"/>
      <c r="J139" s="32"/>
      <c r="K139" s="32"/>
      <c r="L139" s="33"/>
      <c r="M139" s="166"/>
      <c r="N139" s="167"/>
      <c r="O139" s="58"/>
      <c r="P139" s="58"/>
      <c r="Q139" s="58"/>
      <c r="R139" s="58"/>
      <c r="S139" s="58"/>
      <c r="T139" s="59"/>
      <c r="U139" s="32"/>
      <c r="V139" s="32"/>
      <c r="W139" s="32"/>
      <c r="X139" s="32"/>
      <c r="Y139" s="32"/>
      <c r="Z139" s="32"/>
      <c r="AA139" s="32"/>
      <c r="AB139" s="32"/>
      <c r="AC139" s="32"/>
      <c r="AD139" s="32"/>
      <c r="AE139" s="32"/>
      <c r="AT139" s="17" t="s">
        <v>176</v>
      </c>
      <c r="AU139" s="17" t="s">
        <v>83</v>
      </c>
    </row>
    <row r="140" spans="2:63" s="12" customFormat="1" ht="22.9" customHeight="1">
      <c r="B140" s="136"/>
      <c r="D140" s="137" t="s">
        <v>73</v>
      </c>
      <c r="E140" s="147" t="s">
        <v>721</v>
      </c>
      <c r="F140" s="147" t="s">
        <v>722</v>
      </c>
      <c r="I140" s="139"/>
      <c r="J140" s="148">
        <f>BK140</f>
        <v>0</v>
      </c>
      <c r="L140" s="136"/>
      <c r="M140" s="141"/>
      <c r="N140" s="142"/>
      <c r="O140" s="142"/>
      <c r="P140" s="143">
        <f>SUM(P141:P142)</f>
        <v>0</v>
      </c>
      <c r="Q140" s="142"/>
      <c r="R140" s="143">
        <f>SUM(R141:R142)</f>
        <v>0</v>
      </c>
      <c r="S140" s="142"/>
      <c r="T140" s="144">
        <f>SUM(T141:T142)</f>
        <v>0</v>
      </c>
      <c r="AR140" s="137" t="s">
        <v>193</v>
      </c>
      <c r="AT140" s="145" t="s">
        <v>73</v>
      </c>
      <c r="AU140" s="145" t="s">
        <v>81</v>
      </c>
      <c r="AY140" s="137" t="s">
        <v>158</v>
      </c>
      <c r="BK140" s="146">
        <f>SUM(BK141:BK142)</f>
        <v>0</v>
      </c>
    </row>
    <row r="141" spans="1:65" s="2" customFormat="1" ht="14.45" customHeight="1">
      <c r="A141" s="32"/>
      <c r="B141" s="149"/>
      <c r="C141" s="150" t="s">
        <v>193</v>
      </c>
      <c r="D141" s="150" t="s">
        <v>161</v>
      </c>
      <c r="E141" s="151" t="s">
        <v>723</v>
      </c>
      <c r="F141" s="152" t="s">
        <v>722</v>
      </c>
      <c r="G141" s="153" t="s">
        <v>621</v>
      </c>
      <c r="H141" s="154">
        <v>1</v>
      </c>
      <c r="I141" s="155"/>
      <c r="J141" s="156">
        <f>ROUND(I141*H141,2)</f>
        <v>0</v>
      </c>
      <c r="K141" s="152" t="s">
        <v>165</v>
      </c>
      <c r="L141" s="33"/>
      <c r="M141" s="157" t="s">
        <v>1</v>
      </c>
      <c r="N141" s="158" t="s">
        <v>39</v>
      </c>
      <c r="O141" s="58"/>
      <c r="P141" s="159">
        <f>O141*H141</f>
        <v>0</v>
      </c>
      <c r="Q141" s="159">
        <v>0</v>
      </c>
      <c r="R141" s="159">
        <f>Q141*H141</f>
        <v>0</v>
      </c>
      <c r="S141" s="159">
        <v>0</v>
      </c>
      <c r="T141" s="160">
        <f>S141*H141</f>
        <v>0</v>
      </c>
      <c r="U141" s="32"/>
      <c r="V141" s="32"/>
      <c r="W141" s="32"/>
      <c r="X141" s="32"/>
      <c r="Y141" s="32"/>
      <c r="Z141" s="32"/>
      <c r="AA141" s="32"/>
      <c r="AB141" s="32"/>
      <c r="AC141" s="32"/>
      <c r="AD141" s="32"/>
      <c r="AE141" s="32"/>
      <c r="AR141" s="161" t="s">
        <v>705</v>
      </c>
      <c r="AT141" s="161" t="s">
        <v>161</v>
      </c>
      <c r="AU141" s="161" t="s">
        <v>83</v>
      </c>
      <c r="AY141" s="17" t="s">
        <v>158</v>
      </c>
      <c r="BE141" s="162">
        <f>IF(N141="základní",J141,0)</f>
        <v>0</v>
      </c>
      <c r="BF141" s="162">
        <f>IF(N141="snížená",J141,0)</f>
        <v>0</v>
      </c>
      <c r="BG141" s="162">
        <f>IF(N141="zákl. přenesená",J141,0)</f>
        <v>0</v>
      </c>
      <c r="BH141" s="162">
        <f>IF(N141="sníž. přenesená",J141,0)</f>
        <v>0</v>
      </c>
      <c r="BI141" s="162">
        <f>IF(N141="nulová",J141,0)</f>
        <v>0</v>
      </c>
      <c r="BJ141" s="17" t="s">
        <v>81</v>
      </c>
      <c r="BK141" s="162">
        <f>ROUND(I141*H141,2)</f>
        <v>0</v>
      </c>
      <c r="BL141" s="17" t="s">
        <v>705</v>
      </c>
      <c r="BM141" s="161" t="s">
        <v>724</v>
      </c>
    </row>
    <row r="142" spans="1:47" s="2" customFormat="1" ht="11.25">
      <c r="A142" s="32"/>
      <c r="B142" s="33"/>
      <c r="C142" s="32"/>
      <c r="D142" s="163" t="s">
        <v>168</v>
      </c>
      <c r="E142" s="32"/>
      <c r="F142" s="164" t="s">
        <v>722</v>
      </c>
      <c r="G142" s="32"/>
      <c r="H142" s="32"/>
      <c r="I142" s="165"/>
      <c r="J142" s="32"/>
      <c r="K142" s="32"/>
      <c r="L142" s="33"/>
      <c r="M142" s="205"/>
      <c r="N142" s="206"/>
      <c r="O142" s="207"/>
      <c r="P142" s="207"/>
      <c r="Q142" s="207"/>
      <c r="R142" s="207"/>
      <c r="S142" s="207"/>
      <c r="T142" s="208"/>
      <c r="U142" s="32"/>
      <c r="V142" s="32"/>
      <c r="W142" s="32"/>
      <c r="X142" s="32"/>
      <c r="Y142" s="32"/>
      <c r="Z142" s="32"/>
      <c r="AA142" s="32"/>
      <c r="AB142" s="32"/>
      <c r="AC142" s="32"/>
      <c r="AD142" s="32"/>
      <c r="AE142" s="32"/>
      <c r="AT142" s="17" t="s">
        <v>168</v>
      </c>
      <c r="AU142" s="17" t="s">
        <v>83</v>
      </c>
    </row>
    <row r="143" spans="1:31" s="2" customFormat="1" ht="6.95" customHeight="1">
      <c r="A143" s="32"/>
      <c r="B143" s="47"/>
      <c r="C143" s="48"/>
      <c r="D143" s="48"/>
      <c r="E143" s="48"/>
      <c r="F143" s="48"/>
      <c r="G143" s="48"/>
      <c r="H143" s="48"/>
      <c r="I143" s="48"/>
      <c r="J143" s="48"/>
      <c r="K143" s="48"/>
      <c r="L143" s="33"/>
      <c r="M143" s="32"/>
      <c r="O143" s="32"/>
      <c r="P143" s="32"/>
      <c r="Q143" s="32"/>
      <c r="R143" s="32"/>
      <c r="S143" s="32"/>
      <c r="T143" s="32"/>
      <c r="U143" s="32"/>
      <c r="V143" s="32"/>
      <c r="W143" s="32"/>
      <c r="X143" s="32"/>
      <c r="Y143" s="32"/>
      <c r="Z143" s="32"/>
      <c r="AA143" s="32"/>
      <c r="AB143" s="32"/>
      <c r="AC143" s="32"/>
      <c r="AD143" s="32"/>
      <c r="AE143" s="32"/>
    </row>
  </sheetData>
  <autoFilter ref="C124:K142"/>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97"/>
  <sheetViews>
    <sheetView showGridLines="0" workbookViewId="0" topLeftCell="A1"/>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54.421875" style="1" customWidth="1"/>
    <col min="7" max="7" width="8.00390625" style="1" customWidth="1"/>
    <col min="8" max="8" width="15.00390625" style="1" customWidth="1"/>
    <col min="9" max="9" width="16.8515625" style="1" customWidth="1"/>
    <col min="10" max="11" width="23.851562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56" s="1" customFormat="1" ht="36.95" customHeight="1">
      <c r="L2" s="244" t="s">
        <v>5</v>
      </c>
      <c r="M2" s="229"/>
      <c r="N2" s="229"/>
      <c r="O2" s="229"/>
      <c r="P2" s="229"/>
      <c r="Q2" s="229"/>
      <c r="R2" s="229"/>
      <c r="S2" s="229"/>
      <c r="T2" s="229"/>
      <c r="U2" s="229"/>
      <c r="V2" s="229"/>
      <c r="AT2" s="17" t="s">
        <v>103</v>
      </c>
      <c r="AZ2" s="98" t="s">
        <v>113</v>
      </c>
      <c r="BA2" s="98" t="s">
        <v>1</v>
      </c>
      <c r="BB2" s="98" t="s">
        <v>1</v>
      </c>
      <c r="BC2" s="98" t="s">
        <v>725</v>
      </c>
      <c r="BD2" s="98" t="s">
        <v>83</v>
      </c>
    </row>
    <row r="3" spans="2:56" s="1" customFormat="1" ht="6.95" customHeight="1">
      <c r="B3" s="18"/>
      <c r="C3" s="19"/>
      <c r="D3" s="19"/>
      <c r="E3" s="19"/>
      <c r="F3" s="19"/>
      <c r="G3" s="19"/>
      <c r="H3" s="19"/>
      <c r="I3" s="19"/>
      <c r="J3" s="19"/>
      <c r="K3" s="19"/>
      <c r="L3" s="20"/>
      <c r="AT3" s="17" t="s">
        <v>83</v>
      </c>
      <c r="AZ3" s="98" t="s">
        <v>115</v>
      </c>
      <c r="BA3" s="98" t="s">
        <v>1</v>
      </c>
      <c r="BB3" s="98" t="s">
        <v>1</v>
      </c>
      <c r="BC3" s="98" t="s">
        <v>726</v>
      </c>
      <c r="BD3" s="98" t="s">
        <v>83</v>
      </c>
    </row>
    <row r="4" spans="2:56" s="1" customFormat="1" ht="24.95" customHeight="1">
      <c r="B4" s="20"/>
      <c r="D4" s="21" t="s">
        <v>117</v>
      </c>
      <c r="L4" s="20"/>
      <c r="M4" s="99" t="s">
        <v>10</v>
      </c>
      <c r="AT4" s="17" t="s">
        <v>3</v>
      </c>
      <c r="AZ4" s="98" t="s">
        <v>118</v>
      </c>
      <c r="BA4" s="98" t="s">
        <v>1</v>
      </c>
      <c r="BB4" s="98" t="s">
        <v>1</v>
      </c>
      <c r="BC4" s="98" t="s">
        <v>727</v>
      </c>
      <c r="BD4" s="98" t="s">
        <v>83</v>
      </c>
    </row>
    <row r="5" spans="2:56" s="1" customFormat="1" ht="6.95" customHeight="1">
      <c r="B5" s="20"/>
      <c r="L5" s="20"/>
      <c r="AZ5" s="98" t="s">
        <v>120</v>
      </c>
      <c r="BA5" s="98" t="s">
        <v>1</v>
      </c>
      <c r="BB5" s="98" t="s">
        <v>1</v>
      </c>
      <c r="BC5" s="98" t="s">
        <v>728</v>
      </c>
      <c r="BD5" s="98" t="s">
        <v>83</v>
      </c>
    </row>
    <row r="6" spans="2:56" s="1" customFormat="1" ht="12" customHeight="1">
      <c r="B6" s="20"/>
      <c r="D6" s="27" t="s">
        <v>16</v>
      </c>
      <c r="L6" s="20"/>
      <c r="AZ6" s="98" t="s">
        <v>124</v>
      </c>
      <c r="BA6" s="98" t="s">
        <v>1</v>
      </c>
      <c r="BB6" s="98" t="s">
        <v>1</v>
      </c>
      <c r="BC6" s="98" t="s">
        <v>729</v>
      </c>
      <c r="BD6" s="98" t="s">
        <v>83</v>
      </c>
    </row>
    <row r="7" spans="2:12" s="1" customFormat="1" ht="14.45" customHeight="1">
      <c r="B7" s="20"/>
      <c r="E7" s="260" t="str">
        <f>'Rekapitulace stavby'!K6</f>
        <v>Rekonstrukce elektro-projektová dokumentace I. Etapa - 2+3NP</v>
      </c>
      <c r="F7" s="261"/>
      <c r="G7" s="261"/>
      <c r="H7" s="261"/>
      <c r="L7" s="20"/>
    </row>
    <row r="8" spans="2:12" s="1" customFormat="1" ht="12" customHeight="1">
      <c r="B8" s="20"/>
      <c r="D8" s="27" t="s">
        <v>126</v>
      </c>
      <c r="L8" s="20"/>
    </row>
    <row r="9" spans="1:31" s="2" customFormat="1" ht="14.45" customHeight="1">
      <c r="A9" s="32"/>
      <c r="B9" s="33"/>
      <c r="C9" s="32"/>
      <c r="D9" s="32"/>
      <c r="E9" s="260" t="s">
        <v>730</v>
      </c>
      <c r="F9" s="262"/>
      <c r="G9" s="262"/>
      <c r="H9" s="262"/>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128</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5.6" customHeight="1">
      <c r="A11" s="32"/>
      <c r="B11" s="33"/>
      <c r="C11" s="32"/>
      <c r="D11" s="32"/>
      <c r="E11" s="222" t="s">
        <v>731</v>
      </c>
      <c r="F11" s="262"/>
      <c r="G11" s="262"/>
      <c r="H11" s="262"/>
      <c r="I11" s="32"/>
      <c r="J11" s="32"/>
      <c r="K11" s="32"/>
      <c r="L11" s="42"/>
      <c r="S11" s="32"/>
      <c r="T11" s="32"/>
      <c r="U11" s="32"/>
      <c r="V11" s="32"/>
      <c r="W11" s="32"/>
      <c r="X11" s="32"/>
      <c r="Y11" s="32"/>
      <c r="Z11" s="32"/>
      <c r="AA11" s="32"/>
      <c r="AB11" s="32"/>
      <c r="AC11" s="32"/>
      <c r="AD11" s="32"/>
      <c r="AE11" s="32"/>
    </row>
    <row r="12" spans="1:31"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16. 11. 2022</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 xml:space="preserve"> </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63" t="str">
        <f>'Rekapitulace stavby'!E14</f>
        <v>Vyplň údaj</v>
      </c>
      <c r="F20" s="228"/>
      <c r="G20" s="228"/>
      <c r="H20" s="228"/>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 xml:space="preserve"> </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32</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33</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4.45" customHeight="1">
      <c r="A29" s="100"/>
      <c r="B29" s="101"/>
      <c r="C29" s="100"/>
      <c r="D29" s="100"/>
      <c r="E29" s="233" t="s">
        <v>1</v>
      </c>
      <c r="F29" s="233"/>
      <c r="G29" s="233"/>
      <c r="H29" s="233"/>
      <c r="I29" s="100"/>
      <c r="J29" s="100"/>
      <c r="K29" s="100"/>
      <c r="L29" s="102"/>
      <c r="S29" s="100"/>
      <c r="T29" s="100"/>
      <c r="U29" s="100"/>
      <c r="V29" s="100"/>
      <c r="W29" s="100"/>
      <c r="X29" s="100"/>
      <c r="Y29" s="100"/>
      <c r="Z29" s="100"/>
      <c r="AA29" s="100"/>
      <c r="AB29" s="100"/>
      <c r="AC29" s="100"/>
      <c r="AD29" s="100"/>
      <c r="AE29" s="100"/>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3" t="s">
        <v>34</v>
      </c>
      <c r="E32" s="32"/>
      <c r="F32" s="32"/>
      <c r="G32" s="32"/>
      <c r="H32" s="32"/>
      <c r="I32" s="32"/>
      <c r="J32" s="71">
        <f>ROUND(J128,2)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36</v>
      </c>
      <c r="G34" s="32"/>
      <c r="H34" s="32"/>
      <c r="I34" s="36" t="s">
        <v>35</v>
      </c>
      <c r="J34" s="36" t="s">
        <v>37</v>
      </c>
      <c r="K34" s="32"/>
      <c r="L34" s="42"/>
      <c r="S34" s="32"/>
      <c r="T34" s="32"/>
      <c r="U34" s="32"/>
      <c r="V34" s="32"/>
      <c r="W34" s="32"/>
      <c r="X34" s="32"/>
      <c r="Y34" s="32"/>
      <c r="Z34" s="32"/>
      <c r="AA34" s="32"/>
      <c r="AB34" s="32"/>
      <c r="AC34" s="32"/>
      <c r="AD34" s="32"/>
      <c r="AE34" s="32"/>
    </row>
    <row r="35" spans="1:31" s="2" customFormat="1" ht="14.45" customHeight="1">
      <c r="A35" s="32"/>
      <c r="B35" s="33"/>
      <c r="C35" s="32"/>
      <c r="D35" s="104" t="s">
        <v>38</v>
      </c>
      <c r="E35" s="27" t="s">
        <v>39</v>
      </c>
      <c r="F35" s="105">
        <f>ROUND((SUM(BE128:BE196)),2)</f>
        <v>0</v>
      </c>
      <c r="G35" s="32"/>
      <c r="H35" s="32"/>
      <c r="I35" s="106">
        <v>0.21</v>
      </c>
      <c r="J35" s="105">
        <f>ROUND(((SUM(BE128:BE196))*I35),2)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40</v>
      </c>
      <c r="F36" s="105">
        <f>ROUND((SUM(BF128:BF196)),2)</f>
        <v>0</v>
      </c>
      <c r="G36" s="32"/>
      <c r="H36" s="32"/>
      <c r="I36" s="106">
        <v>0.15</v>
      </c>
      <c r="J36" s="105">
        <f>ROUND(((SUM(BF128:BF196))*I36),2)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41</v>
      </c>
      <c r="F37" s="105">
        <f>ROUND((SUM(BG128:BG196)),2)</f>
        <v>0</v>
      </c>
      <c r="G37" s="32"/>
      <c r="H37" s="32"/>
      <c r="I37" s="106">
        <v>0.21</v>
      </c>
      <c r="J37" s="105">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42</v>
      </c>
      <c r="F38" s="105">
        <f>ROUND((SUM(BH128:BH196)),2)</f>
        <v>0</v>
      </c>
      <c r="G38" s="32"/>
      <c r="H38" s="32"/>
      <c r="I38" s="106">
        <v>0.15</v>
      </c>
      <c r="J38" s="105">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43</v>
      </c>
      <c r="F39" s="105">
        <f>ROUND((SUM(BI128:BI196)),2)</f>
        <v>0</v>
      </c>
      <c r="G39" s="32"/>
      <c r="H39" s="32"/>
      <c r="I39" s="106">
        <v>0</v>
      </c>
      <c r="J39" s="105">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7"/>
      <c r="D41" s="108" t="s">
        <v>44</v>
      </c>
      <c r="E41" s="60"/>
      <c r="F41" s="60"/>
      <c r="G41" s="109" t="s">
        <v>45</v>
      </c>
      <c r="H41" s="110" t="s">
        <v>46</v>
      </c>
      <c r="I41" s="60"/>
      <c r="J41" s="111">
        <f>SUM(J32:J39)</f>
        <v>0</v>
      </c>
      <c r="K41" s="112"/>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47</v>
      </c>
      <c r="E50" s="44"/>
      <c r="F50" s="44"/>
      <c r="G50" s="43" t="s">
        <v>48</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49</v>
      </c>
      <c r="E61" s="35"/>
      <c r="F61" s="113" t="s">
        <v>50</v>
      </c>
      <c r="G61" s="45" t="s">
        <v>49</v>
      </c>
      <c r="H61" s="35"/>
      <c r="I61" s="35"/>
      <c r="J61" s="114" t="s">
        <v>50</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51</v>
      </c>
      <c r="E65" s="46"/>
      <c r="F65" s="46"/>
      <c r="G65" s="43" t="s">
        <v>52</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49</v>
      </c>
      <c r="E76" s="35"/>
      <c r="F76" s="113" t="s">
        <v>50</v>
      </c>
      <c r="G76" s="45" t="s">
        <v>49</v>
      </c>
      <c r="H76" s="35"/>
      <c r="I76" s="35"/>
      <c r="J76" s="114" t="s">
        <v>50</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130</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4.45" customHeight="1">
      <c r="A85" s="32"/>
      <c r="B85" s="33"/>
      <c r="C85" s="32"/>
      <c r="D85" s="32"/>
      <c r="E85" s="260" t="str">
        <f>E7</f>
        <v>Rekonstrukce elektro-projektová dokumentace I. Etapa - 2+3NP</v>
      </c>
      <c r="F85" s="261"/>
      <c r="G85" s="261"/>
      <c r="H85" s="261"/>
      <c r="I85" s="32"/>
      <c r="J85" s="32"/>
      <c r="K85" s="32"/>
      <c r="L85" s="42"/>
      <c r="S85" s="32"/>
      <c r="T85" s="32"/>
      <c r="U85" s="32"/>
      <c r="V85" s="32"/>
      <c r="W85" s="32"/>
      <c r="X85" s="32"/>
      <c r="Y85" s="32"/>
      <c r="Z85" s="32"/>
      <c r="AA85" s="32"/>
      <c r="AB85" s="32"/>
      <c r="AC85" s="32"/>
      <c r="AD85" s="32"/>
      <c r="AE85" s="32"/>
    </row>
    <row r="86" spans="2:12" s="1" customFormat="1" ht="12" customHeight="1">
      <c r="B86" s="20"/>
      <c r="C86" s="27" t="s">
        <v>126</v>
      </c>
      <c r="L86" s="20"/>
    </row>
    <row r="87" spans="1:31" s="2" customFormat="1" ht="14.45" customHeight="1">
      <c r="A87" s="32"/>
      <c r="B87" s="33"/>
      <c r="C87" s="32"/>
      <c r="D87" s="32"/>
      <c r="E87" s="260" t="s">
        <v>730</v>
      </c>
      <c r="F87" s="262"/>
      <c r="G87" s="262"/>
      <c r="H87" s="262"/>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128</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5.6" customHeight="1">
      <c r="A89" s="32"/>
      <c r="B89" s="33"/>
      <c r="C89" s="32"/>
      <c r="D89" s="32"/>
      <c r="E89" s="222" t="str">
        <f>E11</f>
        <v>stav3 - Stavební přípomoc pro EL v 3.np</v>
      </c>
      <c r="F89" s="262"/>
      <c r="G89" s="262"/>
      <c r="H89" s="262"/>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Hradec Králové, Pražská 68, SOŠ veterinární</v>
      </c>
      <c r="G91" s="32"/>
      <c r="H91" s="32"/>
      <c r="I91" s="27" t="s">
        <v>22</v>
      </c>
      <c r="J91" s="55" t="str">
        <f>IF(J14="","",J14)</f>
        <v>16. 11. 2022</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15.6" customHeight="1">
      <c r="A93" s="32"/>
      <c r="B93" s="33"/>
      <c r="C93" s="27" t="s">
        <v>24</v>
      </c>
      <c r="D93" s="32"/>
      <c r="E93" s="32"/>
      <c r="F93" s="25" t="str">
        <f>E17</f>
        <v xml:space="preserve"> </v>
      </c>
      <c r="G93" s="32"/>
      <c r="H93" s="32"/>
      <c r="I93" s="27" t="s">
        <v>30</v>
      </c>
      <c r="J93" s="30" t="str">
        <f>E23</f>
        <v xml:space="preserve"> </v>
      </c>
      <c r="K93" s="32"/>
      <c r="L93" s="42"/>
      <c r="S93" s="32"/>
      <c r="T93" s="32"/>
      <c r="U93" s="32"/>
      <c r="V93" s="32"/>
      <c r="W93" s="32"/>
      <c r="X93" s="32"/>
      <c r="Y93" s="32"/>
      <c r="Z93" s="32"/>
      <c r="AA93" s="32"/>
      <c r="AB93" s="32"/>
      <c r="AC93" s="32"/>
      <c r="AD93" s="32"/>
      <c r="AE93" s="32"/>
    </row>
    <row r="94" spans="1:31" s="2" customFormat="1" ht="15.6" customHeight="1">
      <c r="A94" s="32"/>
      <c r="B94" s="33"/>
      <c r="C94" s="27" t="s">
        <v>28</v>
      </c>
      <c r="D94" s="32"/>
      <c r="E94" s="32"/>
      <c r="F94" s="25" t="str">
        <f>IF(E20="","",E20)</f>
        <v>Vyplň údaj</v>
      </c>
      <c r="G94" s="32"/>
      <c r="H94" s="32"/>
      <c r="I94" s="27" t="s">
        <v>32</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5" t="s">
        <v>131</v>
      </c>
      <c r="D96" s="107"/>
      <c r="E96" s="107"/>
      <c r="F96" s="107"/>
      <c r="G96" s="107"/>
      <c r="H96" s="107"/>
      <c r="I96" s="107"/>
      <c r="J96" s="116" t="s">
        <v>132</v>
      </c>
      <c r="K96" s="107"/>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7" t="s">
        <v>133</v>
      </c>
      <c r="D98" s="32"/>
      <c r="E98" s="32"/>
      <c r="F98" s="32"/>
      <c r="G98" s="32"/>
      <c r="H98" s="32"/>
      <c r="I98" s="32"/>
      <c r="J98" s="71">
        <f>J128</f>
        <v>0</v>
      </c>
      <c r="K98" s="32"/>
      <c r="L98" s="42"/>
      <c r="S98" s="32"/>
      <c r="T98" s="32"/>
      <c r="U98" s="32"/>
      <c r="V98" s="32"/>
      <c r="W98" s="32"/>
      <c r="X98" s="32"/>
      <c r="Y98" s="32"/>
      <c r="Z98" s="32"/>
      <c r="AA98" s="32"/>
      <c r="AB98" s="32"/>
      <c r="AC98" s="32"/>
      <c r="AD98" s="32"/>
      <c r="AE98" s="32"/>
      <c r="AU98" s="17" t="s">
        <v>134</v>
      </c>
    </row>
    <row r="99" spans="2:12" s="9" customFormat="1" ht="24.95" customHeight="1">
      <c r="B99" s="118"/>
      <c r="D99" s="119" t="s">
        <v>135</v>
      </c>
      <c r="E99" s="120"/>
      <c r="F99" s="120"/>
      <c r="G99" s="120"/>
      <c r="H99" s="120"/>
      <c r="I99" s="120"/>
      <c r="J99" s="121">
        <f>J129</f>
        <v>0</v>
      </c>
      <c r="L99" s="118"/>
    </row>
    <row r="100" spans="2:12" s="10" customFormat="1" ht="19.9" customHeight="1">
      <c r="B100" s="122"/>
      <c r="D100" s="123" t="s">
        <v>136</v>
      </c>
      <c r="E100" s="124"/>
      <c r="F100" s="124"/>
      <c r="G100" s="124"/>
      <c r="H100" s="124"/>
      <c r="I100" s="124"/>
      <c r="J100" s="125">
        <f>J130</f>
        <v>0</v>
      </c>
      <c r="L100" s="122"/>
    </row>
    <row r="101" spans="2:12" s="10" customFormat="1" ht="19.9" customHeight="1">
      <c r="B101" s="122"/>
      <c r="D101" s="123" t="s">
        <v>137</v>
      </c>
      <c r="E101" s="124"/>
      <c r="F101" s="124"/>
      <c r="G101" s="124"/>
      <c r="H101" s="124"/>
      <c r="I101" s="124"/>
      <c r="J101" s="125">
        <f>J139</f>
        <v>0</v>
      </c>
      <c r="L101" s="122"/>
    </row>
    <row r="102" spans="2:12" s="9" customFormat="1" ht="24.95" customHeight="1">
      <c r="B102" s="118"/>
      <c r="D102" s="119" t="s">
        <v>138</v>
      </c>
      <c r="E102" s="120"/>
      <c r="F102" s="120"/>
      <c r="G102" s="120"/>
      <c r="H102" s="120"/>
      <c r="I102" s="120"/>
      <c r="J102" s="121">
        <f>J142</f>
        <v>0</v>
      </c>
      <c r="L102" s="118"/>
    </row>
    <row r="103" spans="2:12" s="10" customFormat="1" ht="19.9" customHeight="1">
      <c r="B103" s="122"/>
      <c r="D103" s="123" t="s">
        <v>139</v>
      </c>
      <c r="E103" s="124"/>
      <c r="F103" s="124"/>
      <c r="G103" s="124"/>
      <c r="H103" s="124"/>
      <c r="I103" s="124"/>
      <c r="J103" s="125">
        <f>J143</f>
        <v>0</v>
      </c>
      <c r="L103" s="122"/>
    </row>
    <row r="104" spans="2:12" s="10" customFormat="1" ht="19.9" customHeight="1">
      <c r="B104" s="122"/>
      <c r="D104" s="123" t="s">
        <v>140</v>
      </c>
      <c r="E104" s="124"/>
      <c r="F104" s="124"/>
      <c r="G104" s="124"/>
      <c r="H104" s="124"/>
      <c r="I104" s="124"/>
      <c r="J104" s="125">
        <f>J154</f>
        <v>0</v>
      </c>
      <c r="L104" s="122"/>
    </row>
    <row r="105" spans="2:12" s="10" customFormat="1" ht="19.9" customHeight="1">
      <c r="B105" s="122"/>
      <c r="D105" s="123" t="s">
        <v>141</v>
      </c>
      <c r="E105" s="124"/>
      <c r="F105" s="124"/>
      <c r="G105" s="124"/>
      <c r="H105" s="124"/>
      <c r="I105" s="124"/>
      <c r="J105" s="125">
        <f>J178</f>
        <v>0</v>
      </c>
      <c r="L105" s="122"/>
    </row>
    <row r="106" spans="2:12" s="10" customFormat="1" ht="19.9" customHeight="1">
      <c r="B106" s="122"/>
      <c r="D106" s="123" t="s">
        <v>142</v>
      </c>
      <c r="E106" s="124"/>
      <c r="F106" s="124"/>
      <c r="G106" s="124"/>
      <c r="H106" s="124"/>
      <c r="I106" s="124"/>
      <c r="J106" s="125">
        <f>J185</f>
        <v>0</v>
      </c>
      <c r="L106" s="122"/>
    </row>
    <row r="107" spans="1:31" s="2" customFormat="1" ht="21.7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47"/>
      <c r="C108" s="48"/>
      <c r="D108" s="48"/>
      <c r="E108" s="48"/>
      <c r="F108" s="48"/>
      <c r="G108" s="48"/>
      <c r="H108" s="48"/>
      <c r="I108" s="48"/>
      <c r="J108" s="48"/>
      <c r="K108" s="48"/>
      <c r="L108" s="42"/>
      <c r="S108" s="32"/>
      <c r="T108" s="32"/>
      <c r="U108" s="32"/>
      <c r="V108" s="32"/>
      <c r="W108" s="32"/>
      <c r="X108" s="32"/>
      <c r="Y108" s="32"/>
      <c r="Z108" s="32"/>
      <c r="AA108" s="32"/>
      <c r="AB108" s="32"/>
      <c r="AC108" s="32"/>
      <c r="AD108" s="32"/>
      <c r="AE108" s="32"/>
    </row>
    <row r="112" spans="1:31" s="2" customFormat="1" ht="6.95" customHeight="1">
      <c r="A112" s="32"/>
      <c r="B112" s="49"/>
      <c r="C112" s="50"/>
      <c r="D112" s="50"/>
      <c r="E112" s="50"/>
      <c r="F112" s="50"/>
      <c r="G112" s="50"/>
      <c r="H112" s="50"/>
      <c r="I112" s="50"/>
      <c r="J112" s="50"/>
      <c r="K112" s="50"/>
      <c r="L112" s="42"/>
      <c r="S112" s="32"/>
      <c r="T112" s="32"/>
      <c r="U112" s="32"/>
      <c r="V112" s="32"/>
      <c r="W112" s="32"/>
      <c r="X112" s="32"/>
      <c r="Y112" s="32"/>
      <c r="Z112" s="32"/>
      <c r="AA112" s="32"/>
      <c r="AB112" s="32"/>
      <c r="AC112" s="32"/>
      <c r="AD112" s="32"/>
      <c r="AE112" s="32"/>
    </row>
    <row r="113" spans="1:31" s="2" customFormat="1" ht="24.95" customHeight="1">
      <c r="A113" s="32"/>
      <c r="B113" s="33"/>
      <c r="C113" s="21" t="s">
        <v>143</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16</v>
      </c>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4.45" customHeight="1">
      <c r="A116" s="32"/>
      <c r="B116" s="33"/>
      <c r="C116" s="32"/>
      <c r="D116" s="32"/>
      <c r="E116" s="260" t="str">
        <f>E7</f>
        <v>Rekonstrukce elektro-projektová dokumentace I. Etapa - 2+3NP</v>
      </c>
      <c r="F116" s="261"/>
      <c r="G116" s="261"/>
      <c r="H116" s="261"/>
      <c r="I116" s="32"/>
      <c r="J116" s="32"/>
      <c r="K116" s="32"/>
      <c r="L116" s="42"/>
      <c r="S116" s="32"/>
      <c r="T116" s="32"/>
      <c r="U116" s="32"/>
      <c r="V116" s="32"/>
      <c r="W116" s="32"/>
      <c r="X116" s="32"/>
      <c r="Y116" s="32"/>
      <c r="Z116" s="32"/>
      <c r="AA116" s="32"/>
      <c r="AB116" s="32"/>
      <c r="AC116" s="32"/>
      <c r="AD116" s="32"/>
      <c r="AE116" s="32"/>
    </row>
    <row r="117" spans="2:12" s="1" customFormat="1" ht="12" customHeight="1">
      <c r="B117" s="20"/>
      <c r="C117" s="27" t="s">
        <v>126</v>
      </c>
      <c r="L117" s="20"/>
    </row>
    <row r="118" spans="1:31" s="2" customFormat="1" ht="14.45" customHeight="1">
      <c r="A118" s="32"/>
      <c r="B118" s="33"/>
      <c r="C118" s="32"/>
      <c r="D118" s="32"/>
      <c r="E118" s="260" t="s">
        <v>730</v>
      </c>
      <c r="F118" s="262"/>
      <c r="G118" s="262"/>
      <c r="H118" s="262"/>
      <c r="I118" s="32"/>
      <c r="J118" s="32"/>
      <c r="K118" s="32"/>
      <c r="L118" s="42"/>
      <c r="S118" s="32"/>
      <c r="T118" s="32"/>
      <c r="U118" s="32"/>
      <c r="V118" s="32"/>
      <c r="W118" s="32"/>
      <c r="X118" s="32"/>
      <c r="Y118" s="32"/>
      <c r="Z118" s="32"/>
      <c r="AA118" s="32"/>
      <c r="AB118" s="32"/>
      <c r="AC118" s="32"/>
      <c r="AD118" s="32"/>
      <c r="AE118" s="32"/>
    </row>
    <row r="119" spans="1:31" s="2" customFormat="1" ht="12" customHeight="1">
      <c r="A119" s="32"/>
      <c r="B119" s="33"/>
      <c r="C119" s="27" t="s">
        <v>128</v>
      </c>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2" customFormat="1" ht="15.6" customHeight="1">
      <c r="A120" s="32"/>
      <c r="B120" s="33"/>
      <c r="C120" s="32"/>
      <c r="D120" s="32"/>
      <c r="E120" s="222" t="str">
        <f>E11</f>
        <v>stav3 - Stavební přípomoc pro EL v 3.np</v>
      </c>
      <c r="F120" s="262"/>
      <c r="G120" s="262"/>
      <c r="H120" s="262"/>
      <c r="I120" s="32"/>
      <c r="J120" s="32"/>
      <c r="K120" s="32"/>
      <c r="L120" s="42"/>
      <c r="S120" s="32"/>
      <c r="T120" s="32"/>
      <c r="U120" s="32"/>
      <c r="V120" s="32"/>
      <c r="W120" s="32"/>
      <c r="X120" s="32"/>
      <c r="Y120" s="32"/>
      <c r="Z120" s="32"/>
      <c r="AA120" s="32"/>
      <c r="AB120" s="32"/>
      <c r="AC120" s="32"/>
      <c r="AD120" s="32"/>
      <c r="AE120" s="32"/>
    </row>
    <row r="121" spans="1:31" s="2" customFormat="1" ht="6.95"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2" customFormat="1" ht="12" customHeight="1">
      <c r="A122" s="32"/>
      <c r="B122" s="33"/>
      <c r="C122" s="27" t="s">
        <v>20</v>
      </c>
      <c r="D122" s="32"/>
      <c r="E122" s="32"/>
      <c r="F122" s="25" t="str">
        <f>F14</f>
        <v>Hradec Králové, Pražská 68, SOŠ veterinární</v>
      </c>
      <c r="G122" s="32"/>
      <c r="H122" s="32"/>
      <c r="I122" s="27" t="s">
        <v>22</v>
      </c>
      <c r="J122" s="55" t="str">
        <f>IF(J14="","",J14)</f>
        <v>16. 11. 2022</v>
      </c>
      <c r="K122" s="32"/>
      <c r="L122" s="42"/>
      <c r="S122" s="32"/>
      <c r="T122" s="32"/>
      <c r="U122" s="32"/>
      <c r="V122" s="32"/>
      <c r="W122" s="32"/>
      <c r="X122" s="32"/>
      <c r="Y122" s="32"/>
      <c r="Z122" s="32"/>
      <c r="AA122" s="32"/>
      <c r="AB122" s="32"/>
      <c r="AC122" s="32"/>
      <c r="AD122" s="32"/>
      <c r="AE122" s="32"/>
    </row>
    <row r="123" spans="1:31" s="2" customFormat="1" ht="6.95" customHeight="1">
      <c r="A123" s="32"/>
      <c r="B123" s="33"/>
      <c r="C123" s="32"/>
      <c r="D123" s="32"/>
      <c r="E123" s="32"/>
      <c r="F123" s="32"/>
      <c r="G123" s="32"/>
      <c r="H123" s="32"/>
      <c r="I123" s="32"/>
      <c r="J123" s="32"/>
      <c r="K123" s="32"/>
      <c r="L123" s="42"/>
      <c r="S123" s="32"/>
      <c r="T123" s="32"/>
      <c r="U123" s="32"/>
      <c r="V123" s="32"/>
      <c r="W123" s="32"/>
      <c r="X123" s="32"/>
      <c r="Y123" s="32"/>
      <c r="Z123" s="32"/>
      <c r="AA123" s="32"/>
      <c r="AB123" s="32"/>
      <c r="AC123" s="32"/>
      <c r="AD123" s="32"/>
      <c r="AE123" s="32"/>
    </row>
    <row r="124" spans="1:31" s="2" customFormat="1" ht="15.6" customHeight="1">
      <c r="A124" s="32"/>
      <c r="B124" s="33"/>
      <c r="C124" s="27" t="s">
        <v>24</v>
      </c>
      <c r="D124" s="32"/>
      <c r="E124" s="32"/>
      <c r="F124" s="25" t="str">
        <f>E17</f>
        <v xml:space="preserve"> </v>
      </c>
      <c r="G124" s="32"/>
      <c r="H124" s="32"/>
      <c r="I124" s="27" t="s">
        <v>30</v>
      </c>
      <c r="J124" s="30" t="str">
        <f>E23</f>
        <v xml:space="preserve"> </v>
      </c>
      <c r="K124" s="32"/>
      <c r="L124" s="42"/>
      <c r="S124" s="32"/>
      <c r="T124" s="32"/>
      <c r="U124" s="32"/>
      <c r="V124" s="32"/>
      <c r="W124" s="32"/>
      <c r="X124" s="32"/>
      <c r="Y124" s="32"/>
      <c r="Z124" s="32"/>
      <c r="AA124" s="32"/>
      <c r="AB124" s="32"/>
      <c r="AC124" s="32"/>
      <c r="AD124" s="32"/>
      <c r="AE124" s="32"/>
    </row>
    <row r="125" spans="1:31" s="2" customFormat="1" ht="15.6" customHeight="1">
      <c r="A125" s="32"/>
      <c r="B125" s="33"/>
      <c r="C125" s="27" t="s">
        <v>28</v>
      </c>
      <c r="D125" s="32"/>
      <c r="E125" s="32"/>
      <c r="F125" s="25" t="str">
        <f>IF(E20="","",E20)</f>
        <v>Vyplň údaj</v>
      </c>
      <c r="G125" s="32"/>
      <c r="H125" s="32"/>
      <c r="I125" s="27" t="s">
        <v>32</v>
      </c>
      <c r="J125" s="30" t="str">
        <f>E26</f>
        <v xml:space="preserve"> </v>
      </c>
      <c r="K125" s="32"/>
      <c r="L125" s="42"/>
      <c r="S125" s="32"/>
      <c r="T125" s="32"/>
      <c r="U125" s="32"/>
      <c r="V125" s="32"/>
      <c r="W125" s="32"/>
      <c r="X125" s="32"/>
      <c r="Y125" s="32"/>
      <c r="Z125" s="32"/>
      <c r="AA125" s="32"/>
      <c r="AB125" s="32"/>
      <c r="AC125" s="32"/>
      <c r="AD125" s="32"/>
      <c r="AE125" s="32"/>
    </row>
    <row r="126" spans="1:31" s="2" customFormat="1" ht="10.35" customHeight="1">
      <c r="A126" s="32"/>
      <c r="B126" s="33"/>
      <c r="C126" s="32"/>
      <c r="D126" s="32"/>
      <c r="E126" s="32"/>
      <c r="F126" s="32"/>
      <c r="G126" s="32"/>
      <c r="H126" s="32"/>
      <c r="I126" s="32"/>
      <c r="J126" s="32"/>
      <c r="K126" s="32"/>
      <c r="L126" s="42"/>
      <c r="S126" s="32"/>
      <c r="T126" s="32"/>
      <c r="U126" s="32"/>
      <c r="V126" s="32"/>
      <c r="W126" s="32"/>
      <c r="X126" s="32"/>
      <c r="Y126" s="32"/>
      <c r="Z126" s="32"/>
      <c r="AA126" s="32"/>
      <c r="AB126" s="32"/>
      <c r="AC126" s="32"/>
      <c r="AD126" s="32"/>
      <c r="AE126" s="32"/>
    </row>
    <row r="127" spans="1:31" s="11" customFormat="1" ht="29.25" customHeight="1">
      <c r="A127" s="126"/>
      <c r="B127" s="127"/>
      <c r="C127" s="128" t="s">
        <v>144</v>
      </c>
      <c r="D127" s="129" t="s">
        <v>59</v>
      </c>
      <c r="E127" s="129" t="s">
        <v>55</v>
      </c>
      <c r="F127" s="129" t="s">
        <v>56</v>
      </c>
      <c r="G127" s="129" t="s">
        <v>145</v>
      </c>
      <c r="H127" s="129" t="s">
        <v>146</v>
      </c>
      <c r="I127" s="129" t="s">
        <v>147</v>
      </c>
      <c r="J127" s="129" t="s">
        <v>132</v>
      </c>
      <c r="K127" s="130" t="s">
        <v>148</v>
      </c>
      <c r="L127" s="131"/>
      <c r="M127" s="62" t="s">
        <v>1</v>
      </c>
      <c r="N127" s="63" t="s">
        <v>38</v>
      </c>
      <c r="O127" s="63" t="s">
        <v>149</v>
      </c>
      <c r="P127" s="63" t="s">
        <v>150</v>
      </c>
      <c r="Q127" s="63" t="s">
        <v>151</v>
      </c>
      <c r="R127" s="63" t="s">
        <v>152</v>
      </c>
      <c r="S127" s="63" t="s">
        <v>153</v>
      </c>
      <c r="T127" s="64" t="s">
        <v>154</v>
      </c>
      <c r="U127" s="126"/>
      <c r="V127" s="126"/>
      <c r="W127" s="126"/>
      <c r="X127" s="126"/>
      <c r="Y127" s="126"/>
      <c r="Z127" s="126"/>
      <c r="AA127" s="126"/>
      <c r="AB127" s="126"/>
      <c r="AC127" s="126"/>
      <c r="AD127" s="126"/>
      <c r="AE127" s="126"/>
    </row>
    <row r="128" spans="1:63" s="2" customFormat="1" ht="22.9" customHeight="1">
      <c r="A128" s="32"/>
      <c r="B128" s="33"/>
      <c r="C128" s="69" t="s">
        <v>155</v>
      </c>
      <c r="D128" s="32"/>
      <c r="E128" s="32"/>
      <c r="F128" s="32"/>
      <c r="G128" s="32"/>
      <c r="H128" s="32"/>
      <c r="I128" s="32"/>
      <c r="J128" s="132">
        <f>BK128</f>
        <v>0</v>
      </c>
      <c r="K128" s="32"/>
      <c r="L128" s="33"/>
      <c r="M128" s="65"/>
      <c r="N128" s="56"/>
      <c r="O128" s="66"/>
      <c r="P128" s="133">
        <f>P129+P142</f>
        <v>0</v>
      </c>
      <c r="Q128" s="66"/>
      <c r="R128" s="133">
        <f>R129+R142</f>
        <v>3.8570375800000005</v>
      </c>
      <c r="S128" s="66"/>
      <c r="T128" s="134">
        <f>T129+T142</f>
        <v>0.2951491</v>
      </c>
      <c r="U128" s="32"/>
      <c r="V128" s="32"/>
      <c r="W128" s="32"/>
      <c r="X128" s="32"/>
      <c r="Y128" s="32"/>
      <c r="Z128" s="32"/>
      <c r="AA128" s="32"/>
      <c r="AB128" s="32"/>
      <c r="AC128" s="32"/>
      <c r="AD128" s="32"/>
      <c r="AE128" s="32"/>
      <c r="AT128" s="17" t="s">
        <v>73</v>
      </c>
      <c r="AU128" s="17" t="s">
        <v>134</v>
      </c>
      <c r="BK128" s="135">
        <f>BK129+BK142</f>
        <v>0</v>
      </c>
    </row>
    <row r="129" spans="2:63" s="12" customFormat="1" ht="25.9" customHeight="1">
      <c r="B129" s="136"/>
      <c r="D129" s="137" t="s">
        <v>73</v>
      </c>
      <c r="E129" s="138" t="s">
        <v>156</v>
      </c>
      <c r="F129" s="138" t="s">
        <v>157</v>
      </c>
      <c r="I129" s="139"/>
      <c r="J129" s="140">
        <f>BK129</f>
        <v>0</v>
      </c>
      <c r="L129" s="136"/>
      <c r="M129" s="141"/>
      <c r="N129" s="142"/>
      <c r="O129" s="142"/>
      <c r="P129" s="143">
        <f>P130+P139</f>
        <v>0</v>
      </c>
      <c r="Q129" s="142"/>
      <c r="R129" s="143">
        <f>R130+R139</f>
        <v>0.05436599999999999</v>
      </c>
      <c r="S129" s="142"/>
      <c r="T129" s="144">
        <f>T130+T139</f>
        <v>0</v>
      </c>
      <c r="AR129" s="137" t="s">
        <v>81</v>
      </c>
      <c r="AT129" s="145" t="s">
        <v>73</v>
      </c>
      <c r="AU129" s="145" t="s">
        <v>74</v>
      </c>
      <c r="AY129" s="137" t="s">
        <v>158</v>
      </c>
      <c r="BK129" s="146">
        <f>BK130+BK139</f>
        <v>0</v>
      </c>
    </row>
    <row r="130" spans="2:63" s="12" customFormat="1" ht="22.9" customHeight="1">
      <c r="B130" s="136"/>
      <c r="D130" s="137" t="s">
        <v>73</v>
      </c>
      <c r="E130" s="147" t="s">
        <v>159</v>
      </c>
      <c r="F130" s="147" t="s">
        <v>160</v>
      </c>
      <c r="I130" s="139"/>
      <c r="J130" s="148">
        <f>BK130</f>
        <v>0</v>
      </c>
      <c r="L130" s="136"/>
      <c r="M130" s="141"/>
      <c r="N130" s="142"/>
      <c r="O130" s="142"/>
      <c r="P130" s="143">
        <f>SUM(P131:P138)</f>
        <v>0</v>
      </c>
      <c r="Q130" s="142"/>
      <c r="R130" s="143">
        <f>SUM(R131:R138)</f>
        <v>0.05436599999999999</v>
      </c>
      <c r="S130" s="142"/>
      <c r="T130" s="144">
        <f>SUM(T131:T138)</f>
        <v>0</v>
      </c>
      <c r="AR130" s="137" t="s">
        <v>81</v>
      </c>
      <c r="AT130" s="145" t="s">
        <v>73</v>
      </c>
      <c r="AU130" s="145" t="s">
        <v>81</v>
      </c>
      <c r="AY130" s="137" t="s">
        <v>158</v>
      </c>
      <c r="BK130" s="146">
        <f>SUM(BK131:BK138)</f>
        <v>0</v>
      </c>
    </row>
    <row r="131" spans="1:65" s="2" customFormat="1" ht="30" customHeight="1">
      <c r="A131" s="32"/>
      <c r="B131" s="149"/>
      <c r="C131" s="150" t="s">
        <v>81</v>
      </c>
      <c r="D131" s="150" t="s">
        <v>161</v>
      </c>
      <c r="E131" s="151" t="s">
        <v>162</v>
      </c>
      <c r="F131" s="152" t="s">
        <v>163</v>
      </c>
      <c r="G131" s="153" t="s">
        <v>164</v>
      </c>
      <c r="H131" s="154">
        <v>418.2</v>
      </c>
      <c r="I131" s="155"/>
      <c r="J131" s="156">
        <f>ROUND(I131*H131,2)</f>
        <v>0</v>
      </c>
      <c r="K131" s="152" t="s">
        <v>165</v>
      </c>
      <c r="L131" s="33"/>
      <c r="M131" s="157" t="s">
        <v>1</v>
      </c>
      <c r="N131" s="158" t="s">
        <v>39</v>
      </c>
      <c r="O131" s="58"/>
      <c r="P131" s="159">
        <f>O131*H131</f>
        <v>0</v>
      </c>
      <c r="Q131" s="159">
        <v>0.00013</v>
      </c>
      <c r="R131" s="159">
        <f>Q131*H131</f>
        <v>0.05436599999999999</v>
      </c>
      <c r="S131" s="159">
        <v>0</v>
      </c>
      <c r="T131" s="160">
        <f>S131*H131</f>
        <v>0</v>
      </c>
      <c r="U131" s="32"/>
      <c r="V131" s="32"/>
      <c r="W131" s="32"/>
      <c r="X131" s="32"/>
      <c r="Y131" s="32"/>
      <c r="Z131" s="32"/>
      <c r="AA131" s="32"/>
      <c r="AB131" s="32"/>
      <c r="AC131" s="32"/>
      <c r="AD131" s="32"/>
      <c r="AE131" s="32"/>
      <c r="AR131" s="161" t="s">
        <v>166</v>
      </c>
      <c r="AT131" s="161" t="s">
        <v>161</v>
      </c>
      <c r="AU131" s="161" t="s">
        <v>83</v>
      </c>
      <c r="AY131" s="17" t="s">
        <v>158</v>
      </c>
      <c r="BE131" s="162">
        <f>IF(N131="základní",J131,0)</f>
        <v>0</v>
      </c>
      <c r="BF131" s="162">
        <f>IF(N131="snížená",J131,0)</f>
        <v>0</v>
      </c>
      <c r="BG131" s="162">
        <f>IF(N131="zákl. přenesená",J131,0)</f>
        <v>0</v>
      </c>
      <c r="BH131" s="162">
        <f>IF(N131="sníž. přenesená",J131,0)</f>
        <v>0</v>
      </c>
      <c r="BI131" s="162">
        <f>IF(N131="nulová",J131,0)</f>
        <v>0</v>
      </c>
      <c r="BJ131" s="17" t="s">
        <v>81</v>
      </c>
      <c r="BK131" s="162">
        <f>ROUND(I131*H131,2)</f>
        <v>0</v>
      </c>
      <c r="BL131" s="17" t="s">
        <v>166</v>
      </c>
      <c r="BM131" s="161" t="s">
        <v>732</v>
      </c>
    </row>
    <row r="132" spans="1:47" s="2" customFormat="1" ht="19.5">
      <c r="A132" s="32"/>
      <c r="B132" s="33"/>
      <c r="C132" s="32"/>
      <c r="D132" s="163" t="s">
        <v>168</v>
      </c>
      <c r="E132" s="32"/>
      <c r="F132" s="164" t="s">
        <v>169</v>
      </c>
      <c r="G132" s="32"/>
      <c r="H132" s="32"/>
      <c r="I132" s="165"/>
      <c r="J132" s="32"/>
      <c r="K132" s="32"/>
      <c r="L132" s="33"/>
      <c r="M132" s="166"/>
      <c r="N132" s="167"/>
      <c r="O132" s="58"/>
      <c r="P132" s="58"/>
      <c r="Q132" s="58"/>
      <c r="R132" s="58"/>
      <c r="S132" s="58"/>
      <c r="T132" s="59"/>
      <c r="U132" s="32"/>
      <c r="V132" s="32"/>
      <c r="W132" s="32"/>
      <c r="X132" s="32"/>
      <c r="Y132" s="32"/>
      <c r="Z132" s="32"/>
      <c r="AA132" s="32"/>
      <c r="AB132" s="32"/>
      <c r="AC132" s="32"/>
      <c r="AD132" s="32"/>
      <c r="AE132" s="32"/>
      <c r="AT132" s="17" t="s">
        <v>168</v>
      </c>
      <c r="AU132" s="17" t="s">
        <v>83</v>
      </c>
    </row>
    <row r="133" spans="2:51" s="13" customFormat="1" ht="11.25">
      <c r="B133" s="168"/>
      <c r="D133" s="163" t="s">
        <v>170</v>
      </c>
      <c r="E133" s="169" t="s">
        <v>1</v>
      </c>
      <c r="F133" s="170" t="s">
        <v>171</v>
      </c>
      <c r="H133" s="171">
        <v>418.2</v>
      </c>
      <c r="I133" s="172"/>
      <c r="L133" s="168"/>
      <c r="M133" s="173"/>
      <c r="N133" s="174"/>
      <c r="O133" s="174"/>
      <c r="P133" s="174"/>
      <c r="Q133" s="174"/>
      <c r="R133" s="174"/>
      <c r="S133" s="174"/>
      <c r="T133" s="175"/>
      <c r="AT133" s="169" t="s">
        <v>170</v>
      </c>
      <c r="AU133" s="169" t="s">
        <v>83</v>
      </c>
      <c r="AV133" s="13" t="s">
        <v>83</v>
      </c>
      <c r="AW133" s="13" t="s">
        <v>31</v>
      </c>
      <c r="AX133" s="13" t="s">
        <v>81</v>
      </c>
      <c r="AY133" s="169" t="s">
        <v>158</v>
      </c>
    </row>
    <row r="134" spans="1:65" s="2" customFormat="1" ht="14.45" customHeight="1">
      <c r="A134" s="32"/>
      <c r="B134" s="149"/>
      <c r="C134" s="150" t="s">
        <v>83</v>
      </c>
      <c r="D134" s="150" t="s">
        <v>161</v>
      </c>
      <c r="E134" s="151" t="s">
        <v>172</v>
      </c>
      <c r="F134" s="152" t="s">
        <v>173</v>
      </c>
      <c r="G134" s="153" t="s">
        <v>174</v>
      </c>
      <c r="H134" s="154">
        <v>50</v>
      </c>
      <c r="I134" s="155"/>
      <c r="J134" s="156">
        <f>ROUND(I134*H134,2)</f>
        <v>0</v>
      </c>
      <c r="K134" s="152" t="s">
        <v>1</v>
      </c>
      <c r="L134" s="33"/>
      <c r="M134" s="157" t="s">
        <v>1</v>
      </c>
      <c r="N134" s="158" t="s">
        <v>39</v>
      </c>
      <c r="O134" s="58"/>
      <c r="P134" s="159">
        <f>O134*H134</f>
        <v>0</v>
      </c>
      <c r="Q134" s="159">
        <v>0</v>
      </c>
      <c r="R134" s="159">
        <f>Q134*H134</f>
        <v>0</v>
      </c>
      <c r="S134" s="159">
        <v>0</v>
      </c>
      <c r="T134" s="160">
        <f>S134*H134</f>
        <v>0</v>
      </c>
      <c r="U134" s="32"/>
      <c r="V134" s="32"/>
      <c r="W134" s="32"/>
      <c r="X134" s="32"/>
      <c r="Y134" s="32"/>
      <c r="Z134" s="32"/>
      <c r="AA134" s="32"/>
      <c r="AB134" s="32"/>
      <c r="AC134" s="32"/>
      <c r="AD134" s="32"/>
      <c r="AE134" s="32"/>
      <c r="AR134" s="161" t="s">
        <v>166</v>
      </c>
      <c r="AT134" s="161" t="s">
        <v>161</v>
      </c>
      <c r="AU134" s="161" t="s">
        <v>83</v>
      </c>
      <c r="AY134" s="17" t="s">
        <v>158</v>
      </c>
      <c r="BE134" s="162">
        <f>IF(N134="základní",J134,0)</f>
        <v>0</v>
      </c>
      <c r="BF134" s="162">
        <f>IF(N134="snížená",J134,0)</f>
        <v>0</v>
      </c>
      <c r="BG134" s="162">
        <f>IF(N134="zákl. přenesená",J134,0)</f>
        <v>0</v>
      </c>
      <c r="BH134" s="162">
        <f>IF(N134="sníž. přenesená",J134,0)</f>
        <v>0</v>
      </c>
      <c r="BI134" s="162">
        <f>IF(N134="nulová",J134,0)</f>
        <v>0</v>
      </c>
      <c r="BJ134" s="17" t="s">
        <v>81</v>
      </c>
      <c r="BK134" s="162">
        <f>ROUND(I134*H134,2)</f>
        <v>0</v>
      </c>
      <c r="BL134" s="17" t="s">
        <v>166</v>
      </c>
      <c r="BM134" s="161" t="s">
        <v>733</v>
      </c>
    </row>
    <row r="135" spans="1:47" s="2" customFormat="1" ht="11.25">
      <c r="A135" s="32"/>
      <c r="B135" s="33"/>
      <c r="C135" s="32"/>
      <c r="D135" s="163" t="s">
        <v>168</v>
      </c>
      <c r="E135" s="32"/>
      <c r="F135" s="164" t="s">
        <v>173</v>
      </c>
      <c r="G135" s="32"/>
      <c r="H135" s="32"/>
      <c r="I135" s="165"/>
      <c r="J135" s="32"/>
      <c r="K135" s="32"/>
      <c r="L135" s="33"/>
      <c r="M135" s="166"/>
      <c r="N135" s="167"/>
      <c r="O135" s="58"/>
      <c r="P135" s="58"/>
      <c r="Q135" s="58"/>
      <c r="R135" s="58"/>
      <c r="S135" s="58"/>
      <c r="T135" s="59"/>
      <c r="U135" s="32"/>
      <c r="V135" s="32"/>
      <c r="W135" s="32"/>
      <c r="X135" s="32"/>
      <c r="Y135" s="32"/>
      <c r="Z135" s="32"/>
      <c r="AA135" s="32"/>
      <c r="AB135" s="32"/>
      <c r="AC135" s="32"/>
      <c r="AD135" s="32"/>
      <c r="AE135" s="32"/>
      <c r="AT135" s="17" t="s">
        <v>168</v>
      </c>
      <c r="AU135" s="17" t="s">
        <v>83</v>
      </c>
    </row>
    <row r="136" spans="1:47" s="2" customFormat="1" ht="48.75">
      <c r="A136" s="32"/>
      <c r="B136" s="33"/>
      <c r="C136" s="32"/>
      <c r="D136" s="163" t="s">
        <v>176</v>
      </c>
      <c r="E136" s="32"/>
      <c r="F136" s="176" t="s">
        <v>177</v>
      </c>
      <c r="G136" s="32"/>
      <c r="H136" s="32"/>
      <c r="I136" s="165"/>
      <c r="J136" s="32"/>
      <c r="K136" s="32"/>
      <c r="L136" s="33"/>
      <c r="M136" s="166"/>
      <c r="N136" s="167"/>
      <c r="O136" s="58"/>
      <c r="P136" s="58"/>
      <c r="Q136" s="58"/>
      <c r="R136" s="58"/>
      <c r="S136" s="58"/>
      <c r="T136" s="59"/>
      <c r="U136" s="32"/>
      <c r="V136" s="32"/>
      <c r="W136" s="32"/>
      <c r="X136" s="32"/>
      <c r="Y136" s="32"/>
      <c r="Z136" s="32"/>
      <c r="AA136" s="32"/>
      <c r="AB136" s="32"/>
      <c r="AC136" s="32"/>
      <c r="AD136" s="32"/>
      <c r="AE136" s="32"/>
      <c r="AT136" s="17" t="s">
        <v>176</v>
      </c>
      <c r="AU136" s="17" t="s">
        <v>83</v>
      </c>
    </row>
    <row r="137" spans="1:65" s="2" customFormat="1" ht="14.45" customHeight="1">
      <c r="A137" s="32"/>
      <c r="B137" s="149"/>
      <c r="C137" s="150" t="s">
        <v>178</v>
      </c>
      <c r="D137" s="150" t="s">
        <v>161</v>
      </c>
      <c r="E137" s="151" t="s">
        <v>179</v>
      </c>
      <c r="F137" s="152" t="s">
        <v>180</v>
      </c>
      <c r="G137" s="153" t="s">
        <v>174</v>
      </c>
      <c r="H137" s="154">
        <v>30</v>
      </c>
      <c r="I137" s="155"/>
      <c r="J137" s="156">
        <f>ROUND(I137*H137,2)</f>
        <v>0</v>
      </c>
      <c r="K137" s="152" t="s">
        <v>1</v>
      </c>
      <c r="L137" s="33"/>
      <c r="M137" s="157" t="s">
        <v>1</v>
      </c>
      <c r="N137" s="158" t="s">
        <v>39</v>
      </c>
      <c r="O137" s="58"/>
      <c r="P137" s="159">
        <f>O137*H137</f>
        <v>0</v>
      </c>
      <c r="Q137" s="159">
        <v>0</v>
      </c>
      <c r="R137" s="159">
        <f>Q137*H137</f>
        <v>0</v>
      </c>
      <c r="S137" s="159">
        <v>0</v>
      </c>
      <c r="T137" s="160">
        <f>S137*H137</f>
        <v>0</v>
      </c>
      <c r="U137" s="32"/>
      <c r="V137" s="32"/>
      <c r="W137" s="32"/>
      <c r="X137" s="32"/>
      <c r="Y137" s="32"/>
      <c r="Z137" s="32"/>
      <c r="AA137" s="32"/>
      <c r="AB137" s="32"/>
      <c r="AC137" s="32"/>
      <c r="AD137" s="32"/>
      <c r="AE137" s="32"/>
      <c r="AR137" s="161" t="s">
        <v>166</v>
      </c>
      <c r="AT137" s="161" t="s">
        <v>161</v>
      </c>
      <c r="AU137" s="161" t="s">
        <v>83</v>
      </c>
      <c r="AY137" s="17" t="s">
        <v>158</v>
      </c>
      <c r="BE137" s="162">
        <f>IF(N137="základní",J137,0)</f>
        <v>0</v>
      </c>
      <c r="BF137" s="162">
        <f>IF(N137="snížená",J137,0)</f>
        <v>0</v>
      </c>
      <c r="BG137" s="162">
        <f>IF(N137="zákl. přenesená",J137,0)</f>
        <v>0</v>
      </c>
      <c r="BH137" s="162">
        <f>IF(N137="sníž. přenesená",J137,0)</f>
        <v>0</v>
      </c>
      <c r="BI137" s="162">
        <f>IF(N137="nulová",J137,0)</f>
        <v>0</v>
      </c>
      <c r="BJ137" s="17" t="s">
        <v>81</v>
      </c>
      <c r="BK137" s="162">
        <f>ROUND(I137*H137,2)</f>
        <v>0</v>
      </c>
      <c r="BL137" s="17" t="s">
        <v>166</v>
      </c>
      <c r="BM137" s="161" t="s">
        <v>734</v>
      </c>
    </row>
    <row r="138" spans="1:47" s="2" customFormat="1" ht="11.25">
      <c r="A138" s="32"/>
      <c r="B138" s="33"/>
      <c r="C138" s="32"/>
      <c r="D138" s="163" t="s">
        <v>168</v>
      </c>
      <c r="E138" s="32"/>
      <c r="F138" s="164" t="s">
        <v>180</v>
      </c>
      <c r="G138" s="32"/>
      <c r="H138" s="32"/>
      <c r="I138" s="165"/>
      <c r="J138" s="32"/>
      <c r="K138" s="32"/>
      <c r="L138" s="33"/>
      <c r="M138" s="166"/>
      <c r="N138" s="167"/>
      <c r="O138" s="58"/>
      <c r="P138" s="58"/>
      <c r="Q138" s="58"/>
      <c r="R138" s="58"/>
      <c r="S138" s="58"/>
      <c r="T138" s="59"/>
      <c r="U138" s="32"/>
      <c r="V138" s="32"/>
      <c r="W138" s="32"/>
      <c r="X138" s="32"/>
      <c r="Y138" s="32"/>
      <c r="Z138" s="32"/>
      <c r="AA138" s="32"/>
      <c r="AB138" s="32"/>
      <c r="AC138" s="32"/>
      <c r="AD138" s="32"/>
      <c r="AE138" s="32"/>
      <c r="AT138" s="17" t="s">
        <v>168</v>
      </c>
      <c r="AU138" s="17" t="s">
        <v>83</v>
      </c>
    </row>
    <row r="139" spans="2:63" s="12" customFormat="1" ht="22.9" customHeight="1">
      <c r="B139" s="136"/>
      <c r="D139" s="137" t="s">
        <v>73</v>
      </c>
      <c r="E139" s="147" t="s">
        <v>182</v>
      </c>
      <c r="F139" s="147" t="s">
        <v>183</v>
      </c>
      <c r="I139" s="139"/>
      <c r="J139" s="148">
        <f>BK139</f>
        <v>0</v>
      </c>
      <c r="L139" s="136"/>
      <c r="M139" s="141"/>
      <c r="N139" s="142"/>
      <c r="O139" s="142"/>
      <c r="P139" s="143">
        <f>SUM(P140:P141)</f>
        <v>0</v>
      </c>
      <c r="Q139" s="142"/>
      <c r="R139" s="143">
        <f>SUM(R140:R141)</f>
        <v>0</v>
      </c>
      <c r="S139" s="142"/>
      <c r="T139" s="144">
        <f>SUM(T140:T141)</f>
        <v>0</v>
      </c>
      <c r="AR139" s="137" t="s">
        <v>81</v>
      </c>
      <c r="AT139" s="145" t="s">
        <v>73</v>
      </c>
      <c r="AU139" s="145" t="s">
        <v>81</v>
      </c>
      <c r="AY139" s="137" t="s">
        <v>158</v>
      </c>
      <c r="BK139" s="146">
        <f>SUM(BK140:BK141)</f>
        <v>0</v>
      </c>
    </row>
    <row r="140" spans="1:65" s="2" customFormat="1" ht="19.9" customHeight="1">
      <c r="A140" s="32"/>
      <c r="B140" s="149"/>
      <c r="C140" s="150" t="s">
        <v>166</v>
      </c>
      <c r="D140" s="150" t="s">
        <v>161</v>
      </c>
      <c r="E140" s="151" t="s">
        <v>184</v>
      </c>
      <c r="F140" s="152" t="s">
        <v>185</v>
      </c>
      <c r="G140" s="153" t="s">
        <v>186</v>
      </c>
      <c r="H140" s="154">
        <v>0.054</v>
      </c>
      <c r="I140" s="155"/>
      <c r="J140" s="156">
        <f>ROUND(I140*H140,2)</f>
        <v>0</v>
      </c>
      <c r="K140" s="152" t="s">
        <v>165</v>
      </c>
      <c r="L140" s="33"/>
      <c r="M140" s="157" t="s">
        <v>1</v>
      </c>
      <c r="N140" s="158" t="s">
        <v>39</v>
      </c>
      <c r="O140" s="58"/>
      <c r="P140" s="159">
        <f>O140*H140</f>
        <v>0</v>
      </c>
      <c r="Q140" s="159">
        <v>0</v>
      </c>
      <c r="R140" s="159">
        <f>Q140*H140</f>
        <v>0</v>
      </c>
      <c r="S140" s="159">
        <v>0</v>
      </c>
      <c r="T140" s="160">
        <f>S140*H140</f>
        <v>0</v>
      </c>
      <c r="U140" s="32"/>
      <c r="V140" s="32"/>
      <c r="W140" s="32"/>
      <c r="X140" s="32"/>
      <c r="Y140" s="32"/>
      <c r="Z140" s="32"/>
      <c r="AA140" s="32"/>
      <c r="AB140" s="32"/>
      <c r="AC140" s="32"/>
      <c r="AD140" s="32"/>
      <c r="AE140" s="32"/>
      <c r="AR140" s="161" t="s">
        <v>166</v>
      </c>
      <c r="AT140" s="161" t="s">
        <v>161</v>
      </c>
      <c r="AU140" s="161" t="s">
        <v>83</v>
      </c>
      <c r="AY140" s="17" t="s">
        <v>158</v>
      </c>
      <c r="BE140" s="162">
        <f>IF(N140="základní",J140,0)</f>
        <v>0</v>
      </c>
      <c r="BF140" s="162">
        <f>IF(N140="snížená",J140,0)</f>
        <v>0</v>
      </c>
      <c r="BG140" s="162">
        <f>IF(N140="zákl. přenesená",J140,0)</f>
        <v>0</v>
      </c>
      <c r="BH140" s="162">
        <f>IF(N140="sníž. přenesená",J140,0)</f>
        <v>0</v>
      </c>
      <c r="BI140" s="162">
        <f>IF(N140="nulová",J140,0)</f>
        <v>0</v>
      </c>
      <c r="BJ140" s="17" t="s">
        <v>81</v>
      </c>
      <c r="BK140" s="162">
        <f>ROUND(I140*H140,2)</f>
        <v>0</v>
      </c>
      <c r="BL140" s="17" t="s">
        <v>166</v>
      </c>
      <c r="BM140" s="161" t="s">
        <v>735</v>
      </c>
    </row>
    <row r="141" spans="1:47" s="2" customFormat="1" ht="29.25">
      <c r="A141" s="32"/>
      <c r="B141" s="33"/>
      <c r="C141" s="32"/>
      <c r="D141" s="163" t="s">
        <v>168</v>
      </c>
      <c r="E141" s="32"/>
      <c r="F141" s="164" t="s">
        <v>188</v>
      </c>
      <c r="G141" s="32"/>
      <c r="H141" s="32"/>
      <c r="I141" s="165"/>
      <c r="J141" s="32"/>
      <c r="K141" s="32"/>
      <c r="L141" s="33"/>
      <c r="M141" s="166"/>
      <c r="N141" s="167"/>
      <c r="O141" s="58"/>
      <c r="P141" s="58"/>
      <c r="Q141" s="58"/>
      <c r="R141" s="58"/>
      <c r="S141" s="58"/>
      <c r="T141" s="59"/>
      <c r="U141" s="32"/>
      <c r="V141" s="32"/>
      <c r="W141" s="32"/>
      <c r="X141" s="32"/>
      <c r="Y141" s="32"/>
      <c r="Z141" s="32"/>
      <c r="AA141" s="32"/>
      <c r="AB141" s="32"/>
      <c r="AC141" s="32"/>
      <c r="AD141" s="32"/>
      <c r="AE141" s="32"/>
      <c r="AT141" s="17" t="s">
        <v>168</v>
      </c>
      <c r="AU141" s="17" t="s">
        <v>83</v>
      </c>
    </row>
    <row r="142" spans="2:63" s="12" customFormat="1" ht="25.9" customHeight="1">
      <c r="B142" s="136"/>
      <c r="D142" s="137" t="s">
        <v>73</v>
      </c>
      <c r="E142" s="138" t="s">
        <v>189</v>
      </c>
      <c r="F142" s="138" t="s">
        <v>190</v>
      </c>
      <c r="I142" s="139"/>
      <c r="J142" s="140">
        <f>BK142</f>
        <v>0</v>
      </c>
      <c r="L142" s="136"/>
      <c r="M142" s="141"/>
      <c r="N142" s="142"/>
      <c r="O142" s="142"/>
      <c r="P142" s="143">
        <f>P143+P154+P178+P185</f>
        <v>0</v>
      </c>
      <c r="Q142" s="142"/>
      <c r="R142" s="143">
        <f>R143+R154+R178+R185</f>
        <v>3.8026715800000006</v>
      </c>
      <c r="S142" s="142"/>
      <c r="T142" s="144">
        <f>T143+T154+T178+T185</f>
        <v>0.2951491</v>
      </c>
      <c r="AR142" s="137" t="s">
        <v>83</v>
      </c>
      <c r="AT142" s="145" t="s">
        <v>73</v>
      </c>
      <c r="AU142" s="145" t="s">
        <v>74</v>
      </c>
      <c r="AY142" s="137" t="s">
        <v>158</v>
      </c>
      <c r="BK142" s="146">
        <f>BK143+BK154+BK178+BK185</f>
        <v>0</v>
      </c>
    </row>
    <row r="143" spans="2:63" s="12" customFormat="1" ht="22.9" customHeight="1">
      <c r="B143" s="136"/>
      <c r="D143" s="137" t="s">
        <v>73</v>
      </c>
      <c r="E143" s="147" t="s">
        <v>191</v>
      </c>
      <c r="F143" s="147" t="s">
        <v>192</v>
      </c>
      <c r="I143" s="139"/>
      <c r="J143" s="148">
        <f>BK143</f>
        <v>0</v>
      </c>
      <c r="L143" s="136"/>
      <c r="M143" s="141"/>
      <c r="N143" s="142"/>
      <c r="O143" s="142"/>
      <c r="P143" s="143">
        <f>SUM(P144:P153)</f>
        <v>0</v>
      </c>
      <c r="Q143" s="142"/>
      <c r="R143" s="143">
        <f>SUM(R144:R153)</f>
        <v>1.105698</v>
      </c>
      <c r="S143" s="142"/>
      <c r="T143" s="144">
        <f>SUM(T144:T153)</f>
        <v>0</v>
      </c>
      <c r="AR143" s="137" t="s">
        <v>83</v>
      </c>
      <c r="AT143" s="145" t="s">
        <v>73</v>
      </c>
      <c r="AU143" s="145" t="s">
        <v>81</v>
      </c>
      <c r="AY143" s="137" t="s">
        <v>158</v>
      </c>
      <c r="BK143" s="146">
        <f>SUM(BK144:BK153)</f>
        <v>0</v>
      </c>
    </row>
    <row r="144" spans="1:65" s="2" customFormat="1" ht="22.15" customHeight="1">
      <c r="A144" s="32"/>
      <c r="B144" s="149"/>
      <c r="C144" s="150" t="s">
        <v>193</v>
      </c>
      <c r="D144" s="150" t="s">
        <v>161</v>
      </c>
      <c r="E144" s="151" t="s">
        <v>194</v>
      </c>
      <c r="F144" s="152" t="s">
        <v>195</v>
      </c>
      <c r="G144" s="153" t="s">
        <v>164</v>
      </c>
      <c r="H144" s="154">
        <v>304.6</v>
      </c>
      <c r="I144" s="155"/>
      <c r="J144" s="156">
        <f>ROUND(I144*H144,2)</f>
        <v>0</v>
      </c>
      <c r="K144" s="152" t="s">
        <v>165</v>
      </c>
      <c r="L144" s="33"/>
      <c r="M144" s="157" t="s">
        <v>1</v>
      </c>
      <c r="N144" s="158" t="s">
        <v>39</v>
      </c>
      <c r="O144" s="58"/>
      <c r="P144" s="159">
        <f>O144*H144</f>
        <v>0</v>
      </c>
      <c r="Q144" s="159">
        <v>0.00132</v>
      </c>
      <c r="R144" s="159">
        <f>Q144*H144</f>
        <v>0.40207200000000004</v>
      </c>
      <c r="S144" s="159">
        <v>0</v>
      </c>
      <c r="T144" s="160">
        <f>S144*H144</f>
        <v>0</v>
      </c>
      <c r="U144" s="32"/>
      <c r="V144" s="32"/>
      <c r="W144" s="32"/>
      <c r="X144" s="32"/>
      <c r="Y144" s="32"/>
      <c r="Z144" s="32"/>
      <c r="AA144" s="32"/>
      <c r="AB144" s="32"/>
      <c r="AC144" s="32"/>
      <c r="AD144" s="32"/>
      <c r="AE144" s="32"/>
      <c r="AR144" s="161" t="s">
        <v>196</v>
      </c>
      <c r="AT144" s="161" t="s">
        <v>161</v>
      </c>
      <c r="AU144" s="161" t="s">
        <v>83</v>
      </c>
      <c r="AY144" s="17" t="s">
        <v>158</v>
      </c>
      <c r="BE144" s="162">
        <f>IF(N144="základní",J144,0)</f>
        <v>0</v>
      </c>
      <c r="BF144" s="162">
        <f>IF(N144="snížená",J144,0)</f>
        <v>0</v>
      </c>
      <c r="BG144" s="162">
        <f>IF(N144="zákl. přenesená",J144,0)</f>
        <v>0</v>
      </c>
      <c r="BH144" s="162">
        <f>IF(N144="sníž. přenesená",J144,0)</f>
        <v>0</v>
      </c>
      <c r="BI144" s="162">
        <f>IF(N144="nulová",J144,0)</f>
        <v>0</v>
      </c>
      <c r="BJ144" s="17" t="s">
        <v>81</v>
      </c>
      <c r="BK144" s="162">
        <f>ROUND(I144*H144,2)</f>
        <v>0</v>
      </c>
      <c r="BL144" s="17" t="s">
        <v>196</v>
      </c>
      <c r="BM144" s="161" t="s">
        <v>736</v>
      </c>
    </row>
    <row r="145" spans="1:47" s="2" customFormat="1" ht="19.5">
      <c r="A145" s="32"/>
      <c r="B145" s="33"/>
      <c r="C145" s="32"/>
      <c r="D145" s="163" t="s">
        <v>168</v>
      </c>
      <c r="E145" s="32"/>
      <c r="F145" s="164" t="s">
        <v>198</v>
      </c>
      <c r="G145" s="32"/>
      <c r="H145" s="32"/>
      <c r="I145" s="165"/>
      <c r="J145" s="32"/>
      <c r="K145" s="32"/>
      <c r="L145" s="33"/>
      <c r="M145" s="166"/>
      <c r="N145" s="167"/>
      <c r="O145" s="58"/>
      <c r="P145" s="58"/>
      <c r="Q145" s="58"/>
      <c r="R145" s="58"/>
      <c r="S145" s="58"/>
      <c r="T145" s="59"/>
      <c r="U145" s="32"/>
      <c r="V145" s="32"/>
      <c r="W145" s="32"/>
      <c r="X145" s="32"/>
      <c r="Y145" s="32"/>
      <c r="Z145" s="32"/>
      <c r="AA145" s="32"/>
      <c r="AB145" s="32"/>
      <c r="AC145" s="32"/>
      <c r="AD145" s="32"/>
      <c r="AE145" s="32"/>
      <c r="AT145" s="17" t="s">
        <v>168</v>
      </c>
      <c r="AU145" s="17" t="s">
        <v>83</v>
      </c>
    </row>
    <row r="146" spans="2:51" s="13" customFormat="1" ht="11.25">
      <c r="B146" s="168"/>
      <c r="D146" s="163" t="s">
        <v>170</v>
      </c>
      <c r="E146" s="169" t="s">
        <v>1</v>
      </c>
      <c r="F146" s="170" t="s">
        <v>737</v>
      </c>
      <c r="H146" s="171">
        <v>304.6</v>
      </c>
      <c r="I146" s="172"/>
      <c r="L146" s="168"/>
      <c r="M146" s="173"/>
      <c r="N146" s="174"/>
      <c r="O146" s="174"/>
      <c r="P146" s="174"/>
      <c r="Q146" s="174"/>
      <c r="R146" s="174"/>
      <c r="S146" s="174"/>
      <c r="T146" s="175"/>
      <c r="AT146" s="169" t="s">
        <v>170</v>
      </c>
      <c r="AU146" s="169" t="s">
        <v>83</v>
      </c>
      <c r="AV146" s="13" t="s">
        <v>83</v>
      </c>
      <c r="AW146" s="13" t="s">
        <v>31</v>
      </c>
      <c r="AX146" s="13" t="s">
        <v>74</v>
      </c>
      <c r="AY146" s="169" t="s">
        <v>158</v>
      </c>
    </row>
    <row r="147" spans="2:51" s="14" customFormat="1" ht="11.25">
      <c r="B147" s="177"/>
      <c r="D147" s="163" t="s">
        <v>170</v>
      </c>
      <c r="E147" s="178" t="s">
        <v>115</v>
      </c>
      <c r="F147" s="179" t="s">
        <v>201</v>
      </c>
      <c r="H147" s="180">
        <v>304.6</v>
      </c>
      <c r="I147" s="181"/>
      <c r="L147" s="177"/>
      <c r="M147" s="182"/>
      <c r="N147" s="183"/>
      <c r="O147" s="183"/>
      <c r="P147" s="183"/>
      <c r="Q147" s="183"/>
      <c r="R147" s="183"/>
      <c r="S147" s="183"/>
      <c r="T147" s="184"/>
      <c r="AT147" s="178" t="s">
        <v>170</v>
      </c>
      <c r="AU147" s="178" t="s">
        <v>83</v>
      </c>
      <c r="AV147" s="14" t="s">
        <v>166</v>
      </c>
      <c r="AW147" s="14" t="s">
        <v>31</v>
      </c>
      <c r="AX147" s="14" t="s">
        <v>81</v>
      </c>
      <c r="AY147" s="178" t="s">
        <v>158</v>
      </c>
    </row>
    <row r="148" spans="1:65" s="2" customFormat="1" ht="34.9" customHeight="1">
      <c r="A148" s="32"/>
      <c r="B148" s="149"/>
      <c r="C148" s="185" t="s">
        <v>202</v>
      </c>
      <c r="D148" s="185" t="s">
        <v>203</v>
      </c>
      <c r="E148" s="186" t="s">
        <v>738</v>
      </c>
      <c r="F148" s="187" t="s">
        <v>205</v>
      </c>
      <c r="G148" s="188" t="s">
        <v>164</v>
      </c>
      <c r="H148" s="189">
        <v>319.83</v>
      </c>
      <c r="I148" s="190"/>
      <c r="J148" s="191">
        <f>ROUND(I148*H148,2)</f>
        <v>0</v>
      </c>
      <c r="K148" s="187" t="s">
        <v>165</v>
      </c>
      <c r="L148" s="192"/>
      <c r="M148" s="193" t="s">
        <v>1</v>
      </c>
      <c r="N148" s="194" t="s">
        <v>39</v>
      </c>
      <c r="O148" s="58"/>
      <c r="P148" s="159">
        <f>O148*H148</f>
        <v>0</v>
      </c>
      <c r="Q148" s="159">
        <v>0.0022</v>
      </c>
      <c r="R148" s="159">
        <f>Q148*H148</f>
        <v>0.703626</v>
      </c>
      <c r="S148" s="159">
        <v>0</v>
      </c>
      <c r="T148" s="160">
        <f>S148*H148</f>
        <v>0</v>
      </c>
      <c r="U148" s="32"/>
      <c r="V148" s="32"/>
      <c r="W148" s="32"/>
      <c r="X148" s="32"/>
      <c r="Y148" s="32"/>
      <c r="Z148" s="32"/>
      <c r="AA148" s="32"/>
      <c r="AB148" s="32"/>
      <c r="AC148" s="32"/>
      <c r="AD148" s="32"/>
      <c r="AE148" s="32"/>
      <c r="AR148" s="161" t="s">
        <v>206</v>
      </c>
      <c r="AT148" s="161" t="s">
        <v>203</v>
      </c>
      <c r="AU148" s="161" t="s">
        <v>83</v>
      </c>
      <c r="AY148" s="17" t="s">
        <v>158</v>
      </c>
      <c r="BE148" s="162">
        <f>IF(N148="základní",J148,0)</f>
        <v>0</v>
      </c>
      <c r="BF148" s="162">
        <f>IF(N148="snížená",J148,0)</f>
        <v>0</v>
      </c>
      <c r="BG148" s="162">
        <f>IF(N148="zákl. přenesená",J148,0)</f>
        <v>0</v>
      </c>
      <c r="BH148" s="162">
        <f>IF(N148="sníž. přenesená",J148,0)</f>
        <v>0</v>
      </c>
      <c r="BI148" s="162">
        <f>IF(N148="nulová",J148,0)</f>
        <v>0</v>
      </c>
      <c r="BJ148" s="17" t="s">
        <v>81</v>
      </c>
      <c r="BK148" s="162">
        <f>ROUND(I148*H148,2)</f>
        <v>0</v>
      </c>
      <c r="BL148" s="17" t="s">
        <v>196</v>
      </c>
      <c r="BM148" s="161" t="s">
        <v>739</v>
      </c>
    </row>
    <row r="149" spans="1:47" s="2" customFormat="1" ht="19.5">
      <c r="A149" s="32"/>
      <c r="B149" s="33"/>
      <c r="C149" s="32"/>
      <c r="D149" s="163" t="s">
        <v>168</v>
      </c>
      <c r="E149" s="32"/>
      <c r="F149" s="164" t="s">
        <v>205</v>
      </c>
      <c r="G149" s="32"/>
      <c r="H149" s="32"/>
      <c r="I149" s="165"/>
      <c r="J149" s="32"/>
      <c r="K149" s="32"/>
      <c r="L149" s="33"/>
      <c r="M149" s="166"/>
      <c r="N149" s="167"/>
      <c r="O149" s="58"/>
      <c r="P149" s="58"/>
      <c r="Q149" s="58"/>
      <c r="R149" s="58"/>
      <c r="S149" s="58"/>
      <c r="T149" s="59"/>
      <c r="U149" s="32"/>
      <c r="V149" s="32"/>
      <c r="W149" s="32"/>
      <c r="X149" s="32"/>
      <c r="Y149" s="32"/>
      <c r="Z149" s="32"/>
      <c r="AA149" s="32"/>
      <c r="AB149" s="32"/>
      <c r="AC149" s="32"/>
      <c r="AD149" s="32"/>
      <c r="AE149" s="32"/>
      <c r="AT149" s="17" t="s">
        <v>168</v>
      </c>
      <c r="AU149" s="17" t="s">
        <v>83</v>
      </c>
    </row>
    <row r="150" spans="1:47" s="2" customFormat="1" ht="68.25">
      <c r="A150" s="32"/>
      <c r="B150" s="33"/>
      <c r="C150" s="32"/>
      <c r="D150" s="163" t="s">
        <v>176</v>
      </c>
      <c r="E150" s="32"/>
      <c r="F150" s="176" t="s">
        <v>740</v>
      </c>
      <c r="G150" s="32"/>
      <c r="H150" s="32"/>
      <c r="I150" s="165"/>
      <c r="J150" s="32"/>
      <c r="K150" s="32"/>
      <c r="L150" s="33"/>
      <c r="M150" s="166"/>
      <c r="N150" s="167"/>
      <c r="O150" s="58"/>
      <c r="P150" s="58"/>
      <c r="Q150" s="58"/>
      <c r="R150" s="58"/>
      <c r="S150" s="58"/>
      <c r="T150" s="59"/>
      <c r="U150" s="32"/>
      <c r="V150" s="32"/>
      <c r="W150" s="32"/>
      <c r="X150" s="32"/>
      <c r="Y150" s="32"/>
      <c r="Z150" s="32"/>
      <c r="AA150" s="32"/>
      <c r="AB150" s="32"/>
      <c r="AC150" s="32"/>
      <c r="AD150" s="32"/>
      <c r="AE150" s="32"/>
      <c r="AT150" s="17" t="s">
        <v>176</v>
      </c>
      <c r="AU150" s="17" t="s">
        <v>83</v>
      </c>
    </row>
    <row r="151" spans="2:51" s="13" customFormat="1" ht="11.25">
      <c r="B151" s="168"/>
      <c r="D151" s="163" t="s">
        <v>170</v>
      </c>
      <c r="E151" s="169" t="s">
        <v>1</v>
      </c>
      <c r="F151" s="170" t="s">
        <v>209</v>
      </c>
      <c r="H151" s="171">
        <v>319.83</v>
      </c>
      <c r="I151" s="172"/>
      <c r="L151" s="168"/>
      <c r="M151" s="173"/>
      <c r="N151" s="174"/>
      <c r="O151" s="174"/>
      <c r="P151" s="174"/>
      <c r="Q151" s="174"/>
      <c r="R151" s="174"/>
      <c r="S151" s="174"/>
      <c r="T151" s="175"/>
      <c r="AT151" s="169" t="s">
        <v>170</v>
      </c>
      <c r="AU151" s="169" t="s">
        <v>83</v>
      </c>
      <c r="AV151" s="13" t="s">
        <v>83</v>
      </c>
      <c r="AW151" s="13" t="s">
        <v>31</v>
      </c>
      <c r="AX151" s="13" t="s">
        <v>81</v>
      </c>
      <c r="AY151" s="169" t="s">
        <v>158</v>
      </c>
    </row>
    <row r="152" spans="1:65" s="2" customFormat="1" ht="22.15" customHeight="1">
      <c r="A152" s="32"/>
      <c r="B152" s="149"/>
      <c r="C152" s="150" t="s">
        <v>210</v>
      </c>
      <c r="D152" s="150" t="s">
        <v>161</v>
      </c>
      <c r="E152" s="151" t="s">
        <v>211</v>
      </c>
      <c r="F152" s="152" t="s">
        <v>212</v>
      </c>
      <c r="G152" s="153" t="s">
        <v>186</v>
      </c>
      <c r="H152" s="154">
        <v>1.106</v>
      </c>
      <c r="I152" s="155"/>
      <c r="J152" s="156">
        <f>ROUND(I152*H152,2)</f>
        <v>0</v>
      </c>
      <c r="K152" s="152" t="s">
        <v>165</v>
      </c>
      <c r="L152" s="33"/>
      <c r="M152" s="157" t="s">
        <v>1</v>
      </c>
      <c r="N152" s="158" t="s">
        <v>39</v>
      </c>
      <c r="O152" s="58"/>
      <c r="P152" s="159">
        <f>O152*H152</f>
        <v>0</v>
      </c>
      <c r="Q152" s="159">
        <v>0</v>
      </c>
      <c r="R152" s="159">
        <f>Q152*H152</f>
        <v>0</v>
      </c>
      <c r="S152" s="159">
        <v>0</v>
      </c>
      <c r="T152" s="160">
        <f>S152*H152</f>
        <v>0</v>
      </c>
      <c r="U152" s="32"/>
      <c r="V152" s="32"/>
      <c r="W152" s="32"/>
      <c r="X152" s="32"/>
      <c r="Y152" s="32"/>
      <c r="Z152" s="32"/>
      <c r="AA152" s="32"/>
      <c r="AB152" s="32"/>
      <c r="AC152" s="32"/>
      <c r="AD152" s="32"/>
      <c r="AE152" s="32"/>
      <c r="AR152" s="161" t="s">
        <v>196</v>
      </c>
      <c r="AT152" s="161" t="s">
        <v>161</v>
      </c>
      <c r="AU152" s="161" t="s">
        <v>83</v>
      </c>
      <c r="AY152" s="17" t="s">
        <v>158</v>
      </c>
      <c r="BE152" s="162">
        <f>IF(N152="základní",J152,0)</f>
        <v>0</v>
      </c>
      <c r="BF152" s="162">
        <f>IF(N152="snížená",J152,0)</f>
        <v>0</v>
      </c>
      <c r="BG152" s="162">
        <f>IF(N152="zákl. přenesená",J152,0)</f>
        <v>0</v>
      </c>
      <c r="BH152" s="162">
        <f>IF(N152="sníž. přenesená",J152,0)</f>
        <v>0</v>
      </c>
      <c r="BI152" s="162">
        <f>IF(N152="nulová",J152,0)</f>
        <v>0</v>
      </c>
      <c r="BJ152" s="17" t="s">
        <v>81</v>
      </c>
      <c r="BK152" s="162">
        <f>ROUND(I152*H152,2)</f>
        <v>0</v>
      </c>
      <c r="BL152" s="17" t="s">
        <v>196</v>
      </c>
      <c r="BM152" s="161" t="s">
        <v>741</v>
      </c>
    </row>
    <row r="153" spans="1:47" s="2" customFormat="1" ht="29.25">
      <c r="A153" s="32"/>
      <c r="B153" s="33"/>
      <c r="C153" s="32"/>
      <c r="D153" s="163" t="s">
        <v>168</v>
      </c>
      <c r="E153" s="32"/>
      <c r="F153" s="164" t="s">
        <v>214</v>
      </c>
      <c r="G153" s="32"/>
      <c r="H153" s="32"/>
      <c r="I153" s="165"/>
      <c r="J153" s="32"/>
      <c r="K153" s="32"/>
      <c r="L153" s="33"/>
      <c r="M153" s="166"/>
      <c r="N153" s="167"/>
      <c r="O153" s="58"/>
      <c r="P153" s="58"/>
      <c r="Q153" s="58"/>
      <c r="R153" s="58"/>
      <c r="S153" s="58"/>
      <c r="T153" s="59"/>
      <c r="U153" s="32"/>
      <c r="V153" s="32"/>
      <c r="W153" s="32"/>
      <c r="X153" s="32"/>
      <c r="Y153" s="32"/>
      <c r="Z153" s="32"/>
      <c r="AA153" s="32"/>
      <c r="AB153" s="32"/>
      <c r="AC153" s="32"/>
      <c r="AD153" s="32"/>
      <c r="AE153" s="32"/>
      <c r="AT153" s="17" t="s">
        <v>168</v>
      </c>
      <c r="AU153" s="17" t="s">
        <v>83</v>
      </c>
    </row>
    <row r="154" spans="2:63" s="12" customFormat="1" ht="22.9" customHeight="1">
      <c r="B154" s="136"/>
      <c r="D154" s="137" t="s">
        <v>73</v>
      </c>
      <c r="E154" s="147" t="s">
        <v>215</v>
      </c>
      <c r="F154" s="147" t="s">
        <v>216</v>
      </c>
      <c r="I154" s="139"/>
      <c r="J154" s="148">
        <f>BK154</f>
        <v>0</v>
      </c>
      <c r="L154" s="136"/>
      <c r="M154" s="141"/>
      <c r="N154" s="142"/>
      <c r="O154" s="142"/>
      <c r="P154" s="143">
        <f>SUM(P155:P177)</f>
        <v>0</v>
      </c>
      <c r="Q154" s="142"/>
      <c r="R154" s="143">
        <f>SUM(R155:R177)</f>
        <v>1.4601617400000004</v>
      </c>
      <c r="S154" s="142"/>
      <c r="T154" s="144">
        <f>SUM(T155:T177)</f>
        <v>0.011</v>
      </c>
      <c r="AR154" s="137" t="s">
        <v>83</v>
      </c>
      <c r="AT154" s="145" t="s">
        <v>73</v>
      </c>
      <c r="AU154" s="145" t="s">
        <v>81</v>
      </c>
      <c r="AY154" s="137" t="s">
        <v>158</v>
      </c>
      <c r="BK154" s="146">
        <f>SUM(BK155:BK177)</f>
        <v>0</v>
      </c>
    </row>
    <row r="155" spans="1:65" s="2" customFormat="1" ht="22.15" customHeight="1">
      <c r="A155" s="32"/>
      <c r="B155" s="149"/>
      <c r="C155" s="150" t="s">
        <v>217</v>
      </c>
      <c r="D155" s="150" t="s">
        <v>161</v>
      </c>
      <c r="E155" s="151" t="s">
        <v>218</v>
      </c>
      <c r="F155" s="152" t="s">
        <v>219</v>
      </c>
      <c r="G155" s="153" t="s">
        <v>164</v>
      </c>
      <c r="H155" s="154">
        <v>102.4</v>
      </c>
      <c r="I155" s="155"/>
      <c r="J155" s="156">
        <f>ROUND(I155*H155,2)</f>
        <v>0</v>
      </c>
      <c r="K155" s="152" t="s">
        <v>165</v>
      </c>
      <c r="L155" s="33"/>
      <c r="M155" s="157" t="s">
        <v>1</v>
      </c>
      <c r="N155" s="158" t="s">
        <v>39</v>
      </c>
      <c r="O155" s="58"/>
      <c r="P155" s="159">
        <f>O155*H155</f>
        <v>0</v>
      </c>
      <c r="Q155" s="159">
        <v>0.0122</v>
      </c>
      <c r="R155" s="159">
        <f>Q155*H155</f>
        <v>1.2492800000000002</v>
      </c>
      <c r="S155" s="159">
        <v>0</v>
      </c>
      <c r="T155" s="160">
        <f>S155*H155</f>
        <v>0</v>
      </c>
      <c r="U155" s="32"/>
      <c r="V155" s="32"/>
      <c r="W155" s="32"/>
      <c r="X155" s="32"/>
      <c r="Y155" s="32"/>
      <c r="Z155" s="32"/>
      <c r="AA155" s="32"/>
      <c r="AB155" s="32"/>
      <c r="AC155" s="32"/>
      <c r="AD155" s="32"/>
      <c r="AE155" s="32"/>
      <c r="AR155" s="161" t="s">
        <v>196</v>
      </c>
      <c r="AT155" s="161" t="s">
        <v>161</v>
      </c>
      <c r="AU155" s="161" t="s">
        <v>83</v>
      </c>
      <c r="AY155" s="17" t="s">
        <v>158</v>
      </c>
      <c r="BE155" s="162">
        <f>IF(N155="základní",J155,0)</f>
        <v>0</v>
      </c>
      <c r="BF155" s="162">
        <f>IF(N155="snížená",J155,0)</f>
        <v>0</v>
      </c>
      <c r="BG155" s="162">
        <f>IF(N155="zákl. přenesená",J155,0)</f>
        <v>0</v>
      </c>
      <c r="BH155" s="162">
        <f>IF(N155="sníž. přenesená",J155,0)</f>
        <v>0</v>
      </c>
      <c r="BI155" s="162">
        <f>IF(N155="nulová",J155,0)</f>
        <v>0</v>
      </c>
      <c r="BJ155" s="17" t="s">
        <v>81</v>
      </c>
      <c r="BK155" s="162">
        <f>ROUND(I155*H155,2)</f>
        <v>0</v>
      </c>
      <c r="BL155" s="17" t="s">
        <v>196</v>
      </c>
      <c r="BM155" s="161" t="s">
        <v>742</v>
      </c>
    </row>
    <row r="156" spans="1:47" s="2" customFormat="1" ht="29.25">
      <c r="A156" s="32"/>
      <c r="B156" s="33"/>
      <c r="C156" s="32"/>
      <c r="D156" s="163" t="s">
        <v>168</v>
      </c>
      <c r="E156" s="32"/>
      <c r="F156" s="164" t="s">
        <v>221</v>
      </c>
      <c r="G156" s="32"/>
      <c r="H156" s="32"/>
      <c r="I156" s="165"/>
      <c r="J156" s="32"/>
      <c r="K156" s="32"/>
      <c r="L156" s="33"/>
      <c r="M156" s="166"/>
      <c r="N156" s="167"/>
      <c r="O156" s="58"/>
      <c r="P156" s="58"/>
      <c r="Q156" s="58"/>
      <c r="R156" s="58"/>
      <c r="S156" s="58"/>
      <c r="T156" s="59"/>
      <c r="U156" s="32"/>
      <c r="V156" s="32"/>
      <c r="W156" s="32"/>
      <c r="X156" s="32"/>
      <c r="Y156" s="32"/>
      <c r="Z156" s="32"/>
      <c r="AA156" s="32"/>
      <c r="AB156" s="32"/>
      <c r="AC156" s="32"/>
      <c r="AD156" s="32"/>
      <c r="AE156" s="32"/>
      <c r="AT156" s="17" t="s">
        <v>168</v>
      </c>
      <c r="AU156" s="17" t="s">
        <v>83</v>
      </c>
    </row>
    <row r="157" spans="2:51" s="13" customFormat="1" ht="11.25">
      <c r="B157" s="168"/>
      <c r="D157" s="163" t="s">
        <v>170</v>
      </c>
      <c r="E157" s="169" t="s">
        <v>1</v>
      </c>
      <c r="F157" s="170" t="s">
        <v>743</v>
      </c>
      <c r="H157" s="171">
        <v>102.4</v>
      </c>
      <c r="I157" s="172"/>
      <c r="L157" s="168"/>
      <c r="M157" s="173"/>
      <c r="N157" s="174"/>
      <c r="O157" s="174"/>
      <c r="P157" s="174"/>
      <c r="Q157" s="174"/>
      <c r="R157" s="174"/>
      <c r="S157" s="174"/>
      <c r="T157" s="175"/>
      <c r="AT157" s="169" t="s">
        <v>170</v>
      </c>
      <c r="AU157" s="169" t="s">
        <v>83</v>
      </c>
      <c r="AV157" s="13" t="s">
        <v>83</v>
      </c>
      <c r="AW157" s="13" t="s">
        <v>31</v>
      </c>
      <c r="AX157" s="13" t="s">
        <v>74</v>
      </c>
      <c r="AY157" s="169" t="s">
        <v>158</v>
      </c>
    </row>
    <row r="158" spans="2:51" s="14" customFormat="1" ht="11.25">
      <c r="B158" s="177"/>
      <c r="D158" s="163" t="s">
        <v>170</v>
      </c>
      <c r="E158" s="178" t="s">
        <v>113</v>
      </c>
      <c r="F158" s="179" t="s">
        <v>201</v>
      </c>
      <c r="H158" s="180">
        <v>102.4</v>
      </c>
      <c r="I158" s="181"/>
      <c r="L158" s="177"/>
      <c r="M158" s="182"/>
      <c r="N158" s="183"/>
      <c r="O158" s="183"/>
      <c r="P158" s="183"/>
      <c r="Q158" s="183"/>
      <c r="R158" s="183"/>
      <c r="S158" s="183"/>
      <c r="T158" s="184"/>
      <c r="AT158" s="178" t="s">
        <v>170</v>
      </c>
      <c r="AU158" s="178" t="s">
        <v>83</v>
      </c>
      <c r="AV158" s="14" t="s">
        <v>166</v>
      </c>
      <c r="AW158" s="14" t="s">
        <v>31</v>
      </c>
      <c r="AX158" s="14" t="s">
        <v>81</v>
      </c>
      <c r="AY158" s="178" t="s">
        <v>158</v>
      </c>
    </row>
    <row r="159" spans="1:65" s="2" customFormat="1" ht="22.15" customHeight="1">
      <c r="A159" s="32"/>
      <c r="B159" s="149"/>
      <c r="C159" s="150" t="s">
        <v>159</v>
      </c>
      <c r="D159" s="150" t="s">
        <v>161</v>
      </c>
      <c r="E159" s="151" t="s">
        <v>224</v>
      </c>
      <c r="F159" s="152" t="s">
        <v>225</v>
      </c>
      <c r="G159" s="153" t="s">
        <v>164</v>
      </c>
      <c r="H159" s="154">
        <v>11.2</v>
      </c>
      <c r="I159" s="155"/>
      <c r="J159" s="156">
        <f>ROUND(I159*H159,2)</f>
        <v>0</v>
      </c>
      <c r="K159" s="152" t="s">
        <v>165</v>
      </c>
      <c r="L159" s="33"/>
      <c r="M159" s="157" t="s">
        <v>1</v>
      </c>
      <c r="N159" s="158" t="s">
        <v>39</v>
      </c>
      <c r="O159" s="58"/>
      <c r="P159" s="159">
        <f>O159*H159</f>
        <v>0</v>
      </c>
      <c r="Q159" s="159">
        <v>0.01385</v>
      </c>
      <c r="R159" s="159">
        <f>Q159*H159</f>
        <v>0.15511999999999998</v>
      </c>
      <c r="S159" s="159">
        <v>0</v>
      </c>
      <c r="T159" s="160">
        <f>S159*H159</f>
        <v>0</v>
      </c>
      <c r="U159" s="32"/>
      <c r="V159" s="32"/>
      <c r="W159" s="32"/>
      <c r="X159" s="32"/>
      <c r="Y159" s="32"/>
      <c r="Z159" s="32"/>
      <c r="AA159" s="32"/>
      <c r="AB159" s="32"/>
      <c r="AC159" s="32"/>
      <c r="AD159" s="32"/>
      <c r="AE159" s="32"/>
      <c r="AR159" s="161" t="s">
        <v>196</v>
      </c>
      <c r="AT159" s="161" t="s">
        <v>161</v>
      </c>
      <c r="AU159" s="161" t="s">
        <v>83</v>
      </c>
      <c r="AY159" s="17" t="s">
        <v>158</v>
      </c>
      <c r="BE159" s="162">
        <f>IF(N159="základní",J159,0)</f>
        <v>0</v>
      </c>
      <c r="BF159" s="162">
        <f>IF(N159="snížená",J159,0)</f>
        <v>0</v>
      </c>
      <c r="BG159" s="162">
        <f>IF(N159="zákl. přenesená",J159,0)</f>
        <v>0</v>
      </c>
      <c r="BH159" s="162">
        <f>IF(N159="sníž. přenesená",J159,0)</f>
        <v>0</v>
      </c>
      <c r="BI159" s="162">
        <f>IF(N159="nulová",J159,0)</f>
        <v>0</v>
      </c>
      <c r="BJ159" s="17" t="s">
        <v>81</v>
      </c>
      <c r="BK159" s="162">
        <f>ROUND(I159*H159,2)</f>
        <v>0</v>
      </c>
      <c r="BL159" s="17" t="s">
        <v>196</v>
      </c>
      <c r="BM159" s="161" t="s">
        <v>744</v>
      </c>
    </row>
    <row r="160" spans="1:47" s="2" customFormat="1" ht="29.25">
      <c r="A160" s="32"/>
      <c r="B160" s="33"/>
      <c r="C160" s="32"/>
      <c r="D160" s="163" t="s">
        <v>168</v>
      </c>
      <c r="E160" s="32"/>
      <c r="F160" s="164" t="s">
        <v>227</v>
      </c>
      <c r="G160" s="32"/>
      <c r="H160" s="32"/>
      <c r="I160" s="165"/>
      <c r="J160" s="32"/>
      <c r="K160" s="32"/>
      <c r="L160" s="33"/>
      <c r="M160" s="166"/>
      <c r="N160" s="167"/>
      <c r="O160" s="58"/>
      <c r="P160" s="58"/>
      <c r="Q160" s="58"/>
      <c r="R160" s="58"/>
      <c r="S160" s="58"/>
      <c r="T160" s="59"/>
      <c r="U160" s="32"/>
      <c r="V160" s="32"/>
      <c r="W160" s="32"/>
      <c r="X160" s="32"/>
      <c r="Y160" s="32"/>
      <c r="Z160" s="32"/>
      <c r="AA160" s="32"/>
      <c r="AB160" s="32"/>
      <c r="AC160" s="32"/>
      <c r="AD160" s="32"/>
      <c r="AE160" s="32"/>
      <c r="AT160" s="17" t="s">
        <v>168</v>
      </c>
      <c r="AU160" s="17" t="s">
        <v>83</v>
      </c>
    </row>
    <row r="161" spans="2:51" s="13" customFormat="1" ht="11.25">
      <c r="B161" s="168"/>
      <c r="D161" s="163" t="s">
        <v>170</v>
      </c>
      <c r="E161" s="169" t="s">
        <v>118</v>
      </c>
      <c r="F161" s="170" t="s">
        <v>727</v>
      </c>
      <c r="H161" s="171">
        <v>11.2</v>
      </c>
      <c r="I161" s="172"/>
      <c r="L161" s="168"/>
      <c r="M161" s="173"/>
      <c r="N161" s="174"/>
      <c r="O161" s="174"/>
      <c r="P161" s="174"/>
      <c r="Q161" s="174"/>
      <c r="R161" s="174"/>
      <c r="S161" s="174"/>
      <c r="T161" s="175"/>
      <c r="AT161" s="169" t="s">
        <v>170</v>
      </c>
      <c r="AU161" s="169" t="s">
        <v>83</v>
      </c>
      <c r="AV161" s="13" t="s">
        <v>83</v>
      </c>
      <c r="AW161" s="13" t="s">
        <v>31</v>
      </c>
      <c r="AX161" s="13" t="s">
        <v>81</v>
      </c>
      <c r="AY161" s="169" t="s">
        <v>158</v>
      </c>
    </row>
    <row r="162" spans="1:65" s="2" customFormat="1" ht="22.15" customHeight="1">
      <c r="A162" s="32"/>
      <c r="B162" s="149"/>
      <c r="C162" s="150" t="s">
        <v>229</v>
      </c>
      <c r="D162" s="150" t="s">
        <v>161</v>
      </c>
      <c r="E162" s="151" t="s">
        <v>236</v>
      </c>
      <c r="F162" s="152" t="s">
        <v>237</v>
      </c>
      <c r="G162" s="153" t="s">
        <v>238</v>
      </c>
      <c r="H162" s="154">
        <v>1</v>
      </c>
      <c r="I162" s="155"/>
      <c r="J162" s="156">
        <f>ROUND(I162*H162,2)</f>
        <v>0</v>
      </c>
      <c r="K162" s="152" t="s">
        <v>165</v>
      </c>
      <c r="L162" s="33"/>
      <c r="M162" s="157" t="s">
        <v>1</v>
      </c>
      <c r="N162" s="158" t="s">
        <v>39</v>
      </c>
      <c r="O162" s="58"/>
      <c r="P162" s="159">
        <f>O162*H162</f>
        <v>0</v>
      </c>
      <c r="Q162" s="159">
        <v>0.00144</v>
      </c>
      <c r="R162" s="159">
        <f>Q162*H162</f>
        <v>0.00144</v>
      </c>
      <c r="S162" s="159">
        <v>0.011</v>
      </c>
      <c r="T162" s="160">
        <f>S162*H162</f>
        <v>0.011</v>
      </c>
      <c r="U162" s="32"/>
      <c r="V162" s="32"/>
      <c r="W162" s="32"/>
      <c r="X162" s="32"/>
      <c r="Y162" s="32"/>
      <c r="Z162" s="32"/>
      <c r="AA162" s="32"/>
      <c r="AB162" s="32"/>
      <c r="AC162" s="32"/>
      <c r="AD162" s="32"/>
      <c r="AE162" s="32"/>
      <c r="AR162" s="161" t="s">
        <v>196</v>
      </c>
      <c r="AT162" s="161" t="s">
        <v>161</v>
      </c>
      <c r="AU162" s="161" t="s">
        <v>83</v>
      </c>
      <c r="AY162" s="17" t="s">
        <v>158</v>
      </c>
      <c r="BE162" s="162">
        <f>IF(N162="základní",J162,0)</f>
        <v>0</v>
      </c>
      <c r="BF162" s="162">
        <f>IF(N162="snížená",J162,0)</f>
        <v>0</v>
      </c>
      <c r="BG162" s="162">
        <f>IF(N162="zákl. přenesená",J162,0)</f>
        <v>0</v>
      </c>
      <c r="BH162" s="162">
        <f>IF(N162="sníž. přenesená",J162,0)</f>
        <v>0</v>
      </c>
      <c r="BI162" s="162">
        <f>IF(N162="nulová",J162,0)</f>
        <v>0</v>
      </c>
      <c r="BJ162" s="17" t="s">
        <v>81</v>
      </c>
      <c r="BK162" s="162">
        <f>ROUND(I162*H162,2)</f>
        <v>0</v>
      </c>
      <c r="BL162" s="17" t="s">
        <v>196</v>
      </c>
      <c r="BM162" s="161" t="s">
        <v>745</v>
      </c>
    </row>
    <row r="163" spans="1:47" s="2" customFormat="1" ht="29.25">
      <c r="A163" s="32"/>
      <c r="B163" s="33"/>
      <c r="C163" s="32"/>
      <c r="D163" s="163" t="s">
        <v>168</v>
      </c>
      <c r="E163" s="32"/>
      <c r="F163" s="164" t="s">
        <v>240</v>
      </c>
      <c r="G163" s="32"/>
      <c r="H163" s="32"/>
      <c r="I163" s="165"/>
      <c r="J163" s="32"/>
      <c r="K163" s="32"/>
      <c r="L163" s="33"/>
      <c r="M163" s="166"/>
      <c r="N163" s="167"/>
      <c r="O163" s="58"/>
      <c r="P163" s="58"/>
      <c r="Q163" s="58"/>
      <c r="R163" s="58"/>
      <c r="S163" s="58"/>
      <c r="T163" s="59"/>
      <c r="U163" s="32"/>
      <c r="V163" s="32"/>
      <c r="W163" s="32"/>
      <c r="X163" s="32"/>
      <c r="Y163" s="32"/>
      <c r="Z163" s="32"/>
      <c r="AA163" s="32"/>
      <c r="AB163" s="32"/>
      <c r="AC163" s="32"/>
      <c r="AD163" s="32"/>
      <c r="AE163" s="32"/>
      <c r="AT163" s="17" t="s">
        <v>168</v>
      </c>
      <c r="AU163" s="17" t="s">
        <v>83</v>
      </c>
    </row>
    <row r="164" spans="1:65" s="2" customFormat="1" ht="19.9" customHeight="1">
      <c r="A164" s="32"/>
      <c r="B164" s="149"/>
      <c r="C164" s="150" t="s">
        <v>119</v>
      </c>
      <c r="D164" s="150" t="s">
        <v>161</v>
      </c>
      <c r="E164" s="151" t="s">
        <v>746</v>
      </c>
      <c r="F164" s="152" t="s">
        <v>747</v>
      </c>
      <c r="G164" s="153" t="s">
        <v>164</v>
      </c>
      <c r="H164" s="154">
        <v>2.718</v>
      </c>
      <c r="I164" s="155"/>
      <c r="J164" s="156">
        <f>ROUND(I164*H164,2)</f>
        <v>0</v>
      </c>
      <c r="K164" s="152" t="s">
        <v>165</v>
      </c>
      <c r="L164" s="33"/>
      <c r="M164" s="157" t="s">
        <v>1</v>
      </c>
      <c r="N164" s="158" t="s">
        <v>39</v>
      </c>
      <c r="O164" s="58"/>
      <c r="P164" s="159">
        <f>O164*H164</f>
        <v>0</v>
      </c>
      <c r="Q164" s="159">
        <v>0.01393</v>
      </c>
      <c r="R164" s="159">
        <f>Q164*H164</f>
        <v>0.03786174</v>
      </c>
      <c r="S164" s="159">
        <v>0</v>
      </c>
      <c r="T164" s="160">
        <f>S164*H164</f>
        <v>0</v>
      </c>
      <c r="U164" s="32"/>
      <c r="V164" s="32"/>
      <c r="W164" s="32"/>
      <c r="X164" s="32"/>
      <c r="Y164" s="32"/>
      <c r="Z164" s="32"/>
      <c r="AA164" s="32"/>
      <c r="AB164" s="32"/>
      <c r="AC164" s="32"/>
      <c r="AD164" s="32"/>
      <c r="AE164" s="32"/>
      <c r="AR164" s="161" t="s">
        <v>196</v>
      </c>
      <c r="AT164" s="161" t="s">
        <v>161</v>
      </c>
      <c r="AU164" s="161" t="s">
        <v>83</v>
      </c>
      <c r="AY164" s="17" t="s">
        <v>158</v>
      </c>
      <c r="BE164" s="162">
        <f>IF(N164="základní",J164,0)</f>
        <v>0</v>
      </c>
      <c r="BF164" s="162">
        <f>IF(N164="snížená",J164,0)</f>
        <v>0</v>
      </c>
      <c r="BG164" s="162">
        <f>IF(N164="zákl. přenesená",J164,0)</f>
        <v>0</v>
      </c>
      <c r="BH164" s="162">
        <f>IF(N164="sníž. přenesená",J164,0)</f>
        <v>0</v>
      </c>
      <c r="BI164" s="162">
        <f>IF(N164="nulová",J164,0)</f>
        <v>0</v>
      </c>
      <c r="BJ164" s="17" t="s">
        <v>81</v>
      </c>
      <c r="BK164" s="162">
        <f>ROUND(I164*H164,2)</f>
        <v>0</v>
      </c>
      <c r="BL164" s="17" t="s">
        <v>196</v>
      </c>
      <c r="BM164" s="161" t="s">
        <v>748</v>
      </c>
    </row>
    <row r="165" spans="1:47" s="2" customFormat="1" ht="29.25">
      <c r="A165" s="32"/>
      <c r="B165" s="33"/>
      <c r="C165" s="32"/>
      <c r="D165" s="163" t="s">
        <v>168</v>
      </c>
      <c r="E165" s="32"/>
      <c r="F165" s="164" t="s">
        <v>749</v>
      </c>
      <c r="G165" s="32"/>
      <c r="H165" s="32"/>
      <c r="I165" s="165"/>
      <c r="J165" s="32"/>
      <c r="K165" s="32"/>
      <c r="L165" s="33"/>
      <c r="M165" s="166"/>
      <c r="N165" s="167"/>
      <c r="O165" s="58"/>
      <c r="P165" s="58"/>
      <c r="Q165" s="58"/>
      <c r="R165" s="58"/>
      <c r="S165" s="58"/>
      <c r="T165" s="59"/>
      <c r="U165" s="32"/>
      <c r="V165" s="32"/>
      <c r="W165" s="32"/>
      <c r="X165" s="32"/>
      <c r="Y165" s="32"/>
      <c r="Z165" s="32"/>
      <c r="AA165" s="32"/>
      <c r="AB165" s="32"/>
      <c r="AC165" s="32"/>
      <c r="AD165" s="32"/>
      <c r="AE165" s="32"/>
      <c r="AT165" s="17" t="s">
        <v>168</v>
      </c>
      <c r="AU165" s="17" t="s">
        <v>83</v>
      </c>
    </row>
    <row r="166" spans="2:51" s="13" customFormat="1" ht="11.25">
      <c r="B166" s="168"/>
      <c r="D166" s="163" t="s">
        <v>170</v>
      </c>
      <c r="E166" s="169" t="s">
        <v>120</v>
      </c>
      <c r="F166" s="170" t="s">
        <v>750</v>
      </c>
      <c r="H166" s="171">
        <v>2.718</v>
      </c>
      <c r="I166" s="172"/>
      <c r="L166" s="168"/>
      <c r="M166" s="173"/>
      <c r="N166" s="174"/>
      <c r="O166" s="174"/>
      <c r="P166" s="174"/>
      <c r="Q166" s="174"/>
      <c r="R166" s="174"/>
      <c r="S166" s="174"/>
      <c r="T166" s="175"/>
      <c r="AT166" s="169" t="s">
        <v>170</v>
      </c>
      <c r="AU166" s="169" t="s">
        <v>83</v>
      </c>
      <c r="AV166" s="13" t="s">
        <v>83</v>
      </c>
      <c r="AW166" s="13" t="s">
        <v>31</v>
      </c>
      <c r="AX166" s="13" t="s">
        <v>81</v>
      </c>
      <c r="AY166" s="169" t="s">
        <v>158</v>
      </c>
    </row>
    <row r="167" spans="1:65" s="2" customFormat="1" ht="22.15" customHeight="1">
      <c r="A167" s="32"/>
      <c r="B167" s="149"/>
      <c r="C167" s="150" t="s">
        <v>241</v>
      </c>
      <c r="D167" s="150" t="s">
        <v>161</v>
      </c>
      <c r="E167" s="151" t="s">
        <v>248</v>
      </c>
      <c r="F167" s="152" t="s">
        <v>249</v>
      </c>
      <c r="G167" s="153" t="s">
        <v>238</v>
      </c>
      <c r="H167" s="154">
        <v>1</v>
      </c>
      <c r="I167" s="155"/>
      <c r="J167" s="156">
        <f>ROUND(I167*H167,2)</f>
        <v>0</v>
      </c>
      <c r="K167" s="152" t="s">
        <v>165</v>
      </c>
      <c r="L167" s="33"/>
      <c r="M167" s="157" t="s">
        <v>1</v>
      </c>
      <c r="N167" s="158" t="s">
        <v>39</v>
      </c>
      <c r="O167" s="58"/>
      <c r="P167" s="159">
        <f>O167*H167</f>
        <v>0</v>
      </c>
      <c r="Q167" s="159">
        <v>3E-05</v>
      </c>
      <c r="R167" s="159">
        <f>Q167*H167</f>
        <v>3E-05</v>
      </c>
      <c r="S167" s="159">
        <v>0</v>
      </c>
      <c r="T167" s="160">
        <f>S167*H167</f>
        <v>0</v>
      </c>
      <c r="U167" s="32"/>
      <c r="V167" s="32"/>
      <c r="W167" s="32"/>
      <c r="X167" s="32"/>
      <c r="Y167" s="32"/>
      <c r="Z167" s="32"/>
      <c r="AA167" s="32"/>
      <c r="AB167" s="32"/>
      <c r="AC167" s="32"/>
      <c r="AD167" s="32"/>
      <c r="AE167" s="32"/>
      <c r="AR167" s="161" t="s">
        <v>196</v>
      </c>
      <c r="AT167" s="161" t="s">
        <v>161</v>
      </c>
      <c r="AU167" s="161" t="s">
        <v>83</v>
      </c>
      <c r="AY167" s="17" t="s">
        <v>158</v>
      </c>
      <c r="BE167" s="162">
        <f>IF(N167="základní",J167,0)</f>
        <v>0</v>
      </c>
      <c r="BF167" s="162">
        <f>IF(N167="snížená",J167,0)</f>
        <v>0</v>
      </c>
      <c r="BG167" s="162">
        <f>IF(N167="zákl. přenesená",J167,0)</f>
        <v>0</v>
      </c>
      <c r="BH167" s="162">
        <f>IF(N167="sníž. přenesená",J167,0)</f>
        <v>0</v>
      </c>
      <c r="BI167" s="162">
        <f>IF(N167="nulová",J167,0)</f>
        <v>0</v>
      </c>
      <c r="BJ167" s="17" t="s">
        <v>81</v>
      </c>
      <c r="BK167" s="162">
        <f>ROUND(I167*H167,2)</f>
        <v>0</v>
      </c>
      <c r="BL167" s="17" t="s">
        <v>196</v>
      </c>
      <c r="BM167" s="161" t="s">
        <v>751</v>
      </c>
    </row>
    <row r="168" spans="1:47" s="2" customFormat="1" ht="19.5">
      <c r="A168" s="32"/>
      <c r="B168" s="33"/>
      <c r="C168" s="32"/>
      <c r="D168" s="163" t="s">
        <v>168</v>
      </c>
      <c r="E168" s="32"/>
      <c r="F168" s="164" t="s">
        <v>251</v>
      </c>
      <c r="G168" s="32"/>
      <c r="H168" s="32"/>
      <c r="I168" s="165"/>
      <c r="J168" s="32"/>
      <c r="K168" s="32"/>
      <c r="L168" s="33"/>
      <c r="M168" s="166"/>
      <c r="N168" s="167"/>
      <c r="O168" s="58"/>
      <c r="P168" s="58"/>
      <c r="Q168" s="58"/>
      <c r="R168" s="58"/>
      <c r="S168" s="58"/>
      <c r="T168" s="59"/>
      <c r="U168" s="32"/>
      <c r="V168" s="32"/>
      <c r="W168" s="32"/>
      <c r="X168" s="32"/>
      <c r="Y168" s="32"/>
      <c r="Z168" s="32"/>
      <c r="AA168" s="32"/>
      <c r="AB168" s="32"/>
      <c r="AC168" s="32"/>
      <c r="AD168" s="32"/>
      <c r="AE168" s="32"/>
      <c r="AT168" s="17" t="s">
        <v>168</v>
      </c>
      <c r="AU168" s="17" t="s">
        <v>83</v>
      </c>
    </row>
    <row r="169" spans="1:65" s="2" customFormat="1" ht="22.15" customHeight="1">
      <c r="A169" s="32"/>
      <c r="B169" s="149"/>
      <c r="C169" s="185" t="s">
        <v>247</v>
      </c>
      <c r="D169" s="185" t="s">
        <v>203</v>
      </c>
      <c r="E169" s="186" t="s">
        <v>253</v>
      </c>
      <c r="F169" s="187" t="s">
        <v>254</v>
      </c>
      <c r="G169" s="188" t="s">
        <v>238</v>
      </c>
      <c r="H169" s="189">
        <v>1</v>
      </c>
      <c r="I169" s="190"/>
      <c r="J169" s="191">
        <f>ROUND(I169*H169,2)</f>
        <v>0</v>
      </c>
      <c r="K169" s="187" t="s">
        <v>165</v>
      </c>
      <c r="L169" s="192"/>
      <c r="M169" s="193" t="s">
        <v>1</v>
      </c>
      <c r="N169" s="194" t="s">
        <v>39</v>
      </c>
      <c r="O169" s="58"/>
      <c r="P169" s="159">
        <f>O169*H169</f>
        <v>0</v>
      </c>
      <c r="Q169" s="159">
        <v>0.0042</v>
      </c>
      <c r="R169" s="159">
        <f>Q169*H169</f>
        <v>0.0042</v>
      </c>
      <c r="S169" s="159">
        <v>0</v>
      </c>
      <c r="T169" s="160">
        <f>S169*H169</f>
        <v>0</v>
      </c>
      <c r="U169" s="32"/>
      <c r="V169" s="32"/>
      <c r="W169" s="32"/>
      <c r="X169" s="32"/>
      <c r="Y169" s="32"/>
      <c r="Z169" s="32"/>
      <c r="AA169" s="32"/>
      <c r="AB169" s="32"/>
      <c r="AC169" s="32"/>
      <c r="AD169" s="32"/>
      <c r="AE169" s="32"/>
      <c r="AR169" s="161" t="s">
        <v>206</v>
      </c>
      <c r="AT169" s="161" t="s">
        <v>203</v>
      </c>
      <c r="AU169" s="161" t="s">
        <v>83</v>
      </c>
      <c r="AY169" s="17" t="s">
        <v>158</v>
      </c>
      <c r="BE169" s="162">
        <f>IF(N169="základní",J169,0)</f>
        <v>0</v>
      </c>
      <c r="BF169" s="162">
        <f>IF(N169="snížená",J169,0)</f>
        <v>0</v>
      </c>
      <c r="BG169" s="162">
        <f>IF(N169="zákl. přenesená",J169,0)</f>
        <v>0</v>
      </c>
      <c r="BH169" s="162">
        <f>IF(N169="sníž. přenesená",J169,0)</f>
        <v>0</v>
      </c>
      <c r="BI169" s="162">
        <f>IF(N169="nulová",J169,0)</f>
        <v>0</v>
      </c>
      <c r="BJ169" s="17" t="s">
        <v>81</v>
      </c>
      <c r="BK169" s="162">
        <f>ROUND(I169*H169,2)</f>
        <v>0</v>
      </c>
      <c r="BL169" s="17" t="s">
        <v>196</v>
      </c>
      <c r="BM169" s="161" t="s">
        <v>752</v>
      </c>
    </row>
    <row r="170" spans="1:47" s="2" customFormat="1" ht="11.25">
      <c r="A170" s="32"/>
      <c r="B170" s="33"/>
      <c r="C170" s="32"/>
      <c r="D170" s="163" t="s">
        <v>168</v>
      </c>
      <c r="E170" s="32"/>
      <c r="F170" s="164" t="s">
        <v>254</v>
      </c>
      <c r="G170" s="32"/>
      <c r="H170" s="32"/>
      <c r="I170" s="165"/>
      <c r="J170" s="32"/>
      <c r="K170" s="32"/>
      <c r="L170" s="33"/>
      <c r="M170" s="166"/>
      <c r="N170" s="167"/>
      <c r="O170" s="58"/>
      <c r="P170" s="58"/>
      <c r="Q170" s="58"/>
      <c r="R170" s="58"/>
      <c r="S170" s="58"/>
      <c r="T170" s="59"/>
      <c r="U170" s="32"/>
      <c r="V170" s="32"/>
      <c r="W170" s="32"/>
      <c r="X170" s="32"/>
      <c r="Y170" s="32"/>
      <c r="Z170" s="32"/>
      <c r="AA170" s="32"/>
      <c r="AB170" s="32"/>
      <c r="AC170" s="32"/>
      <c r="AD170" s="32"/>
      <c r="AE170" s="32"/>
      <c r="AT170" s="17" t="s">
        <v>168</v>
      </c>
      <c r="AU170" s="17" t="s">
        <v>83</v>
      </c>
    </row>
    <row r="171" spans="1:65" s="2" customFormat="1" ht="14.45" customHeight="1">
      <c r="A171" s="32"/>
      <c r="B171" s="149"/>
      <c r="C171" s="150" t="s">
        <v>252</v>
      </c>
      <c r="D171" s="150" t="s">
        <v>161</v>
      </c>
      <c r="E171" s="151" t="s">
        <v>256</v>
      </c>
      <c r="F171" s="152" t="s">
        <v>257</v>
      </c>
      <c r="G171" s="153" t="s">
        <v>238</v>
      </c>
      <c r="H171" s="154">
        <v>1</v>
      </c>
      <c r="I171" s="155"/>
      <c r="J171" s="156">
        <f>ROUND(I171*H171,2)</f>
        <v>0</v>
      </c>
      <c r="K171" s="152" t="s">
        <v>165</v>
      </c>
      <c r="L171" s="33"/>
      <c r="M171" s="157" t="s">
        <v>1</v>
      </c>
      <c r="N171" s="158" t="s">
        <v>39</v>
      </c>
      <c r="O171" s="58"/>
      <c r="P171" s="159">
        <f>O171*H171</f>
        <v>0</v>
      </c>
      <c r="Q171" s="159">
        <v>0.00022</v>
      </c>
      <c r="R171" s="159">
        <f>Q171*H171</f>
        <v>0.00022</v>
      </c>
      <c r="S171" s="159">
        <v>0</v>
      </c>
      <c r="T171" s="160">
        <f>S171*H171</f>
        <v>0</v>
      </c>
      <c r="U171" s="32"/>
      <c r="V171" s="32"/>
      <c r="W171" s="32"/>
      <c r="X171" s="32"/>
      <c r="Y171" s="32"/>
      <c r="Z171" s="32"/>
      <c r="AA171" s="32"/>
      <c r="AB171" s="32"/>
      <c r="AC171" s="32"/>
      <c r="AD171" s="32"/>
      <c r="AE171" s="32"/>
      <c r="AR171" s="161" t="s">
        <v>196</v>
      </c>
      <c r="AT171" s="161" t="s">
        <v>161</v>
      </c>
      <c r="AU171" s="161" t="s">
        <v>83</v>
      </c>
      <c r="AY171" s="17" t="s">
        <v>158</v>
      </c>
      <c r="BE171" s="162">
        <f>IF(N171="základní",J171,0)</f>
        <v>0</v>
      </c>
      <c r="BF171" s="162">
        <f>IF(N171="snížená",J171,0)</f>
        <v>0</v>
      </c>
      <c r="BG171" s="162">
        <f>IF(N171="zákl. přenesená",J171,0)</f>
        <v>0</v>
      </c>
      <c r="BH171" s="162">
        <f>IF(N171="sníž. přenesená",J171,0)</f>
        <v>0</v>
      </c>
      <c r="BI171" s="162">
        <f>IF(N171="nulová",J171,0)</f>
        <v>0</v>
      </c>
      <c r="BJ171" s="17" t="s">
        <v>81</v>
      </c>
      <c r="BK171" s="162">
        <f>ROUND(I171*H171,2)</f>
        <v>0</v>
      </c>
      <c r="BL171" s="17" t="s">
        <v>196</v>
      </c>
      <c r="BM171" s="161" t="s">
        <v>753</v>
      </c>
    </row>
    <row r="172" spans="1:47" s="2" customFormat="1" ht="19.5">
      <c r="A172" s="32"/>
      <c r="B172" s="33"/>
      <c r="C172" s="32"/>
      <c r="D172" s="163" t="s">
        <v>168</v>
      </c>
      <c r="E172" s="32"/>
      <c r="F172" s="164" t="s">
        <v>259</v>
      </c>
      <c r="G172" s="32"/>
      <c r="H172" s="32"/>
      <c r="I172" s="165"/>
      <c r="J172" s="32"/>
      <c r="K172" s="32"/>
      <c r="L172" s="33"/>
      <c r="M172" s="166"/>
      <c r="N172" s="167"/>
      <c r="O172" s="58"/>
      <c r="P172" s="58"/>
      <c r="Q172" s="58"/>
      <c r="R172" s="58"/>
      <c r="S172" s="58"/>
      <c r="T172" s="59"/>
      <c r="U172" s="32"/>
      <c r="V172" s="32"/>
      <c r="W172" s="32"/>
      <c r="X172" s="32"/>
      <c r="Y172" s="32"/>
      <c r="Z172" s="32"/>
      <c r="AA172" s="32"/>
      <c r="AB172" s="32"/>
      <c r="AC172" s="32"/>
      <c r="AD172" s="32"/>
      <c r="AE172" s="32"/>
      <c r="AT172" s="17" t="s">
        <v>168</v>
      </c>
      <c r="AU172" s="17" t="s">
        <v>83</v>
      </c>
    </row>
    <row r="173" spans="1:65" s="2" customFormat="1" ht="30" customHeight="1">
      <c r="A173" s="32"/>
      <c r="B173" s="149"/>
      <c r="C173" s="185" t="s">
        <v>8</v>
      </c>
      <c r="D173" s="185" t="s">
        <v>203</v>
      </c>
      <c r="E173" s="186" t="s">
        <v>260</v>
      </c>
      <c r="F173" s="187" t="s">
        <v>261</v>
      </c>
      <c r="G173" s="188" t="s">
        <v>238</v>
      </c>
      <c r="H173" s="189">
        <v>1</v>
      </c>
      <c r="I173" s="190"/>
      <c r="J173" s="191">
        <f>ROUND(I173*H173,2)</f>
        <v>0</v>
      </c>
      <c r="K173" s="187" t="s">
        <v>165</v>
      </c>
      <c r="L173" s="192"/>
      <c r="M173" s="193" t="s">
        <v>1</v>
      </c>
      <c r="N173" s="194" t="s">
        <v>39</v>
      </c>
      <c r="O173" s="58"/>
      <c r="P173" s="159">
        <f>O173*H173</f>
        <v>0</v>
      </c>
      <c r="Q173" s="159">
        <v>0.01201</v>
      </c>
      <c r="R173" s="159">
        <f>Q173*H173</f>
        <v>0.01201</v>
      </c>
      <c r="S173" s="159">
        <v>0</v>
      </c>
      <c r="T173" s="160">
        <f>S173*H173</f>
        <v>0</v>
      </c>
      <c r="U173" s="32"/>
      <c r="V173" s="32"/>
      <c r="W173" s="32"/>
      <c r="X173" s="32"/>
      <c r="Y173" s="32"/>
      <c r="Z173" s="32"/>
      <c r="AA173" s="32"/>
      <c r="AB173" s="32"/>
      <c r="AC173" s="32"/>
      <c r="AD173" s="32"/>
      <c r="AE173" s="32"/>
      <c r="AR173" s="161" t="s">
        <v>206</v>
      </c>
      <c r="AT173" s="161" t="s">
        <v>203</v>
      </c>
      <c r="AU173" s="161" t="s">
        <v>83</v>
      </c>
      <c r="AY173" s="17" t="s">
        <v>158</v>
      </c>
      <c r="BE173" s="162">
        <f>IF(N173="základní",J173,0)</f>
        <v>0</v>
      </c>
      <c r="BF173" s="162">
        <f>IF(N173="snížená",J173,0)</f>
        <v>0</v>
      </c>
      <c r="BG173" s="162">
        <f>IF(N173="zákl. přenesená",J173,0)</f>
        <v>0</v>
      </c>
      <c r="BH173" s="162">
        <f>IF(N173="sníž. přenesená",J173,0)</f>
        <v>0</v>
      </c>
      <c r="BI173" s="162">
        <f>IF(N173="nulová",J173,0)</f>
        <v>0</v>
      </c>
      <c r="BJ173" s="17" t="s">
        <v>81</v>
      </c>
      <c r="BK173" s="162">
        <f>ROUND(I173*H173,2)</f>
        <v>0</v>
      </c>
      <c r="BL173" s="17" t="s">
        <v>196</v>
      </c>
      <c r="BM173" s="161" t="s">
        <v>754</v>
      </c>
    </row>
    <row r="174" spans="1:47" s="2" customFormat="1" ht="19.5">
      <c r="A174" s="32"/>
      <c r="B174" s="33"/>
      <c r="C174" s="32"/>
      <c r="D174" s="163" t="s">
        <v>168</v>
      </c>
      <c r="E174" s="32"/>
      <c r="F174" s="164" t="s">
        <v>261</v>
      </c>
      <c r="G174" s="32"/>
      <c r="H174" s="32"/>
      <c r="I174" s="165"/>
      <c r="J174" s="32"/>
      <c r="K174" s="32"/>
      <c r="L174" s="33"/>
      <c r="M174" s="166"/>
      <c r="N174" s="167"/>
      <c r="O174" s="58"/>
      <c r="P174" s="58"/>
      <c r="Q174" s="58"/>
      <c r="R174" s="58"/>
      <c r="S174" s="58"/>
      <c r="T174" s="59"/>
      <c r="U174" s="32"/>
      <c r="V174" s="32"/>
      <c r="W174" s="32"/>
      <c r="X174" s="32"/>
      <c r="Y174" s="32"/>
      <c r="Z174" s="32"/>
      <c r="AA174" s="32"/>
      <c r="AB174" s="32"/>
      <c r="AC174" s="32"/>
      <c r="AD174" s="32"/>
      <c r="AE174" s="32"/>
      <c r="AT174" s="17" t="s">
        <v>168</v>
      </c>
      <c r="AU174" s="17" t="s">
        <v>83</v>
      </c>
    </row>
    <row r="175" spans="1:47" s="2" customFormat="1" ht="19.5">
      <c r="A175" s="32"/>
      <c r="B175" s="33"/>
      <c r="C175" s="32"/>
      <c r="D175" s="163" t="s">
        <v>176</v>
      </c>
      <c r="E175" s="32"/>
      <c r="F175" s="176" t="s">
        <v>263</v>
      </c>
      <c r="G175" s="32"/>
      <c r="H175" s="32"/>
      <c r="I175" s="165"/>
      <c r="J175" s="32"/>
      <c r="K175" s="32"/>
      <c r="L175" s="33"/>
      <c r="M175" s="166"/>
      <c r="N175" s="167"/>
      <c r="O175" s="58"/>
      <c r="P175" s="58"/>
      <c r="Q175" s="58"/>
      <c r="R175" s="58"/>
      <c r="S175" s="58"/>
      <c r="T175" s="59"/>
      <c r="U175" s="32"/>
      <c r="V175" s="32"/>
      <c r="W175" s="32"/>
      <c r="X175" s="32"/>
      <c r="Y175" s="32"/>
      <c r="Z175" s="32"/>
      <c r="AA175" s="32"/>
      <c r="AB175" s="32"/>
      <c r="AC175" s="32"/>
      <c r="AD175" s="32"/>
      <c r="AE175" s="32"/>
      <c r="AT175" s="17" t="s">
        <v>176</v>
      </c>
      <c r="AU175" s="17" t="s">
        <v>83</v>
      </c>
    </row>
    <row r="176" spans="1:65" s="2" customFormat="1" ht="22.15" customHeight="1">
      <c r="A176" s="32"/>
      <c r="B176" s="149"/>
      <c r="C176" s="150" t="s">
        <v>196</v>
      </c>
      <c r="D176" s="150" t="s">
        <v>161</v>
      </c>
      <c r="E176" s="151" t="s">
        <v>265</v>
      </c>
      <c r="F176" s="152" t="s">
        <v>266</v>
      </c>
      <c r="G176" s="153" t="s">
        <v>186</v>
      </c>
      <c r="H176" s="154">
        <v>1.46</v>
      </c>
      <c r="I176" s="155"/>
      <c r="J176" s="156">
        <f>ROUND(I176*H176,2)</f>
        <v>0</v>
      </c>
      <c r="K176" s="152" t="s">
        <v>165</v>
      </c>
      <c r="L176" s="33"/>
      <c r="M176" s="157" t="s">
        <v>1</v>
      </c>
      <c r="N176" s="158" t="s">
        <v>39</v>
      </c>
      <c r="O176" s="58"/>
      <c r="P176" s="159">
        <f>O176*H176</f>
        <v>0</v>
      </c>
      <c r="Q176" s="159">
        <v>0</v>
      </c>
      <c r="R176" s="159">
        <f>Q176*H176</f>
        <v>0</v>
      </c>
      <c r="S176" s="159">
        <v>0</v>
      </c>
      <c r="T176" s="160">
        <f>S176*H176</f>
        <v>0</v>
      </c>
      <c r="U176" s="32"/>
      <c r="V176" s="32"/>
      <c r="W176" s="32"/>
      <c r="X176" s="32"/>
      <c r="Y176" s="32"/>
      <c r="Z176" s="32"/>
      <c r="AA176" s="32"/>
      <c r="AB176" s="32"/>
      <c r="AC176" s="32"/>
      <c r="AD176" s="32"/>
      <c r="AE176" s="32"/>
      <c r="AR176" s="161" t="s">
        <v>196</v>
      </c>
      <c r="AT176" s="161" t="s">
        <v>161</v>
      </c>
      <c r="AU176" s="161" t="s">
        <v>83</v>
      </c>
      <c r="AY176" s="17" t="s">
        <v>158</v>
      </c>
      <c r="BE176" s="162">
        <f>IF(N176="základní",J176,0)</f>
        <v>0</v>
      </c>
      <c r="BF176" s="162">
        <f>IF(N176="snížená",J176,0)</f>
        <v>0</v>
      </c>
      <c r="BG176" s="162">
        <f>IF(N176="zákl. přenesená",J176,0)</f>
        <v>0</v>
      </c>
      <c r="BH176" s="162">
        <f>IF(N176="sníž. přenesená",J176,0)</f>
        <v>0</v>
      </c>
      <c r="BI176" s="162">
        <f>IF(N176="nulová",J176,0)</f>
        <v>0</v>
      </c>
      <c r="BJ176" s="17" t="s">
        <v>81</v>
      </c>
      <c r="BK176" s="162">
        <f>ROUND(I176*H176,2)</f>
        <v>0</v>
      </c>
      <c r="BL176" s="17" t="s">
        <v>196</v>
      </c>
      <c r="BM176" s="161" t="s">
        <v>755</v>
      </c>
    </row>
    <row r="177" spans="1:47" s="2" customFormat="1" ht="39">
      <c r="A177" s="32"/>
      <c r="B177" s="33"/>
      <c r="C177" s="32"/>
      <c r="D177" s="163" t="s">
        <v>168</v>
      </c>
      <c r="E177" s="32"/>
      <c r="F177" s="164" t="s">
        <v>268</v>
      </c>
      <c r="G177" s="32"/>
      <c r="H177" s="32"/>
      <c r="I177" s="165"/>
      <c r="J177" s="32"/>
      <c r="K177" s="32"/>
      <c r="L177" s="33"/>
      <c r="M177" s="166"/>
      <c r="N177" s="167"/>
      <c r="O177" s="58"/>
      <c r="P177" s="58"/>
      <c r="Q177" s="58"/>
      <c r="R177" s="58"/>
      <c r="S177" s="58"/>
      <c r="T177" s="59"/>
      <c r="U177" s="32"/>
      <c r="V177" s="32"/>
      <c r="W177" s="32"/>
      <c r="X177" s="32"/>
      <c r="Y177" s="32"/>
      <c r="Z177" s="32"/>
      <c r="AA177" s="32"/>
      <c r="AB177" s="32"/>
      <c r="AC177" s="32"/>
      <c r="AD177" s="32"/>
      <c r="AE177" s="32"/>
      <c r="AT177" s="17" t="s">
        <v>168</v>
      </c>
      <c r="AU177" s="17" t="s">
        <v>83</v>
      </c>
    </row>
    <row r="178" spans="2:63" s="12" customFormat="1" ht="22.9" customHeight="1">
      <c r="B178" s="136"/>
      <c r="D178" s="137" t="s">
        <v>73</v>
      </c>
      <c r="E178" s="147" t="s">
        <v>269</v>
      </c>
      <c r="F178" s="147" t="s">
        <v>270</v>
      </c>
      <c r="I178" s="139"/>
      <c r="J178" s="148">
        <f>BK178</f>
        <v>0</v>
      </c>
      <c r="L178" s="136"/>
      <c r="M178" s="141"/>
      <c r="N178" s="142"/>
      <c r="O178" s="142"/>
      <c r="P178" s="143">
        <f>SUM(P179:P184)</f>
        <v>0</v>
      </c>
      <c r="Q178" s="142"/>
      <c r="R178" s="143">
        <f>SUM(R179:R184)</f>
        <v>0.016</v>
      </c>
      <c r="S178" s="142"/>
      <c r="T178" s="144">
        <f>SUM(T179:T184)</f>
        <v>0</v>
      </c>
      <c r="AR178" s="137" t="s">
        <v>83</v>
      </c>
      <c r="AT178" s="145" t="s">
        <v>73</v>
      </c>
      <c r="AU178" s="145" t="s">
        <v>81</v>
      </c>
      <c r="AY178" s="137" t="s">
        <v>158</v>
      </c>
      <c r="BK178" s="146">
        <f>SUM(BK179:BK184)</f>
        <v>0</v>
      </c>
    </row>
    <row r="179" spans="1:65" s="2" customFormat="1" ht="22.15" customHeight="1">
      <c r="A179" s="32"/>
      <c r="B179" s="149"/>
      <c r="C179" s="150" t="s">
        <v>264</v>
      </c>
      <c r="D179" s="150" t="s">
        <v>161</v>
      </c>
      <c r="E179" s="151" t="s">
        <v>272</v>
      </c>
      <c r="F179" s="152" t="s">
        <v>273</v>
      </c>
      <c r="G179" s="153" t="s">
        <v>238</v>
      </c>
      <c r="H179" s="154">
        <v>1</v>
      </c>
      <c r="I179" s="155"/>
      <c r="J179" s="156">
        <f>ROUND(I179*H179,2)</f>
        <v>0</v>
      </c>
      <c r="K179" s="152" t="s">
        <v>165</v>
      </c>
      <c r="L179" s="33"/>
      <c r="M179" s="157" t="s">
        <v>1</v>
      </c>
      <c r="N179" s="158" t="s">
        <v>39</v>
      </c>
      <c r="O179" s="58"/>
      <c r="P179" s="159">
        <f>O179*H179</f>
        <v>0</v>
      </c>
      <c r="Q179" s="159">
        <v>0</v>
      </c>
      <c r="R179" s="159">
        <f>Q179*H179</f>
        <v>0</v>
      </c>
      <c r="S179" s="159">
        <v>0</v>
      </c>
      <c r="T179" s="160">
        <f>S179*H179</f>
        <v>0</v>
      </c>
      <c r="U179" s="32"/>
      <c r="V179" s="32"/>
      <c r="W179" s="32"/>
      <c r="X179" s="32"/>
      <c r="Y179" s="32"/>
      <c r="Z179" s="32"/>
      <c r="AA179" s="32"/>
      <c r="AB179" s="32"/>
      <c r="AC179" s="32"/>
      <c r="AD179" s="32"/>
      <c r="AE179" s="32"/>
      <c r="AR179" s="161" t="s">
        <v>196</v>
      </c>
      <c r="AT179" s="161" t="s">
        <v>161</v>
      </c>
      <c r="AU179" s="161" t="s">
        <v>83</v>
      </c>
      <c r="AY179" s="17" t="s">
        <v>158</v>
      </c>
      <c r="BE179" s="162">
        <f>IF(N179="základní",J179,0)</f>
        <v>0</v>
      </c>
      <c r="BF179" s="162">
        <f>IF(N179="snížená",J179,0)</f>
        <v>0</v>
      </c>
      <c r="BG179" s="162">
        <f>IF(N179="zákl. přenesená",J179,0)</f>
        <v>0</v>
      </c>
      <c r="BH179" s="162">
        <f>IF(N179="sníž. přenesená",J179,0)</f>
        <v>0</v>
      </c>
      <c r="BI179" s="162">
        <f>IF(N179="nulová",J179,0)</f>
        <v>0</v>
      </c>
      <c r="BJ179" s="17" t="s">
        <v>81</v>
      </c>
      <c r="BK179" s="162">
        <f>ROUND(I179*H179,2)</f>
        <v>0</v>
      </c>
      <c r="BL179" s="17" t="s">
        <v>196</v>
      </c>
      <c r="BM179" s="161" t="s">
        <v>756</v>
      </c>
    </row>
    <row r="180" spans="1:47" s="2" customFormat="1" ht="19.5">
      <c r="A180" s="32"/>
      <c r="B180" s="33"/>
      <c r="C180" s="32"/>
      <c r="D180" s="163" t="s">
        <v>168</v>
      </c>
      <c r="E180" s="32"/>
      <c r="F180" s="164" t="s">
        <v>275</v>
      </c>
      <c r="G180" s="32"/>
      <c r="H180" s="32"/>
      <c r="I180" s="165"/>
      <c r="J180" s="32"/>
      <c r="K180" s="32"/>
      <c r="L180" s="33"/>
      <c r="M180" s="166"/>
      <c r="N180" s="167"/>
      <c r="O180" s="58"/>
      <c r="P180" s="58"/>
      <c r="Q180" s="58"/>
      <c r="R180" s="58"/>
      <c r="S180" s="58"/>
      <c r="T180" s="59"/>
      <c r="U180" s="32"/>
      <c r="V180" s="32"/>
      <c r="W180" s="32"/>
      <c r="X180" s="32"/>
      <c r="Y180" s="32"/>
      <c r="Z180" s="32"/>
      <c r="AA180" s="32"/>
      <c r="AB180" s="32"/>
      <c r="AC180" s="32"/>
      <c r="AD180" s="32"/>
      <c r="AE180" s="32"/>
      <c r="AT180" s="17" t="s">
        <v>168</v>
      </c>
      <c r="AU180" s="17" t="s">
        <v>83</v>
      </c>
    </row>
    <row r="181" spans="1:65" s="2" customFormat="1" ht="22.15" customHeight="1">
      <c r="A181" s="32"/>
      <c r="B181" s="149"/>
      <c r="C181" s="185" t="s">
        <v>271</v>
      </c>
      <c r="D181" s="185" t="s">
        <v>203</v>
      </c>
      <c r="E181" s="186" t="s">
        <v>277</v>
      </c>
      <c r="F181" s="187" t="s">
        <v>278</v>
      </c>
      <c r="G181" s="188" t="s">
        <v>238</v>
      </c>
      <c r="H181" s="189">
        <v>1</v>
      </c>
      <c r="I181" s="190"/>
      <c r="J181" s="191">
        <f>ROUND(I181*H181,2)</f>
        <v>0</v>
      </c>
      <c r="K181" s="187" t="s">
        <v>165</v>
      </c>
      <c r="L181" s="192"/>
      <c r="M181" s="193" t="s">
        <v>1</v>
      </c>
      <c r="N181" s="194" t="s">
        <v>39</v>
      </c>
      <c r="O181" s="58"/>
      <c r="P181" s="159">
        <f>O181*H181</f>
        <v>0</v>
      </c>
      <c r="Q181" s="159">
        <v>0.016</v>
      </c>
      <c r="R181" s="159">
        <f>Q181*H181</f>
        <v>0.016</v>
      </c>
      <c r="S181" s="159">
        <v>0</v>
      </c>
      <c r="T181" s="160">
        <f>S181*H181</f>
        <v>0</v>
      </c>
      <c r="U181" s="32"/>
      <c r="V181" s="32"/>
      <c r="W181" s="32"/>
      <c r="X181" s="32"/>
      <c r="Y181" s="32"/>
      <c r="Z181" s="32"/>
      <c r="AA181" s="32"/>
      <c r="AB181" s="32"/>
      <c r="AC181" s="32"/>
      <c r="AD181" s="32"/>
      <c r="AE181" s="32"/>
      <c r="AR181" s="161" t="s">
        <v>206</v>
      </c>
      <c r="AT181" s="161" t="s">
        <v>203</v>
      </c>
      <c r="AU181" s="161" t="s">
        <v>83</v>
      </c>
      <c r="AY181" s="17" t="s">
        <v>158</v>
      </c>
      <c r="BE181" s="162">
        <f>IF(N181="základní",J181,0)</f>
        <v>0</v>
      </c>
      <c r="BF181" s="162">
        <f>IF(N181="snížená",J181,0)</f>
        <v>0</v>
      </c>
      <c r="BG181" s="162">
        <f>IF(N181="zákl. přenesená",J181,0)</f>
        <v>0</v>
      </c>
      <c r="BH181" s="162">
        <f>IF(N181="sníž. přenesená",J181,0)</f>
        <v>0</v>
      </c>
      <c r="BI181" s="162">
        <f>IF(N181="nulová",J181,0)</f>
        <v>0</v>
      </c>
      <c r="BJ181" s="17" t="s">
        <v>81</v>
      </c>
      <c r="BK181" s="162">
        <f>ROUND(I181*H181,2)</f>
        <v>0</v>
      </c>
      <c r="BL181" s="17" t="s">
        <v>196</v>
      </c>
      <c r="BM181" s="161" t="s">
        <v>757</v>
      </c>
    </row>
    <row r="182" spans="1:47" s="2" customFormat="1" ht="19.5">
      <c r="A182" s="32"/>
      <c r="B182" s="33"/>
      <c r="C182" s="32"/>
      <c r="D182" s="163" t="s">
        <v>168</v>
      </c>
      <c r="E182" s="32"/>
      <c r="F182" s="164" t="s">
        <v>278</v>
      </c>
      <c r="G182" s="32"/>
      <c r="H182" s="32"/>
      <c r="I182" s="165"/>
      <c r="J182" s="32"/>
      <c r="K182" s="32"/>
      <c r="L182" s="33"/>
      <c r="M182" s="166"/>
      <c r="N182" s="167"/>
      <c r="O182" s="58"/>
      <c r="P182" s="58"/>
      <c r="Q182" s="58"/>
      <c r="R182" s="58"/>
      <c r="S182" s="58"/>
      <c r="T182" s="59"/>
      <c r="U182" s="32"/>
      <c r="V182" s="32"/>
      <c r="W182" s="32"/>
      <c r="X182" s="32"/>
      <c r="Y182" s="32"/>
      <c r="Z182" s="32"/>
      <c r="AA182" s="32"/>
      <c r="AB182" s="32"/>
      <c r="AC182" s="32"/>
      <c r="AD182" s="32"/>
      <c r="AE182" s="32"/>
      <c r="AT182" s="17" t="s">
        <v>168</v>
      </c>
      <c r="AU182" s="17" t="s">
        <v>83</v>
      </c>
    </row>
    <row r="183" spans="1:65" s="2" customFormat="1" ht="22.15" customHeight="1">
      <c r="A183" s="32"/>
      <c r="B183" s="149"/>
      <c r="C183" s="150" t="s">
        <v>276</v>
      </c>
      <c r="D183" s="150" t="s">
        <v>161</v>
      </c>
      <c r="E183" s="151" t="s">
        <v>281</v>
      </c>
      <c r="F183" s="152" t="s">
        <v>282</v>
      </c>
      <c r="G183" s="153" t="s">
        <v>186</v>
      </c>
      <c r="H183" s="154">
        <v>0.016</v>
      </c>
      <c r="I183" s="155"/>
      <c r="J183" s="156">
        <f>ROUND(I183*H183,2)</f>
        <v>0</v>
      </c>
      <c r="K183" s="152" t="s">
        <v>165</v>
      </c>
      <c r="L183" s="33"/>
      <c r="M183" s="157" t="s">
        <v>1</v>
      </c>
      <c r="N183" s="158" t="s">
        <v>39</v>
      </c>
      <c r="O183" s="58"/>
      <c r="P183" s="159">
        <f>O183*H183</f>
        <v>0</v>
      </c>
      <c r="Q183" s="159">
        <v>0</v>
      </c>
      <c r="R183" s="159">
        <f>Q183*H183</f>
        <v>0</v>
      </c>
      <c r="S183" s="159">
        <v>0</v>
      </c>
      <c r="T183" s="160">
        <f>S183*H183</f>
        <v>0</v>
      </c>
      <c r="U183" s="32"/>
      <c r="V183" s="32"/>
      <c r="W183" s="32"/>
      <c r="X183" s="32"/>
      <c r="Y183" s="32"/>
      <c r="Z183" s="32"/>
      <c r="AA183" s="32"/>
      <c r="AB183" s="32"/>
      <c r="AC183" s="32"/>
      <c r="AD183" s="32"/>
      <c r="AE183" s="32"/>
      <c r="AR183" s="161" t="s">
        <v>196</v>
      </c>
      <c r="AT183" s="161" t="s">
        <v>161</v>
      </c>
      <c r="AU183" s="161" t="s">
        <v>83</v>
      </c>
      <c r="AY183" s="17" t="s">
        <v>158</v>
      </c>
      <c r="BE183" s="162">
        <f>IF(N183="základní",J183,0)</f>
        <v>0</v>
      </c>
      <c r="BF183" s="162">
        <f>IF(N183="snížená",J183,0)</f>
        <v>0</v>
      </c>
      <c r="BG183" s="162">
        <f>IF(N183="zákl. přenesená",J183,0)</f>
        <v>0</v>
      </c>
      <c r="BH183" s="162">
        <f>IF(N183="sníž. přenesená",J183,0)</f>
        <v>0</v>
      </c>
      <c r="BI183" s="162">
        <f>IF(N183="nulová",J183,0)</f>
        <v>0</v>
      </c>
      <c r="BJ183" s="17" t="s">
        <v>81</v>
      </c>
      <c r="BK183" s="162">
        <f>ROUND(I183*H183,2)</f>
        <v>0</v>
      </c>
      <c r="BL183" s="17" t="s">
        <v>196</v>
      </c>
      <c r="BM183" s="161" t="s">
        <v>758</v>
      </c>
    </row>
    <row r="184" spans="1:47" s="2" customFormat="1" ht="29.25">
      <c r="A184" s="32"/>
      <c r="B184" s="33"/>
      <c r="C184" s="32"/>
      <c r="D184" s="163" t="s">
        <v>168</v>
      </c>
      <c r="E184" s="32"/>
      <c r="F184" s="164" t="s">
        <v>284</v>
      </c>
      <c r="G184" s="32"/>
      <c r="H184" s="32"/>
      <c r="I184" s="165"/>
      <c r="J184" s="32"/>
      <c r="K184" s="32"/>
      <c r="L184" s="33"/>
      <c r="M184" s="166"/>
      <c r="N184" s="167"/>
      <c r="O184" s="58"/>
      <c r="P184" s="58"/>
      <c r="Q184" s="58"/>
      <c r="R184" s="58"/>
      <c r="S184" s="58"/>
      <c r="T184" s="59"/>
      <c r="U184" s="32"/>
      <c r="V184" s="32"/>
      <c r="W184" s="32"/>
      <c r="X184" s="32"/>
      <c r="Y184" s="32"/>
      <c r="Z184" s="32"/>
      <c r="AA184" s="32"/>
      <c r="AB184" s="32"/>
      <c r="AC184" s="32"/>
      <c r="AD184" s="32"/>
      <c r="AE184" s="32"/>
      <c r="AT184" s="17" t="s">
        <v>168</v>
      </c>
      <c r="AU184" s="17" t="s">
        <v>83</v>
      </c>
    </row>
    <row r="185" spans="2:63" s="12" customFormat="1" ht="22.9" customHeight="1">
      <c r="B185" s="136"/>
      <c r="D185" s="137" t="s">
        <v>73</v>
      </c>
      <c r="E185" s="147" t="s">
        <v>285</v>
      </c>
      <c r="F185" s="147" t="s">
        <v>286</v>
      </c>
      <c r="I185" s="139"/>
      <c r="J185" s="148">
        <f>BK185</f>
        <v>0</v>
      </c>
      <c r="L185" s="136"/>
      <c r="M185" s="141"/>
      <c r="N185" s="142"/>
      <c r="O185" s="142"/>
      <c r="P185" s="143">
        <f>SUM(P186:P196)</f>
        <v>0</v>
      </c>
      <c r="Q185" s="142"/>
      <c r="R185" s="143">
        <f>SUM(R186:R196)</f>
        <v>1.22081184</v>
      </c>
      <c r="S185" s="142"/>
      <c r="T185" s="144">
        <f>SUM(T186:T196)</f>
        <v>0.2841491</v>
      </c>
      <c r="AR185" s="137" t="s">
        <v>83</v>
      </c>
      <c r="AT185" s="145" t="s">
        <v>73</v>
      </c>
      <c r="AU185" s="145" t="s">
        <v>81</v>
      </c>
      <c r="AY185" s="137" t="s">
        <v>158</v>
      </c>
      <c r="BK185" s="146">
        <f>SUM(BK186:BK196)</f>
        <v>0</v>
      </c>
    </row>
    <row r="186" spans="1:65" s="2" customFormat="1" ht="14.45" customHeight="1">
      <c r="A186" s="32"/>
      <c r="B186" s="149"/>
      <c r="C186" s="150" t="s">
        <v>280</v>
      </c>
      <c r="D186" s="150" t="s">
        <v>161</v>
      </c>
      <c r="E186" s="151" t="s">
        <v>287</v>
      </c>
      <c r="F186" s="152" t="s">
        <v>759</v>
      </c>
      <c r="G186" s="153" t="s">
        <v>164</v>
      </c>
      <c r="H186" s="154">
        <v>916.61</v>
      </c>
      <c r="I186" s="155"/>
      <c r="J186" s="156">
        <f>ROUND(I186*H186,2)</f>
        <v>0</v>
      </c>
      <c r="K186" s="152" t="s">
        <v>165</v>
      </c>
      <c r="L186" s="33"/>
      <c r="M186" s="157" t="s">
        <v>1</v>
      </c>
      <c r="N186" s="158" t="s">
        <v>39</v>
      </c>
      <c r="O186" s="58"/>
      <c r="P186" s="159">
        <f>O186*H186</f>
        <v>0</v>
      </c>
      <c r="Q186" s="159">
        <v>0.001</v>
      </c>
      <c r="R186" s="159">
        <f>Q186*H186</f>
        <v>0.91661</v>
      </c>
      <c r="S186" s="159">
        <v>0.00031</v>
      </c>
      <c r="T186" s="160">
        <f>S186*H186</f>
        <v>0.2841491</v>
      </c>
      <c r="U186" s="32"/>
      <c r="V186" s="32"/>
      <c r="W186" s="32"/>
      <c r="X186" s="32"/>
      <c r="Y186" s="32"/>
      <c r="Z186" s="32"/>
      <c r="AA186" s="32"/>
      <c r="AB186" s="32"/>
      <c r="AC186" s="32"/>
      <c r="AD186" s="32"/>
      <c r="AE186" s="32"/>
      <c r="AR186" s="161" t="s">
        <v>196</v>
      </c>
      <c r="AT186" s="161" t="s">
        <v>161</v>
      </c>
      <c r="AU186" s="161" t="s">
        <v>83</v>
      </c>
      <c r="AY186" s="17" t="s">
        <v>158</v>
      </c>
      <c r="BE186" s="162">
        <f>IF(N186="základní",J186,0)</f>
        <v>0</v>
      </c>
      <c r="BF186" s="162">
        <f>IF(N186="snížená",J186,0)</f>
        <v>0</v>
      </c>
      <c r="BG186" s="162">
        <f>IF(N186="zákl. přenesená",J186,0)</f>
        <v>0</v>
      </c>
      <c r="BH186" s="162">
        <f>IF(N186="sníž. přenesená",J186,0)</f>
        <v>0</v>
      </c>
      <c r="BI186" s="162">
        <f>IF(N186="nulová",J186,0)</f>
        <v>0</v>
      </c>
      <c r="BJ186" s="17" t="s">
        <v>81</v>
      </c>
      <c r="BK186" s="162">
        <f>ROUND(I186*H186,2)</f>
        <v>0</v>
      </c>
      <c r="BL186" s="17" t="s">
        <v>196</v>
      </c>
      <c r="BM186" s="161" t="s">
        <v>760</v>
      </c>
    </row>
    <row r="187" spans="1:47" s="2" customFormat="1" ht="11.25">
      <c r="A187" s="32"/>
      <c r="B187" s="33"/>
      <c r="C187" s="32"/>
      <c r="D187" s="163" t="s">
        <v>168</v>
      </c>
      <c r="E187" s="32"/>
      <c r="F187" s="164" t="s">
        <v>290</v>
      </c>
      <c r="G187" s="32"/>
      <c r="H187" s="32"/>
      <c r="I187" s="165"/>
      <c r="J187" s="32"/>
      <c r="K187" s="32"/>
      <c r="L187" s="33"/>
      <c r="M187" s="166"/>
      <c r="N187" s="167"/>
      <c r="O187" s="58"/>
      <c r="P187" s="58"/>
      <c r="Q187" s="58"/>
      <c r="R187" s="58"/>
      <c r="S187" s="58"/>
      <c r="T187" s="59"/>
      <c r="U187" s="32"/>
      <c r="V187" s="32"/>
      <c r="W187" s="32"/>
      <c r="X187" s="32"/>
      <c r="Y187" s="32"/>
      <c r="Z187" s="32"/>
      <c r="AA187" s="32"/>
      <c r="AB187" s="32"/>
      <c r="AC187" s="32"/>
      <c r="AD187" s="32"/>
      <c r="AE187" s="32"/>
      <c r="AT187" s="17" t="s">
        <v>168</v>
      </c>
      <c r="AU187" s="17" t="s">
        <v>83</v>
      </c>
    </row>
    <row r="188" spans="2:51" s="13" customFormat="1" ht="22.5">
      <c r="B188" s="168"/>
      <c r="D188" s="163" t="s">
        <v>170</v>
      </c>
      <c r="E188" s="169" t="s">
        <v>1</v>
      </c>
      <c r="F188" s="170" t="s">
        <v>761</v>
      </c>
      <c r="H188" s="171">
        <v>726.21</v>
      </c>
      <c r="I188" s="172"/>
      <c r="L188" s="168"/>
      <c r="M188" s="173"/>
      <c r="N188" s="174"/>
      <c r="O188" s="174"/>
      <c r="P188" s="174"/>
      <c r="Q188" s="174"/>
      <c r="R188" s="174"/>
      <c r="S188" s="174"/>
      <c r="T188" s="175"/>
      <c r="AT188" s="169" t="s">
        <v>170</v>
      </c>
      <c r="AU188" s="169" t="s">
        <v>83</v>
      </c>
      <c r="AV188" s="13" t="s">
        <v>83</v>
      </c>
      <c r="AW188" s="13" t="s">
        <v>31</v>
      </c>
      <c r="AX188" s="13" t="s">
        <v>74</v>
      </c>
      <c r="AY188" s="169" t="s">
        <v>158</v>
      </c>
    </row>
    <row r="189" spans="2:51" s="13" customFormat="1" ht="11.25">
      <c r="B189" s="168"/>
      <c r="D189" s="163" t="s">
        <v>170</v>
      </c>
      <c r="E189" s="169" t="s">
        <v>1</v>
      </c>
      <c r="F189" s="170" t="s">
        <v>762</v>
      </c>
      <c r="H189" s="171">
        <v>190.4</v>
      </c>
      <c r="I189" s="172"/>
      <c r="L189" s="168"/>
      <c r="M189" s="173"/>
      <c r="N189" s="174"/>
      <c r="O189" s="174"/>
      <c r="P189" s="174"/>
      <c r="Q189" s="174"/>
      <c r="R189" s="174"/>
      <c r="S189" s="174"/>
      <c r="T189" s="175"/>
      <c r="AT189" s="169" t="s">
        <v>170</v>
      </c>
      <c r="AU189" s="169" t="s">
        <v>83</v>
      </c>
      <c r="AV189" s="13" t="s">
        <v>83</v>
      </c>
      <c r="AW189" s="13" t="s">
        <v>31</v>
      </c>
      <c r="AX189" s="13" t="s">
        <v>74</v>
      </c>
      <c r="AY189" s="169" t="s">
        <v>158</v>
      </c>
    </row>
    <row r="190" spans="2:51" s="14" customFormat="1" ht="11.25">
      <c r="B190" s="177"/>
      <c r="D190" s="163" t="s">
        <v>170</v>
      </c>
      <c r="E190" s="178" t="s">
        <v>124</v>
      </c>
      <c r="F190" s="179" t="s">
        <v>201</v>
      </c>
      <c r="H190" s="180">
        <v>916.61</v>
      </c>
      <c r="I190" s="181"/>
      <c r="L190" s="177"/>
      <c r="M190" s="182"/>
      <c r="N190" s="183"/>
      <c r="O190" s="183"/>
      <c r="P190" s="183"/>
      <c r="Q190" s="183"/>
      <c r="R190" s="183"/>
      <c r="S190" s="183"/>
      <c r="T190" s="184"/>
      <c r="AT190" s="178" t="s">
        <v>170</v>
      </c>
      <c r="AU190" s="178" t="s">
        <v>83</v>
      </c>
      <c r="AV190" s="14" t="s">
        <v>166</v>
      </c>
      <c r="AW190" s="14" t="s">
        <v>31</v>
      </c>
      <c r="AX190" s="14" t="s">
        <v>81</v>
      </c>
      <c r="AY190" s="178" t="s">
        <v>158</v>
      </c>
    </row>
    <row r="191" spans="1:65" s="2" customFormat="1" ht="22.15" customHeight="1">
      <c r="A191" s="32"/>
      <c r="B191" s="149"/>
      <c r="C191" s="150" t="s">
        <v>7</v>
      </c>
      <c r="D191" s="150" t="s">
        <v>161</v>
      </c>
      <c r="E191" s="151" t="s">
        <v>299</v>
      </c>
      <c r="F191" s="152" t="s">
        <v>300</v>
      </c>
      <c r="G191" s="153" t="s">
        <v>164</v>
      </c>
      <c r="H191" s="154">
        <v>916.61</v>
      </c>
      <c r="I191" s="155"/>
      <c r="J191" s="156">
        <f>ROUND(I191*H191,2)</f>
        <v>0</v>
      </c>
      <c r="K191" s="152" t="s">
        <v>165</v>
      </c>
      <c r="L191" s="33"/>
      <c r="M191" s="157" t="s">
        <v>1</v>
      </c>
      <c r="N191" s="158" t="s">
        <v>39</v>
      </c>
      <c r="O191" s="58"/>
      <c r="P191" s="159">
        <f>O191*H191</f>
        <v>0</v>
      </c>
      <c r="Q191" s="159">
        <v>0.00029</v>
      </c>
      <c r="R191" s="159">
        <f>Q191*H191</f>
        <v>0.2658169</v>
      </c>
      <c r="S191" s="159">
        <v>0</v>
      </c>
      <c r="T191" s="160">
        <f>S191*H191</f>
        <v>0</v>
      </c>
      <c r="U191" s="32"/>
      <c r="V191" s="32"/>
      <c r="W191" s="32"/>
      <c r="X191" s="32"/>
      <c r="Y191" s="32"/>
      <c r="Z191" s="32"/>
      <c r="AA191" s="32"/>
      <c r="AB191" s="32"/>
      <c r="AC191" s="32"/>
      <c r="AD191" s="32"/>
      <c r="AE191" s="32"/>
      <c r="AR191" s="161" t="s">
        <v>196</v>
      </c>
      <c r="AT191" s="161" t="s">
        <v>161</v>
      </c>
      <c r="AU191" s="161" t="s">
        <v>83</v>
      </c>
      <c r="AY191" s="17" t="s">
        <v>158</v>
      </c>
      <c r="BE191" s="162">
        <f>IF(N191="základní",J191,0)</f>
        <v>0</v>
      </c>
      <c r="BF191" s="162">
        <f>IF(N191="snížená",J191,0)</f>
        <v>0</v>
      </c>
      <c r="BG191" s="162">
        <f>IF(N191="zákl. přenesená",J191,0)</f>
        <v>0</v>
      </c>
      <c r="BH191" s="162">
        <f>IF(N191="sníž. přenesená",J191,0)</f>
        <v>0</v>
      </c>
      <c r="BI191" s="162">
        <f>IF(N191="nulová",J191,0)</f>
        <v>0</v>
      </c>
      <c r="BJ191" s="17" t="s">
        <v>81</v>
      </c>
      <c r="BK191" s="162">
        <f>ROUND(I191*H191,2)</f>
        <v>0</v>
      </c>
      <c r="BL191" s="17" t="s">
        <v>196</v>
      </c>
      <c r="BM191" s="161" t="s">
        <v>763</v>
      </c>
    </row>
    <row r="192" spans="1:47" s="2" customFormat="1" ht="19.5">
      <c r="A192" s="32"/>
      <c r="B192" s="33"/>
      <c r="C192" s="32"/>
      <c r="D192" s="163" t="s">
        <v>168</v>
      </c>
      <c r="E192" s="32"/>
      <c r="F192" s="164" t="s">
        <v>302</v>
      </c>
      <c r="G192" s="32"/>
      <c r="H192" s="32"/>
      <c r="I192" s="165"/>
      <c r="J192" s="32"/>
      <c r="K192" s="32"/>
      <c r="L192" s="33"/>
      <c r="M192" s="166"/>
      <c r="N192" s="167"/>
      <c r="O192" s="58"/>
      <c r="P192" s="58"/>
      <c r="Q192" s="58"/>
      <c r="R192" s="58"/>
      <c r="S192" s="58"/>
      <c r="T192" s="59"/>
      <c r="U192" s="32"/>
      <c r="V192" s="32"/>
      <c r="W192" s="32"/>
      <c r="X192" s="32"/>
      <c r="Y192" s="32"/>
      <c r="Z192" s="32"/>
      <c r="AA192" s="32"/>
      <c r="AB192" s="32"/>
      <c r="AC192" s="32"/>
      <c r="AD192" s="32"/>
      <c r="AE192" s="32"/>
      <c r="AT192" s="17" t="s">
        <v>168</v>
      </c>
      <c r="AU192" s="17" t="s">
        <v>83</v>
      </c>
    </row>
    <row r="193" spans="2:51" s="13" customFormat="1" ht="11.25">
      <c r="B193" s="168"/>
      <c r="D193" s="163" t="s">
        <v>170</v>
      </c>
      <c r="E193" s="169" t="s">
        <v>1</v>
      </c>
      <c r="F193" s="170" t="s">
        <v>124</v>
      </c>
      <c r="H193" s="171">
        <v>916.61</v>
      </c>
      <c r="I193" s="172"/>
      <c r="L193" s="168"/>
      <c r="M193" s="173"/>
      <c r="N193" s="174"/>
      <c r="O193" s="174"/>
      <c r="P193" s="174"/>
      <c r="Q193" s="174"/>
      <c r="R193" s="174"/>
      <c r="S193" s="174"/>
      <c r="T193" s="175"/>
      <c r="AT193" s="169" t="s">
        <v>170</v>
      </c>
      <c r="AU193" s="169" t="s">
        <v>83</v>
      </c>
      <c r="AV193" s="13" t="s">
        <v>83</v>
      </c>
      <c r="AW193" s="13" t="s">
        <v>31</v>
      </c>
      <c r="AX193" s="13" t="s">
        <v>81</v>
      </c>
      <c r="AY193" s="169" t="s">
        <v>158</v>
      </c>
    </row>
    <row r="194" spans="1:65" s="2" customFormat="1" ht="19.9" customHeight="1">
      <c r="A194" s="32"/>
      <c r="B194" s="149"/>
      <c r="C194" s="150" t="s">
        <v>298</v>
      </c>
      <c r="D194" s="150" t="s">
        <v>161</v>
      </c>
      <c r="E194" s="151" t="s">
        <v>304</v>
      </c>
      <c r="F194" s="152" t="s">
        <v>305</v>
      </c>
      <c r="G194" s="153" t="s">
        <v>164</v>
      </c>
      <c r="H194" s="154">
        <v>116.318</v>
      </c>
      <c r="I194" s="155"/>
      <c r="J194" s="156">
        <f>ROUND(I194*H194,2)</f>
        <v>0</v>
      </c>
      <c r="K194" s="152" t="s">
        <v>165</v>
      </c>
      <c r="L194" s="33"/>
      <c r="M194" s="157" t="s">
        <v>1</v>
      </c>
      <c r="N194" s="158" t="s">
        <v>39</v>
      </c>
      <c r="O194" s="58"/>
      <c r="P194" s="159">
        <f>O194*H194</f>
        <v>0</v>
      </c>
      <c r="Q194" s="159">
        <v>0.00033</v>
      </c>
      <c r="R194" s="159">
        <f>Q194*H194</f>
        <v>0.03838494</v>
      </c>
      <c r="S194" s="159">
        <v>0</v>
      </c>
      <c r="T194" s="160">
        <f>S194*H194</f>
        <v>0</v>
      </c>
      <c r="U194" s="32"/>
      <c r="V194" s="32"/>
      <c r="W194" s="32"/>
      <c r="X194" s="32"/>
      <c r="Y194" s="32"/>
      <c r="Z194" s="32"/>
      <c r="AA194" s="32"/>
      <c r="AB194" s="32"/>
      <c r="AC194" s="32"/>
      <c r="AD194" s="32"/>
      <c r="AE194" s="32"/>
      <c r="AR194" s="161" t="s">
        <v>196</v>
      </c>
      <c r="AT194" s="161" t="s">
        <v>161</v>
      </c>
      <c r="AU194" s="161" t="s">
        <v>83</v>
      </c>
      <c r="AY194" s="17" t="s">
        <v>158</v>
      </c>
      <c r="BE194" s="162">
        <f>IF(N194="základní",J194,0)</f>
        <v>0</v>
      </c>
      <c r="BF194" s="162">
        <f>IF(N194="snížená",J194,0)</f>
        <v>0</v>
      </c>
      <c r="BG194" s="162">
        <f>IF(N194="zákl. přenesená",J194,0)</f>
        <v>0</v>
      </c>
      <c r="BH194" s="162">
        <f>IF(N194="sníž. přenesená",J194,0)</f>
        <v>0</v>
      </c>
      <c r="BI194" s="162">
        <f>IF(N194="nulová",J194,0)</f>
        <v>0</v>
      </c>
      <c r="BJ194" s="17" t="s">
        <v>81</v>
      </c>
      <c r="BK194" s="162">
        <f>ROUND(I194*H194,2)</f>
        <v>0</v>
      </c>
      <c r="BL194" s="17" t="s">
        <v>196</v>
      </c>
      <c r="BM194" s="161" t="s">
        <v>764</v>
      </c>
    </row>
    <row r="195" spans="1:47" s="2" customFormat="1" ht="11.25">
      <c r="A195" s="32"/>
      <c r="B195" s="33"/>
      <c r="C195" s="32"/>
      <c r="D195" s="163" t="s">
        <v>168</v>
      </c>
      <c r="E195" s="32"/>
      <c r="F195" s="164" t="s">
        <v>307</v>
      </c>
      <c r="G195" s="32"/>
      <c r="H195" s="32"/>
      <c r="I195" s="165"/>
      <c r="J195" s="32"/>
      <c r="K195" s="32"/>
      <c r="L195" s="33"/>
      <c r="M195" s="166"/>
      <c r="N195" s="167"/>
      <c r="O195" s="58"/>
      <c r="P195" s="58"/>
      <c r="Q195" s="58"/>
      <c r="R195" s="58"/>
      <c r="S195" s="58"/>
      <c r="T195" s="59"/>
      <c r="U195" s="32"/>
      <c r="V195" s="32"/>
      <c r="W195" s="32"/>
      <c r="X195" s="32"/>
      <c r="Y195" s="32"/>
      <c r="Z195" s="32"/>
      <c r="AA195" s="32"/>
      <c r="AB195" s="32"/>
      <c r="AC195" s="32"/>
      <c r="AD195" s="32"/>
      <c r="AE195" s="32"/>
      <c r="AT195" s="17" t="s">
        <v>168</v>
      </c>
      <c r="AU195" s="17" t="s">
        <v>83</v>
      </c>
    </row>
    <row r="196" spans="2:51" s="13" customFormat="1" ht="11.25">
      <c r="B196" s="168"/>
      <c r="D196" s="163" t="s">
        <v>170</v>
      </c>
      <c r="E196" s="169" t="s">
        <v>1</v>
      </c>
      <c r="F196" s="170" t="s">
        <v>765</v>
      </c>
      <c r="H196" s="171">
        <v>116.318</v>
      </c>
      <c r="I196" s="172"/>
      <c r="L196" s="168"/>
      <c r="M196" s="202"/>
      <c r="N196" s="203"/>
      <c r="O196" s="203"/>
      <c r="P196" s="203"/>
      <c r="Q196" s="203"/>
      <c r="R196" s="203"/>
      <c r="S196" s="203"/>
      <c r="T196" s="204"/>
      <c r="AT196" s="169" t="s">
        <v>170</v>
      </c>
      <c r="AU196" s="169" t="s">
        <v>83</v>
      </c>
      <c r="AV196" s="13" t="s">
        <v>83</v>
      </c>
      <c r="AW196" s="13" t="s">
        <v>31</v>
      </c>
      <c r="AX196" s="13" t="s">
        <v>81</v>
      </c>
      <c r="AY196" s="169" t="s">
        <v>158</v>
      </c>
    </row>
    <row r="197" spans="1:31" s="2" customFormat="1" ht="6.95" customHeight="1">
      <c r="A197" s="32"/>
      <c r="B197" s="47"/>
      <c r="C197" s="48"/>
      <c r="D197" s="48"/>
      <c r="E197" s="48"/>
      <c r="F197" s="48"/>
      <c r="G197" s="48"/>
      <c r="H197" s="48"/>
      <c r="I197" s="48"/>
      <c r="J197" s="48"/>
      <c r="K197" s="48"/>
      <c r="L197" s="33"/>
      <c r="M197" s="32"/>
      <c r="O197" s="32"/>
      <c r="P197" s="32"/>
      <c r="Q197" s="32"/>
      <c r="R197" s="32"/>
      <c r="S197" s="32"/>
      <c r="T197" s="32"/>
      <c r="U197" s="32"/>
      <c r="V197" s="32"/>
      <c r="W197" s="32"/>
      <c r="X197" s="32"/>
      <c r="Y197" s="32"/>
      <c r="Z197" s="32"/>
      <c r="AA197" s="32"/>
      <c r="AB197" s="32"/>
      <c r="AC197" s="32"/>
      <c r="AD197" s="32"/>
      <c r="AE197" s="32"/>
    </row>
  </sheetData>
  <autoFilter ref="C127:K196"/>
  <mergeCells count="12">
    <mergeCell ref="E120:H120"/>
    <mergeCell ref="L2:V2"/>
    <mergeCell ref="E85:H85"/>
    <mergeCell ref="E87:H87"/>
    <mergeCell ref="E89:H89"/>
    <mergeCell ref="E116:H116"/>
    <mergeCell ref="E118:H11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309"/>
  <sheetViews>
    <sheetView showGridLines="0" workbookViewId="0" topLeftCell="A1"/>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54.421875" style="1" customWidth="1"/>
    <col min="7" max="7" width="8.00390625" style="1" customWidth="1"/>
    <col min="8" max="8" width="15.00390625" style="1" customWidth="1"/>
    <col min="9" max="9" width="16.8515625" style="1" customWidth="1"/>
    <col min="10" max="11" width="23.851562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244" t="s">
        <v>5</v>
      </c>
      <c r="M2" s="229"/>
      <c r="N2" s="229"/>
      <c r="O2" s="229"/>
      <c r="P2" s="229"/>
      <c r="Q2" s="229"/>
      <c r="R2" s="229"/>
      <c r="S2" s="229"/>
      <c r="T2" s="229"/>
      <c r="U2" s="229"/>
      <c r="V2" s="229"/>
      <c r="AT2" s="17" t="s">
        <v>106</v>
      </c>
    </row>
    <row r="3" spans="2:46" s="1" customFormat="1" ht="6.95" customHeight="1">
      <c r="B3" s="18"/>
      <c r="C3" s="19"/>
      <c r="D3" s="19"/>
      <c r="E3" s="19"/>
      <c r="F3" s="19"/>
      <c r="G3" s="19"/>
      <c r="H3" s="19"/>
      <c r="I3" s="19"/>
      <c r="J3" s="19"/>
      <c r="K3" s="19"/>
      <c r="L3" s="20"/>
      <c r="AT3" s="17" t="s">
        <v>83</v>
      </c>
    </row>
    <row r="4" spans="2:46" s="1" customFormat="1" ht="24.95" customHeight="1">
      <c r="B4" s="20"/>
      <c r="D4" s="21" t="s">
        <v>117</v>
      </c>
      <c r="L4" s="20"/>
      <c r="M4" s="99" t="s">
        <v>10</v>
      </c>
      <c r="AT4" s="17" t="s">
        <v>3</v>
      </c>
    </row>
    <row r="5" spans="2:12" s="1" customFormat="1" ht="6.95" customHeight="1">
      <c r="B5" s="20"/>
      <c r="L5" s="20"/>
    </row>
    <row r="6" spans="2:12" s="1" customFormat="1" ht="12" customHeight="1">
      <c r="B6" s="20"/>
      <c r="D6" s="27" t="s">
        <v>16</v>
      </c>
      <c r="L6" s="20"/>
    </row>
    <row r="7" spans="2:12" s="1" customFormat="1" ht="14.45" customHeight="1">
      <c r="B7" s="20"/>
      <c r="E7" s="260" t="str">
        <f>'Rekapitulace stavby'!K6</f>
        <v>Rekonstrukce elektro-projektová dokumentace I. Etapa - 2+3NP</v>
      </c>
      <c r="F7" s="261"/>
      <c r="G7" s="261"/>
      <c r="H7" s="261"/>
      <c r="L7" s="20"/>
    </row>
    <row r="8" spans="2:12" s="1" customFormat="1" ht="12" customHeight="1">
      <c r="B8" s="20"/>
      <c r="D8" s="27" t="s">
        <v>126</v>
      </c>
      <c r="L8" s="20"/>
    </row>
    <row r="9" spans="1:31" s="2" customFormat="1" ht="14.45" customHeight="1">
      <c r="A9" s="32"/>
      <c r="B9" s="33"/>
      <c r="C9" s="32"/>
      <c r="D9" s="32"/>
      <c r="E9" s="260" t="s">
        <v>730</v>
      </c>
      <c r="F9" s="262"/>
      <c r="G9" s="262"/>
      <c r="H9" s="262"/>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128</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5.6" customHeight="1">
      <c r="A11" s="32"/>
      <c r="B11" s="33"/>
      <c r="C11" s="32"/>
      <c r="D11" s="32"/>
      <c r="E11" s="222" t="s">
        <v>766</v>
      </c>
      <c r="F11" s="262"/>
      <c r="G11" s="262"/>
      <c r="H11" s="262"/>
      <c r="I11" s="32"/>
      <c r="J11" s="32"/>
      <c r="K11" s="32"/>
      <c r="L11" s="42"/>
      <c r="S11" s="32"/>
      <c r="T11" s="32"/>
      <c r="U11" s="32"/>
      <c r="V11" s="32"/>
      <c r="W11" s="32"/>
      <c r="X11" s="32"/>
      <c r="Y11" s="32"/>
      <c r="Z11" s="32"/>
      <c r="AA11" s="32"/>
      <c r="AB11" s="32"/>
      <c r="AC11" s="32"/>
      <c r="AD11" s="32"/>
      <c r="AE11" s="32"/>
    </row>
    <row r="12" spans="1:31"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26</v>
      </c>
      <c r="G14" s="32"/>
      <c r="H14" s="32"/>
      <c r="I14" s="27" t="s">
        <v>22</v>
      </c>
      <c r="J14" s="55" t="str">
        <f>'Rekapitulace stavby'!AN8</f>
        <v>16. 11. 2022</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 xml:space="preserve"> </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63" t="str">
        <f>'Rekapitulace stavby'!E14</f>
        <v>Vyplň údaj</v>
      </c>
      <c r="F20" s="228"/>
      <c r="G20" s="228"/>
      <c r="H20" s="228"/>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 xml:space="preserve"> </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32</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33</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4.45" customHeight="1">
      <c r="A29" s="100"/>
      <c r="B29" s="101"/>
      <c r="C29" s="100"/>
      <c r="D29" s="100"/>
      <c r="E29" s="233" t="s">
        <v>1</v>
      </c>
      <c r="F29" s="233"/>
      <c r="G29" s="233"/>
      <c r="H29" s="233"/>
      <c r="I29" s="100"/>
      <c r="J29" s="100"/>
      <c r="K29" s="100"/>
      <c r="L29" s="102"/>
      <c r="S29" s="100"/>
      <c r="T29" s="100"/>
      <c r="U29" s="100"/>
      <c r="V29" s="100"/>
      <c r="W29" s="100"/>
      <c r="X29" s="100"/>
      <c r="Y29" s="100"/>
      <c r="Z29" s="100"/>
      <c r="AA29" s="100"/>
      <c r="AB29" s="100"/>
      <c r="AC29" s="100"/>
      <c r="AD29" s="100"/>
      <c r="AE29" s="100"/>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3" t="s">
        <v>34</v>
      </c>
      <c r="E32" s="32"/>
      <c r="F32" s="32"/>
      <c r="G32" s="32"/>
      <c r="H32" s="32"/>
      <c r="I32" s="32"/>
      <c r="J32" s="71">
        <f>ROUND(J144,2)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36</v>
      </c>
      <c r="G34" s="32"/>
      <c r="H34" s="32"/>
      <c r="I34" s="36" t="s">
        <v>35</v>
      </c>
      <c r="J34" s="36" t="s">
        <v>37</v>
      </c>
      <c r="K34" s="32"/>
      <c r="L34" s="42"/>
      <c r="S34" s="32"/>
      <c r="T34" s="32"/>
      <c r="U34" s="32"/>
      <c r="V34" s="32"/>
      <c r="W34" s="32"/>
      <c r="X34" s="32"/>
      <c r="Y34" s="32"/>
      <c r="Z34" s="32"/>
      <c r="AA34" s="32"/>
      <c r="AB34" s="32"/>
      <c r="AC34" s="32"/>
      <c r="AD34" s="32"/>
      <c r="AE34" s="32"/>
    </row>
    <row r="35" spans="1:31" s="2" customFormat="1" ht="14.45" customHeight="1">
      <c r="A35" s="32"/>
      <c r="B35" s="33"/>
      <c r="C35" s="32"/>
      <c r="D35" s="104" t="s">
        <v>38</v>
      </c>
      <c r="E35" s="27" t="s">
        <v>39</v>
      </c>
      <c r="F35" s="105">
        <f>ROUND((SUM(BE144:BE308)),2)</f>
        <v>0</v>
      </c>
      <c r="G35" s="32"/>
      <c r="H35" s="32"/>
      <c r="I35" s="106">
        <v>0.21</v>
      </c>
      <c r="J35" s="105">
        <f>ROUND(((SUM(BE144:BE308))*I35),2)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40</v>
      </c>
      <c r="F36" s="105">
        <f>ROUND((SUM(BF144:BF308)),2)</f>
        <v>0</v>
      </c>
      <c r="G36" s="32"/>
      <c r="H36" s="32"/>
      <c r="I36" s="106">
        <v>0.15</v>
      </c>
      <c r="J36" s="105">
        <f>ROUND(((SUM(BF144:BF308))*I36),2)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41</v>
      </c>
      <c r="F37" s="105">
        <f>ROUND((SUM(BG144:BG308)),2)</f>
        <v>0</v>
      </c>
      <c r="G37" s="32"/>
      <c r="H37" s="32"/>
      <c r="I37" s="106">
        <v>0.21</v>
      </c>
      <c r="J37" s="105">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42</v>
      </c>
      <c r="F38" s="105">
        <f>ROUND((SUM(BH144:BH308)),2)</f>
        <v>0</v>
      </c>
      <c r="G38" s="32"/>
      <c r="H38" s="32"/>
      <c r="I38" s="106">
        <v>0.15</v>
      </c>
      <c r="J38" s="105">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43</v>
      </c>
      <c r="F39" s="105">
        <f>ROUND((SUM(BI144:BI308)),2)</f>
        <v>0</v>
      </c>
      <c r="G39" s="32"/>
      <c r="H39" s="32"/>
      <c r="I39" s="106">
        <v>0</v>
      </c>
      <c r="J39" s="105">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7"/>
      <c r="D41" s="108" t="s">
        <v>44</v>
      </c>
      <c r="E41" s="60"/>
      <c r="F41" s="60"/>
      <c r="G41" s="109" t="s">
        <v>45</v>
      </c>
      <c r="H41" s="110" t="s">
        <v>46</v>
      </c>
      <c r="I41" s="60"/>
      <c r="J41" s="111">
        <f>SUM(J32:J39)</f>
        <v>0</v>
      </c>
      <c r="K41" s="112"/>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47</v>
      </c>
      <c r="E50" s="44"/>
      <c r="F50" s="44"/>
      <c r="G50" s="43" t="s">
        <v>48</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49</v>
      </c>
      <c r="E61" s="35"/>
      <c r="F61" s="113" t="s">
        <v>50</v>
      </c>
      <c r="G61" s="45" t="s">
        <v>49</v>
      </c>
      <c r="H61" s="35"/>
      <c r="I61" s="35"/>
      <c r="J61" s="114" t="s">
        <v>50</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51</v>
      </c>
      <c r="E65" s="46"/>
      <c r="F65" s="46"/>
      <c r="G65" s="43" t="s">
        <v>52</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49</v>
      </c>
      <c r="E76" s="35"/>
      <c r="F76" s="113" t="s">
        <v>50</v>
      </c>
      <c r="G76" s="45" t="s">
        <v>49</v>
      </c>
      <c r="H76" s="35"/>
      <c r="I76" s="35"/>
      <c r="J76" s="114" t="s">
        <v>50</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130</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4.45" customHeight="1">
      <c r="A85" s="32"/>
      <c r="B85" s="33"/>
      <c r="C85" s="32"/>
      <c r="D85" s="32"/>
      <c r="E85" s="260" t="str">
        <f>E7</f>
        <v>Rekonstrukce elektro-projektová dokumentace I. Etapa - 2+3NP</v>
      </c>
      <c r="F85" s="261"/>
      <c r="G85" s="261"/>
      <c r="H85" s="261"/>
      <c r="I85" s="32"/>
      <c r="J85" s="32"/>
      <c r="K85" s="32"/>
      <c r="L85" s="42"/>
      <c r="S85" s="32"/>
      <c r="T85" s="32"/>
      <c r="U85" s="32"/>
      <c r="V85" s="32"/>
      <c r="W85" s="32"/>
      <c r="X85" s="32"/>
      <c r="Y85" s="32"/>
      <c r="Z85" s="32"/>
      <c r="AA85" s="32"/>
      <c r="AB85" s="32"/>
      <c r="AC85" s="32"/>
      <c r="AD85" s="32"/>
      <c r="AE85" s="32"/>
    </row>
    <row r="86" spans="2:12" s="1" customFormat="1" ht="12" customHeight="1">
      <c r="B86" s="20"/>
      <c r="C86" s="27" t="s">
        <v>126</v>
      </c>
      <c r="L86" s="20"/>
    </row>
    <row r="87" spans="1:31" s="2" customFormat="1" ht="14.45" customHeight="1">
      <c r="A87" s="32"/>
      <c r="B87" s="33"/>
      <c r="C87" s="32"/>
      <c r="D87" s="32"/>
      <c r="E87" s="260" t="s">
        <v>730</v>
      </c>
      <c r="F87" s="262"/>
      <c r="G87" s="262"/>
      <c r="H87" s="262"/>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128</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5.6" customHeight="1">
      <c r="A89" s="32"/>
      <c r="B89" s="33"/>
      <c r="C89" s="32"/>
      <c r="D89" s="32"/>
      <c r="E89" s="222" t="str">
        <f>E11</f>
        <v>el3 - Elektroinstalace 3np</v>
      </c>
      <c r="F89" s="262"/>
      <c r="G89" s="262"/>
      <c r="H89" s="262"/>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16. 11. 2022</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15.6" customHeight="1">
      <c r="A93" s="32"/>
      <c r="B93" s="33"/>
      <c r="C93" s="27" t="s">
        <v>24</v>
      </c>
      <c r="D93" s="32"/>
      <c r="E93" s="32"/>
      <c r="F93" s="25" t="str">
        <f>E17</f>
        <v xml:space="preserve"> </v>
      </c>
      <c r="G93" s="32"/>
      <c r="H93" s="32"/>
      <c r="I93" s="27" t="s">
        <v>30</v>
      </c>
      <c r="J93" s="30" t="str">
        <f>E23</f>
        <v xml:space="preserve"> </v>
      </c>
      <c r="K93" s="32"/>
      <c r="L93" s="42"/>
      <c r="S93" s="32"/>
      <c r="T93" s="32"/>
      <c r="U93" s="32"/>
      <c r="V93" s="32"/>
      <c r="W93" s="32"/>
      <c r="X93" s="32"/>
      <c r="Y93" s="32"/>
      <c r="Z93" s="32"/>
      <c r="AA93" s="32"/>
      <c r="AB93" s="32"/>
      <c r="AC93" s="32"/>
      <c r="AD93" s="32"/>
      <c r="AE93" s="32"/>
    </row>
    <row r="94" spans="1:31" s="2" customFormat="1" ht="15.6" customHeight="1">
      <c r="A94" s="32"/>
      <c r="B94" s="33"/>
      <c r="C94" s="27" t="s">
        <v>28</v>
      </c>
      <c r="D94" s="32"/>
      <c r="E94" s="32"/>
      <c r="F94" s="25" t="str">
        <f>IF(E20="","",E20)</f>
        <v>Vyplň údaj</v>
      </c>
      <c r="G94" s="32"/>
      <c r="H94" s="32"/>
      <c r="I94" s="27" t="s">
        <v>32</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5" t="s">
        <v>131</v>
      </c>
      <c r="D96" s="107"/>
      <c r="E96" s="107"/>
      <c r="F96" s="107"/>
      <c r="G96" s="107"/>
      <c r="H96" s="107"/>
      <c r="I96" s="107"/>
      <c r="J96" s="116" t="s">
        <v>132</v>
      </c>
      <c r="K96" s="107"/>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7" t="s">
        <v>133</v>
      </c>
      <c r="D98" s="32"/>
      <c r="E98" s="32"/>
      <c r="F98" s="32"/>
      <c r="G98" s="32"/>
      <c r="H98" s="32"/>
      <c r="I98" s="32"/>
      <c r="J98" s="71">
        <f>J144</f>
        <v>0</v>
      </c>
      <c r="K98" s="32"/>
      <c r="L98" s="42"/>
      <c r="S98" s="32"/>
      <c r="T98" s="32"/>
      <c r="U98" s="32"/>
      <c r="V98" s="32"/>
      <c r="W98" s="32"/>
      <c r="X98" s="32"/>
      <c r="Y98" s="32"/>
      <c r="Z98" s="32"/>
      <c r="AA98" s="32"/>
      <c r="AB98" s="32"/>
      <c r="AC98" s="32"/>
      <c r="AD98" s="32"/>
      <c r="AE98" s="32"/>
      <c r="AU98" s="17" t="s">
        <v>134</v>
      </c>
    </row>
    <row r="99" spans="2:12" s="9" customFormat="1" ht="24.95" customHeight="1">
      <c r="B99" s="118"/>
      <c r="D99" s="119" t="s">
        <v>310</v>
      </c>
      <c r="E99" s="120"/>
      <c r="F99" s="120"/>
      <c r="G99" s="120"/>
      <c r="H99" s="120"/>
      <c r="I99" s="120"/>
      <c r="J99" s="121">
        <f>J145</f>
        <v>0</v>
      </c>
      <c r="L99" s="118"/>
    </row>
    <row r="100" spans="2:12" s="9" customFormat="1" ht="24.95" customHeight="1">
      <c r="B100" s="118"/>
      <c r="D100" s="119" t="s">
        <v>311</v>
      </c>
      <c r="E100" s="120"/>
      <c r="F100" s="120"/>
      <c r="G100" s="120"/>
      <c r="H100" s="120"/>
      <c r="I100" s="120"/>
      <c r="J100" s="121">
        <f>J148</f>
        <v>0</v>
      </c>
      <c r="L100" s="118"/>
    </row>
    <row r="101" spans="2:12" s="10" customFormat="1" ht="19.9" customHeight="1">
      <c r="B101" s="122"/>
      <c r="D101" s="123" t="s">
        <v>312</v>
      </c>
      <c r="E101" s="124"/>
      <c r="F101" s="124"/>
      <c r="G101" s="124"/>
      <c r="H101" s="124"/>
      <c r="I101" s="124"/>
      <c r="J101" s="125">
        <f>J149</f>
        <v>0</v>
      </c>
      <c r="L101" s="122"/>
    </row>
    <row r="102" spans="2:12" s="10" customFormat="1" ht="19.9" customHeight="1">
      <c r="B102" s="122"/>
      <c r="D102" s="123" t="s">
        <v>313</v>
      </c>
      <c r="E102" s="124"/>
      <c r="F102" s="124"/>
      <c r="G102" s="124"/>
      <c r="H102" s="124"/>
      <c r="I102" s="124"/>
      <c r="J102" s="125">
        <f>J176</f>
        <v>0</v>
      </c>
      <c r="L102" s="122"/>
    </row>
    <row r="103" spans="2:12" s="10" customFormat="1" ht="19.9" customHeight="1">
      <c r="B103" s="122"/>
      <c r="D103" s="123" t="s">
        <v>314</v>
      </c>
      <c r="E103" s="124"/>
      <c r="F103" s="124"/>
      <c r="G103" s="124"/>
      <c r="H103" s="124"/>
      <c r="I103" s="124"/>
      <c r="J103" s="125">
        <f>J187</f>
        <v>0</v>
      </c>
      <c r="L103" s="122"/>
    </row>
    <row r="104" spans="2:12" s="10" customFormat="1" ht="19.9" customHeight="1">
      <c r="B104" s="122"/>
      <c r="D104" s="123" t="s">
        <v>315</v>
      </c>
      <c r="E104" s="124"/>
      <c r="F104" s="124"/>
      <c r="G104" s="124"/>
      <c r="H104" s="124"/>
      <c r="I104" s="124"/>
      <c r="J104" s="125">
        <f>J190</f>
        <v>0</v>
      </c>
      <c r="L104" s="122"/>
    </row>
    <row r="105" spans="2:12" s="10" customFormat="1" ht="19.9" customHeight="1">
      <c r="B105" s="122"/>
      <c r="D105" s="123" t="s">
        <v>316</v>
      </c>
      <c r="E105" s="124"/>
      <c r="F105" s="124"/>
      <c r="G105" s="124"/>
      <c r="H105" s="124"/>
      <c r="I105" s="124"/>
      <c r="J105" s="125">
        <f>J197</f>
        <v>0</v>
      </c>
      <c r="L105" s="122"/>
    </row>
    <row r="106" spans="2:12" s="10" customFormat="1" ht="19.9" customHeight="1">
      <c r="B106" s="122"/>
      <c r="D106" s="123" t="s">
        <v>317</v>
      </c>
      <c r="E106" s="124"/>
      <c r="F106" s="124"/>
      <c r="G106" s="124"/>
      <c r="H106" s="124"/>
      <c r="I106" s="124"/>
      <c r="J106" s="125">
        <f>J202</f>
        <v>0</v>
      </c>
      <c r="L106" s="122"/>
    </row>
    <row r="107" spans="2:12" s="10" customFormat="1" ht="19.9" customHeight="1">
      <c r="B107" s="122"/>
      <c r="D107" s="123" t="s">
        <v>767</v>
      </c>
      <c r="E107" s="124"/>
      <c r="F107" s="124"/>
      <c r="G107" s="124"/>
      <c r="H107" s="124"/>
      <c r="I107" s="124"/>
      <c r="J107" s="125">
        <f>J211</f>
        <v>0</v>
      </c>
      <c r="L107" s="122"/>
    </row>
    <row r="108" spans="2:12" s="10" customFormat="1" ht="19.9" customHeight="1">
      <c r="B108" s="122"/>
      <c r="D108" s="123" t="s">
        <v>768</v>
      </c>
      <c r="E108" s="124"/>
      <c r="F108" s="124"/>
      <c r="G108" s="124"/>
      <c r="H108" s="124"/>
      <c r="I108" s="124"/>
      <c r="J108" s="125">
        <f>J214</f>
        <v>0</v>
      </c>
      <c r="L108" s="122"/>
    </row>
    <row r="109" spans="2:12" s="10" customFormat="1" ht="19.9" customHeight="1">
      <c r="B109" s="122"/>
      <c r="D109" s="123" t="s">
        <v>769</v>
      </c>
      <c r="E109" s="124"/>
      <c r="F109" s="124"/>
      <c r="G109" s="124"/>
      <c r="H109" s="124"/>
      <c r="I109" s="124"/>
      <c r="J109" s="125">
        <f>J217</f>
        <v>0</v>
      </c>
      <c r="L109" s="122"/>
    </row>
    <row r="110" spans="2:12" s="10" customFormat="1" ht="19.9" customHeight="1">
      <c r="B110" s="122"/>
      <c r="D110" s="123" t="s">
        <v>770</v>
      </c>
      <c r="E110" s="124"/>
      <c r="F110" s="124"/>
      <c r="G110" s="124"/>
      <c r="H110" s="124"/>
      <c r="I110" s="124"/>
      <c r="J110" s="125">
        <f>J222</f>
        <v>0</v>
      </c>
      <c r="L110" s="122"/>
    </row>
    <row r="111" spans="2:12" s="10" customFormat="1" ht="19.9" customHeight="1">
      <c r="B111" s="122"/>
      <c r="D111" s="123" t="s">
        <v>771</v>
      </c>
      <c r="E111" s="124"/>
      <c r="F111" s="124"/>
      <c r="G111" s="124"/>
      <c r="H111" s="124"/>
      <c r="I111" s="124"/>
      <c r="J111" s="125">
        <f>J231</f>
        <v>0</v>
      </c>
      <c r="L111" s="122"/>
    </row>
    <row r="112" spans="2:12" s="10" customFormat="1" ht="19.9" customHeight="1">
      <c r="B112" s="122"/>
      <c r="D112" s="123" t="s">
        <v>772</v>
      </c>
      <c r="E112" s="124"/>
      <c r="F112" s="124"/>
      <c r="G112" s="124"/>
      <c r="H112" s="124"/>
      <c r="I112" s="124"/>
      <c r="J112" s="125">
        <f>J236</f>
        <v>0</v>
      </c>
      <c r="L112" s="122"/>
    </row>
    <row r="113" spans="2:12" s="10" customFormat="1" ht="19.9" customHeight="1">
      <c r="B113" s="122"/>
      <c r="D113" s="123" t="s">
        <v>773</v>
      </c>
      <c r="E113" s="124"/>
      <c r="F113" s="124"/>
      <c r="G113" s="124"/>
      <c r="H113" s="124"/>
      <c r="I113" s="124"/>
      <c r="J113" s="125">
        <f>J245</f>
        <v>0</v>
      </c>
      <c r="L113" s="122"/>
    </row>
    <row r="114" spans="2:12" s="10" customFormat="1" ht="19.9" customHeight="1">
      <c r="B114" s="122"/>
      <c r="D114" s="123" t="s">
        <v>774</v>
      </c>
      <c r="E114" s="124"/>
      <c r="F114" s="124"/>
      <c r="G114" s="124"/>
      <c r="H114" s="124"/>
      <c r="I114" s="124"/>
      <c r="J114" s="125">
        <f>J258</f>
        <v>0</v>
      </c>
      <c r="L114" s="122"/>
    </row>
    <row r="115" spans="2:12" s="10" customFormat="1" ht="19.9" customHeight="1">
      <c r="B115" s="122"/>
      <c r="D115" s="123" t="s">
        <v>775</v>
      </c>
      <c r="E115" s="124"/>
      <c r="F115" s="124"/>
      <c r="G115" s="124"/>
      <c r="H115" s="124"/>
      <c r="I115" s="124"/>
      <c r="J115" s="125">
        <f>J263</f>
        <v>0</v>
      </c>
      <c r="L115" s="122"/>
    </row>
    <row r="116" spans="2:12" s="10" customFormat="1" ht="19.9" customHeight="1">
      <c r="B116" s="122"/>
      <c r="D116" s="123" t="s">
        <v>776</v>
      </c>
      <c r="E116" s="124"/>
      <c r="F116" s="124"/>
      <c r="G116" s="124"/>
      <c r="H116" s="124"/>
      <c r="I116" s="124"/>
      <c r="J116" s="125">
        <f>J272</f>
        <v>0</v>
      </c>
      <c r="L116" s="122"/>
    </row>
    <row r="117" spans="2:12" s="10" customFormat="1" ht="19.9" customHeight="1">
      <c r="B117" s="122"/>
      <c r="D117" s="123" t="s">
        <v>777</v>
      </c>
      <c r="E117" s="124"/>
      <c r="F117" s="124"/>
      <c r="G117" s="124"/>
      <c r="H117" s="124"/>
      <c r="I117" s="124"/>
      <c r="J117" s="125">
        <f>J277</f>
        <v>0</v>
      </c>
      <c r="L117" s="122"/>
    </row>
    <row r="118" spans="2:12" s="10" customFormat="1" ht="19.9" customHeight="1">
      <c r="B118" s="122"/>
      <c r="D118" s="123" t="s">
        <v>778</v>
      </c>
      <c r="E118" s="124"/>
      <c r="F118" s="124"/>
      <c r="G118" s="124"/>
      <c r="H118" s="124"/>
      <c r="I118" s="124"/>
      <c r="J118" s="125">
        <f>J280</f>
        <v>0</v>
      </c>
      <c r="L118" s="122"/>
    </row>
    <row r="119" spans="2:12" s="10" customFormat="1" ht="19.9" customHeight="1">
      <c r="B119" s="122"/>
      <c r="D119" s="123" t="s">
        <v>779</v>
      </c>
      <c r="E119" s="124"/>
      <c r="F119" s="124"/>
      <c r="G119" s="124"/>
      <c r="H119" s="124"/>
      <c r="I119" s="124"/>
      <c r="J119" s="125">
        <f>J283</f>
        <v>0</v>
      </c>
      <c r="L119" s="122"/>
    </row>
    <row r="120" spans="2:12" s="10" customFormat="1" ht="19.9" customHeight="1">
      <c r="B120" s="122"/>
      <c r="D120" s="123" t="s">
        <v>780</v>
      </c>
      <c r="E120" s="124"/>
      <c r="F120" s="124"/>
      <c r="G120" s="124"/>
      <c r="H120" s="124"/>
      <c r="I120" s="124"/>
      <c r="J120" s="125">
        <f>J296</f>
        <v>0</v>
      </c>
      <c r="L120" s="122"/>
    </row>
    <row r="121" spans="2:12" s="10" customFormat="1" ht="19.9" customHeight="1">
      <c r="B121" s="122"/>
      <c r="D121" s="123" t="s">
        <v>781</v>
      </c>
      <c r="E121" s="124"/>
      <c r="F121" s="124"/>
      <c r="G121" s="124"/>
      <c r="H121" s="124"/>
      <c r="I121" s="124"/>
      <c r="J121" s="125">
        <f>J301</f>
        <v>0</v>
      </c>
      <c r="L121" s="122"/>
    </row>
    <row r="122" spans="2:12" s="10" customFormat="1" ht="19.9" customHeight="1">
      <c r="B122" s="122"/>
      <c r="D122" s="123" t="s">
        <v>335</v>
      </c>
      <c r="E122" s="124"/>
      <c r="F122" s="124"/>
      <c r="G122" s="124"/>
      <c r="H122" s="124"/>
      <c r="I122" s="124"/>
      <c r="J122" s="125">
        <f>J304</f>
        <v>0</v>
      </c>
      <c r="L122" s="122"/>
    </row>
    <row r="123" spans="1:31" s="2" customFormat="1" ht="21.75" customHeight="1">
      <c r="A123" s="32"/>
      <c r="B123" s="33"/>
      <c r="C123" s="32"/>
      <c r="D123" s="32"/>
      <c r="E123" s="32"/>
      <c r="F123" s="32"/>
      <c r="G123" s="32"/>
      <c r="H123" s="32"/>
      <c r="I123" s="32"/>
      <c r="J123" s="32"/>
      <c r="K123" s="32"/>
      <c r="L123" s="42"/>
      <c r="S123" s="32"/>
      <c r="T123" s="32"/>
      <c r="U123" s="32"/>
      <c r="V123" s="32"/>
      <c r="W123" s="32"/>
      <c r="X123" s="32"/>
      <c r="Y123" s="32"/>
      <c r="Z123" s="32"/>
      <c r="AA123" s="32"/>
      <c r="AB123" s="32"/>
      <c r="AC123" s="32"/>
      <c r="AD123" s="32"/>
      <c r="AE123" s="32"/>
    </row>
    <row r="124" spans="1:31" s="2" customFormat="1" ht="6.95" customHeight="1">
      <c r="A124" s="32"/>
      <c r="B124" s="47"/>
      <c r="C124" s="48"/>
      <c r="D124" s="48"/>
      <c r="E124" s="48"/>
      <c r="F124" s="48"/>
      <c r="G124" s="48"/>
      <c r="H124" s="48"/>
      <c r="I124" s="48"/>
      <c r="J124" s="48"/>
      <c r="K124" s="48"/>
      <c r="L124" s="42"/>
      <c r="S124" s="32"/>
      <c r="T124" s="32"/>
      <c r="U124" s="32"/>
      <c r="V124" s="32"/>
      <c r="W124" s="32"/>
      <c r="X124" s="32"/>
      <c r="Y124" s="32"/>
      <c r="Z124" s="32"/>
      <c r="AA124" s="32"/>
      <c r="AB124" s="32"/>
      <c r="AC124" s="32"/>
      <c r="AD124" s="32"/>
      <c r="AE124" s="32"/>
    </row>
    <row r="128" spans="1:31" s="2" customFormat="1" ht="6.95" customHeight="1">
      <c r="A128" s="32"/>
      <c r="B128" s="49"/>
      <c r="C128" s="50"/>
      <c r="D128" s="50"/>
      <c r="E128" s="50"/>
      <c r="F128" s="50"/>
      <c r="G128" s="50"/>
      <c r="H128" s="50"/>
      <c r="I128" s="50"/>
      <c r="J128" s="50"/>
      <c r="K128" s="50"/>
      <c r="L128" s="42"/>
      <c r="S128" s="32"/>
      <c r="T128" s="32"/>
      <c r="U128" s="32"/>
      <c r="V128" s="32"/>
      <c r="W128" s="32"/>
      <c r="X128" s="32"/>
      <c r="Y128" s="32"/>
      <c r="Z128" s="32"/>
      <c r="AA128" s="32"/>
      <c r="AB128" s="32"/>
      <c r="AC128" s="32"/>
      <c r="AD128" s="32"/>
      <c r="AE128" s="32"/>
    </row>
    <row r="129" spans="1:31" s="2" customFormat="1" ht="24.95" customHeight="1">
      <c r="A129" s="32"/>
      <c r="B129" s="33"/>
      <c r="C129" s="21" t="s">
        <v>143</v>
      </c>
      <c r="D129" s="32"/>
      <c r="E129" s="32"/>
      <c r="F129" s="32"/>
      <c r="G129" s="32"/>
      <c r="H129" s="32"/>
      <c r="I129" s="32"/>
      <c r="J129" s="32"/>
      <c r="K129" s="32"/>
      <c r="L129" s="42"/>
      <c r="S129" s="32"/>
      <c r="T129" s="32"/>
      <c r="U129" s="32"/>
      <c r="V129" s="32"/>
      <c r="W129" s="32"/>
      <c r="X129" s="32"/>
      <c r="Y129" s="32"/>
      <c r="Z129" s="32"/>
      <c r="AA129" s="32"/>
      <c r="AB129" s="32"/>
      <c r="AC129" s="32"/>
      <c r="AD129" s="32"/>
      <c r="AE129" s="32"/>
    </row>
    <row r="130" spans="1:31" s="2" customFormat="1" ht="6.95" customHeight="1">
      <c r="A130" s="32"/>
      <c r="B130" s="33"/>
      <c r="C130" s="32"/>
      <c r="D130" s="32"/>
      <c r="E130" s="32"/>
      <c r="F130" s="32"/>
      <c r="G130" s="32"/>
      <c r="H130" s="32"/>
      <c r="I130" s="32"/>
      <c r="J130" s="32"/>
      <c r="K130" s="32"/>
      <c r="L130" s="42"/>
      <c r="S130" s="32"/>
      <c r="T130" s="32"/>
      <c r="U130" s="32"/>
      <c r="V130" s="32"/>
      <c r="W130" s="32"/>
      <c r="X130" s="32"/>
      <c r="Y130" s="32"/>
      <c r="Z130" s="32"/>
      <c r="AA130" s="32"/>
      <c r="AB130" s="32"/>
      <c r="AC130" s="32"/>
      <c r="AD130" s="32"/>
      <c r="AE130" s="32"/>
    </row>
    <row r="131" spans="1:31" s="2" customFormat="1" ht="12" customHeight="1">
      <c r="A131" s="32"/>
      <c r="B131" s="33"/>
      <c r="C131" s="27" t="s">
        <v>16</v>
      </c>
      <c r="D131" s="32"/>
      <c r="E131" s="32"/>
      <c r="F131" s="32"/>
      <c r="G131" s="32"/>
      <c r="H131" s="32"/>
      <c r="I131" s="32"/>
      <c r="J131" s="32"/>
      <c r="K131" s="32"/>
      <c r="L131" s="42"/>
      <c r="S131" s="32"/>
      <c r="T131" s="32"/>
      <c r="U131" s="32"/>
      <c r="V131" s="32"/>
      <c r="W131" s="32"/>
      <c r="X131" s="32"/>
      <c r="Y131" s="32"/>
      <c r="Z131" s="32"/>
      <c r="AA131" s="32"/>
      <c r="AB131" s="32"/>
      <c r="AC131" s="32"/>
      <c r="AD131" s="32"/>
      <c r="AE131" s="32"/>
    </row>
    <row r="132" spans="1:31" s="2" customFormat="1" ht="14.45" customHeight="1">
      <c r="A132" s="32"/>
      <c r="B132" s="33"/>
      <c r="C132" s="32"/>
      <c r="D132" s="32"/>
      <c r="E132" s="260" t="str">
        <f>E7</f>
        <v>Rekonstrukce elektro-projektová dokumentace I. Etapa - 2+3NP</v>
      </c>
      <c r="F132" s="261"/>
      <c r="G132" s="261"/>
      <c r="H132" s="261"/>
      <c r="I132" s="32"/>
      <c r="J132" s="32"/>
      <c r="K132" s="32"/>
      <c r="L132" s="42"/>
      <c r="S132" s="32"/>
      <c r="T132" s="32"/>
      <c r="U132" s="32"/>
      <c r="V132" s="32"/>
      <c r="W132" s="32"/>
      <c r="X132" s="32"/>
      <c r="Y132" s="32"/>
      <c r="Z132" s="32"/>
      <c r="AA132" s="32"/>
      <c r="AB132" s="32"/>
      <c r="AC132" s="32"/>
      <c r="AD132" s="32"/>
      <c r="AE132" s="32"/>
    </row>
    <row r="133" spans="2:12" s="1" customFormat="1" ht="12" customHeight="1">
      <c r="B133" s="20"/>
      <c r="C133" s="27" t="s">
        <v>126</v>
      </c>
      <c r="L133" s="20"/>
    </row>
    <row r="134" spans="1:31" s="2" customFormat="1" ht="14.45" customHeight="1">
      <c r="A134" s="32"/>
      <c r="B134" s="33"/>
      <c r="C134" s="32"/>
      <c r="D134" s="32"/>
      <c r="E134" s="260" t="s">
        <v>730</v>
      </c>
      <c r="F134" s="262"/>
      <c r="G134" s="262"/>
      <c r="H134" s="262"/>
      <c r="I134" s="32"/>
      <c r="J134" s="32"/>
      <c r="K134" s="32"/>
      <c r="L134" s="42"/>
      <c r="S134" s="32"/>
      <c r="T134" s="32"/>
      <c r="U134" s="32"/>
      <c r="V134" s="32"/>
      <c r="W134" s="32"/>
      <c r="X134" s="32"/>
      <c r="Y134" s="32"/>
      <c r="Z134" s="32"/>
      <c r="AA134" s="32"/>
      <c r="AB134" s="32"/>
      <c r="AC134" s="32"/>
      <c r="AD134" s="32"/>
      <c r="AE134" s="32"/>
    </row>
    <row r="135" spans="1:31" s="2" customFormat="1" ht="12" customHeight="1">
      <c r="A135" s="32"/>
      <c r="B135" s="33"/>
      <c r="C135" s="27" t="s">
        <v>128</v>
      </c>
      <c r="D135" s="32"/>
      <c r="E135" s="32"/>
      <c r="F135" s="32"/>
      <c r="G135" s="32"/>
      <c r="H135" s="32"/>
      <c r="I135" s="32"/>
      <c r="J135" s="32"/>
      <c r="K135" s="32"/>
      <c r="L135" s="42"/>
      <c r="S135" s="32"/>
      <c r="T135" s="32"/>
      <c r="U135" s="32"/>
      <c r="V135" s="32"/>
      <c r="W135" s="32"/>
      <c r="X135" s="32"/>
      <c r="Y135" s="32"/>
      <c r="Z135" s="32"/>
      <c r="AA135" s="32"/>
      <c r="AB135" s="32"/>
      <c r="AC135" s="32"/>
      <c r="AD135" s="32"/>
      <c r="AE135" s="32"/>
    </row>
    <row r="136" spans="1:31" s="2" customFormat="1" ht="15.6" customHeight="1">
      <c r="A136" s="32"/>
      <c r="B136" s="33"/>
      <c r="C136" s="32"/>
      <c r="D136" s="32"/>
      <c r="E136" s="222" t="str">
        <f>E11</f>
        <v>el3 - Elektroinstalace 3np</v>
      </c>
      <c r="F136" s="262"/>
      <c r="G136" s="262"/>
      <c r="H136" s="262"/>
      <c r="I136" s="32"/>
      <c r="J136" s="32"/>
      <c r="K136" s="32"/>
      <c r="L136" s="42"/>
      <c r="S136" s="32"/>
      <c r="T136" s="32"/>
      <c r="U136" s="32"/>
      <c r="V136" s="32"/>
      <c r="W136" s="32"/>
      <c r="X136" s="32"/>
      <c r="Y136" s="32"/>
      <c r="Z136" s="32"/>
      <c r="AA136" s="32"/>
      <c r="AB136" s="32"/>
      <c r="AC136" s="32"/>
      <c r="AD136" s="32"/>
      <c r="AE136" s="32"/>
    </row>
    <row r="137" spans="1:31" s="2" customFormat="1" ht="6.95" customHeight="1">
      <c r="A137" s="32"/>
      <c r="B137" s="33"/>
      <c r="C137" s="32"/>
      <c r="D137" s="32"/>
      <c r="E137" s="32"/>
      <c r="F137" s="32"/>
      <c r="G137" s="32"/>
      <c r="H137" s="32"/>
      <c r="I137" s="32"/>
      <c r="J137" s="32"/>
      <c r="K137" s="32"/>
      <c r="L137" s="42"/>
      <c r="S137" s="32"/>
      <c r="T137" s="32"/>
      <c r="U137" s="32"/>
      <c r="V137" s="32"/>
      <c r="W137" s="32"/>
      <c r="X137" s="32"/>
      <c r="Y137" s="32"/>
      <c r="Z137" s="32"/>
      <c r="AA137" s="32"/>
      <c r="AB137" s="32"/>
      <c r="AC137" s="32"/>
      <c r="AD137" s="32"/>
      <c r="AE137" s="32"/>
    </row>
    <row r="138" spans="1:31" s="2" customFormat="1" ht="12" customHeight="1">
      <c r="A138" s="32"/>
      <c r="B138" s="33"/>
      <c r="C138" s="27" t="s">
        <v>20</v>
      </c>
      <c r="D138" s="32"/>
      <c r="E138" s="32"/>
      <c r="F138" s="25" t="str">
        <f>F14</f>
        <v xml:space="preserve"> </v>
      </c>
      <c r="G138" s="32"/>
      <c r="H138" s="32"/>
      <c r="I138" s="27" t="s">
        <v>22</v>
      </c>
      <c r="J138" s="55" t="str">
        <f>IF(J14="","",J14)</f>
        <v>16. 11. 2022</v>
      </c>
      <c r="K138" s="32"/>
      <c r="L138" s="42"/>
      <c r="S138" s="32"/>
      <c r="T138" s="32"/>
      <c r="U138" s="32"/>
      <c r="V138" s="32"/>
      <c r="W138" s="32"/>
      <c r="X138" s="32"/>
      <c r="Y138" s="32"/>
      <c r="Z138" s="32"/>
      <c r="AA138" s="32"/>
      <c r="AB138" s="32"/>
      <c r="AC138" s="32"/>
      <c r="AD138" s="32"/>
      <c r="AE138" s="32"/>
    </row>
    <row r="139" spans="1:31" s="2" customFormat="1" ht="6.95" customHeight="1">
      <c r="A139" s="32"/>
      <c r="B139" s="33"/>
      <c r="C139" s="32"/>
      <c r="D139" s="32"/>
      <c r="E139" s="32"/>
      <c r="F139" s="32"/>
      <c r="G139" s="32"/>
      <c r="H139" s="32"/>
      <c r="I139" s="32"/>
      <c r="J139" s="32"/>
      <c r="K139" s="32"/>
      <c r="L139" s="42"/>
      <c r="S139" s="32"/>
      <c r="T139" s="32"/>
      <c r="U139" s="32"/>
      <c r="V139" s="32"/>
      <c r="W139" s="32"/>
      <c r="X139" s="32"/>
      <c r="Y139" s="32"/>
      <c r="Z139" s="32"/>
      <c r="AA139" s="32"/>
      <c r="AB139" s="32"/>
      <c r="AC139" s="32"/>
      <c r="AD139" s="32"/>
      <c r="AE139" s="32"/>
    </row>
    <row r="140" spans="1:31" s="2" customFormat="1" ht="15.6" customHeight="1">
      <c r="A140" s="32"/>
      <c r="B140" s="33"/>
      <c r="C140" s="27" t="s">
        <v>24</v>
      </c>
      <c r="D140" s="32"/>
      <c r="E140" s="32"/>
      <c r="F140" s="25" t="str">
        <f>E17</f>
        <v xml:space="preserve"> </v>
      </c>
      <c r="G140" s="32"/>
      <c r="H140" s="32"/>
      <c r="I140" s="27" t="s">
        <v>30</v>
      </c>
      <c r="J140" s="30" t="str">
        <f>E23</f>
        <v xml:space="preserve"> </v>
      </c>
      <c r="K140" s="32"/>
      <c r="L140" s="42"/>
      <c r="S140" s="32"/>
      <c r="T140" s="32"/>
      <c r="U140" s="32"/>
      <c r="V140" s="32"/>
      <c r="W140" s="32"/>
      <c r="X140" s="32"/>
      <c r="Y140" s="32"/>
      <c r="Z140" s="32"/>
      <c r="AA140" s="32"/>
      <c r="AB140" s="32"/>
      <c r="AC140" s="32"/>
      <c r="AD140" s="32"/>
      <c r="AE140" s="32"/>
    </row>
    <row r="141" spans="1:31" s="2" customFormat="1" ht="15.6" customHeight="1">
      <c r="A141" s="32"/>
      <c r="B141" s="33"/>
      <c r="C141" s="27" t="s">
        <v>28</v>
      </c>
      <c r="D141" s="32"/>
      <c r="E141" s="32"/>
      <c r="F141" s="25" t="str">
        <f>IF(E20="","",E20)</f>
        <v>Vyplň údaj</v>
      </c>
      <c r="G141" s="32"/>
      <c r="H141" s="32"/>
      <c r="I141" s="27" t="s">
        <v>32</v>
      </c>
      <c r="J141" s="30" t="str">
        <f>E26</f>
        <v xml:space="preserve"> </v>
      </c>
      <c r="K141" s="32"/>
      <c r="L141" s="42"/>
      <c r="S141" s="32"/>
      <c r="T141" s="32"/>
      <c r="U141" s="32"/>
      <c r="V141" s="32"/>
      <c r="W141" s="32"/>
      <c r="X141" s="32"/>
      <c r="Y141" s="32"/>
      <c r="Z141" s="32"/>
      <c r="AA141" s="32"/>
      <c r="AB141" s="32"/>
      <c r="AC141" s="32"/>
      <c r="AD141" s="32"/>
      <c r="AE141" s="32"/>
    </row>
    <row r="142" spans="1:31" s="2" customFormat="1" ht="10.35" customHeight="1">
      <c r="A142" s="32"/>
      <c r="B142" s="33"/>
      <c r="C142" s="32"/>
      <c r="D142" s="32"/>
      <c r="E142" s="32"/>
      <c r="F142" s="32"/>
      <c r="G142" s="32"/>
      <c r="H142" s="32"/>
      <c r="I142" s="32"/>
      <c r="J142" s="32"/>
      <c r="K142" s="32"/>
      <c r="L142" s="42"/>
      <c r="S142" s="32"/>
      <c r="T142" s="32"/>
      <c r="U142" s="32"/>
      <c r="V142" s="32"/>
      <c r="W142" s="32"/>
      <c r="X142" s="32"/>
      <c r="Y142" s="32"/>
      <c r="Z142" s="32"/>
      <c r="AA142" s="32"/>
      <c r="AB142" s="32"/>
      <c r="AC142" s="32"/>
      <c r="AD142" s="32"/>
      <c r="AE142" s="32"/>
    </row>
    <row r="143" spans="1:31" s="11" customFormat="1" ht="29.25" customHeight="1">
      <c r="A143" s="126"/>
      <c r="B143" s="127"/>
      <c r="C143" s="128" t="s">
        <v>144</v>
      </c>
      <c r="D143" s="129" t="s">
        <v>59</v>
      </c>
      <c r="E143" s="129" t="s">
        <v>55</v>
      </c>
      <c r="F143" s="129" t="s">
        <v>56</v>
      </c>
      <c r="G143" s="129" t="s">
        <v>145</v>
      </c>
      <c r="H143" s="129" t="s">
        <v>146</v>
      </c>
      <c r="I143" s="129" t="s">
        <v>147</v>
      </c>
      <c r="J143" s="129" t="s">
        <v>132</v>
      </c>
      <c r="K143" s="130" t="s">
        <v>148</v>
      </c>
      <c r="L143" s="131"/>
      <c r="M143" s="62" t="s">
        <v>1</v>
      </c>
      <c r="N143" s="63" t="s">
        <v>38</v>
      </c>
      <c r="O143" s="63" t="s">
        <v>149</v>
      </c>
      <c r="P143" s="63" t="s">
        <v>150</v>
      </c>
      <c r="Q143" s="63" t="s">
        <v>151</v>
      </c>
      <c r="R143" s="63" t="s">
        <v>152</v>
      </c>
      <c r="S143" s="63" t="s">
        <v>153</v>
      </c>
      <c r="T143" s="64" t="s">
        <v>154</v>
      </c>
      <c r="U143" s="126"/>
      <c r="V143" s="126"/>
      <c r="W143" s="126"/>
      <c r="X143" s="126"/>
      <c r="Y143" s="126"/>
      <c r="Z143" s="126"/>
      <c r="AA143" s="126"/>
      <c r="AB143" s="126"/>
      <c r="AC143" s="126"/>
      <c r="AD143" s="126"/>
      <c r="AE143" s="126"/>
    </row>
    <row r="144" spans="1:63" s="2" customFormat="1" ht="22.9" customHeight="1">
      <c r="A144" s="32"/>
      <c r="B144" s="33"/>
      <c r="C144" s="69" t="s">
        <v>155</v>
      </c>
      <c r="D144" s="32"/>
      <c r="E144" s="32"/>
      <c r="F144" s="32"/>
      <c r="G144" s="32"/>
      <c r="H144" s="32"/>
      <c r="I144" s="32"/>
      <c r="J144" s="132">
        <f>BK144</f>
        <v>0</v>
      </c>
      <c r="K144" s="32"/>
      <c r="L144" s="33"/>
      <c r="M144" s="65"/>
      <c r="N144" s="56"/>
      <c r="O144" s="66"/>
      <c r="P144" s="133">
        <f>P145+P148</f>
        <v>0</v>
      </c>
      <c r="Q144" s="66"/>
      <c r="R144" s="133">
        <f>R145+R148</f>
        <v>0</v>
      </c>
      <c r="S144" s="66"/>
      <c r="T144" s="134">
        <f>T145+T148</f>
        <v>0</v>
      </c>
      <c r="U144" s="32"/>
      <c r="V144" s="32"/>
      <c r="W144" s="32"/>
      <c r="X144" s="32"/>
      <c r="Y144" s="32"/>
      <c r="Z144" s="32"/>
      <c r="AA144" s="32"/>
      <c r="AB144" s="32"/>
      <c r="AC144" s="32"/>
      <c r="AD144" s="32"/>
      <c r="AE144" s="32"/>
      <c r="AT144" s="17" t="s">
        <v>73</v>
      </c>
      <c r="AU144" s="17" t="s">
        <v>134</v>
      </c>
      <c r="BK144" s="135">
        <f>BK145+BK148</f>
        <v>0</v>
      </c>
    </row>
    <row r="145" spans="2:63" s="12" customFormat="1" ht="25.9" customHeight="1">
      <c r="B145" s="136"/>
      <c r="D145" s="137" t="s">
        <v>73</v>
      </c>
      <c r="E145" s="138" t="s">
        <v>336</v>
      </c>
      <c r="F145" s="138" t="s">
        <v>337</v>
      </c>
      <c r="I145" s="139"/>
      <c r="J145" s="140">
        <f>BK145</f>
        <v>0</v>
      </c>
      <c r="L145" s="136"/>
      <c r="M145" s="141"/>
      <c r="N145" s="142"/>
      <c r="O145" s="142"/>
      <c r="P145" s="143">
        <f>SUM(P146:P147)</f>
        <v>0</v>
      </c>
      <c r="Q145" s="142"/>
      <c r="R145" s="143">
        <f>SUM(R146:R147)</f>
        <v>0</v>
      </c>
      <c r="S145" s="142"/>
      <c r="T145" s="144">
        <f>SUM(T146:T147)</f>
        <v>0</v>
      </c>
      <c r="AR145" s="137" t="s">
        <v>81</v>
      </c>
      <c r="AT145" s="145" t="s">
        <v>73</v>
      </c>
      <c r="AU145" s="145" t="s">
        <v>74</v>
      </c>
      <c r="AY145" s="137" t="s">
        <v>158</v>
      </c>
      <c r="BK145" s="146">
        <f>SUM(BK146:BK147)</f>
        <v>0</v>
      </c>
    </row>
    <row r="146" spans="1:65" s="2" customFormat="1" ht="22.15" customHeight="1">
      <c r="A146" s="32"/>
      <c r="B146" s="149"/>
      <c r="C146" s="185" t="s">
        <v>81</v>
      </c>
      <c r="D146" s="185" t="s">
        <v>203</v>
      </c>
      <c r="E146" s="186" t="s">
        <v>782</v>
      </c>
      <c r="F146" s="187" t="s">
        <v>783</v>
      </c>
      <c r="G146" s="188" t="s">
        <v>340</v>
      </c>
      <c r="H146" s="189">
        <v>1</v>
      </c>
      <c r="I146" s="190"/>
      <c r="J146" s="191">
        <f>ROUND(I146*H146,2)</f>
        <v>0</v>
      </c>
      <c r="K146" s="187" t="s">
        <v>1</v>
      </c>
      <c r="L146" s="192"/>
      <c r="M146" s="193" t="s">
        <v>1</v>
      </c>
      <c r="N146" s="194" t="s">
        <v>39</v>
      </c>
      <c r="O146" s="58"/>
      <c r="P146" s="159">
        <f>O146*H146</f>
        <v>0</v>
      </c>
      <c r="Q146" s="159">
        <v>0</v>
      </c>
      <c r="R146" s="159">
        <f>Q146*H146</f>
        <v>0</v>
      </c>
      <c r="S146" s="159">
        <v>0</v>
      </c>
      <c r="T146" s="160">
        <f>S146*H146</f>
        <v>0</v>
      </c>
      <c r="U146" s="32"/>
      <c r="V146" s="32"/>
      <c r="W146" s="32"/>
      <c r="X146" s="32"/>
      <c r="Y146" s="32"/>
      <c r="Z146" s="32"/>
      <c r="AA146" s="32"/>
      <c r="AB146" s="32"/>
      <c r="AC146" s="32"/>
      <c r="AD146" s="32"/>
      <c r="AE146" s="32"/>
      <c r="AR146" s="161" t="s">
        <v>206</v>
      </c>
      <c r="AT146" s="161" t="s">
        <v>203</v>
      </c>
      <c r="AU146" s="161" t="s">
        <v>81</v>
      </c>
      <c r="AY146" s="17" t="s">
        <v>158</v>
      </c>
      <c r="BE146" s="162">
        <f>IF(N146="základní",J146,0)</f>
        <v>0</v>
      </c>
      <c r="BF146" s="162">
        <f>IF(N146="snížená",J146,0)</f>
        <v>0</v>
      </c>
      <c r="BG146" s="162">
        <f>IF(N146="zákl. přenesená",J146,0)</f>
        <v>0</v>
      </c>
      <c r="BH146" s="162">
        <f>IF(N146="sníž. přenesená",J146,0)</f>
        <v>0</v>
      </c>
      <c r="BI146" s="162">
        <f>IF(N146="nulová",J146,0)</f>
        <v>0</v>
      </c>
      <c r="BJ146" s="17" t="s">
        <v>81</v>
      </c>
      <c r="BK146" s="162">
        <f>ROUND(I146*H146,2)</f>
        <v>0</v>
      </c>
      <c r="BL146" s="17" t="s">
        <v>196</v>
      </c>
      <c r="BM146" s="161" t="s">
        <v>83</v>
      </c>
    </row>
    <row r="147" spans="1:47" s="2" customFormat="1" ht="19.5">
      <c r="A147" s="32"/>
      <c r="B147" s="33"/>
      <c r="C147" s="32"/>
      <c r="D147" s="163" t="s">
        <v>168</v>
      </c>
      <c r="E147" s="32"/>
      <c r="F147" s="164" t="s">
        <v>783</v>
      </c>
      <c r="G147" s="32"/>
      <c r="H147" s="32"/>
      <c r="I147" s="165"/>
      <c r="J147" s="32"/>
      <c r="K147" s="32"/>
      <c r="L147" s="33"/>
      <c r="M147" s="166"/>
      <c r="N147" s="167"/>
      <c r="O147" s="58"/>
      <c r="P147" s="58"/>
      <c r="Q147" s="58"/>
      <c r="R147" s="58"/>
      <c r="S147" s="58"/>
      <c r="T147" s="59"/>
      <c r="U147" s="32"/>
      <c r="V147" s="32"/>
      <c r="W147" s="32"/>
      <c r="X147" s="32"/>
      <c r="Y147" s="32"/>
      <c r="Z147" s="32"/>
      <c r="AA147" s="32"/>
      <c r="AB147" s="32"/>
      <c r="AC147" s="32"/>
      <c r="AD147" s="32"/>
      <c r="AE147" s="32"/>
      <c r="AT147" s="17" t="s">
        <v>168</v>
      </c>
      <c r="AU147" s="17" t="s">
        <v>81</v>
      </c>
    </row>
    <row r="148" spans="2:63" s="12" customFormat="1" ht="25.9" customHeight="1">
      <c r="B148" s="136"/>
      <c r="D148" s="137" t="s">
        <v>73</v>
      </c>
      <c r="E148" s="138" t="s">
        <v>343</v>
      </c>
      <c r="F148" s="138" t="s">
        <v>344</v>
      </c>
      <c r="I148" s="139"/>
      <c r="J148" s="140">
        <f>BK148</f>
        <v>0</v>
      </c>
      <c r="L148" s="136"/>
      <c r="M148" s="141"/>
      <c r="N148" s="142"/>
      <c r="O148" s="142"/>
      <c r="P148" s="143">
        <f>P149+P176+P187+P190+P197+P202+P211+P214+P217+P222+P231+P236+P245+P258+P263+P272+P277+P280+P283+P296+P301+P304</f>
        <v>0</v>
      </c>
      <c r="Q148" s="142"/>
      <c r="R148" s="143">
        <f>R149+R176+R187+R190+R197+R202+R211+R214+R217+R222+R231+R236+R245+R258+R263+R272+R277+R280+R283+R296+R301+R304</f>
        <v>0</v>
      </c>
      <c r="S148" s="142"/>
      <c r="T148" s="144">
        <f>T149+T176+T187+T190+T197+T202+T211+T214+T217+T222+T231+T236+T245+T258+T263+T272+T277+T280+T283+T296+T301+T304</f>
        <v>0</v>
      </c>
      <c r="AR148" s="137" t="s">
        <v>81</v>
      </c>
      <c r="AT148" s="145" t="s">
        <v>73</v>
      </c>
      <c r="AU148" s="145" t="s">
        <v>74</v>
      </c>
      <c r="AY148" s="137" t="s">
        <v>158</v>
      </c>
      <c r="BK148" s="146">
        <f>BK149+BK176+BK187+BK190+BK197+BK202+BK211+BK214+BK217+BK222+BK231+BK236+BK245+BK258+BK263+BK272+BK277+BK280+BK283+BK296+BK301+BK304</f>
        <v>0</v>
      </c>
    </row>
    <row r="149" spans="2:63" s="12" customFormat="1" ht="22.9" customHeight="1">
      <c r="B149" s="136"/>
      <c r="D149" s="137" t="s">
        <v>73</v>
      </c>
      <c r="E149" s="147" t="s">
        <v>345</v>
      </c>
      <c r="F149" s="147" t="s">
        <v>346</v>
      </c>
      <c r="I149" s="139"/>
      <c r="J149" s="148">
        <f>BK149</f>
        <v>0</v>
      </c>
      <c r="L149" s="136"/>
      <c r="M149" s="141"/>
      <c r="N149" s="142"/>
      <c r="O149" s="142"/>
      <c r="P149" s="143">
        <f>SUM(P150:P175)</f>
        <v>0</v>
      </c>
      <c r="Q149" s="142"/>
      <c r="R149" s="143">
        <f>SUM(R150:R175)</f>
        <v>0</v>
      </c>
      <c r="S149" s="142"/>
      <c r="T149" s="144">
        <f>SUM(T150:T175)</f>
        <v>0</v>
      </c>
      <c r="AR149" s="137" t="s">
        <v>81</v>
      </c>
      <c r="AT149" s="145" t="s">
        <v>73</v>
      </c>
      <c r="AU149" s="145" t="s">
        <v>81</v>
      </c>
      <c r="AY149" s="137" t="s">
        <v>158</v>
      </c>
      <c r="BK149" s="146">
        <f>SUM(BK150:BK175)</f>
        <v>0</v>
      </c>
    </row>
    <row r="150" spans="1:65" s="2" customFormat="1" ht="22.15" customHeight="1">
      <c r="A150" s="32"/>
      <c r="B150" s="149"/>
      <c r="C150" s="150" t="s">
        <v>83</v>
      </c>
      <c r="D150" s="150" t="s">
        <v>161</v>
      </c>
      <c r="E150" s="151" t="s">
        <v>347</v>
      </c>
      <c r="F150" s="152" t="s">
        <v>348</v>
      </c>
      <c r="G150" s="153" t="s">
        <v>340</v>
      </c>
      <c r="H150" s="154">
        <v>10</v>
      </c>
      <c r="I150" s="155"/>
      <c r="J150" s="156">
        <f>ROUND(I150*H150,2)</f>
        <v>0</v>
      </c>
      <c r="K150" s="152" t="s">
        <v>1</v>
      </c>
      <c r="L150" s="33"/>
      <c r="M150" s="157" t="s">
        <v>1</v>
      </c>
      <c r="N150" s="158" t="s">
        <v>39</v>
      </c>
      <c r="O150" s="58"/>
      <c r="P150" s="159">
        <f>O150*H150</f>
        <v>0</v>
      </c>
      <c r="Q150" s="159">
        <v>0</v>
      </c>
      <c r="R150" s="159">
        <f>Q150*H150</f>
        <v>0</v>
      </c>
      <c r="S150" s="159">
        <v>0</v>
      </c>
      <c r="T150" s="160">
        <f>S150*H150</f>
        <v>0</v>
      </c>
      <c r="U150" s="32"/>
      <c r="V150" s="32"/>
      <c r="W150" s="32"/>
      <c r="X150" s="32"/>
      <c r="Y150" s="32"/>
      <c r="Z150" s="32"/>
      <c r="AA150" s="32"/>
      <c r="AB150" s="32"/>
      <c r="AC150" s="32"/>
      <c r="AD150" s="32"/>
      <c r="AE150" s="32"/>
      <c r="AR150" s="161" t="s">
        <v>196</v>
      </c>
      <c r="AT150" s="161" t="s">
        <v>161</v>
      </c>
      <c r="AU150" s="161" t="s">
        <v>83</v>
      </c>
      <c r="AY150" s="17" t="s">
        <v>158</v>
      </c>
      <c r="BE150" s="162">
        <f>IF(N150="základní",J150,0)</f>
        <v>0</v>
      </c>
      <c r="BF150" s="162">
        <f>IF(N150="snížená",J150,0)</f>
        <v>0</v>
      </c>
      <c r="BG150" s="162">
        <f>IF(N150="zákl. přenesená",J150,0)</f>
        <v>0</v>
      </c>
      <c r="BH150" s="162">
        <f>IF(N150="sníž. přenesená",J150,0)</f>
        <v>0</v>
      </c>
      <c r="BI150" s="162">
        <f>IF(N150="nulová",J150,0)</f>
        <v>0</v>
      </c>
      <c r="BJ150" s="17" t="s">
        <v>81</v>
      </c>
      <c r="BK150" s="162">
        <f>ROUND(I150*H150,2)</f>
        <v>0</v>
      </c>
      <c r="BL150" s="17" t="s">
        <v>196</v>
      </c>
      <c r="BM150" s="161" t="s">
        <v>166</v>
      </c>
    </row>
    <row r="151" spans="1:47" s="2" customFormat="1" ht="19.5">
      <c r="A151" s="32"/>
      <c r="B151" s="33"/>
      <c r="C151" s="32"/>
      <c r="D151" s="163" t="s">
        <v>168</v>
      </c>
      <c r="E151" s="32"/>
      <c r="F151" s="164" t="s">
        <v>348</v>
      </c>
      <c r="G151" s="32"/>
      <c r="H151" s="32"/>
      <c r="I151" s="165"/>
      <c r="J151" s="32"/>
      <c r="K151" s="32"/>
      <c r="L151" s="33"/>
      <c r="M151" s="166"/>
      <c r="N151" s="167"/>
      <c r="O151" s="58"/>
      <c r="P151" s="58"/>
      <c r="Q151" s="58"/>
      <c r="R151" s="58"/>
      <c r="S151" s="58"/>
      <c r="T151" s="59"/>
      <c r="U151" s="32"/>
      <c r="V151" s="32"/>
      <c r="W151" s="32"/>
      <c r="X151" s="32"/>
      <c r="Y151" s="32"/>
      <c r="Z151" s="32"/>
      <c r="AA151" s="32"/>
      <c r="AB151" s="32"/>
      <c r="AC151" s="32"/>
      <c r="AD151" s="32"/>
      <c r="AE151" s="32"/>
      <c r="AT151" s="17" t="s">
        <v>168</v>
      </c>
      <c r="AU151" s="17" t="s">
        <v>83</v>
      </c>
    </row>
    <row r="152" spans="1:65" s="2" customFormat="1" ht="22.15" customHeight="1">
      <c r="A152" s="32"/>
      <c r="B152" s="149"/>
      <c r="C152" s="150" t="s">
        <v>178</v>
      </c>
      <c r="D152" s="150" t="s">
        <v>161</v>
      </c>
      <c r="E152" s="151" t="s">
        <v>349</v>
      </c>
      <c r="F152" s="152" t="s">
        <v>350</v>
      </c>
      <c r="G152" s="153" t="s">
        <v>340</v>
      </c>
      <c r="H152" s="154">
        <v>46</v>
      </c>
      <c r="I152" s="155"/>
      <c r="J152" s="156">
        <f>ROUND(I152*H152,2)</f>
        <v>0</v>
      </c>
      <c r="K152" s="152" t="s">
        <v>1</v>
      </c>
      <c r="L152" s="33"/>
      <c r="M152" s="157" t="s">
        <v>1</v>
      </c>
      <c r="N152" s="158" t="s">
        <v>39</v>
      </c>
      <c r="O152" s="58"/>
      <c r="P152" s="159">
        <f>O152*H152</f>
        <v>0</v>
      </c>
      <c r="Q152" s="159">
        <v>0</v>
      </c>
      <c r="R152" s="159">
        <f>Q152*H152</f>
        <v>0</v>
      </c>
      <c r="S152" s="159">
        <v>0</v>
      </c>
      <c r="T152" s="160">
        <f>S152*H152</f>
        <v>0</v>
      </c>
      <c r="U152" s="32"/>
      <c r="V152" s="32"/>
      <c r="W152" s="32"/>
      <c r="X152" s="32"/>
      <c r="Y152" s="32"/>
      <c r="Z152" s="32"/>
      <c r="AA152" s="32"/>
      <c r="AB152" s="32"/>
      <c r="AC152" s="32"/>
      <c r="AD152" s="32"/>
      <c r="AE152" s="32"/>
      <c r="AR152" s="161" t="s">
        <v>196</v>
      </c>
      <c r="AT152" s="161" t="s">
        <v>161</v>
      </c>
      <c r="AU152" s="161" t="s">
        <v>83</v>
      </c>
      <c r="AY152" s="17" t="s">
        <v>158</v>
      </c>
      <c r="BE152" s="162">
        <f>IF(N152="základní",J152,0)</f>
        <v>0</v>
      </c>
      <c r="BF152" s="162">
        <f>IF(N152="snížená",J152,0)</f>
        <v>0</v>
      </c>
      <c r="BG152" s="162">
        <f>IF(N152="zákl. přenesená",J152,0)</f>
        <v>0</v>
      </c>
      <c r="BH152" s="162">
        <f>IF(N152="sníž. přenesená",J152,0)</f>
        <v>0</v>
      </c>
      <c r="BI152" s="162">
        <f>IF(N152="nulová",J152,0)</f>
        <v>0</v>
      </c>
      <c r="BJ152" s="17" t="s">
        <v>81</v>
      </c>
      <c r="BK152" s="162">
        <f>ROUND(I152*H152,2)</f>
        <v>0</v>
      </c>
      <c r="BL152" s="17" t="s">
        <v>196</v>
      </c>
      <c r="BM152" s="161" t="s">
        <v>202</v>
      </c>
    </row>
    <row r="153" spans="1:47" s="2" customFormat="1" ht="19.5">
      <c r="A153" s="32"/>
      <c r="B153" s="33"/>
      <c r="C153" s="32"/>
      <c r="D153" s="163" t="s">
        <v>168</v>
      </c>
      <c r="E153" s="32"/>
      <c r="F153" s="164" t="s">
        <v>350</v>
      </c>
      <c r="G153" s="32"/>
      <c r="H153" s="32"/>
      <c r="I153" s="165"/>
      <c r="J153" s="32"/>
      <c r="K153" s="32"/>
      <c r="L153" s="33"/>
      <c r="M153" s="166"/>
      <c r="N153" s="167"/>
      <c r="O153" s="58"/>
      <c r="P153" s="58"/>
      <c r="Q153" s="58"/>
      <c r="R153" s="58"/>
      <c r="S153" s="58"/>
      <c r="T153" s="59"/>
      <c r="U153" s="32"/>
      <c r="V153" s="32"/>
      <c r="W153" s="32"/>
      <c r="X153" s="32"/>
      <c r="Y153" s="32"/>
      <c r="Z153" s="32"/>
      <c r="AA153" s="32"/>
      <c r="AB153" s="32"/>
      <c r="AC153" s="32"/>
      <c r="AD153" s="32"/>
      <c r="AE153" s="32"/>
      <c r="AT153" s="17" t="s">
        <v>168</v>
      </c>
      <c r="AU153" s="17" t="s">
        <v>83</v>
      </c>
    </row>
    <row r="154" spans="1:65" s="2" customFormat="1" ht="22.15" customHeight="1">
      <c r="A154" s="32"/>
      <c r="B154" s="149"/>
      <c r="C154" s="150" t="s">
        <v>166</v>
      </c>
      <c r="D154" s="150" t="s">
        <v>161</v>
      </c>
      <c r="E154" s="151" t="s">
        <v>351</v>
      </c>
      <c r="F154" s="152" t="s">
        <v>352</v>
      </c>
      <c r="G154" s="153" t="s">
        <v>340</v>
      </c>
      <c r="H154" s="154">
        <v>10</v>
      </c>
      <c r="I154" s="155"/>
      <c r="J154" s="156">
        <f>ROUND(I154*H154,2)</f>
        <v>0</v>
      </c>
      <c r="K154" s="152" t="s">
        <v>1</v>
      </c>
      <c r="L154" s="33"/>
      <c r="M154" s="157" t="s">
        <v>1</v>
      </c>
      <c r="N154" s="158" t="s">
        <v>39</v>
      </c>
      <c r="O154" s="58"/>
      <c r="P154" s="159">
        <f>O154*H154</f>
        <v>0</v>
      </c>
      <c r="Q154" s="159">
        <v>0</v>
      </c>
      <c r="R154" s="159">
        <f>Q154*H154</f>
        <v>0</v>
      </c>
      <c r="S154" s="159">
        <v>0</v>
      </c>
      <c r="T154" s="160">
        <f>S154*H154</f>
        <v>0</v>
      </c>
      <c r="U154" s="32"/>
      <c r="V154" s="32"/>
      <c r="W154" s="32"/>
      <c r="X154" s="32"/>
      <c r="Y154" s="32"/>
      <c r="Z154" s="32"/>
      <c r="AA154" s="32"/>
      <c r="AB154" s="32"/>
      <c r="AC154" s="32"/>
      <c r="AD154" s="32"/>
      <c r="AE154" s="32"/>
      <c r="AR154" s="161" t="s">
        <v>196</v>
      </c>
      <c r="AT154" s="161" t="s">
        <v>161</v>
      </c>
      <c r="AU154" s="161" t="s">
        <v>83</v>
      </c>
      <c r="AY154" s="17" t="s">
        <v>158</v>
      </c>
      <c r="BE154" s="162">
        <f>IF(N154="základní",J154,0)</f>
        <v>0</v>
      </c>
      <c r="BF154" s="162">
        <f>IF(N154="snížená",J154,0)</f>
        <v>0</v>
      </c>
      <c r="BG154" s="162">
        <f>IF(N154="zákl. přenesená",J154,0)</f>
        <v>0</v>
      </c>
      <c r="BH154" s="162">
        <f>IF(N154="sníž. přenesená",J154,0)</f>
        <v>0</v>
      </c>
      <c r="BI154" s="162">
        <f>IF(N154="nulová",J154,0)</f>
        <v>0</v>
      </c>
      <c r="BJ154" s="17" t="s">
        <v>81</v>
      </c>
      <c r="BK154" s="162">
        <f>ROUND(I154*H154,2)</f>
        <v>0</v>
      </c>
      <c r="BL154" s="17" t="s">
        <v>196</v>
      </c>
      <c r="BM154" s="161" t="s">
        <v>217</v>
      </c>
    </row>
    <row r="155" spans="1:47" s="2" customFormat="1" ht="19.5">
      <c r="A155" s="32"/>
      <c r="B155" s="33"/>
      <c r="C155" s="32"/>
      <c r="D155" s="163" t="s">
        <v>168</v>
      </c>
      <c r="E155" s="32"/>
      <c r="F155" s="164" t="s">
        <v>352</v>
      </c>
      <c r="G155" s="32"/>
      <c r="H155" s="32"/>
      <c r="I155" s="165"/>
      <c r="J155" s="32"/>
      <c r="K155" s="32"/>
      <c r="L155" s="33"/>
      <c r="M155" s="166"/>
      <c r="N155" s="167"/>
      <c r="O155" s="58"/>
      <c r="P155" s="58"/>
      <c r="Q155" s="58"/>
      <c r="R155" s="58"/>
      <c r="S155" s="58"/>
      <c r="T155" s="59"/>
      <c r="U155" s="32"/>
      <c r="V155" s="32"/>
      <c r="W155" s="32"/>
      <c r="X155" s="32"/>
      <c r="Y155" s="32"/>
      <c r="Z155" s="32"/>
      <c r="AA155" s="32"/>
      <c r="AB155" s="32"/>
      <c r="AC155" s="32"/>
      <c r="AD155" s="32"/>
      <c r="AE155" s="32"/>
      <c r="AT155" s="17" t="s">
        <v>168</v>
      </c>
      <c r="AU155" s="17" t="s">
        <v>83</v>
      </c>
    </row>
    <row r="156" spans="1:65" s="2" customFormat="1" ht="22.15" customHeight="1">
      <c r="A156" s="32"/>
      <c r="B156" s="149"/>
      <c r="C156" s="150" t="s">
        <v>193</v>
      </c>
      <c r="D156" s="150" t="s">
        <v>161</v>
      </c>
      <c r="E156" s="151" t="s">
        <v>353</v>
      </c>
      <c r="F156" s="152" t="s">
        <v>354</v>
      </c>
      <c r="G156" s="153" t="s">
        <v>340</v>
      </c>
      <c r="H156" s="154">
        <v>4</v>
      </c>
      <c r="I156" s="155"/>
      <c r="J156" s="156">
        <f>ROUND(I156*H156,2)</f>
        <v>0</v>
      </c>
      <c r="K156" s="152" t="s">
        <v>1</v>
      </c>
      <c r="L156" s="33"/>
      <c r="M156" s="157" t="s">
        <v>1</v>
      </c>
      <c r="N156" s="158" t="s">
        <v>39</v>
      </c>
      <c r="O156" s="58"/>
      <c r="P156" s="159">
        <f>O156*H156</f>
        <v>0</v>
      </c>
      <c r="Q156" s="159">
        <v>0</v>
      </c>
      <c r="R156" s="159">
        <f>Q156*H156</f>
        <v>0</v>
      </c>
      <c r="S156" s="159">
        <v>0</v>
      </c>
      <c r="T156" s="160">
        <f>S156*H156</f>
        <v>0</v>
      </c>
      <c r="U156" s="32"/>
      <c r="V156" s="32"/>
      <c r="W156" s="32"/>
      <c r="X156" s="32"/>
      <c r="Y156" s="32"/>
      <c r="Z156" s="32"/>
      <c r="AA156" s="32"/>
      <c r="AB156" s="32"/>
      <c r="AC156" s="32"/>
      <c r="AD156" s="32"/>
      <c r="AE156" s="32"/>
      <c r="AR156" s="161" t="s">
        <v>196</v>
      </c>
      <c r="AT156" s="161" t="s">
        <v>161</v>
      </c>
      <c r="AU156" s="161" t="s">
        <v>83</v>
      </c>
      <c r="AY156" s="17" t="s">
        <v>158</v>
      </c>
      <c r="BE156" s="162">
        <f>IF(N156="základní",J156,0)</f>
        <v>0</v>
      </c>
      <c r="BF156" s="162">
        <f>IF(N156="snížená",J156,0)</f>
        <v>0</v>
      </c>
      <c r="BG156" s="162">
        <f>IF(N156="zákl. přenesená",J156,0)</f>
        <v>0</v>
      </c>
      <c r="BH156" s="162">
        <f>IF(N156="sníž. přenesená",J156,0)</f>
        <v>0</v>
      </c>
      <c r="BI156" s="162">
        <f>IF(N156="nulová",J156,0)</f>
        <v>0</v>
      </c>
      <c r="BJ156" s="17" t="s">
        <v>81</v>
      </c>
      <c r="BK156" s="162">
        <f>ROUND(I156*H156,2)</f>
        <v>0</v>
      </c>
      <c r="BL156" s="17" t="s">
        <v>196</v>
      </c>
      <c r="BM156" s="161" t="s">
        <v>229</v>
      </c>
    </row>
    <row r="157" spans="1:47" s="2" customFormat="1" ht="19.5">
      <c r="A157" s="32"/>
      <c r="B157" s="33"/>
      <c r="C157" s="32"/>
      <c r="D157" s="163" t="s">
        <v>168</v>
      </c>
      <c r="E157" s="32"/>
      <c r="F157" s="164" t="s">
        <v>354</v>
      </c>
      <c r="G157" s="32"/>
      <c r="H157" s="32"/>
      <c r="I157" s="165"/>
      <c r="J157" s="32"/>
      <c r="K157" s="32"/>
      <c r="L157" s="33"/>
      <c r="M157" s="166"/>
      <c r="N157" s="167"/>
      <c r="O157" s="58"/>
      <c r="P157" s="58"/>
      <c r="Q157" s="58"/>
      <c r="R157" s="58"/>
      <c r="S157" s="58"/>
      <c r="T157" s="59"/>
      <c r="U157" s="32"/>
      <c r="V157" s="32"/>
      <c r="W157" s="32"/>
      <c r="X157" s="32"/>
      <c r="Y157" s="32"/>
      <c r="Z157" s="32"/>
      <c r="AA157" s="32"/>
      <c r="AB157" s="32"/>
      <c r="AC157" s="32"/>
      <c r="AD157" s="32"/>
      <c r="AE157" s="32"/>
      <c r="AT157" s="17" t="s">
        <v>168</v>
      </c>
      <c r="AU157" s="17" t="s">
        <v>83</v>
      </c>
    </row>
    <row r="158" spans="1:65" s="2" customFormat="1" ht="30" customHeight="1">
      <c r="A158" s="32"/>
      <c r="B158" s="149"/>
      <c r="C158" s="150" t="s">
        <v>202</v>
      </c>
      <c r="D158" s="150" t="s">
        <v>161</v>
      </c>
      <c r="E158" s="151" t="s">
        <v>355</v>
      </c>
      <c r="F158" s="152" t="s">
        <v>356</v>
      </c>
      <c r="G158" s="153" t="s">
        <v>340</v>
      </c>
      <c r="H158" s="154">
        <v>3</v>
      </c>
      <c r="I158" s="155"/>
      <c r="J158" s="156">
        <f>ROUND(I158*H158,2)</f>
        <v>0</v>
      </c>
      <c r="K158" s="152" t="s">
        <v>1</v>
      </c>
      <c r="L158" s="33"/>
      <c r="M158" s="157" t="s">
        <v>1</v>
      </c>
      <c r="N158" s="158" t="s">
        <v>39</v>
      </c>
      <c r="O158" s="58"/>
      <c r="P158" s="159">
        <f>O158*H158</f>
        <v>0</v>
      </c>
      <c r="Q158" s="159">
        <v>0</v>
      </c>
      <c r="R158" s="159">
        <f>Q158*H158</f>
        <v>0</v>
      </c>
      <c r="S158" s="159">
        <v>0</v>
      </c>
      <c r="T158" s="160">
        <f>S158*H158</f>
        <v>0</v>
      </c>
      <c r="U158" s="32"/>
      <c r="V158" s="32"/>
      <c r="W158" s="32"/>
      <c r="X158" s="32"/>
      <c r="Y158" s="32"/>
      <c r="Z158" s="32"/>
      <c r="AA158" s="32"/>
      <c r="AB158" s="32"/>
      <c r="AC158" s="32"/>
      <c r="AD158" s="32"/>
      <c r="AE158" s="32"/>
      <c r="AR158" s="161" t="s">
        <v>196</v>
      </c>
      <c r="AT158" s="161" t="s">
        <v>161</v>
      </c>
      <c r="AU158" s="161" t="s">
        <v>83</v>
      </c>
      <c r="AY158" s="17" t="s">
        <v>158</v>
      </c>
      <c r="BE158" s="162">
        <f>IF(N158="základní",J158,0)</f>
        <v>0</v>
      </c>
      <c r="BF158" s="162">
        <f>IF(N158="snížená",J158,0)</f>
        <v>0</v>
      </c>
      <c r="BG158" s="162">
        <f>IF(N158="zákl. přenesená",J158,0)</f>
        <v>0</v>
      </c>
      <c r="BH158" s="162">
        <f>IF(N158="sníž. přenesená",J158,0)</f>
        <v>0</v>
      </c>
      <c r="BI158" s="162">
        <f>IF(N158="nulová",J158,0)</f>
        <v>0</v>
      </c>
      <c r="BJ158" s="17" t="s">
        <v>81</v>
      </c>
      <c r="BK158" s="162">
        <f>ROUND(I158*H158,2)</f>
        <v>0</v>
      </c>
      <c r="BL158" s="17" t="s">
        <v>196</v>
      </c>
      <c r="BM158" s="161" t="s">
        <v>241</v>
      </c>
    </row>
    <row r="159" spans="1:47" s="2" customFormat="1" ht="19.5">
      <c r="A159" s="32"/>
      <c r="B159" s="33"/>
      <c r="C159" s="32"/>
      <c r="D159" s="163" t="s">
        <v>168</v>
      </c>
      <c r="E159" s="32"/>
      <c r="F159" s="164" t="s">
        <v>356</v>
      </c>
      <c r="G159" s="32"/>
      <c r="H159" s="32"/>
      <c r="I159" s="165"/>
      <c r="J159" s="32"/>
      <c r="K159" s="32"/>
      <c r="L159" s="33"/>
      <c r="M159" s="166"/>
      <c r="N159" s="167"/>
      <c r="O159" s="58"/>
      <c r="P159" s="58"/>
      <c r="Q159" s="58"/>
      <c r="R159" s="58"/>
      <c r="S159" s="58"/>
      <c r="T159" s="59"/>
      <c r="U159" s="32"/>
      <c r="V159" s="32"/>
      <c r="W159" s="32"/>
      <c r="X159" s="32"/>
      <c r="Y159" s="32"/>
      <c r="Z159" s="32"/>
      <c r="AA159" s="32"/>
      <c r="AB159" s="32"/>
      <c r="AC159" s="32"/>
      <c r="AD159" s="32"/>
      <c r="AE159" s="32"/>
      <c r="AT159" s="17" t="s">
        <v>168</v>
      </c>
      <c r="AU159" s="17" t="s">
        <v>83</v>
      </c>
    </row>
    <row r="160" spans="1:65" s="2" customFormat="1" ht="22.15" customHeight="1">
      <c r="A160" s="32"/>
      <c r="B160" s="149"/>
      <c r="C160" s="150" t="s">
        <v>210</v>
      </c>
      <c r="D160" s="150" t="s">
        <v>161</v>
      </c>
      <c r="E160" s="151" t="s">
        <v>357</v>
      </c>
      <c r="F160" s="152" t="s">
        <v>358</v>
      </c>
      <c r="G160" s="153" t="s">
        <v>340</v>
      </c>
      <c r="H160" s="154">
        <v>10</v>
      </c>
      <c r="I160" s="155"/>
      <c r="J160" s="156">
        <f>ROUND(I160*H160,2)</f>
        <v>0</v>
      </c>
      <c r="K160" s="152" t="s">
        <v>1</v>
      </c>
      <c r="L160" s="33"/>
      <c r="M160" s="157" t="s">
        <v>1</v>
      </c>
      <c r="N160" s="158" t="s">
        <v>39</v>
      </c>
      <c r="O160" s="58"/>
      <c r="P160" s="159">
        <f>O160*H160</f>
        <v>0</v>
      </c>
      <c r="Q160" s="159">
        <v>0</v>
      </c>
      <c r="R160" s="159">
        <f>Q160*H160</f>
        <v>0</v>
      </c>
      <c r="S160" s="159">
        <v>0</v>
      </c>
      <c r="T160" s="160">
        <f>S160*H160</f>
        <v>0</v>
      </c>
      <c r="U160" s="32"/>
      <c r="V160" s="32"/>
      <c r="W160" s="32"/>
      <c r="X160" s="32"/>
      <c r="Y160" s="32"/>
      <c r="Z160" s="32"/>
      <c r="AA160" s="32"/>
      <c r="AB160" s="32"/>
      <c r="AC160" s="32"/>
      <c r="AD160" s="32"/>
      <c r="AE160" s="32"/>
      <c r="AR160" s="161" t="s">
        <v>196</v>
      </c>
      <c r="AT160" s="161" t="s">
        <v>161</v>
      </c>
      <c r="AU160" s="161" t="s">
        <v>83</v>
      </c>
      <c r="AY160" s="17" t="s">
        <v>158</v>
      </c>
      <c r="BE160" s="162">
        <f>IF(N160="základní",J160,0)</f>
        <v>0</v>
      </c>
      <c r="BF160" s="162">
        <f>IF(N160="snížená",J160,0)</f>
        <v>0</v>
      </c>
      <c r="BG160" s="162">
        <f>IF(N160="zákl. přenesená",J160,0)</f>
        <v>0</v>
      </c>
      <c r="BH160" s="162">
        <f>IF(N160="sníž. přenesená",J160,0)</f>
        <v>0</v>
      </c>
      <c r="BI160" s="162">
        <f>IF(N160="nulová",J160,0)</f>
        <v>0</v>
      </c>
      <c r="BJ160" s="17" t="s">
        <v>81</v>
      </c>
      <c r="BK160" s="162">
        <f>ROUND(I160*H160,2)</f>
        <v>0</v>
      </c>
      <c r="BL160" s="17" t="s">
        <v>196</v>
      </c>
      <c r="BM160" s="161" t="s">
        <v>252</v>
      </c>
    </row>
    <row r="161" spans="1:47" s="2" customFormat="1" ht="19.5">
      <c r="A161" s="32"/>
      <c r="B161" s="33"/>
      <c r="C161" s="32"/>
      <c r="D161" s="163" t="s">
        <v>168</v>
      </c>
      <c r="E161" s="32"/>
      <c r="F161" s="164" t="s">
        <v>358</v>
      </c>
      <c r="G161" s="32"/>
      <c r="H161" s="32"/>
      <c r="I161" s="165"/>
      <c r="J161" s="32"/>
      <c r="K161" s="32"/>
      <c r="L161" s="33"/>
      <c r="M161" s="166"/>
      <c r="N161" s="167"/>
      <c r="O161" s="58"/>
      <c r="P161" s="58"/>
      <c r="Q161" s="58"/>
      <c r="R161" s="58"/>
      <c r="S161" s="58"/>
      <c r="T161" s="59"/>
      <c r="U161" s="32"/>
      <c r="V161" s="32"/>
      <c r="W161" s="32"/>
      <c r="X161" s="32"/>
      <c r="Y161" s="32"/>
      <c r="Z161" s="32"/>
      <c r="AA161" s="32"/>
      <c r="AB161" s="32"/>
      <c r="AC161" s="32"/>
      <c r="AD161" s="32"/>
      <c r="AE161" s="32"/>
      <c r="AT161" s="17" t="s">
        <v>168</v>
      </c>
      <c r="AU161" s="17" t="s">
        <v>83</v>
      </c>
    </row>
    <row r="162" spans="1:65" s="2" customFormat="1" ht="22.15" customHeight="1">
      <c r="A162" s="32"/>
      <c r="B162" s="149"/>
      <c r="C162" s="150" t="s">
        <v>217</v>
      </c>
      <c r="D162" s="150" t="s">
        <v>161</v>
      </c>
      <c r="E162" s="151" t="s">
        <v>359</v>
      </c>
      <c r="F162" s="152" t="s">
        <v>360</v>
      </c>
      <c r="G162" s="153" t="s">
        <v>340</v>
      </c>
      <c r="H162" s="154">
        <v>5</v>
      </c>
      <c r="I162" s="155"/>
      <c r="J162" s="156">
        <f>ROUND(I162*H162,2)</f>
        <v>0</v>
      </c>
      <c r="K162" s="152" t="s">
        <v>1</v>
      </c>
      <c r="L162" s="33"/>
      <c r="M162" s="157" t="s">
        <v>1</v>
      </c>
      <c r="N162" s="158" t="s">
        <v>39</v>
      </c>
      <c r="O162" s="58"/>
      <c r="P162" s="159">
        <f>O162*H162</f>
        <v>0</v>
      </c>
      <c r="Q162" s="159">
        <v>0</v>
      </c>
      <c r="R162" s="159">
        <f>Q162*H162</f>
        <v>0</v>
      </c>
      <c r="S162" s="159">
        <v>0</v>
      </c>
      <c r="T162" s="160">
        <f>S162*H162</f>
        <v>0</v>
      </c>
      <c r="U162" s="32"/>
      <c r="V162" s="32"/>
      <c r="W162" s="32"/>
      <c r="X162" s="32"/>
      <c r="Y162" s="32"/>
      <c r="Z162" s="32"/>
      <c r="AA162" s="32"/>
      <c r="AB162" s="32"/>
      <c r="AC162" s="32"/>
      <c r="AD162" s="32"/>
      <c r="AE162" s="32"/>
      <c r="AR162" s="161" t="s">
        <v>196</v>
      </c>
      <c r="AT162" s="161" t="s">
        <v>161</v>
      </c>
      <c r="AU162" s="161" t="s">
        <v>83</v>
      </c>
      <c r="AY162" s="17" t="s">
        <v>158</v>
      </c>
      <c r="BE162" s="162">
        <f>IF(N162="základní",J162,0)</f>
        <v>0</v>
      </c>
      <c r="BF162" s="162">
        <f>IF(N162="snížená",J162,0)</f>
        <v>0</v>
      </c>
      <c r="BG162" s="162">
        <f>IF(N162="zákl. přenesená",J162,0)</f>
        <v>0</v>
      </c>
      <c r="BH162" s="162">
        <f>IF(N162="sníž. přenesená",J162,0)</f>
        <v>0</v>
      </c>
      <c r="BI162" s="162">
        <f>IF(N162="nulová",J162,0)</f>
        <v>0</v>
      </c>
      <c r="BJ162" s="17" t="s">
        <v>81</v>
      </c>
      <c r="BK162" s="162">
        <f>ROUND(I162*H162,2)</f>
        <v>0</v>
      </c>
      <c r="BL162" s="17" t="s">
        <v>196</v>
      </c>
      <c r="BM162" s="161" t="s">
        <v>196</v>
      </c>
    </row>
    <row r="163" spans="1:47" s="2" customFormat="1" ht="19.5">
      <c r="A163" s="32"/>
      <c r="B163" s="33"/>
      <c r="C163" s="32"/>
      <c r="D163" s="163" t="s">
        <v>168</v>
      </c>
      <c r="E163" s="32"/>
      <c r="F163" s="164" t="s">
        <v>360</v>
      </c>
      <c r="G163" s="32"/>
      <c r="H163" s="32"/>
      <c r="I163" s="165"/>
      <c r="J163" s="32"/>
      <c r="K163" s="32"/>
      <c r="L163" s="33"/>
      <c r="M163" s="166"/>
      <c r="N163" s="167"/>
      <c r="O163" s="58"/>
      <c r="P163" s="58"/>
      <c r="Q163" s="58"/>
      <c r="R163" s="58"/>
      <c r="S163" s="58"/>
      <c r="T163" s="59"/>
      <c r="U163" s="32"/>
      <c r="V163" s="32"/>
      <c r="W163" s="32"/>
      <c r="X163" s="32"/>
      <c r="Y163" s="32"/>
      <c r="Z163" s="32"/>
      <c r="AA163" s="32"/>
      <c r="AB163" s="32"/>
      <c r="AC163" s="32"/>
      <c r="AD163" s="32"/>
      <c r="AE163" s="32"/>
      <c r="AT163" s="17" t="s">
        <v>168</v>
      </c>
      <c r="AU163" s="17" t="s">
        <v>83</v>
      </c>
    </row>
    <row r="164" spans="1:65" s="2" customFormat="1" ht="22.15" customHeight="1">
      <c r="A164" s="32"/>
      <c r="B164" s="149"/>
      <c r="C164" s="150" t="s">
        <v>159</v>
      </c>
      <c r="D164" s="150" t="s">
        <v>161</v>
      </c>
      <c r="E164" s="151" t="s">
        <v>363</v>
      </c>
      <c r="F164" s="152" t="s">
        <v>364</v>
      </c>
      <c r="G164" s="153" t="s">
        <v>340</v>
      </c>
      <c r="H164" s="154">
        <v>4</v>
      </c>
      <c r="I164" s="155"/>
      <c r="J164" s="156">
        <f>ROUND(I164*H164,2)</f>
        <v>0</v>
      </c>
      <c r="K164" s="152" t="s">
        <v>1</v>
      </c>
      <c r="L164" s="33"/>
      <c r="M164" s="157" t="s">
        <v>1</v>
      </c>
      <c r="N164" s="158" t="s">
        <v>39</v>
      </c>
      <c r="O164" s="58"/>
      <c r="P164" s="159">
        <f>O164*H164</f>
        <v>0</v>
      </c>
      <c r="Q164" s="159">
        <v>0</v>
      </c>
      <c r="R164" s="159">
        <f>Q164*H164</f>
        <v>0</v>
      </c>
      <c r="S164" s="159">
        <v>0</v>
      </c>
      <c r="T164" s="160">
        <f>S164*H164</f>
        <v>0</v>
      </c>
      <c r="U164" s="32"/>
      <c r="V164" s="32"/>
      <c r="W164" s="32"/>
      <c r="X164" s="32"/>
      <c r="Y164" s="32"/>
      <c r="Z164" s="32"/>
      <c r="AA164" s="32"/>
      <c r="AB164" s="32"/>
      <c r="AC164" s="32"/>
      <c r="AD164" s="32"/>
      <c r="AE164" s="32"/>
      <c r="AR164" s="161" t="s">
        <v>196</v>
      </c>
      <c r="AT164" s="161" t="s">
        <v>161</v>
      </c>
      <c r="AU164" s="161" t="s">
        <v>83</v>
      </c>
      <c r="AY164" s="17" t="s">
        <v>158</v>
      </c>
      <c r="BE164" s="162">
        <f>IF(N164="základní",J164,0)</f>
        <v>0</v>
      </c>
      <c r="BF164" s="162">
        <f>IF(N164="snížená",J164,0)</f>
        <v>0</v>
      </c>
      <c r="BG164" s="162">
        <f>IF(N164="zákl. přenesená",J164,0)</f>
        <v>0</v>
      </c>
      <c r="BH164" s="162">
        <f>IF(N164="sníž. přenesená",J164,0)</f>
        <v>0</v>
      </c>
      <c r="BI164" s="162">
        <f>IF(N164="nulová",J164,0)</f>
        <v>0</v>
      </c>
      <c r="BJ164" s="17" t="s">
        <v>81</v>
      </c>
      <c r="BK164" s="162">
        <f>ROUND(I164*H164,2)</f>
        <v>0</v>
      </c>
      <c r="BL164" s="17" t="s">
        <v>196</v>
      </c>
      <c r="BM164" s="161" t="s">
        <v>271</v>
      </c>
    </row>
    <row r="165" spans="1:47" s="2" customFormat="1" ht="19.5">
      <c r="A165" s="32"/>
      <c r="B165" s="33"/>
      <c r="C165" s="32"/>
      <c r="D165" s="163" t="s">
        <v>168</v>
      </c>
      <c r="E165" s="32"/>
      <c r="F165" s="164" t="s">
        <v>364</v>
      </c>
      <c r="G165" s="32"/>
      <c r="H165" s="32"/>
      <c r="I165" s="165"/>
      <c r="J165" s="32"/>
      <c r="K165" s="32"/>
      <c r="L165" s="33"/>
      <c r="M165" s="166"/>
      <c r="N165" s="167"/>
      <c r="O165" s="58"/>
      <c r="P165" s="58"/>
      <c r="Q165" s="58"/>
      <c r="R165" s="58"/>
      <c r="S165" s="58"/>
      <c r="T165" s="59"/>
      <c r="U165" s="32"/>
      <c r="V165" s="32"/>
      <c r="W165" s="32"/>
      <c r="X165" s="32"/>
      <c r="Y165" s="32"/>
      <c r="Z165" s="32"/>
      <c r="AA165" s="32"/>
      <c r="AB165" s="32"/>
      <c r="AC165" s="32"/>
      <c r="AD165" s="32"/>
      <c r="AE165" s="32"/>
      <c r="AT165" s="17" t="s">
        <v>168</v>
      </c>
      <c r="AU165" s="17" t="s">
        <v>83</v>
      </c>
    </row>
    <row r="166" spans="1:65" s="2" customFormat="1" ht="22.15" customHeight="1">
      <c r="A166" s="32"/>
      <c r="B166" s="149"/>
      <c r="C166" s="150" t="s">
        <v>229</v>
      </c>
      <c r="D166" s="150" t="s">
        <v>161</v>
      </c>
      <c r="E166" s="151" t="s">
        <v>365</v>
      </c>
      <c r="F166" s="152" t="s">
        <v>366</v>
      </c>
      <c r="G166" s="153" t="s">
        <v>340</v>
      </c>
      <c r="H166" s="154">
        <v>2</v>
      </c>
      <c r="I166" s="155"/>
      <c r="J166" s="156">
        <f>ROUND(I166*H166,2)</f>
        <v>0</v>
      </c>
      <c r="K166" s="152" t="s">
        <v>1</v>
      </c>
      <c r="L166" s="33"/>
      <c r="M166" s="157" t="s">
        <v>1</v>
      </c>
      <c r="N166" s="158" t="s">
        <v>39</v>
      </c>
      <c r="O166" s="58"/>
      <c r="P166" s="159">
        <f>O166*H166</f>
        <v>0</v>
      </c>
      <c r="Q166" s="159">
        <v>0</v>
      </c>
      <c r="R166" s="159">
        <f>Q166*H166</f>
        <v>0</v>
      </c>
      <c r="S166" s="159">
        <v>0</v>
      </c>
      <c r="T166" s="160">
        <f>S166*H166</f>
        <v>0</v>
      </c>
      <c r="U166" s="32"/>
      <c r="V166" s="32"/>
      <c r="W166" s="32"/>
      <c r="X166" s="32"/>
      <c r="Y166" s="32"/>
      <c r="Z166" s="32"/>
      <c r="AA166" s="32"/>
      <c r="AB166" s="32"/>
      <c r="AC166" s="32"/>
      <c r="AD166" s="32"/>
      <c r="AE166" s="32"/>
      <c r="AR166" s="161" t="s">
        <v>196</v>
      </c>
      <c r="AT166" s="161" t="s">
        <v>161</v>
      </c>
      <c r="AU166" s="161" t="s">
        <v>83</v>
      </c>
      <c r="AY166" s="17" t="s">
        <v>158</v>
      </c>
      <c r="BE166" s="162">
        <f>IF(N166="základní",J166,0)</f>
        <v>0</v>
      </c>
      <c r="BF166" s="162">
        <f>IF(N166="snížená",J166,0)</f>
        <v>0</v>
      </c>
      <c r="BG166" s="162">
        <f>IF(N166="zákl. přenesená",J166,0)</f>
        <v>0</v>
      </c>
      <c r="BH166" s="162">
        <f>IF(N166="sníž. přenesená",J166,0)</f>
        <v>0</v>
      </c>
      <c r="BI166" s="162">
        <f>IF(N166="nulová",J166,0)</f>
        <v>0</v>
      </c>
      <c r="BJ166" s="17" t="s">
        <v>81</v>
      </c>
      <c r="BK166" s="162">
        <f>ROUND(I166*H166,2)</f>
        <v>0</v>
      </c>
      <c r="BL166" s="17" t="s">
        <v>196</v>
      </c>
      <c r="BM166" s="161" t="s">
        <v>280</v>
      </c>
    </row>
    <row r="167" spans="1:47" s="2" customFormat="1" ht="19.5">
      <c r="A167" s="32"/>
      <c r="B167" s="33"/>
      <c r="C167" s="32"/>
      <c r="D167" s="163" t="s">
        <v>168</v>
      </c>
      <c r="E167" s="32"/>
      <c r="F167" s="164" t="s">
        <v>366</v>
      </c>
      <c r="G167" s="32"/>
      <c r="H167" s="32"/>
      <c r="I167" s="165"/>
      <c r="J167" s="32"/>
      <c r="K167" s="32"/>
      <c r="L167" s="33"/>
      <c r="M167" s="166"/>
      <c r="N167" s="167"/>
      <c r="O167" s="58"/>
      <c r="P167" s="58"/>
      <c r="Q167" s="58"/>
      <c r="R167" s="58"/>
      <c r="S167" s="58"/>
      <c r="T167" s="59"/>
      <c r="U167" s="32"/>
      <c r="V167" s="32"/>
      <c r="W167" s="32"/>
      <c r="X167" s="32"/>
      <c r="Y167" s="32"/>
      <c r="Z167" s="32"/>
      <c r="AA167" s="32"/>
      <c r="AB167" s="32"/>
      <c r="AC167" s="32"/>
      <c r="AD167" s="32"/>
      <c r="AE167" s="32"/>
      <c r="AT167" s="17" t="s">
        <v>168</v>
      </c>
      <c r="AU167" s="17" t="s">
        <v>83</v>
      </c>
    </row>
    <row r="168" spans="1:65" s="2" customFormat="1" ht="22.15" customHeight="1">
      <c r="A168" s="32"/>
      <c r="B168" s="149"/>
      <c r="C168" s="150" t="s">
        <v>119</v>
      </c>
      <c r="D168" s="150" t="s">
        <v>161</v>
      </c>
      <c r="E168" s="151" t="s">
        <v>368</v>
      </c>
      <c r="F168" s="152" t="s">
        <v>369</v>
      </c>
      <c r="G168" s="153" t="s">
        <v>340</v>
      </c>
      <c r="H168" s="154">
        <v>3</v>
      </c>
      <c r="I168" s="155"/>
      <c r="J168" s="156">
        <f>ROUND(I168*H168,2)</f>
        <v>0</v>
      </c>
      <c r="K168" s="152" t="s">
        <v>1</v>
      </c>
      <c r="L168" s="33"/>
      <c r="M168" s="157" t="s">
        <v>1</v>
      </c>
      <c r="N168" s="158" t="s">
        <v>39</v>
      </c>
      <c r="O168" s="58"/>
      <c r="P168" s="159">
        <f>O168*H168</f>
        <v>0</v>
      </c>
      <c r="Q168" s="159">
        <v>0</v>
      </c>
      <c r="R168" s="159">
        <f>Q168*H168</f>
        <v>0</v>
      </c>
      <c r="S168" s="159">
        <v>0</v>
      </c>
      <c r="T168" s="160">
        <f>S168*H168</f>
        <v>0</v>
      </c>
      <c r="U168" s="32"/>
      <c r="V168" s="32"/>
      <c r="W168" s="32"/>
      <c r="X168" s="32"/>
      <c r="Y168" s="32"/>
      <c r="Z168" s="32"/>
      <c r="AA168" s="32"/>
      <c r="AB168" s="32"/>
      <c r="AC168" s="32"/>
      <c r="AD168" s="32"/>
      <c r="AE168" s="32"/>
      <c r="AR168" s="161" t="s">
        <v>196</v>
      </c>
      <c r="AT168" s="161" t="s">
        <v>161</v>
      </c>
      <c r="AU168" s="161" t="s">
        <v>83</v>
      </c>
      <c r="AY168" s="17" t="s">
        <v>158</v>
      </c>
      <c r="BE168" s="162">
        <f>IF(N168="základní",J168,0)</f>
        <v>0</v>
      </c>
      <c r="BF168" s="162">
        <f>IF(N168="snížená",J168,0)</f>
        <v>0</v>
      </c>
      <c r="BG168" s="162">
        <f>IF(N168="zákl. přenesená",J168,0)</f>
        <v>0</v>
      </c>
      <c r="BH168" s="162">
        <f>IF(N168="sníž. přenesená",J168,0)</f>
        <v>0</v>
      </c>
      <c r="BI168" s="162">
        <f>IF(N168="nulová",J168,0)</f>
        <v>0</v>
      </c>
      <c r="BJ168" s="17" t="s">
        <v>81</v>
      </c>
      <c r="BK168" s="162">
        <f>ROUND(I168*H168,2)</f>
        <v>0</v>
      </c>
      <c r="BL168" s="17" t="s">
        <v>196</v>
      </c>
      <c r="BM168" s="161" t="s">
        <v>298</v>
      </c>
    </row>
    <row r="169" spans="1:47" s="2" customFormat="1" ht="19.5">
      <c r="A169" s="32"/>
      <c r="B169" s="33"/>
      <c r="C169" s="32"/>
      <c r="D169" s="163" t="s">
        <v>168</v>
      </c>
      <c r="E169" s="32"/>
      <c r="F169" s="164" t="s">
        <v>369</v>
      </c>
      <c r="G169" s="32"/>
      <c r="H169" s="32"/>
      <c r="I169" s="165"/>
      <c r="J169" s="32"/>
      <c r="K169" s="32"/>
      <c r="L169" s="33"/>
      <c r="M169" s="166"/>
      <c r="N169" s="167"/>
      <c r="O169" s="58"/>
      <c r="P169" s="58"/>
      <c r="Q169" s="58"/>
      <c r="R169" s="58"/>
      <c r="S169" s="58"/>
      <c r="T169" s="59"/>
      <c r="U169" s="32"/>
      <c r="V169" s="32"/>
      <c r="W169" s="32"/>
      <c r="X169" s="32"/>
      <c r="Y169" s="32"/>
      <c r="Z169" s="32"/>
      <c r="AA169" s="32"/>
      <c r="AB169" s="32"/>
      <c r="AC169" s="32"/>
      <c r="AD169" s="32"/>
      <c r="AE169" s="32"/>
      <c r="AT169" s="17" t="s">
        <v>168</v>
      </c>
      <c r="AU169" s="17" t="s">
        <v>83</v>
      </c>
    </row>
    <row r="170" spans="1:65" s="2" customFormat="1" ht="30" customHeight="1">
      <c r="A170" s="32"/>
      <c r="B170" s="149"/>
      <c r="C170" s="150" t="s">
        <v>241</v>
      </c>
      <c r="D170" s="150" t="s">
        <v>161</v>
      </c>
      <c r="E170" s="151" t="s">
        <v>371</v>
      </c>
      <c r="F170" s="152" t="s">
        <v>372</v>
      </c>
      <c r="G170" s="153" t="s">
        <v>340</v>
      </c>
      <c r="H170" s="154">
        <v>7</v>
      </c>
      <c r="I170" s="155"/>
      <c r="J170" s="156">
        <f>ROUND(I170*H170,2)</f>
        <v>0</v>
      </c>
      <c r="K170" s="152" t="s">
        <v>1</v>
      </c>
      <c r="L170" s="33"/>
      <c r="M170" s="157" t="s">
        <v>1</v>
      </c>
      <c r="N170" s="158" t="s">
        <v>39</v>
      </c>
      <c r="O170" s="58"/>
      <c r="P170" s="159">
        <f>O170*H170</f>
        <v>0</v>
      </c>
      <c r="Q170" s="159">
        <v>0</v>
      </c>
      <c r="R170" s="159">
        <f>Q170*H170</f>
        <v>0</v>
      </c>
      <c r="S170" s="159">
        <v>0</v>
      </c>
      <c r="T170" s="160">
        <f>S170*H170</f>
        <v>0</v>
      </c>
      <c r="U170" s="32"/>
      <c r="V170" s="32"/>
      <c r="W170" s="32"/>
      <c r="X170" s="32"/>
      <c r="Y170" s="32"/>
      <c r="Z170" s="32"/>
      <c r="AA170" s="32"/>
      <c r="AB170" s="32"/>
      <c r="AC170" s="32"/>
      <c r="AD170" s="32"/>
      <c r="AE170" s="32"/>
      <c r="AR170" s="161" t="s">
        <v>196</v>
      </c>
      <c r="AT170" s="161" t="s">
        <v>161</v>
      </c>
      <c r="AU170" s="161" t="s">
        <v>83</v>
      </c>
      <c r="AY170" s="17" t="s">
        <v>158</v>
      </c>
      <c r="BE170" s="162">
        <f>IF(N170="základní",J170,0)</f>
        <v>0</v>
      </c>
      <c r="BF170" s="162">
        <f>IF(N170="snížená",J170,0)</f>
        <v>0</v>
      </c>
      <c r="BG170" s="162">
        <f>IF(N170="zákl. přenesená",J170,0)</f>
        <v>0</v>
      </c>
      <c r="BH170" s="162">
        <f>IF(N170="sníž. přenesená",J170,0)</f>
        <v>0</v>
      </c>
      <c r="BI170" s="162">
        <f>IF(N170="nulová",J170,0)</f>
        <v>0</v>
      </c>
      <c r="BJ170" s="17" t="s">
        <v>81</v>
      </c>
      <c r="BK170" s="162">
        <f>ROUND(I170*H170,2)</f>
        <v>0</v>
      </c>
      <c r="BL170" s="17" t="s">
        <v>196</v>
      </c>
      <c r="BM170" s="161" t="s">
        <v>367</v>
      </c>
    </row>
    <row r="171" spans="1:47" s="2" customFormat="1" ht="19.5">
      <c r="A171" s="32"/>
      <c r="B171" s="33"/>
      <c r="C171" s="32"/>
      <c r="D171" s="163" t="s">
        <v>168</v>
      </c>
      <c r="E171" s="32"/>
      <c r="F171" s="164" t="s">
        <v>372</v>
      </c>
      <c r="G171" s="32"/>
      <c r="H171" s="32"/>
      <c r="I171" s="165"/>
      <c r="J171" s="32"/>
      <c r="K171" s="32"/>
      <c r="L171" s="33"/>
      <c r="M171" s="166"/>
      <c r="N171" s="167"/>
      <c r="O171" s="58"/>
      <c r="P171" s="58"/>
      <c r="Q171" s="58"/>
      <c r="R171" s="58"/>
      <c r="S171" s="58"/>
      <c r="T171" s="59"/>
      <c r="U171" s="32"/>
      <c r="V171" s="32"/>
      <c r="W171" s="32"/>
      <c r="X171" s="32"/>
      <c r="Y171" s="32"/>
      <c r="Z171" s="32"/>
      <c r="AA171" s="32"/>
      <c r="AB171" s="32"/>
      <c r="AC171" s="32"/>
      <c r="AD171" s="32"/>
      <c r="AE171" s="32"/>
      <c r="AT171" s="17" t="s">
        <v>168</v>
      </c>
      <c r="AU171" s="17" t="s">
        <v>83</v>
      </c>
    </row>
    <row r="172" spans="1:65" s="2" customFormat="1" ht="22.15" customHeight="1">
      <c r="A172" s="32"/>
      <c r="B172" s="149"/>
      <c r="C172" s="150" t="s">
        <v>247</v>
      </c>
      <c r="D172" s="150" t="s">
        <v>161</v>
      </c>
      <c r="E172" s="151" t="s">
        <v>374</v>
      </c>
      <c r="F172" s="152" t="s">
        <v>375</v>
      </c>
      <c r="G172" s="153" t="s">
        <v>340</v>
      </c>
      <c r="H172" s="154">
        <v>1</v>
      </c>
      <c r="I172" s="155"/>
      <c r="J172" s="156">
        <f>ROUND(I172*H172,2)</f>
        <v>0</v>
      </c>
      <c r="K172" s="152" t="s">
        <v>1</v>
      </c>
      <c r="L172" s="33"/>
      <c r="M172" s="157" t="s">
        <v>1</v>
      </c>
      <c r="N172" s="158" t="s">
        <v>39</v>
      </c>
      <c r="O172" s="58"/>
      <c r="P172" s="159">
        <f>O172*H172</f>
        <v>0</v>
      </c>
      <c r="Q172" s="159">
        <v>0</v>
      </c>
      <c r="R172" s="159">
        <f>Q172*H172</f>
        <v>0</v>
      </c>
      <c r="S172" s="159">
        <v>0</v>
      </c>
      <c r="T172" s="160">
        <f>S172*H172</f>
        <v>0</v>
      </c>
      <c r="U172" s="32"/>
      <c r="V172" s="32"/>
      <c r="W172" s="32"/>
      <c r="X172" s="32"/>
      <c r="Y172" s="32"/>
      <c r="Z172" s="32"/>
      <c r="AA172" s="32"/>
      <c r="AB172" s="32"/>
      <c r="AC172" s="32"/>
      <c r="AD172" s="32"/>
      <c r="AE172" s="32"/>
      <c r="AR172" s="161" t="s">
        <v>196</v>
      </c>
      <c r="AT172" s="161" t="s">
        <v>161</v>
      </c>
      <c r="AU172" s="161" t="s">
        <v>83</v>
      </c>
      <c r="AY172" s="17" t="s">
        <v>158</v>
      </c>
      <c r="BE172" s="162">
        <f>IF(N172="základní",J172,0)</f>
        <v>0</v>
      </c>
      <c r="BF172" s="162">
        <f>IF(N172="snížená",J172,0)</f>
        <v>0</v>
      </c>
      <c r="BG172" s="162">
        <f>IF(N172="zákl. přenesená",J172,0)</f>
        <v>0</v>
      </c>
      <c r="BH172" s="162">
        <f>IF(N172="sníž. přenesená",J172,0)</f>
        <v>0</v>
      </c>
      <c r="BI172" s="162">
        <f>IF(N172="nulová",J172,0)</f>
        <v>0</v>
      </c>
      <c r="BJ172" s="17" t="s">
        <v>81</v>
      </c>
      <c r="BK172" s="162">
        <f>ROUND(I172*H172,2)</f>
        <v>0</v>
      </c>
      <c r="BL172" s="17" t="s">
        <v>196</v>
      </c>
      <c r="BM172" s="161" t="s">
        <v>370</v>
      </c>
    </row>
    <row r="173" spans="1:47" s="2" customFormat="1" ht="19.5">
      <c r="A173" s="32"/>
      <c r="B173" s="33"/>
      <c r="C173" s="32"/>
      <c r="D173" s="163" t="s">
        <v>168</v>
      </c>
      <c r="E173" s="32"/>
      <c r="F173" s="164" t="s">
        <v>375</v>
      </c>
      <c r="G173" s="32"/>
      <c r="H173" s="32"/>
      <c r="I173" s="165"/>
      <c r="J173" s="32"/>
      <c r="K173" s="32"/>
      <c r="L173" s="33"/>
      <c r="M173" s="166"/>
      <c r="N173" s="167"/>
      <c r="O173" s="58"/>
      <c r="P173" s="58"/>
      <c r="Q173" s="58"/>
      <c r="R173" s="58"/>
      <c r="S173" s="58"/>
      <c r="T173" s="59"/>
      <c r="U173" s="32"/>
      <c r="V173" s="32"/>
      <c r="W173" s="32"/>
      <c r="X173" s="32"/>
      <c r="Y173" s="32"/>
      <c r="Z173" s="32"/>
      <c r="AA173" s="32"/>
      <c r="AB173" s="32"/>
      <c r="AC173" s="32"/>
      <c r="AD173" s="32"/>
      <c r="AE173" s="32"/>
      <c r="AT173" s="17" t="s">
        <v>168</v>
      </c>
      <c r="AU173" s="17" t="s">
        <v>83</v>
      </c>
    </row>
    <row r="174" spans="1:65" s="2" customFormat="1" ht="30" customHeight="1">
      <c r="A174" s="32"/>
      <c r="B174" s="149"/>
      <c r="C174" s="150" t="s">
        <v>252</v>
      </c>
      <c r="D174" s="150" t="s">
        <v>161</v>
      </c>
      <c r="E174" s="151" t="s">
        <v>377</v>
      </c>
      <c r="F174" s="152" t="s">
        <v>378</v>
      </c>
      <c r="G174" s="153" t="s">
        <v>340</v>
      </c>
      <c r="H174" s="154">
        <v>1</v>
      </c>
      <c r="I174" s="155"/>
      <c r="J174" s="156">
        <f>ROUND(I174*H174,2)</f>
        <v>0</v>
      </c>
      <c r="K174" s="152" t="s">
        <v>1</v>
      </c>
      <c r="L174" s="33"/>
      <c r="M174" s="157" t="s">
        <v>1</v>
      </c>
      <c r="N174" s="158" t="s">
        <v>39</v>
      </c>
      <c r="O174" s="58"/>
      <c r="P174" s="159">
        <f>O174*H174</f>
        <v>0</v>
      </c>
      <c r="Q174" s="159">
        <v>0</v>
      </c>
      <c r="R174" s="159">
        <f>Q174*H174</f>
        <v>0</v>
      </c>
      <c r="S174" s="159">
        <v>0</v>
      </c>
      <c r="T174" s="160">
        <f>S174*H174</f>
        <v>0</v>
      </c>
      <c r="U174" s="32"/>
      <c r="V174" s="32"/>
      <c r="W174" s="32"/>
      <c r="X174" s="32"/>
      <c r="Y174" s="32"/>
      <c r="Z174" s="32"/>
      <c r="AA174" s="32"/>
      <c r="AB174" s="32"/>
      <c r="AC174" s="32"/>
      <c r="AD174" s="32"/>
      <c r="AE174" s="32"/>
      <c r="AR174" s="161" t="s">
        <v>196</v>
      </c>
      <c r="AT174" s="161" t="s">
        <v>161</v>
      </c>
      <c r="AU174" s="161" t="s">
        <v>83</v>
      </c>
      <c r="AY174" s="17" t="s">
        <v>158</v>
      </c>
      <c r="BE174" s="162">
        <f>IF(N174="základní",J174,0)</f>
        <v>0</v>
      </c>
      <c r="BF174" s="162">
        <f>IF(N174="snížená",J174,0)</f>
        <v>0</v>
      </c>
      <c r="BG174" s="162">
        <f>IF(N174="zákl. přenesená",J174,0)</f>
        <v>0</v>
      </c>
      <c r="BH174" s="162">
        <f>IF(N174="sníž. přenesená",J174,0)</f>
        <v>0</v>
      </c>
      <c r="BI174" s="162">
        <f>IF(N174="nulová",J174,0)</f>
        <v>0</v>
      </c>
      <c r="BJ174" s="17" t="s">
        <v>81</v>
      </c>
      <c r="BK174" s="162">
        <f>ROUND(I174*H174,2)</f>
        <v>0</v>
      </c>
      <c r="BL174" s="17" t="s">
        <v>196</v>
      </c>
      <c r="BM174" s="161" t="s">
        <v>373</v>
      </c>
    </row>
    <row r="175" spans="1:47" s="2" customFormat="1" ht="19.5">
      <c r="A175" s="32"/>
      <c r="B175" s="33"/>
      <c r="C175" s="32"/>
      <c r="D175" s="163" t="s">
        <v>168</v>
      </c>
      <c r="E175" s="32"/>
      <c r="F175" s="164" t="s">
        <v>378</v>
      </c>
      <c r="G175" s="32"/>
      <c r="H175" s="32"/>
      <c r="I175" s="165"/>
      <c r="J175" s="32"/>
      <c r="K175" s="32"/>
      <c r="L175" s="33"/>
      <c r="M175" s="166"/>
      <c r="N175" s="167"/>
      <c r="O175" s="58"/>
      <c r="P175" s="58"/>
      <c r="Q175" s="58"/>
      <c r="R175" s="58"/>
      <c r="S175" s="58"/>
      <c r="T175" s="59"/>
      <c r="U175" s="32"/>
      <c r="V175" s="32"/>
      <c r="W175" s="32"/>
      <c r="X175" s="32"/>
      <c r="Y175" s="32"/>
      <c r="Z175" s="32"/>
      <c r="AA175" s="32"/>
      <c r="AB175" s="32"/>
      <c r="AC175" s="32"/>
      <c r="AD175" s="32"/>
      <c r="AE175" s="32"/>
      <c r="AT175" s="17" t="s">
        <v>168</v>
      </c>
      <c r="AU175" s="17" t="s">
        <v>83</v>
      </c>
    </row>
    <row r="176" spans="2:63" s="12" customFormat="1" ht="22.9" customHeight="1">
      <c r="B176" s="136"/>
      <c r="D176" s="137" t="s">
        <v>73</v>
      </c>
      <c r="E176" s="147" t="s">
        <v>379</v>
      </c>
      <c r="F176" s="147" t="s">
        <v>380</v>
      </c>
      <c r="I176" s="139"/>
      <c r="J176" s="148">
        <f>BK176</f>
        <v>0</v>
      </c>
      <c r="L176" s="136"/>
      <c r="M176" s="141"/>
      <c r="N176" s="142"/>
      <c r="O176" s="142"/>
      <c r="P176" s="143">
        <f>SUM(P177:P186)</f>
        <v>0</v>
      </c>
      <c r="Q176" s="142"/>
      <c r="R176" s="143">
        <f>SUM(R177:R186)</f>
        <v>0</v>
      </c>
      <c r="S176" s="142"/>
      <c r="T176" s="144">
        <f>SUM(T177:T186)</f>
        <v>0</v>
      </c>
      <c r="AR176" s="137" t="s">
        <v>81</v>
      </c>
      <c r="AT176" s="145" t="s">
        <v>73</v>
      </c>
      <c r="AU176" s="145" t="s">
        <v>81</v>
      </c>
      <c r="AY176" s="137" t="s">
        <v>158</v>
      </c>
      <c r="BK176" s="146">
        <f>SUM(BK177:BK186)</f>
        <v>0</v>
      </c>
    </row>
    <row r="177" spans="1:65" s="2" customFormat="1" ht="30" customHeight="1">
      <c r="A177" s="32"/>
      <c r="B177" s="149"/>
      <c r="C177" s="150" t="s">
        <v>8</v>
      </c>
      <c r="D177" s="150" t="s">
        <v>161</v>
      </c>
      <c r="E177" s="151" t="s">
        <v>381</v>
      </c>
      <c r="F177" s="152" t="s">
        <v>382</v>
      </c>
      <c r="G177" s="153" t="s">
        <v>340</v>
      </c>
      <c r="H177" s="154">
        <v>13</v>
      </c>
      <c r="I177" s="155"/>
      <c r="J177" s="156">
        <f>ROUND(I177*H177,2)</f>
        <v>0</v>
      </c>
      <c r="K177" s="152" t="s">
        <v>1</v>
      </c>
      <c r="L177" s="33"/>
      <c r="M177" s="157" t="s">
        <v>1</v>
      </c>
      <c r="N177" s="158" t="s">
        <v>39</v>
      </c>
      <c r="O177" s="58"/>
      <c r="P177" s="159">
        <f>O177*H177</f>
        <v>0</v>
      </c>
      <c r="Q177" s="159">
        <v>0</v>
      </c>
      <c r="R177" s="159">
        <f>Q177*H177</f>
        <v>0</v>
      </c>
      <c r="S177" s="159">
        <v>0</v>
      </c>
      <c r="T177" s="160">
        <f>S177*H177</f>
        <v>0</v>
      </c>
      <c r="U177" s="32"/>
      <c r="V177" s="32"/>
      <c r="W177" s="32"/>
      <c r="X177" s="32"/>
      <c r="Y177" s="32"/>
      <c r="Z177" s="32"/>
      <c r="AA177" s="32"/>
      <c r="AB177" s="32"/>
      <c r="AC177" s="32"/>
      <c r="AD177" s="32"/>
      <c r="AE177" s="32"/>
      <c r="AR177" s="161" t="s">
        <v>196</v>
      </c>
      <c r="AT177" s="161" t="s">
        <v>161</v>
      </c>
      <c r="AU177" s="161" t="s">
        <v>83</v>
      </c>
      <c r="AY177" s="17" t="s">
        <v>158</v>
      </c>
      <c r="BE177" s="162">
        <f>IF(N177="základní",J177,0)</f>
        <v>0</v>
      </c>
      <c r="BF177" s="162">
        <f>IF(N177="snížená",J177,0)</f>
        <v>0</v>
      </c>
      <c r="BG177" s="162">
        <f>IF(N177="zákl. přenesená",J177,0)</f>
        <v>0</v>
      </c>
      <c r="BH177" s="162">
        <f>IF(N177="sníž. přenesená",J177,0)</f>
        <v>0</v>
      </c>
      <c r="BI177" s="162">
        <f>IF(N177="nulová",J177,0)</f>
        <v>0</v>
      </c>
      <c r="BJ177" s="17" t="s">
        <v>81</v>
      </c>
      <c r="BK177" s="162">
        <f>ROUND(I177*H177,2)</f>
        <v>0</v>
      </c>
      <c r="BL177" s="17" t="s">
        <v>196</v>
      </c>
      <c r="BM177" s="161" t="s">
        <v>376</v>
      </c>
    </row>
    <row r="178" spans="1:47" s="2" customFormat="1" ht="19.5">
      <c r="A178" s="32"/>
      <c r="B178" s="33"/>
      <c r="C178" s="32"/>
      <c r="D178" s="163" t="s">
        <v>168</v>
      </c>
      <c r="E178" s="32"/>
      <c r="F178" s="164" t="s">
        <v>382</v>
      </c>
      <c r="G178" s="32"/>
      <c r="H178" s="32"/>
      <c r="I178" s="165"/>
      <c r="J178" s="32"/>
      <c r="K178" s="32"/>
      <c r="L178" s="33"/>
      <c r="M178" s="166"/>
      <c r="N178" s="167"/>
      <c r="O178" s="58"/>
      <c r="P178" s="58"/>
      <c r="Q178" s="58"/>
      <c r="R178" s="58"/>
      <c r="S178" s="58"/>
      <c r="T178" s="59"/>
      <c r="U178" s="32"/>
      <c r="V178" s="32"/>
      <c r="W178" s="32"/>
      <c r="X178" s="32"/>
      <c r="Y178" s="32"/>
      <c r="Z178" s="32"/>
      <c r="AA178" s="32"/>
      <c r="AB178" s="32"/>
      <c r="AC178" s="32"/>
      <c r="AD178" s="32"/>
      <c r="AE178" s="32"/>
      <c r="AT178" s="17" t="s">
        <v>168</v>
      </c>
      <c r="AU178" s="17" t="s">
        <v>83</v>
      </c>
    </row>
    <row r="179" spans="1:65" s="2" customFormat="1" ht="22.15" customHeight="1">
      <c r="A179" s="32"/>
      <c r="B179" s="149"/>
      <c r="C179" s="150" t="s">
        <v>196</v>
      </c>
      <c r="D179" s="150" t="s">
        <v>161</v>
      </c>
      <c r="E179" s="151" t="s">
        <v>384</v>
      </c>
      <c r="F179" s="152" t="s">
        <v>385</v>
      </c>
      <c r="G179" s="153" t="s">
        <v>340</v>
      </c>
      <c r="H179" s="154">
        <v>5</v>
      </c>
      <c r="I179" s="155"/>
      <c r="J179" s="156">
        <f>ROUND(I179*H179,2)</f>
        <v>0</v>
      </c>
      <c r="K179" s="152" t="s">
        <v>1</v>
      </c>
      <c r="L179" s="33"/>
      <c r="M179" s="157" t="s">
        <v>1</v>
      </c>
      <c r="N179" s="158" t="s">
        <v>39</v>
      </c>
      <c r="O179" s="58"/>
      <c r="P179" s="159">
        <f>O179*H179</f>
        <v>0</v>
      </c>
      <c r="Q179" s="159">
        <v>0</v>
      </c>
      <c r="R179" s="159">
        <f>Q179*H179</f>
        <v>0</v>
      </c>
      <c r="S179" s="159">
        <v>0</v>
      </c>
      <c r="T179" s="160">
        <f>S179*H179</f>
        <v>0</v>
      </c>
      <c r="U179" s="32"/>
      <c r="V179" s="32"/>
      <c r="W179" s="32"/>
      <c r="X179" s="32"/>
      <c r="Y179" s="32"/>
      <c r="Z179" s="32"/>
      <c r="AA179" s="32"/>
      <c r="AB179" s="32"/>
      <c r="AC179" s="32"/>
      <c r="AD179" s="32"/>
      <c r="AE179" s="32"/>
      <c r="AR179" s="161" t="s">
        <v>196</v>
      </c>
      <c r="AT179" s="161" t="s">
        <v>161</v>
      </c>
      <c r="AU179" s="161" t="s">
        <v>83</v>
      </c>
      <c r="AY179" s="17" t="s">
        <v>158</v>
      </c>
      <c r="BE179" s="162">
        <f>IF(N179="základní",J179,0)</f>
        <v>0</v>
      </c>
      <c r="BF179" s="162">
        <f>IF(N179="snížená",J179,0)</f>
        <v>0</v>
      </c>
      <c r="BG179" s="162">
        <f>IF(N179="zákl. přenesená",J179,0)</f>
        <v>0</v>
      </c>
      <c r="BH179" s="162">
        <f>IF(N179="sníž. přenesená",J179,0)</f>
        <v>0</v>
      </c>
      <c r="BI179" s="162">
        <f>IF(N179="nulová",J179,0)</f>
        <v>0</v>
      </c>
      <c r="BJ179" s="17" t="s">
        <v>81</v>
      </c>
      <c r="BK179" s="162">
        <f>ROUND(I179*H179,2)</f>
        <v>0</v>
      </c>
      <c r="BL179" s="17" t="s">
        <v>196</v>
      </c>
      <c r="BM179" s="161" t="s">
        <v>206</v>
      </c>
    </row>
    <row r="180" spans="1:47" s="2" customFormat="1" ht="19.5">
      <c r="A180" s="32"/>
      <c r="B180" s="33"/>
      <c r="C180" s="32"/>
      <c r="D180" s="163" t="s">
        <v>168</v>
      </c>
      <c r="E180" s="32"/>
      <c r="F180" s="164" t="s">
        <v>385</v>
      </c>
      <c r="G180" s="32"/>
      <c r="H180" s="32"/>
      <c r="I180" s="165"/>
      <c r="J180" s="32"/>
      <c r="K180" s="32"/>
      <c r="L180" s="33"/>
      <c r="M180" s="166"/>
      <c r="N180" s="167"/>
      <c r="O180" s="58"/>
      <c r="P180" s="58"/>
      <c r="Q180" s="58"/>
      <c r="R180" s="58"/>
      <c r="S180" s="58"/>
      <c r="T180" s="59"/>
      <c r="U180" s="32"/>
      <c r="V180" s="32"/>
      <c r="W180" s="32"/>
      <c r="X180" s="32"/>
      <c r="Y180" s="32"/>
      <c r="Z180" s="32"/>
      <c r="AA180" s="32"/>
      <c r="AB180" s="32"/>
      <c r="AC180" s="32"/>
      <c r="AD180" s="32"/>
      <c r="AE180" s="32"/>
      <c r="AT180" s="17" t="s">
        <v>168</v>
      </c>
      <c r="AU180" s="17" t="s">
        <v>83</v>
      </c>
    </row>
    <row r="181" spans="1:65" s="2" customFormat="1" ht="22.15" customHeight="1">
      <c r="A181" s="32"/>
      <c r="B181" s="149"/>
      <c r="C181" s="150" t="s">
        <v>264</v>
      </c>
      <c r="D181" s="150" t="s">
        <v>161</v>
      </c>
      <c r="E181" s="151" t="s">
        <v>387</v>
      </c>
      <c r="F181" s="152" t="s">
        <v>388</v>
      </c>
      <c r="G181" s="153" t="s">
        <v>340</v>
      </c>
      <c r="H181" s="154">
        <v>4</v>
      </c>
      <c r="I181" s="155"/>
      <c r="J181" s="156">
        <f>ROUND(I181*H181,2)</f>
        <v>0</v>
      </c>
      <c r="K181" s="152" t="s">
        <v>1</v>
      </c>
      <c r="L181" s="33"/>
      <c r="M181" s="157" t="s">
        <v>1</v>
      </c>
      <c r="N181" s="158" t="s">
        <v>39</v>
      </c>
      <c r="O181" s="58"/>
      <c r="P181" s="159">
        <f>O181*H181</f>
        <v>0</v>
      </c>
      <c r="Q181" s="159">
        <v>0</v>
      </c>
      <c r="R181" s="159">
        <f>Q181*H181</f>
        <v>0</v>
      </c>
      <c r="S181" s="159">
        <v>0</v>
      </c>
      <c r="T181" s="160">
        <f>S181*H181</f>
        <v>0</v>
      </c>
      <c r="U181" s="32"/>
      <c r="V181" s="32"/>
      <c r="W181" s="32"/>
      <c r="X181" s="32"/>
      <c r="Y181" s="32"/>
      <c r="Z181" s="32"/>
      <c r="AA181" s="32"/>
      <c r="AB181" s="32"/>
      <c r="AC181" s="32"/>
      <c r="AD181" s="32"/>
      <c r="AE181" s="32"/>
      <c r="AR181" s="161" t="s">
        <v>196</v>
      </c>
      <c r="AT181" s="161" t="s">
        <v>161</v>
      </c>
      <c r="AU181" s="161" t="s">
        <v>83</v>
      </c>
      <c r="AY181" s="17" t="s">
        <v>158</v>
      </c>
      <c r="BE181" s="162">
        <f>IF(N181="základní",J181,0)</f>
        <v>0</v>
      </c>
      <c r="BF181" s="162">
        <f>IF(N181="snížená",J181,0)</f>
        <v>0</v>
      </c>
      <c r="BG181" s="162">
        <f>IF(N181="zákl. přenesená",J181,0)</f>
        <v>0</v>
      </c>
      <c r="BH181" s="162">
        <f>IF(N181="sníž. přenesená",J181,0)</f>
        <v>0</v>
      </c>
      <c r="BI181" s="162">
        <f>IF(N181="nulová",J181,0)</f>
        <v>0</v>
      </c>
      <c r="BJ181" s="17" t="s">
        <v>81</v>
      </c>
      <c r="BK181" s="162">
        <f>ROUND(I181*H181,2)</f>
        <v>0</v>
      </c>
      <c r="BL181" s="17" t="s">
        <v>196</v>
      </c>
      <c r="BM181" s="161" t="s">
        <v>383</v>
      </c>
    </row>
    <row r="182" spans="1:47" s="2" customFormat="1" ht="19.5">
      <c r="A182" s="32"/>
      <c r="B182" s="33"/>
      <c r="C182" s="32"/>
      <c r="D182" s="163" t="s">
        <v>168</v>
      </c>
      <c r="E182" s="32"/>
      <c r="F182" s="164" t="s">
        <v>388</v>
      </c>
      <c r="G182" s="32"/>
      <c r="H182" s="32"/>
      <c r="I182" s="165"/>
      <c r="J182" s="32"/>
      <c r="K182" s="32"/>
      <c r="L182" s="33"/>
      <c r="M182" s="166"/>
      <c r="N182" s="167"/>
      <c r="O182" s="58"/>
      <c r="P182" s="58"/>
      <c r="Q182" s="58"/>
      <c r="R182" s="58"/>
      <c r="S182" s="58"/>
      <c r="T182" s="59"/>
      <c r="U182" s="32"/>
      <c r="V182" s="32"/>
      <c r="W182" s="32"/>
      <c r="X182" s="32"/>
      <c r="Y182" s="32"/>
      <c r="Z182" s="32"/>
      <c r="AA182" s="32"/>
      <c r="AB182" s="32"/>
      <c r="AC182" s="32"/>
      <c r="AD182" s="32"/>
      <c r="AE182" s="32"/>
      <c r="AT182" s="17" t="s">
        <v>168</v>
      </c>
      <c r="AU182" s="17" t="s">
        <v>83</v>
      </c>
    </row>
    <row r="183" spans="1:65" s="2" customFormat="1" ht="22.15" customHeight="1">
      <c r="A183" s="32"/>
      <c r="B183" s="149"/>
      <c r="C183" s="150" t="s">
        <v>271</v>
      </c>
      <c r="D183" s="150" t="s">
        <v>161</v>
      </c>
      <c r="E183" s="151" t="s">
        <v>390</v>
      </c>
      <c r="F183" s="152" t="s">
        <v>391</v>
      </c>
      <c r="G183" s="153" t="s">
        <v>340</v>
      </c>
      <c r="H183" s="154">
        <v>6</v>
      </c>
      <c r="I183" s="155"/>
      <c r="J183" s="156">
        <f>ROUND(I183*H183,2)</f>
        <v>0</v>
      </c>
      <c r="K183" s="152" t="s">
        <v>1</v>
      </c>
      <c r="L183" s="33"/>
      <c r="M183" s="157" t="s">
        <v>1</v>
      </c>
      <c r="N183" s="158" t="s">
        <v>39</v>
      </c>
      <c r="O183" s="58"/>
      <c r="P183" s="159">
        <f>O183*H183</f>
        <v>0</v>
      </c>
      <c r="Q183" s="159">
        <v>0</v>
      </c>
      <c r="R183" s="159">
        <f>Q183*H183</f>
        <v>0</v>
      </c>
      <c r="S183" s="159">
        <v>0</v>
      </c>
      <c r="T183" s="160">
        <f>S183*H183</f>
        <v>0</v>
      </c>
      <c r="U183" s="32"/>
      <c r="V183" s="32"/>
      <c r="W183" s="32"/>
      <c r="X183" s="32"/>
      <c r="Y183" s="32"/>
      <c r="Z183" s="32"/>
      <c r="AA183" s="32"/>
      <c r="AB183" s="32"/>
      <c r="AC183" s="32"/>
      <c r="AD183" s="32"/>
      <c r="AE183" s="32"/>
      <c r="AR183" s="161" t="s">
        <v>196</v>
      </c>
      <c r="AT183" s="161" t="s">
        <v>161</v>
      </c>
      <c r="AU183" s="161" t="s">
        <v>83</v>
      </c>
      <c r="AY183" s="17" t="s">
        <v>158</v>
      </c>
      <c r="BE183" s="162">
        <f>IF(N183="základní",J183,0)</f>
        <v>0</v>
      </c>
      <c r="BF183" s="162">
        <f>IF(N183="snížená",J183,0)</f>
        <v>0</v>
      </c>
      <c r="BG183" s="162">
        <f>IF(N183="zákl. přenesená",J183,0)</f>
        <v>0</v>
      </c>
      <c r="BH183" s="162">
        <f>IF(N183="sníž. přenesená",J183,0)</f>
        <v>0</v>
      </c>
      <c r="BI183" s="162">
        <f>IF(N183="nulová",J183,0)</f>
        <v>0</v>
      </c>
      <c r="BJ183" s="17" t="s">
        <v>81</v>
      </c>
      <c r="BK183" s="162">
        <f>ROUND(I183*H183,2)</f>
        <v>0</v>
      </c>
      <c r="BL183" s="17" t="s">
        <v>196</v>
      </c>
      <c r="BM183" s="161" t="s">
        <v>386</v>
      </c>
    </row>
    <row r="184" spans="1:47" s="2" customFormat="1" ht="19.5">
      <c r="A184" s="32"/>
      <c r="B184" s="33"/>
      <c r="C184" s="32"/>
      <c r="D184" s="163" t="s">
        <v>168</v>
      </c>
      <c r="E184" s="32"/>
      <c r="F184" s="164" t="s">
        <v>391</v>
      </c>
      <c r="G184" s="32"/>
      <c r="H184" s="32"/>
      <c r="I184" s="165"/>
      <c r="J184" s="32"/>
      <c r="K184" s="32"/>
      <c r="L184" s="33"/>
      <c r="M184" s="166"/>
      <c r="N184" s="167"/>
      <c r="O184" s="58"/>
      <c r="P184" s="58"/>
      <c r="Q184" s="58"/>
      <c r="R184" s="58"/>
      <c r="S184" s="58"/>
      <c r="T184" s="59"/>
      <c r="U184" s="32"/>
      <c r="V184" s="32"/>
      <c r="W184" s="32"/>
      <c r="X184" s="32"/>
      <c r="Y184" s="32"/>
      <c r="Z184" s="32"/>
      <c r="AA184" s="32"/>
      <c r="AB184" s="32"/>
      <c r="AC184" s="32"/>
      <c r="AD184" s="32"/>
      <c r="AE184" s="32"/>
      <c r="AT184" s="17" t="s">
        <v>168</v>
      </c>
      <c r="AU184" s="17" t="s">
        <v>83</v>
      </c>
    </row>
    <row r="185" spans="1:65" s="2" customFormat="1" ht="22.15" customHeight="1">
      <c r="A185" s="32"/>
      <c r="B185" s="149"/>
      <c r="C185" s="150" t="s">
        <v>276</v>
      </c>
      <c r="D185" s="150" t="s">
        <v>161</v>
      </c>
      <c r="E185" s="151" t="s">
        <v>396</v>
      </c>
      <c r="F185" s="152" t="s">
        <v>397</v>
      </c>
      <c r="G185" s="153" t="s">
        <v>340</v>
      </c>
      <c r="H185" s="154">
        <v>10</v>
      </c>
      <c r="I185" s="155"/>
      <c r="J185" s="156">
        <f>ROUND(I185*H185,2)</f>
        <v>0</v>
      </c>
      <c r="K185" s="152" t="s">
        <v>1</v>
      </c>
      <c r="L185" s="33"/>
      <c r="M185" s="157" t="s">
        <v>1</v>
      </c>
      <c r="N185" s="158" t="s">
        <v>39</v>
      </c>
      <c r="O185" s="58"/>
      <c r="P185" s="159">
        <f>O185*H185</f>
        <v>0</v>
      </c>
      <c r="Q185" s="159">
        <v>0</v>
      </c>
      <c r="R185" s="159">
        <f>Q185*H185</f>
        <v>0</v>
      </c>
      <c r="S185" s="159">
        <v>0</v>
      </c>
      <c r="T185" s="160">
        <f>S185*H185</f>
        <v>0</v>
      </c>
      <c r="U185" s="32"/>
      <c r="V185" s="32"/>
      <c r="W185" s="32"/>
      <c r="X185" s="32"/>
      <c r="Y185" s="32"/>
      <c r="Z185" s="32"/>
      <c r="AA185" s="32"/>
      <c r="AB185" s="32"/>
      <c r="AC185" s="32"/>
      <c r="AD185" s="32"/>
      <c r="AE185" s="32"/>
      <c r="AR185" s="161" t="s">
        <v>196</v>
      </c>
      <c r="AT185" s="161" t="s">
        <v>161</v>
      </c>
      <c r="AU185" s="161" t="s">
        <v>83</v>
      </c>
      <c r="AY185" s="17" t="s">
        <v>158</v>
      </c>
      <c r="BE185" s="162">
        <f>IF(N185="základní",J185,0)</f>
        <v>0</v>
      </c>
      <c r="BF185" s="162">
        <f>IF(N185="snížená",J185,0)</f>
        <v>0</v>
      </c>
      <c r="BG185" s="162">
        <f>IF(N185="zákl. přenesená",J185,0)</f>
        <v>0</v>
      </c>
      <c r="BH185" s="162">
        <f>IF(N185="sníž. přenesená",J185,0)</f>
        <v>0</v>
      </c>
      <c r="BI185" s="162">
        <f>IF(N185="nulová",J185,0)</f>
        <v>0</v>
      </c>
      <c r="BJ185" s="17" t="s">
        <v>81</v>
      </c>
      <c r="BK185" s="162">
        <f>ROUND(I185*H185,2)</f>
        <v>0</v>
      </c>
      <c r="BL185" s="17" t="s">
        <v>196</v>
      </c>
      <c r="BM185" s="161" t="s">
        <v>389</v>
      </c>
    </row>
    <row r="186" spans="1:47" s="2" customFormat="1" ht="19.5">
      <c r="A186" s="32"/>
      <c r="B186" s="33"/>
      <c r="C186" s="32"/>
      <c r="D186" s="163" t="s">
        <v>168</v>
      </c>
      <c r="E186" s="32"/>
      <c r="F186" s="164" t="s">
        <v>397</v>
      </c>
      <c r="G186" s="32"/>
      <c r="H186" s="32"/>
      <c r="I186" s="165"/>
      <c r="J186" s="32"/>
      <c r="K186" s="32"/>
      <c r="L186" s="33"/>
      <c r="M186" s="166"/>
      <c r="N186" s="167"/>
      <c r="O186" s="58"/>
      <c r="P186" s="58"/>
      <c r="Q186" s="58"/>
      <c r="R186" s="58"/>
      <c r="S186" s="58"/>
      <c r="T186" s="59"/>
      <c r="U186" s="32"/>
      <c r="V186" s="32"/>
      <c r="W186" s="32"/>
      <c r="X186" s="32"/>
      <c r="Y186" s="32"/>
      <c r="Z186" s="32"/>
      <c r="AA186" s="32"/>
      <c r="AB186" s="32"/>
      <c r="AC186" s="32"/>
      <c r="AD186" s="32"/>
      <c r="AE186" s="32"/>
      <c r="AT186" s="17" t="s">
        <v>168</v>
      </c>
      <c r="AU186" s="17" t="s">
        <v>83</v>
      </c>
    </row>
    <row r="187" spans="2:63" s="12" customFormat="1" ht="22.9" customHeight="1">
      <c r="B187" s="136"/>
      <c r="D187" s="137" t="s">
        <v>73</v>
      </c>
      <c r="E187" s="147" t="s">
        <v>399</v>
      </c>
      <c r="F187" s="147" t="s">
        <v>400</v>
      </c>
      <c r="I187" s="139"/>
      <c r="J187" s="148">
        <f>BK187</f>
        <v>0</v>
      </c>
      <c r="L187" s="136"/>
      <c r="M187" s="141"/>
      <c r="N187" s="142"/>
      <c r="O187" s="142"/>
      <c r="P187" s="143">
        <f>SUM(P188:P189)</f>
        <v>0</v>
      </c>
      <c r="Q187" s="142"/>
      <c r="R187" s="143">
        <f>SUM(R188:R189)</f>
        <v>0</v>
      </c>
      <c r="S187" s="142"/>
      <c r="T187" s="144">
        <f>SUM(T188:T189)</f>
        <v>0</v>
      </c>
      <c r="AR187" s="137" t="s">
        <v>81</v>
      </c>
      <c r="AT187" s="145" t="s">
        <v>73</v>
      </c>
      <c r="AU187" s="145" t="s">
        <v>81</v>
      </c>
      <c r="AY187" s="137" t="s">
        <v>158</v>
      </c>
      <c r="BK187" s="146">
        <f>SUM(BK188:BK189)</f>
        <v>0</v>
      </c>
    </row>
    <row r="188" spans="1:65" s="2" customFormat="1" ht="22.15" customHeight="1">
      <c r="A188" s="32"/>
      <c r="B188" s="149"/>
      <c r="C188" s="150" t="s">
        <v>280</v>
      </c>
      <c r="D188" s="150" t="s">
        <v>161</v>
      </c>
      <c r="E188" s="151" t="s">
        <v>401</v>
      </c>
      <c r="F188" s="152" t="s">
        <v>402</v>
      </c>
      <c r="G188" s="153" t="s">
        <v>340</v>
      </c>
      <c r="H188" s="154">
        <v>10</v>
      </c>
      <c r="I188" s="155"/>
      <c r="J188" s="156">
        <f>ROUND(I188*H188,2)</f>
        <v>0</v>
      </c>
      <c r="K188" s="152" t="s">
        <v>1</v>
      </c>
      <c r="L188" s="33"/>
      <c r="M188" s="157" t="s">
        <v>1</v>
      </c>
      <c r="N188" s="158" t="s">
        <v>39</v>
      </c>
      <c r="O188" s="58"/>
      <c r="P188" s="159">
        <f>O188*H188</f>
        <v>0</v>
      </c>
      <c r="Q188" s="159">
        <v>0</v>
      </c>
      <c r="R188" s="159">
        <f>Q188*H188</f>
        <v>0</v>
      </c>
      <c r="S188" s="159">
        <v>0</v>
      </c>
      <c r="T188" s="160">
        <f>S188*H188</f>
        <v>0</v>
      </c>
      <c r="U188" s="32"/>
      <c r="V188" s="32"/>
      <c r="W188" s="32"/>
      <c r="X188" s="32"/>
      <c r="Y188" s="32"/>
      <c r="Z188" s="32"/>
      <c r="AA188" s="32"/>
      <c r="AB188" s="32"/>
      <c r="AC188" s="32"/>
      <c r="AD188" s="32"/>
      <c r="AE188" s="32"/>
      <c r="AR188" s="161" t="s">
        <v>196</v>
      </c>
      <c r="AT188" s="161" t="s">
        <v>161</v>
      </c>
      <c r="AU188" s="161" t="s">
        <v>83</v>
      </c>
      <c r="AY188" s="17" t="s">
        <v>158</v>
      </c>
      <c r="BE188" s="162">
        <f>IF(N188="základní",J188,0)</f>
        <v>0</v>
      </c>
      <c r="BF188" s="162">
        <f>IF(N188="snížená",J188,0)</f>
        <v>0</v>
      </c>
      <c r="BG188" s="162">
        <f>IF(N188="zákl. přenesená",J188,0)</f>
        <v>0</v>
      </c>
      <c r="BH188" s="162">
        <f>IF(N188="sníž. přenesená",J188,0)</f>
        <v>0</v>
      </c>
      <c r="BI188" s="162">
        <f>IF(N188="nulová",J188,0)</f>
        <v>0</v>
      </c>
      <c r="BJ188" s="17" t="s">
        <v>81</v>
      </c>
      <c r="BK188" s="162">
        <f>ROUND(I188*H188,2)</f>
        <v>0</v>
      </c>
      <c r="BL188" s="17" t="s">
        <v>196</v>
      </c>
      <c r="BM188" s="161" t="s">
        <v>392</v>
      </c>
    </row>
    <row r="189" spans="1:47" s="2" customFormat="1" ht="11.25">
      <c r="A189" s="32"/>
      <c r="B189" s="33"/>
      <c r="C189" s="32"/>
      <c r="D189" s="163" t="s">
        <v>168</v>
      </c>
      <c r="E189" s="32"/>
      <c r="F189" s="164" t="s">
        <v>402</v>
      </c>
      <c r="G189" s="32"/>
      <c r="H189" s="32"/>
      <c r="I189" s="165"/>
      <c r="J189" s="32"/>
      <c r="K189" s="32"/>
      <c r="L189" s="33"/>
      <c r="M189" s="166"/>
      <c r="N189" s="167"/>
      <c r="O189" s="58"/>
      <c r="P189" s="58"/>
      <c r="Q189" s="58"/>
      <c r="R189" s="58"/>
      <c r="S189" s="58"/>
      <c r="T189" s="59"/>
      <c r="U189" s="32"/>
      <c r="V189" s="32"/>
      <c r="W189" s="32"/>
      <c r="X189" s="32"/>
      <c r="Y189" s="32"/>
      <c r="Z189" s="32"/>
      <c r="AA189" s="32"/>
      <c r="AB189" s="32"/>
      <c r="AC189" s="32"/>
      <c r="AD189" s="32"/>
      <c r="AE189" s="32"/>
      <c r="AT189" s="17" t="s">
        <v>168</v>
      </c>
      <c r="AU189" s="17" t="s">
        <v>83</v>
      </c>
    </row>
    <row r="190" spans="2:63" s="12" customFormat="1" ht="22.9" customHeight="1">
      <c r="B190" s="136"/>
      <c r="D190" s="137" t="s">
        <v>73</v>
      </c>
      <c r="E190" s="147" t="s">
        <v>404</v>
      </c>
      <c r="F190" s="147" t="s">
        <v>405</v>
      </c>
      <c r="I190" s="139"/>
      <c r="J190" s="148">
        <f>BK190</f>
        <v>0</v>
      </c>
      <c r="L190" s="136"/>
      <c r="M190" s="141"/>
      <c r="N190" s="142"/>
      <c r="O190" s="142"/>
      <c r="P190" s="143">
        <f>SUM(P191:P196)</f>
        <v>0</v>
      </c>
      <c r="Q190" s="142"/>
      <c r="R190" s="143">
        <f>SUM(R191:R196)</f>
        <v>0</v>
      </c>
      <c r="S190" s="142"/>
      <c r="T190" s="144">
        <f>SUM(T191:T196)</f>
        <v>0</v>
      </c>
      <c r="AR190" s="137" t="s">
        <v>81</v>
      </c>
      <c r="AT190" s="145" t="s">
        <v>73</v>
      </c>
      <c r="AU190" s="145" t="s">
        <v>81</v>
      </c>
      <c r="AY190" s="137" t="s">
        <v>158</v>
      </c>
      <c r="BK190" s="146">
        <f>SUM(BK191:BK196)</f>
        <v>0</v>
      </c>
    </row>
    <row r="191" spans="1:65" s="2" customFormat="1" ht="14.45" customHeight="1">
      <c r="A191" s="32"/>
      <c r="B191" s="149"/>
      <c r="C191" s="150" t="s">
        <v>7</v>
      </c>
      <c r="D191" s="150" t="s">
        <v>161</v>
      </c>
      <c r="E191" s="151" t="s">
        <v>406</v>
      </c>
      <c r="F191" s="152" t="s">
        <v>407</v>
      </c>
      <c r="G191" s="153" t="s">
        <v>340</v>
      </c>
      <c r="H191" s="154">
        <v>17</v>
      </c>
      <c r="I191" s="155"/>
      <c r="J191" s="156">
        <f>ROUND(I191*H191,2)</f>
        <v>0</v>
      </c>
      <c r="K191" s="152" t="s">
        <v>1</v>
      </c>
      <c r="L191" s="33"/>
      <c r="M191" s="157" t="s">
        <v>1</v>
      </c>
      <c r="N191" s="158" t="s">
        <v>39</v>
      </c>
      <c r="O191" s="58"/>
      <c r="P191" s="159">
        <f>O191*H191</f>
        <v>0</v>
      </c>
      <c r="Q191" s="159">
        <v>0</v>
      </c>
      <c r="R191" s="159">
        <f>Q191*H191</f>
        <v>0</v>
      </c>
      <c r="S191" s="159">
        <v>0</v>
      </c>
      <c r="T191" s="160">
        <f>S191*H191</f>
        <v>0</v>
      </c>
      <c r="U191" s="32"/>
      <c r="V191" s="32"/>
      <c r="W191" s="32"/>
      <c r="X191" s="32"/>
      <c r="Y191" s="32"/>
      <c r="Z191" s="32"/>
      <c r="AA191" s="32"/>
      <c r="AB191" s="32"/>
      <c r="AC191" s="32"/>
      <c r="AD191" s="32"/>
      <c r="AE191" s="32"/>
      <c r="AR191" s="161" t="s">
        <v>196</v>
      </c>
      <c r="AT191" s="161" t="s">
        <v>161</v>
      </c>
      <c r="AU191" s="161" t="s">
        <v>83</v>
      </c>
      <c r="AY191" s="17" t="s">
        <v>158</v>
      </c>
      <c r="BE191" s="162">
        <f>IF(N191="základní",J191,0)</f>
        <v>0</v>
      </c>
      <c r="BF191" s="162">
        <f>IF(N191="snížená",J191,0)</f>
        <v>0</v>
      </c>
      <c r="BG191" s="162">
        <f>IF(N191="zákl. přenesená",J191,0)</f>
        <v>0</v>
      </c>
      <c r="BH191" s="162">
        <f>IF(N191="sníž. přenesená",J191,0)</f>
        <v>0</v>
      </c>
      <c r="BI191" s="162">
        <f>IF(N191="nulová",J191,0)</f>
        <v>0</v>
      </c>
      <c r="BJ191" s="17" t="s">
        <v>81</v>
      </c>
      <c r="BK191" s="162">
        <f>ROUND(I191*H191,2)</f>
        <v>0</v>
      </c>
      <c r="BL191" s="17" t="s">
        <v>196</v>
      </c>
      <c r="BM191" s="161" t="s">
        <v>395</v>
      </c>
    </row>
    <row r="192" spans="1:47" s="2" customFormat="1" ht="11.25">
      <c r="A192" s="32"/>
      <c r="B192" s="33"/>
      <c r="C192" s="32"/>
      <c r="D192" s="163" t="s">
        <v>168</v>
      </c>
      <c r="E192" s="32"/>
      <c r="F192" s="164" t="s">
        <v>407</v>
      </c>
      <c r="G192" s="32"/>
      <c r="H192" s="32"/>
      <c r="I192" s="165"/>
      <c r="J192" s="32"/>
      <c r="K192" s="32"/>
      <c r="L192" s="33"/>
      <c r="M192" s="166"/>
      <c r="N192" s="167"/>
      <c r="O192" s="58"/>
      <c r="P192" s="58"/>
      <c r="Q192" s="58"/>
      <c r="R192" s="58"/>
      <c r="S192" s="58"/>
      <c r="T192" s="59"/>
      <c r="U192" s="32"/>
      <c r="V192" s="32"/>
      <c r="W192" s="32"/>
      <c r="X192" s="32"/>
      <c r="Y192" s="32"/>
      <c r="Z192" s="32"/>
      <c r="AA192" s="32"/>
      <c r="AB192" s="32"/>
      <c r="AC192" s="32"/>
      <c r="AD192" s="32"/>
      <c r="AE192" s="32"/>
      <c r="AT192" s="17" t="s">
        <v>168</v>
      </c>
      <c r="AU192" s="17" t="s">
        <v>83</v>
      </c>
    </row>
    <row r="193" spans="1:65" s="2" customFormat="1" ht="19.9" customHeight="1">
      <c r="A193" s="32"/>
      <c r="B193" s="149"/>
      <c r="C193" s="150" t="s">
        <v>298</v>
      </c>
      <c r="D193" s="150" t="s">
        <v>161</v>
      </c>
      <c r="E193" s="151" t="s">
        <v>410</v>
      </c>
      <c r="F193" s="152" t="s">
        <v>411</v>
      </c>
      <c r="G193" s="153" t="s">
        <v>340</v>
      </c>
      <c r="H193" s="154">
        <v>10</v>
      </c>
      <c r="I193" s="155"/>
      <c r="J193" s="156">
        <f>ROUND(I193*H193,2)</f>
        <v>0</v>
      </c>
      <c r="K193" s="152" t="s">
        <v>1</v>
      </c>
      <c r="L193" s="33"/>
      <c r="M193" s="157" t="s">
        <v>1</v>
      </c>
      <c r="N193" s="158" t="s">
        <v>39</v>
      </c>
      <c r="O193" s="58"/>
      <c r="P193" s="159">
        <f>O193*H193</f>
        <v>0</v>
      </c>
      <c r="Q193" s="159">
        <v>0</v>
      </c>
      <c r="R193" s="159">
        <f>Q193*H193</f>
        <v>0</v>
      </c>
      <c r="S193" s="159">
        <v>0</v>
      </c>
      <c r="T193" s="160">
        <f>S193*H193</f>
        <v>0</v>
      </c>
      <c r="U193" s="32"/>
      <c r="V193" s="32"/>
      <c r="W193" s="32"/>
      <c r="X193" s="32"/>
      <c r="Y193" s="32"/>
      <c r="Z193" s="32"/>
      <c r="AA193" s="32"/>
      <c r="AB193" s="32"/>
      <c r="AC193" s="32"/>
      <c r="AD193" s="32"/>
      <c r="AE193" s="32"/>
      <c r="AR193" s="161" t="s">
        <v>196</v>
      </c>
      <c r="AT193" s="161" t="s">
        <v>161</v>
      </c>
      <c r="AU193" s="161" t="s">
        <v>83</v>
      </c>
      <c r="AY193" s="17" t="s">
        <v>158</v>
      </c>
      <c r="BE193" s="162">
        <f>IF(N193="základní",J193,0)</f>
        <v>0</v>
      </c>
      <c r="BF193" s="162">
        <f>IF(N193="snížená",J193,0)</f>
        <v>0</v>
      </c>
      <c r="BG193" s="162">
        <f>IF(N193="zákl. přenesená",J193,0)</f>
        <v>0</v>
      </c>
      <c r="BH193" s="162">
        <f>IF(N193="sníž. přenesená",J193,0)</f>
        <v>0</v>
      </c>
      <c r="BI193" s="162">
        <f>IF(N193="nulová",J193,0)</f>
        <v>0</v>
      </c>
      <c r="BJ193" s="17" t="s">
        <v>81</v>
      </c>
      <c r="BK193" s="162">
        <f>ROUND(I193*H193,2)</f>
        <v>0</v>
      </c>
      <c r="BL193" s="17" t="s">
        <v>196</v>
      </c>
      <c r="BM193" s="161" t="s">
        <v>398</v>
      </c>
    </row>
    <row r="194" spans="1:47" s="2" customFormat="1" ht="11.25">
      <c r="A194" s="32"/>
      <c r="B194" s="33"/>
      <c r="C194" s="32"/>
      <c r="D194" s="163" t="s">
        <v>168</v>
      </c>
      <c r="E194" s="32"/>
      <c r="F194" s="164" t="s">
        <v>411</v>
      </c>
      <c r="G194" s="32"/>
      <c r="H194" s="32"/>
      <c r="I194" s="165"/>
      <c r="J194" s="32"/>
      <c r="K194" s="32"/>
      <c r="L194" s="33"/>
      <c r="M194" s="166"/>
      <c r="N194" s="167"/>
      <c r="O194" s="58"/>
      <c r="P194" s="58"/>
      <c r="Q194" s="58"/>
      <c r="R194" s="58"/>
      <c r="S194" s="58"/>
      <c r="T194" s="59"/>
      <c r="U194" s="32"/>
      <c r="V194" s="32"/>
      <c r="W194" s="32"/>
      <c r="X194" s="32"/>
      <c r="Y194" s="32"/>
      <c r="Z194" s="32"/>
      <c r="AA194" s="32"/>
      <c r="AB194" s="32"/>
      <c r="AC194" s="32"/>
      <c r="AD194" s="32"/>
      <c r="AE194" s="32"/>
      <c r="AT194" s="17" t="s">
        <v>168</v>
      </c>
      <c r="AU194" s="17" t="s">
        <v>83</v>
      </c>
    </row>
    <row r="195" spans="1:65" s="2" customFormat="1" ht="14.45" customHeight="1">
      <c r="A195" s="32"/>
      <c r="B195" s="149"/>
      <c r="C195" s="150" t="s">
        <v>303</v>
      </c>
      <c r="D195" s="150" t="s">
        <v>161</v>
      </c>
      <c r="E195" s="151" t="s">
        <v>413</v>
      </c>
      <c r="F195" s="152" t="s">
        <v>414</v>
      </c>
      <c r="G195" s="153" t="s">
        <v>340</v>
      </c>
      <c r="H195" s="154">
        <v>11</v>
      </c>
      <c r="I195" s="155"/>
      <c r="J195" s="156">
        <f>ROUND(I195*H195,2)</f>
        <v>0</v>
      </c>
      <c r="K195" s="152" t="s">
        <v>1</v>
      </c>
      <c r="L195" s="33"/>
      <c r="M195" s="157" t="s">
        <v>1</v>
      </c>
      <c r="N195" s="158" t="s">
        <v>39</v>
      </c>
      <c r="O195" s="58"/>
      <c r="P195" s="159">
        <f>O195*H195</f>
        <v>0</v>
      </c>
      <c r="Q195" s="159">
        <v>0</v>
      </c>
      <c r="R195" s="159">
        <f>Q195*H195</f>
        <v>0</v>
      </c>
      <c r="S195" s="159">
        <v>0</v>
      </c>
      <c r="T195" s="160">
        <f>S195*H195</f>
        <v>0</v>
      </c>
      <c r="U195" s="32"/>
      <c r="V195" s="32"/>
      <c r="W195" s="32"/>
      <c r="X195" s="32"/>
      <c r="Y195" s="32"/>
      <c r="Z195" s="32"/>
      <c r="AA195" s="32"/>
      <c r="AB195" s="32"/>
      <c r="AC195" s="32"/>
      <c r="AD195" s="32"/>
      <c r="AE195" s="32"/>
      <c r="AR195" s="161" t="s">
        <v>196</v>
      </c>
      <c r="AT195" s="161" t="s">
        <v>161</v>
      </c>
      <c r="AU195" s="161" t="s">
        <v>83</v>
      </c>
      <c r="AY195" s="17" t="s">
        <v>158</v>
      </c>
      <c r="BE195" s="162">
        <f>IF(N195="základní",J195,0)</f>
        <v>0</v>
      </c>
      <c r="BF195" s="162">
        <f>IF(N195="snížená",J195,0)</f>
        <v>0</v>
      </c>
      <c r="BG195" s="162">
        <f>IF(N195="zákl. přenesená",J195,0)</f>
        <v>0</v>
      </c>
      <c r="BH195" s="162">
        <f>IF(N195="sníž. přenesená",J195,0)</f>
        <v>0</v>
      </c>
      <c r="BI195" s="162">
        <f>IF(N195="nulová",J195,0)</f>
        <v>0</v>
      </c>
      <c r="BJ195" s="17" t="s">
        <v>81</v>
      </c>
      <c r="BK195" s="162">
        <f>ROUND(I195*H195,2)</f>
        <v>0</v>
      </c>
      <c r="BL195" s="17" t="s">
        <v>196</v>
      </c>
      <c r="BM195" s="161" t="s">
        <v>403</v>
      </c>
    </row>
    <row r="196" spans="1:47" s="2" customFormat="1" ht="11.25">
      <c r="A196" s="32"/>
      <c r="B196" s="33"/>
      <c r="C196" s="32"/>
      <c r="D196" s="163" t="s">
        <v>168</v>
      </c>
      <c r="E196" s="32"/>
      <c r="F196" s="164" t="s">
        <v>414</v>
      </c>
      <c r="G196" s="32"/>
      <c r="H196" s="32"/>
      <c r="I196" s="165"/>
      <c r="J196" s="32"/>
      <c r="K196" s="32"/>
      <c r="L196" s="33"/>
      <c r="M196" s="166"/>
      <c r="N196" s="167"/>
      <c r="O196" s="58"/>
      <c r="P196" s="58"/>
      <c r="Q196" s="58"/>
      <c r="R196" s="58"/>
      <c r="S196" s="58"/>
      <c r="T196" s="59"/>
      <c r="U196" s="32"/>
      <c r="V196" s="32"/>
      <c r="W196" s="32"/>
      <c r="X196" s="32"/>
      <c r="Y196" s="32"/>
      <c r="Z196" s="32"/>
      <c r="AA196" s="32"/>
      <c r="AB196" s="32"/>
      <c r="AC196" s="32"/>
      <c r="AD196" s="32"/>
      <c r="AE196" s="32"/>
      <c r="AT196" s="17" t="s">
        <v>168</v>
      </c>
      <c r="AU196" s="17" t="s">
        <v>83</v>
      </c>
    </row>
    <row r="197" spans="2:63" s="12" customFormat="1" ht="22.9" customHeight="1">
      <c r="B197" s="136"/>
      <c r="D197" s="137" t="s">
        <v>73</v>
      </c>
      <c r="E197" s="147" t="s">
        <v>416</v>
      </c>
      <c r="F197" s="147" t="s">
        <v>417</v>
      </c>
      <c r="I197" s="139"/>
      <c r="J197" s="148">
        <f>BK197</f>
        <v>0</v>
      </c>
      <c r="L197" s="136"/>
      <c r="M197" s="141"/>
      <c r="N197" s="142"/>
      <c r="O197" s="142"/>
      <c r="P197" s="143">
        <f>SUM(P198:P201)</f>
        <v>0</v>
      </c>
      <c r="Q197" s="142"/>
      <c r="R197" s="143">
        <f>SUM(R198:R201)</f>
        <v>0</v>
      </c>
      <c r="S197" s="142"/>
      <c r="T197" s="144">
        <f>SUM(T198:T201)</f>
        <v>0</v>
      </c>
      <c r="AR197" s="137" t="s">
        <v>81</v>
      </c>
      <c r="AT197" s="145" t="s">
        <v>73</v>
      </c>
      <c r="AU197" s="145" t="s">
        <v>81</v>
      </c>
      <c r="AY197" s="137" t="s">
        <v>158</v>
      </c>
      <c r="BK197" s="146">
        <f>SUM(BK198:BK201)</f>
        <v>0</v>
      </c>
    </row>
    <row r="198" spans="1:65" s="2" customFormat="1" ht="22.15" customHeight="1">
      <c r="A198" s="32"/>
      <c r="B198" s="149"/>
      <c r="C198" s="150" t="s">
        <v>367</v>
      </c>
      <c r="D198" s="150" t="s">
        <v>161</v>
      </c>
      <c r="E198" s="151" t="s">
        <v>419</v>
      </c>
      <c r="F198" s="152" t="s">
        <v>420</v>
      </c>
      <c r="G198" s="153" t="s">
        <v>340</v>
      </c>
      <c r="H198" s="154">
        <v>43</v>
      </c>
      <c r="I198" s="155"/>
      <c r="J198" s="156">
        <f>ROUND(I198*H198,2)</f>
        <v>0</v>
      </c>
      <c r="K198" s="152" t="s">
        <v>1</v>
      </c>
      <c r="L198" s="33"/>
      <c r="M198" s="157" t="s">
        <v>1</v>
      </c>
      <c r="N198" s="158" t="s">
        <v>39</v>
      </c>
      <c r="O198" s="58"/>
      <c r="P198" s="159">
        <f>O198*H198</f>
        <v>0</v>
      </c>
      <c r="Q198" s="159">
        <v>0</v>
      </c>
      <c r="R198" s="159">
        <f>Q198*H198</f>
        <v>0</v>
      </c>
      <c r="S198" s="159">
        <v>0</v>
      </c>
      <c r="T198" s="160">
        <f>S198*H198</f>
        <v>0</v>
      </c>
      <c r="U198" s="32"/>
      <c r="V198" s="32"/>
      <c r="W198" s="32"/>
      <c r="X198" s="32"/>
      <c r="Y198" s="32"/>
      <c r="Z198" s="32"/>
      <c r="AA198" s="32"/>
      <c r="AB198" s="32"/>
      <c r="AC198" s="32"/>
      <c r="AD198" s="32"/>
      <c r="AE198" s="32"/>
      <c r="AR198" s="161" t="s">
        <v>196</v>
      </c>
      <c r="AT198" s="161" t="s">
        <v>161</v>
      </c>
      <c r="AU198" s="161" t="s">
        <v>83</v>
      </c>
      <c r="AY198" s="17" t="s">
        <v>158</v>
      </c>
      <c r="BE198" s="162">
        <f>IF(N198="základní",J198,0)</f>
        <v>0</v>
      </c>
      <c r="BF198" s="162">
        <f>IF(N198="snížená",J198,0)</f>
        <v>0</v>
      </c>
      <c r="BG198" s="162">
        <f>IF(N198="zákl. přenesená",J198,0)</f>
        <v>0</v>
      </c>
      <c r="BH198" s="162">
        <f>IF(N198="sníž. přenesená",J198,0)</f>
        <v>0</v>
      </c>
      <c r="BI198" s="162">
        <f>IF(N198="nulová",J198,0)</f>
        <v>0</v>
      </c>
      <c r="BJ198" s="17" t="s">
        <v>81</v>
      </c>
      <c r="BK198" s="162">
        <f>ROUND(I198*H198,2)</f>
        <v>0</v>
      </c>
      <c r="BL198" s="17" t="s">
        <v>196</v>
      </c>
      <c r="BM198" s="161" t="s">
        <v>408</v>
      </c>
    </row>
    <row r="199" spans="1:47" s="2" customFormat="1" ht="19.5">
      <c r="A199" s="32"/>
      <c r="B199" s="33"/>
      <c r="C199" s="32"/>
      <c r="D199" s="163" t="s">
        <v>168</v>
      </c>
      <c r="E199" s="32"/>
      <c r="F199" s="164" t="s">
        <v>420</v>
      </c>
      <c r="G199" s="32"/>
      <c r="H199" s="32"/>
      <c r="I199" s="165"/>
      <c r="J199" s="32"/>
      <c r="K199" s="32"/>
      <c r="L199" s="33"/>
      <c r="M199" s="166"/>
      <c r="N199" s="167"/>
      <c r="O199" s="58"/>
      <c r="P199" s="58"/>
      <c r="Q199" s="58"/>
      <c r="R199" s="58"/>
      <c r="S199" s="58"/>
      <c r="T199" s="59"/>
      <c r="U199" s="32"/>
      <c r="V199" s="32"/>
      <c r="W199" s="32"/>
      <c r="X199" s="32"/>
      <c r="Y199" s="32"/>
      <c r="Z199" s="32"/>
      <c r="AA199" s="32"/>
      <c r="AB199" s="32"/>
      <c r="AC199" s="32"/>
      <c r="AD199" s="32"/>
      <c r="AE199" s="32"/>
      <c r="AT199" s="17" t="s">
        <v>168</v>
      </c>
      <c r="AU199" s="17" t="s">
        <v>83</v>
      </c>
    </row>
    <row r="200" spans="1:65" s="2" customFormat="1" ht="34.9" customHeight="1">
      <c r="A200" s="32"/>
      <c r="B200" s="149"/>
      <c r="C200" s="150" t="s">
        <v>409</v>
      </c>
      <c r="D200" s="150" t="s">
        <v>161</v>
      </c>
      <c r="E200" s="151" t="s">
        <v>422</v>
      </c>
      <c r="F200" s="152" t="s">
        <v>423</v>
      </c>
      <c r="G200" s="153" t="s">
        <v>340</v>
      </c>
      <c r="H200" s="154">
        <v>21</v>
      </c>
      <c r="I200" s="155"/>
      <c r="J200" s="156">
        <f>ROUND(I200*H200,2)</f>
        <v>0</v>
      </c>
      <c r="K200" s="152" t="s">
        <v>1</v>
      </c>
      <c r="L200" s="33"/>
      <c r="M200" s="157" t="s">
        <v>1</v>
      </c>
      <c r="N200" s="158" t="s">
        <v>39</v>
      </c>
      <c r="O200" s="58"/>
      <c r="P200" s="159">
        <f>O200*H200</f>
        <v>0</v>
      </c>
      <c r="Q200" s="159">
        <v>0</v>
      </c>
      <c r="R200" s="159">
        <f>Q200*H200</f>
        <v>0</v>
      </c>
      <c r="S200" s="159">
        <v>0</v>
      </c>
      <c r="T200" s="160">
        <f>S200*H200</f>
        <v>0</v>
      </c>
      <c r="U200" s="32"/>
      <c r="V200" s="32"/>
      <c r="W200" s="32"/>
      <c r="X200" s="32"/>
      <c r="Y200" s="32"/>
      <c r="Z200" s="32"/>
      <c r="AA200" s="32"/>
      <c r="AB200" s="32"/>
      <c r="AC200" s="32"/>
      <c r="AD200" s="32"/>
      <c r="AE200" s="32"/>
      <c r="AR200" s="161" t="s">
        <v>196</v>
      </c>
      <c r="AT200" s="161" t="s">
        <v>161</v>
      </c>
      <c r="AU200" s="161" t="s">
        <v>83</v>
      </c>
      <c r="AY200" s="17" t="s">
        <v>158</v>
      </c>
      <c r="BE200" s="162">
        <f>IF(N200="základní",J200,0)</f>
        <v>0</v>
      </c>
      <c r="BF200" s="162">
        <f>IF(N200="snížená",J200,0)</f>
        <v>0</v>
      </c>
      <c r="BG200" s="162">
        <f>IF(N200="zákl. přenesená",J200,0)</f>
        <v>0</v>
      </c>
      <c r="BH200" s="162">
        <f>IF(N200="sníž. přenesená",J200,0)</f>
        <v>0</v>
      </c>
      <c r="BI200" s="162">
        <f>IF(N200="nulová",J200,0)</f>
        <v>0</v>
      </c>
      <c r="BJ200" s="17" t="s">
        <v>81</v>
      </c>
      <c r="BK200" s="162">
        <f>ROUND(I200*H200,2)</f>
        <v>0</v>
      </c>
      <c r="BL200" s="17" t="s">
        <v>196</v>
      </c>
      <c r="BM200" s="161" t="s">
        <v>412</v>
      </c>
    </row>
    <row r="201" spans="1:47" s="2" customFormat="1" ht="19.5">
      <c r="A201" s="32"/>
      <c r="B201" s="33"/>
      <c r="C201" s="32"/>
      <c r="D201" s="163" t="s">
        <v>168</v>
      </c>
      <c r="E201" s="32"/>
      <c r="F201" s="164" t="s">
        <v>423</v>
      </c>
      <c r="G201" s="32"/>
      <c r="H201" s="32"/>
      <c r="I201" s="165"/>
      <c r="J201" s="32"/>
      <c r="K201" s="32"/>
      <c r="L201" s="33"/>
      <c r="M201" s="166"/>
      <c r="N201" s="167"/>
      <c r="O201" s="58"/>
      <c r="P201" s="58"/>
      <c r="Q201" s="58"/>
      <c r="R201" s="58"/>
      <c r="S201" s="58"/>
      <c r="T201" s="59"/>
      <c r="U201" s="32"/>
      <c r="V201" s="32"/>
      <c r="W201" s="32"/>
      <c r="X201" s="32"/>
      <c r="Y201" s="32"/>
      <c r="Z201" s="32"/>
      <c r="AA201" s="32"/>
      <c r="AB201" s="32"/>
      <c r="AC201" s="32"/>
      <c r="AD201" s="32"/>
      <c r="AE201" s="32"/>
      <c r="AT201" s="17" t="s">
        <v>168</v>
      </c>
      <c r="AU201" s="17" t="s">
        <v>83</v>
      </c>
    </row>
    <row r="202" spans="2:63" s="12" customFormat="1" ht="22.9" customHeight="1">
      <c r="B202" s="136"/>
      <c r="D202" s="137" t="s">
        <v>73</v>
      </c>
      <c r="E202" s="147" t="s">
        <v>425</v>
      </c>
      <c r="F202" s="147" t="s">
        <v>426</v>
      </c>
      <c r="I202" s="139"/>
      <c r="J202" s="148">
        <f>BK202</f>
        <v>0</v>
      </c>
      <c r="L202" s="136"/>
      <c r="M202" s="141"/>
      <c r="N202" s="142"/>
      <c r="O202" s="142"/>
      <c r="P202" s="143">
        <f>SUM(P203:P210)</f>
        <v>0</v>
      </c>
      <c r="Q202" s="142"/>
      <c r="R202" s="143">
        <f>SUM(R203:R210)</f>
        <v>0</v>
      </c>
      <c r="S202" s="142"/>
      <c r="T202" s="144">
        <f>SUM(T203:T210)</f>
        <v>0</v>
      </c>
      <c r="AR202" s="137" t="s">
        <v>81</v>
      </c>
      <c r="AT202" s="145" t="s">
        <v>73</v>
      </c>
      <c r="AU202" s="145" t="s">
        <v>81</v>
      </c>
      <c r="AY202" s="137" t="s">
        <v>158</v>
      </c>
      <c r="BK202" s="146">
        <f>SUM(BK203:BK210)</f>
        <v>0</v>
      </c>
    </row>
    <row r="203" spans="1:65" s="2" customFormat="1" ht="22.15" customHeight="1">
      <c r="A203" s="32"/>
      <c r="B203" s="149"/>
      <c r="C203" s="150" t="s">
        <v>370</v>
      </c>
      <c r="D203" s="150" t="s">
        <v>161</v>
      </c>
      <c r="E203" s="151" t="s">
        <v>428</v>
      </c>
      <c r="F203" s="152" t="s">
        <v>429</v>
      </c>
      <c r="G203" s="153" t="s">
        <v>340</v>
      </c>
      <c r="H203" s="154">
        <v>63</v>
      </c>
      <c r="I203" s="155"/>
      <c r="J203" s="156">
        <f>ROUND(I203*H203,2)</f>
        <v>0</v>
      </c>
      <c r="K203" s="152" t="s">
        <v>1</v>
      </c>
      <c r="L203" s="33"/>
      <c r="M203" s="157" t="s">
        <v>1</v>
      </c>
      <c r="N203" s="158" t="s">
        <v>39</v>
      </c>
      <c r="O203" s="58"/>
      <c r="P203" s="159">
        <f>O203*H203</f>
        <v>0</v>
      </c>
      <c r="Q203" s="159">
        <v>0</v>
      </c>
      <c r="R203" s="159">
        <f>Q203*H203</f>
        <v>0</v>
      </c>
      <c r="S203" s="159">
        <v>0</v>
      </c>
      <c r="T203" s="160">
        <f>S203*H203</f>
        <v>0</v>
      </c>
      <c r="U203" s="32"/>
      <c r="V203" s="32"/>
      <c r="W203" s="32"/>
      <c r="X203" s="32"/>
      <c r="Y203" s="32"/>
      <c r="Z203" s="32"/>
      <c r="AA203" s="32"/>
      <c r="AB203" s="32"/>
      <c r="AC203" s="32"/>
      <c r="AD203" s="32"/>
      <c r="AE203" s="32"/>
      <c r="AR203" s="161" t="s">
        <v>196</v>
      </c>
      <c r="AT203" s="161" t="s">
        <v>161</v>
      </c>
      <c r="AU203" s="161" t="s">
        <v>83</v>
      </c>
      <c r="AY203" s="17" t="s">
        <v>158</v>
      </c>
      <c r="BE203" s="162">
        <f>IF(N203="základní",J203,0)</f>
        <v>0</v>
      </c>
      <c r="BF203" s="162">
        <f>IF(N203="snížená",J203,0)</f>
        <v>0</v>
      </c>
      <c r="BG203" s="162">
        <f>IF(N203="zákl. přenesená",J203,0)</f>
        <v>0</v>
      </c>
      <c r="BH203" s="162">
        <f>IF(N203="sníž. přenesená",J203,0)</f>
        <v>0</v>
      </c>
      <c r="BI203" s="162">
        <f>IF(N203="nulová",J203,0)</f>
        <v>0</v>
      </c>
      <c r="BJ203" s="17" t="s">
        <v>81</v>
      </c>
      <c r="BK203" s="162">
        <f>ROUND(I203*H203,2)</f>
        <v>0</v>
      </c>
      <c r="BL203" s="17" t="s">
        <v>196</v>
      </c>
      <c r="BM203" s="161" t="s">
        <v>415</v>
      </c>
    </row>
    <row r="204" spans="1:47" s="2" customFormat="1" ht="11.25">
      <c r="A204" s="32"/>
      <c r="B204" s="33"/>
      <c r="C204" s="32"/>
      <c r="D204" s="163" t="s">
        <v>168</v>
      </c>
      <c r="E204" s="32"/>
      <c r="F204" s="164" t="s">
        <v>429</v>
      </c>
      <c r="G204" s="32"/>
      <c r="H204" s="32"/>
      <c r="I204" s="165"/>
      <c r="J204" s="32"/>
      <c r="K204" s="32"/>
      <c r="L204" s="33"/>
      <c r="M204" s="166"/>
      <c r="N204" s="167"/>
      <c r="O204" s="58"/>
      <c r="P204" s="58"/>
      <c r="Q204" s="58"/>
      <c r="R204" s="58"/>
      <c r="S204" s="58"/>
      <c r="T204" s="59"/>
      <c r="U204" s="32"/>
      <c r="V204" s="32"/>
      <c r="W204" s="32"/>
      <c r="X204" s="32"/>
      <c r="Y204" s="32"/>
      <c r="Z204" s="32"/>
      <c r="AA204" s="32"/>
      <c r="AB204" s="32"/>
      <c r="AC204" s="32"/>
      <c r="AD204" s="32"/>
      <c r="AE204" s="32"/>
      <c r="AT204" s="17" t="s">
        <v>168</v>
      </c>
      <c r="AU204" s="17" t="s">
        <v>83</v>
      </c>
    </row>
    <row r="205" spans="1:65" s="2" customFormat="1" ht="22.15" customHeight="1">
      <c r="A205" s="32"/>
      <c r="B205" s="149"/>
      <c r="C205" s="150" t="s">
        <v>418</v>
      </c>
      <c r="D205" s="150" t="s">
        <v>161</v>
      </c>
      <c r="E205" s="151" t="s">
        <v>431</v>
      </c>
      <c r="F205" s="152" t="s">
        <v>432</v>
      </c>
      <c r="G205" s="153" t="s">
        <v>340</v>
      </c>
      <c r="H205" s="154">
        <v>11</v>
      </c>
      <c r="I205" s="155"/>
      <c r="J205" s="156">
        <f>ROUND(I205*H205,2)</f>
        <v>0</v>
      </c>
      <c r="K205" s="152" t="s">
        <v>1</v>
      </c>
      <c r="L205" s="33"/>
      <c r="M205" s="157" t="s">
        <v>1</v>
      </c>
      <c r="N205" s="158" t="s">
        <v>39</v>
      </c>
      <c r="O205" s="58"/>
      <c r="P205" s="159">
        <f>O205*H205</f>
        <v>0</v>
      </c>
      <c r="Q205" s="159">
        <v>0</v>
      </c>
      <c r="R205" s="159">
        <f>Q205*H205</f>
        <v>0</v>
      </c>
      <c r="S205" s="159">
        <v>0</v>
      </c>
      <c r="T205" s="160">
        <f>S205*H205</f>
        <v>0</v>
      </c>
      <c r="U205" s="32"/>
      <c r="V205" s="32"/>
      <c r="W205" s="32"/>
      <c r="X205" s="32"/>
      <c r="Y205" s="32"/>
      <c r="Z205" s="32"/>
      <c r="AA205" s="32"/>
      <c r="AB205" s="32"/>
      <c r="AC205" s="32"/>
      <c r="AD205" s="32"/>
      <c r="AE205" s="32"/>
      <c r="AR205" s="161" t="s">
        <v>196</v>
      </c>
      <c r="AT205" s="161" t="s">
        <v>161</v>
      </c>
      <c r="AU205" s="161" t="s">
        <v>83</v>
      </c>
      <c r="AY205" s="17" t="s">
        <v>158</v>
      </c>
      <c r="BE205" s="162">
        <f>IF(N205="základní",J205,0)</f>
        <v>0</v>
      </c>
      <c r="BF205" s="162">
        <f>IF(N205="snížená",J205,0)</f>
        <v>0</v>
      </c>
      <c r="BG205" s="162">
        <f>IF(N205="zákl. přenesená",J205,0)</f>
        <v>0</v>
      </c>
      <c r="BH205" s="162">
        <f>IF(N205="sníž. přenesená",J205,0)</f>
        <v>0</v>
      </c>
      <c r="BI205" s="162">
        <f>IF(N205="nulová",J205,0)</f>
        <v>0</v>
      </c>
      <c r="BJ205" s="17" t="s">
        <v>81</v>
      </c>
      <c r="BK205" s="162">
        <f>ROUND(I205*H205,2)</f>
        <v>0</v>
      </c>
      <c r="BL205" s="17" t="s">
        <v>196</v>
      </c>
      <c r="BM205" s="161" t="s">
        <v>421</v>
      </c>
    </row>
    <row r="206" spans="1:47" s="2" customFormat="1" ht="11.25">
      <c r="A206" s="32"/>
      <c r="B206" s="33"/>
      <c r="C206" s="32"/>
      <c r="D206" s="163" t="s">
        <v>168</v>
      </c>
      <c r="E206" s="32"/>
      <c r="F206" s="164" t="s">
        <v>432</v>
      </c>
      <c r="G206" s="32"/>
      <c r="H206" s="32"/>
      <c r="I206" s="165"/>
      <c r="J206" s="32"/>
      <c r="K206" s="32"/>
      <c r="L206" s="33"/>
      <c r="M206" s="166"/>
      <c r="N206" s="167"/>
      <c r="O206" s="58"/>
      <c r="P206" s="58"/>
      <c r="Q206" s="58"/>
      <c r="R206" s="58"/>
      <c r="S206" s="58"/>
      <c r="T206" s="59"/>
      <c r="U206" s="32"/>
      <c r="V206" s="32"/>
      <c r="W206" s="32"/>
      <c r="X206" s="32"/>
      <c r="Y206" s="32"/>
      <c r="Z206" s="32"/>
      <c r="AA206" s="32"/>
      <c r="AB206" s="32"/>
      <c r="AC206" s="32"/>
      <c r="AD206" s="32"/>
      <c r="AE206" s="32"/>
      <c r="AT206" s="17" t="s">
        <v>168</v>
      </c>
      <c r="AU206" s="17" t="s">
        <v>83</v>
      </c>
    </row>
    <row r="207" spans="1:65" s="2" customFormat="1" ht="22.15" customHeight="1">
      <c r="A207" s="32"/>
      <c r="B207" s="149"/>
      <c r="C207" s="150" t="s">
        <v>373</v>
      </c>
      <c r="D207" s="150" t="s">
        <v>161</v>
      </c>
      <c r="E207" s="151" t="s">
        <v>438</v>
      </c>
      <c r="F207" s="152" t="s">
        <v>439</v>
      </c>
      <c r="G207" s="153" t="s">
        <v>340</v>
      </c>
      <c r="H207" s="154">
        <v>8</v>
      </c>
      <c r="I207" s="155"/>
      <c r="J207" s="156">
        <f>ROUND(I207*H207,2)</f>
        <v>0</v>
      </c>
      <c r="K207" s="152" t="s">
        <v>1</v>
      </c>
      <c r="L207" s="33"/>
      <c r="M207" s="157" t="s">
        <v>1</v>
      </c>
      <c r="N207" s="158" t="s">
        <v>39</v>
      </c>
      <c r="O207" s="58"/>
      <c r="P207" s="159">
        <f>O207*H207</f>
        <v>0</v>
      </c>
      <c r="Q207" s="159">
        <v>0</v>
      </c>
      <c r="R207" s="159">
        <f>Q207*H207</f>
        <v>0</v>
      </c>
      <c r="S207" s="159">
        <v>0</v>
      </c>
      <c r="T207" s="160">
        <f>S207*H207</f>
        <v>0</v>
      </c>
      <c r="U207" s="32"/>
      <c r="V207" s="32"/>
      <c r="W207" s="32"/>
      <c r="X207" s="32"/>
      <c r="Y207" s="32"/>
      <c r="Z207" s="32"/>
      <c r="AA207" s="32"/>
      <c r="AB207" s="32"/>
      <c r="AC207" s="32"/>
      <c r="AD207" s="32"/>
      <c r="AE207" s="32"/>
      <c r="AR207" s="161" t="s">
        <v>196</v>
      </c>
      <c r="AT207" s="161" t="s">
        <v>161</v>
      </c>
      <c r="AU207" s="161" t="s">
        <v>83</v>
      </c>
      <c r="AY207" s="17" t="s">
        <v>158</v>
      </c>
      <c r="BE207" s="162">
        <f>IF(N207="základní",J207,0)</f>
        <v>0</v>
      </c>
      <c r="BF207" s="162">
        <f>IF(N207="snížená",J207,0)</f>
        <v>0</v>
      </c>
      <c r="BG207" s="162">
        <f>IF(N207="zákl. přenesená",J207,0)</f>
        <v>0</v>
      </c>
      <c r="BH207" s="162">
        <f>IF(N207="sníž. přenesená",J207,0)</f>
        <v>0</v>
      </c>
      <c r="BI207" s="162">
        <f>IF(N207="nulová",J207,0)</f>
        <v>0</v>
      </c>
      <c r="BJ207" s="17" t="s">
        <v>81</v>
      </c>
      <c r="BK207" s="162">
        <f>ROUND(I207*H207,2)</f>
        <v>0</v>
      </c>
      <c r="BL207" s="17" t="s">
        <v>196</v>
      </c>
      <c r="BM207" s="161" t="s">
        <v>424</v>
      </c>
    </row>
    <row r="208" spans="1:47" s="2" customFormat="1" ht="11.25">
      <c r="A208" s="32"/>
      <c r="B208" s="33"/>
      <c r="C208" s="32"/>
      <c r="D208" s="163" t="s">
        <v>168</v>
      </c>
      <c r="E208" s="32"/>
      <c r="F208" s="164" t="s">
        <v>439</v>
      </c>
      <c r="G208" s="32"/>
      <c r="H208" s="32"/>
      <c r="I208" s="165"/>
      <c r="J208" s="32"/>
      <c r="K208" s="32"/>
      <c r="L208" s="33"/>
      <c r="M208" s="166"/>
      <c r="N208" s="167"/>
      <c r="O208" s="58"/>
      <c r="P208" s="58"/>
      <c r="Q208" s="58"/>
      <c r="R208" s="58"/>
      <c r="S208" s="58"/>
      <c r="T208" s="59"/>
      <c r="U208" s="32"/>
      <c r="V208" s="32"/>
      <c r="W208" s="32"/>
      <c r="X208" s="32"/>
      <c r="Y208" s="32"/>
      <c r="Z208" s="32"/>
      <c r="AA208" s="32"/>
      <c r="AB208" s="32"/>
      <c r="AC208" s="32"/>
      <c r="AD208" s="32"/>
      <c r="AE208" s="32"/>
      <c r="AT208" s="17" t="s">
        <v>168</v>
      </c>
      <c r="AU208" s="17" t="s">
        <v>83</v>
      </c>
    </row>
    <row r="209" spans="1:65" s="2" customFormat="1" ht="22.15" customHeight="1">
      <c r="A209" s="32"/>
      <c r="B209" s="149"/>
      <c r="C209" s="150" t="s">
        <v>427</v>
      </c>
      <c r="D209" s="150" t="s">
        <v>161</v>
      </c>
      <c r="E209" s="151" t="s">
        <v>453</v>
      </c>
      <c r="F209" s="152" t="s">
        <v>454</v>
      </c>
      <c r="G209" s="153" t="s">
        <v>340</v>
      </c>
      <c r="H209" s="154">
        <v>6</v>
      </c>
      <c r="I209" s="155"/>
      <c r="J209" s="156">
        <f>ROUND(I209*H209,2)</f>
        <v>0</v>
      </c>
      <c r="K209" s="152" t="s">
        <v>1</v>
      </c>
      <c r="L209" s="33"/>
      <c r="M209" s="157" t="s">
        <v>1</v>
      </c>
      <c r="N209" s="158" t="s">
        <v>39</v>
      </c>
      <c r="O209" s="58"/>
      <c r="P209" s="159">
        <f>O209*H209</f>
        <v>0</v>
      </c>
      <c r="Q209" s="159">
        <v>0</v>
      </c>
      <c r="R209" s="159">
        <f>Q209*H209</f>
        <v>0</v>
      </c>
      <c r="S209" s="159">
        <v>0</v>
      </c>
      <c r="T209" s="160">
        <f>S209*H209</f>
        <v>0</v>
      </c>
      <c r="U209" s="32"/>
      <c r="V209" s="32"/>
      <c r="W209" s="32"/>
      <c r="X209" s="32"/>
      <c r="Y209" s="32"/>
      <c r="Z209" s="32"/>
      <c r="AA209" s="32"/>
      <c r="AB209" s="32"/>
      <c r="AC209" s="32"/>
      <c r="AD209" s="32"/>
      <c r="AE209" s="32"/>
      <c r="AR209" s="161" t="s">
        <v>196</v>
      </c>
      <c r="AT209" s="161" t="s">
        <v>161</v>
      </c>
      <c r="AU209" s="161" t="s">
        <v>83</v>
      </c>
      <c r="AY209" s="17" t="s">
        <v>158</v>
      </c>
      <c r="BE209" s="162">
        <f>IF(N209="základní",J209,0)</f>
        <v>0</v>
      </c>
      <c r="BF209" s="162">
        <f>IF(N209="snížená",J209,0)</f>
        <v>0</v>
      </c>
      <c r="BG209" s="162">
        <f>IF(N209="zákl. přenesená",J209,0)</f>
        <v>0</v>
      </c>
      <c r="BH209" s="162">
        <f>IF(N209="sníž. přenesená",J209,0)</f>
        <v>0</v>
      </c>
      <c r="BI209" s="162">
        <f>IF(N209="nulová",J209,0)</f>
        <v>0</v>
      </c>
      <c r="BJ209" s="17" t="s">
        <v>81</v>
      </c>
      <c r="BK209" s="162">
        <f>ROUND(I209*H209,2)</f>
        <v>0</v>
      </c>
      <c r="BL209" s="17" t="s">
        <v>196</v>
      </c>
      <c r="BM209" s="161" t="s">
        <v>430</v>
      </c>
    </row>
    <row r="210" spans="1:47" s="2" customFormat="1" ht="11.25">
      <c r="A210" s="32"/>
      <c r="B210" s="33"/>
      <c r="C210" s="32"/>
      <c r="D210" s="163" t="s">
        <v>168</v>
      </c>
      <c r="E210" s="32"/>
      <c r="F210" s="164" t="s">
        <v>454</v>
      </c>
      <c r="G210" s="32"/>
      <c r="H210" s="32"/>
      <c r="I210" s="165"/>
      <c r="J210" s="32"/>
      <c r="K210" s="32"/>
      <c r="L210" s="33"/>
      <c r="M210" s="166"/>
      <c r="N210" s="167"/>
      <c r="O210" s="58"/>
      <c r="P210" s="58"/>
      <c r="Q210" s="58"/>
      <c r="R210" s="58"/>
      <c r="S210" s="58"/>
      <c r="T210" s="59"/>
      <c r="U210" s="32"/>
      <c r="V210" s="32"/>
      <c r="W210" s="32"/>
      <c r="X210" s="32"/>
      <c r="Y210" s="32"/>
      <c r="Z210" s="32"/>
      <c r="AA210" s="32"/>
      <c r="AB210" s="32"/>
      <c r="AC210" s="32"/>
      <c r="AD210" s="32"/>
      <c r="AE210" s="32"/>
      <c r="AT210" s="17" t="s">
        <v>168</v>
      </c>
      <c r="AU210" s="17" t="s">
        <v>83</v>
      </c>
    </row>
    <row r="211" spans="2:63" s="12" customFormat="1" ht="22.9" customHeight="1">
      <c r="B211" s="136"/>
      <c r="D211" s="137" t="s">
        <v>73</v>
      </c>
      <c r="E211" s="147" t="s">
        <v>441</v>
      </c>
      <c r="F211" s="147" t="s">
        <v>457</v>
      </c>
      <c r="I211" s="139"/>
      <c r="J211" s="148">
        <f>BK211</f>
        <v>0</v>
      </c>
      <c r="L211" s="136"/>
      <c r="M211" s="141"/>
      <c r="N211" s="142"/>
      <c r="O211" s="142"/>
      <c r="P211" s="143">
        <f>SUM(P212:P213)</f>
        <v>0</v>
      </c>
      <c r="Q211" s="142"/>
      <c r="R211" s="143">
        <f>SUM(R212:R213)</f>
        <v>0</v>
      </c>
      <c r="S211" s="142"/>
      <c r="T211" s="144">
        <f>SUM(T212:T213)</f>
        <v>0</v>
      </c>
      <c r="AR211" s="137" t="s">
        <v>81</v>
      </c>
      <c r="AT211" s="145" t="s">
        <v>73</v>
      </c>
      <c r="AU211" s="145" t="s">
        <v>81</v>
      </c>
      <c r="AY211" s="137" t="s">
        <v>158</v>
      </c>
      <c r="BK211" s="146">
        <f>SUM(BK212:BK213)</f>
        <v>0</v>
      </c>
    </row>
    <row r="212" spans="1:65" s="2" customFormat="1" ht="22.15" customHeight="1">
      <c r="A212" s="32"/>
      <c r="B212" s="149"/>
      <c r="C212" s="150" t="s">
        <v>376</v>
      </c>
      <c r="D212" s="150" t="s">
        <v>161</v>
      </c>
      <c r="E212" s="151" t="s">
        <v>458</v>
      </c>
      <c r="F212" s="152" t="s">
        <v>459</v>
      </c>
      <c r="G212" s="153" t="s">
        <v>340</v>
      </c>
      <c r="H212" s="154">
        <v>1</v>
      </c>
      <c r="I212" s="155"/>
      <c r="J212" s="156">
        <f>ROUND(I212*H212,2)</f>
        <v>0</v>
      </c>
      <c r="K212" s="152" t="s">
        <v>1</v>
      </c>
      <c r="L212" s="33"/>
      <c r="M212" s="157" t="s">
        <v>1</v>
      </c>
      <c r="N212" s="158" t="s">
        <v>39</v>
      </c>
      <c r="O212" s="58"/>
      <c r="P212" s="159">
        <f>O212*H212</f>
        <v>0</v>
      </c>
      <c r="Q212" s="159">
        <v>0</v>
      </c>
      <c r="R212" s="159">
        <f>Q212*H212</f>
        <v>0</v>
      </c>
      <c r="S212" s="159">
        <v>0</v>
      </c>
      <c r="T212" s="160">
        <f>S212*H212</f>
        <v>0</v>
      </c>
      <c r="U212" s="32"/>
      <c r="V212" s="32"/>
      <c r="W212" s="32"/>
      <c r="X212" s="32"/>
      <c r="Y212" s="32"/>
      <c r="Z212" s="32"/>
      <c r="AA212" s="32"/>
      <c r="AB212" s="32"/>
      <c r="AC212" s="32"/>
      <c r="AD212" s="32"/>
      <c r="AE212" s="32"/>
      <c r="AR212" s="161" t="s">
        <v>196</v>
      </c>
      <c r="AT212" s="161" t="s">
        <v>161</v>
      </c>
      <c r="AU212" s="161" t="s">
        <v>83</v>
      </c>
      <c r="AY212" s="17" t="s">
        <v>158</v>
      </c>
      <c r="BE212" s="162">
        <f>IF(N212="základní",J212,0)</f>
        <v>0</v>
      </c>
      <c r="BF212" s="162">
        <f>IF(N212="snížená",J212,0)</f>
        <v>0</v>
      </c>
      <c r="BG212" s="162">
        <f>IF(N212="zákl. přenesená",J212,0)</f>
        <v>0</v>
      </c>
      <c r="BH212" s="162">
        <f>IF(N212="sníž. přenesená",J212,0)</f>
        <v>0</v>
      </c>
      <c r="BI212" s="162">
        <f>IF(N212="nulová",J212,0)</f>
        <v>0</v>
      </c>
      <c r="BJ212" s="17" t="s">
        <v>81</v>
      </c>
      <c r="BK212" s="162">
        <f>ROUND(I212*H212,2)</f>
        <v>0</v>
      </c>
      <c r="BL212" s="17" t="s">
        <v>196</v>
      </c>
      <c r="BM212" s="161" t="s">
        <v>433</v>
      </c>
    </row>
    <row r="213" spans="1:47" s="2" customFormat="1" ht="11.25">
      <c r="A213" s="32"/>
      <c r="B213" s="33"/>
      <c r="C213" s="32"/>
      <c r="D213" s="163" t="s">
        <v>168</v>
      </c>
      <c r="E213" s="32"/>
      <c r="F213" s="164" t="s">
        <v>459</v>
      </c>
      <c r="G213" s="32"/>
      <c r="H213" s="32"/>
      <c r="I213" s="165"/>
      <c r="J213" s="32"/>
      <c r="K213" s="32"/>
      <c r="L213" s="33"/>
      <c r="M213" s="166"/>
      <c r="N213" s="167"/>
      <c r="O213" s="58"/>
      <c r="P213" s="58"/>
      <c r="Q213" s="58"/>
      <c r="R213" s="58"/>
      <c r="S213" s="58"/>
      <c r="T213" s="59"/>
      <c r="U213" s="32"/>
      <c r="V213" s="32"/>
      <c r="W213" s="32"/>
      <c r="X213" s="32"/>
      <c r="Y213" s="32"/>
      <c r="Z213" s="32"/>
      <c r="AA213" s="32"/>
      <c r="AB213" s="32"/>
      <c r="AC213" s="32"/>
      <c r="AD213" s="32"/>
      <c r="AE213" s="32"/>
      <c r="AT213" s="17" t="s">
        <v>168</v>
      </c>
      <c r="AU213" s="17" t="s">
        <v>83</v>
      </c>
    </row>
    <row r="214" spans="2:63" s="12" customFormat="1" ht="22.9" customHeight="1">
      <c r="B214" s="136"/>
      <c r="D214" s="137" t="s">
        <v>73</v>
      </c>
      <c r="E214" s="147" t="s">
        <v>447</v>
      </c>
      <c r="F214" s="147" t="s">
        <v>462</v>
      </c>
      <c r="I214" s="139"/>
      <c r="J214" s="148">
        <f>BK214</f>
        <v>0</v>
      </c>
      <c r="L214" s="136"/>
      <c r="M214" s="141"/>
      <c r="N214" s="142"/>
      <c r="O214" s="142"/>
      <c r="P214" s="143">
        <f>SUM(P215:P216)</f>
        <v>0</v>
      </c>
      <c r="Q214" s="142"/>
      <c r="R214" s="143">
        <f>SUM(R215:R216)</f>
        <v>0</v>
      </c>
      <c r="S214" s="142"/>
      <c r="T214" s="144">
        <f>SUM(T215:T216)</f>
        <v>0</v>
      </c>
      <c r="AR214" s="137" t="s">
        <v>81</v>
      </c>
      <c r="AT214" s="145" t="s">
        <v>73</v>
      </c>
      <c r="AU214" s="145" t="s">
        <v>81</v>
      </c>
      <c r="AY214" s="137" t="s">
        <v>158</v>
      </c>
      <c r="BK214" s="146">
        <f>SUM(BK215:BK216)</f>
        <v>0</v>
      </c>
    </row>
    <row r="215" spans="1:65" s="2" customFormat="1" ht="22.15" customHeight="1">
      <c r="A215" s="32"/>
      <c r="B215" s="149"/>
      <c r="C215" s="150" t="s">
        <v>434</v>
      </c>
      <c r="D215" s="150" t="s">
        <v>161</v>
      </c>
      <c r="E215" s="151" t="s">
        <v>464</v>
      </c>
      <c r="F215" s="152" t="s">
        <v>465</v>
      </c>
      <c r="G215" s="153" t="s">
        <v>340</v>
      </c>
      <c r="H215" s="154">
        <v>2</v>
      </c>
      <c r="I215" s="155"/>
      <c r="J215" s="156">
        <f>ROUND(I215*H215,2)</f>
        <v>0</v>
      </c>
      <c r="K215" s="152" t="s">
        <v>1</v>
      </c>
      <c r="L215" s="33"/>
      <c r="M215" s="157" t="s">
        <v>1</v>
      </c>
      <c r="N215" s="158" t="s">
        <v>39</v>
      </c>
      <c r="O215" s="58"/>
      <c r="P215" s="159">
        <f>O215*H215</f>
        <v>0</v>
      </c>
      <c r="Q215" s="159">
        <v>0</v>
      </c>
      <c r="R215" s="159">
        <f>Q215*H215</f>
        <v>0</v>
      </c>
      <c r="S215" s="159">
        <v>0</v>
      </c>
      <c r="T215" s="160">
        <f>S215*H215</f>
        <v>0</v>
      </c>
      <c r="U215" s="32"/>
      <c r="V215" s="32"/>
      <c r="W215" s="32"/>
      <c r="X215" s="32"/>
      <c r="Y215" s="32"/>
      <c r="Z215" s="32"/>
      <c r="AA215" s="32"/>
      <c r="AB215" s="32"/>
      <c r="AC215" s="32"/>
      <c r="AD215" s="32"/>
      <c r="AE215" s="32"/>
      <c r="AR215" s="161" t="s">
        <v>196</v>
      </c>
      <c r="AT215" s="161" t="s">
        <v>161</v>
      </c>
      <c r="AU215" s="161" t="s">
        <v>83</v>
      </c>
      <c r="AY215" s="17" t="s">
        <v>158</v>
      </c>
      <c r="BE215" s="162">
        <f>IF(N215="základní",J215,0)</f>
        <v>0</v>
      </c>
      <c r="BF215" s="162">
        <f>IF(N215="snížená",J215,0)</f>
        <v>0</v>
      </c>
      <c r="BG215" s="162">
        <f>IF(N215="zákl. přenesená",J215,0)</f>
        <v>0</v>
      </c>
      <c r="BH215" s="162">
        <f>IF(N215="sníž. přenesená",J215,0)</f>
        <v>0</v>
      </c>
      <c r="BI215" s="162">
        <f>IF(N215="nulová",J215,0)</f>
        <v>0</v>
      </c>
      <c r="BJ215" s="17" t="s">
        <v>81</v>
      </c>
      <c r="BK215" s="162">
        <f>ROUND(I215*H215,2)</f>
        <v>0</v>
      </c>
      <c r="BL215" s="17" t="s">
        <v>196</v>
      </c>
      <c r="BM215" s="161" t="s">
        <v>437</v>
      </c>
    </row>
    <row r="216" spans="1:47" s="2" customFormat="1" ht="19.5">
      <c r="A216" s="32"/>
      <c r="B216" s="33"/>
      <c r="C216" s="32"/>
      <c r="D216" s="163" t="s">
        <v>168</v>
      </c>
      <c r="E216" s="32"/>
      <c r="F216" s="164" t="s">
        <v>465</v>
      </c>
      <c r="G216" s="32"/>
      <c r="H216" s="32"/>
      <c r="I216" s="165"/>
      <c r="J216" s="32"/>
      <c r="K216" s="32"/>
      <c r="L216" s="33"/>
      <c r="M216" s="166"/>
      <c r="N216" s="167"/>
      <c r="O216" s="58"/>
      <c r="P216" s="58"/>
      <c r="Q216" s="58"/>
      <c r="R216" s="58"/>
      <c r="S216" s="58"/>
      <c r="T216" s="59"/>
      <c r="U216" s="32"/>
      <c r="V216" s="32"/>
      <c r="W216" s="32"/>
      <c r="X216" s="32"/>
      <c r="Y216" s="32"/>
      <c r="Z216" s="32"/>
      <c r="AA216" s="32"/>
      <c r="AB216" s="32"/>
      <c r="AC216" s="32"/>
      <c r="AD216" s="32"/>
      <c r="AE216" s="32"/>
      <c r="AT216" s="17" t="s">
        <v>168</v>
      </c>
      <c r="AU216" s="17" t="s">
        <v>83</v>
      </c>
    </row>
    <row r="217" spans="2:63" s="12" customFormat="1" ht="22.9" customHeight="1">
      <c r="B217" s="136"/>
      <c r="D217" s="137" t="s">
        <v>73</v>
      </c>
      <c r="E217" s="147" t="s">
        <v>456</v>
      </c>
      <c r="F217" s="147" t="s">
        <v>468</v>
      </c>
      <c r="I217" s="139"/>
      <c r="J217" s="148">
        <f>BK217</f>
        <v>0</v>
      </c>
      <c r="L217" s="136"/>
      <c r="M217" s="141"/>
      <c r="N217" s="142"/>
      <c r="O217" s="142"/>
      <c r="P217" s="143">
        <f>SUM(P218:P221)</f>
        <v>0</v>
      </c>
      <c r="Q217" s="142"/>
      <c r="R217" s="143">
        <f>SUM(R218:R221)</f>
        <v>0</v>
      </c>
      <c r="S217" s="142"/>
      <c r="T217" s="144">
        <f>SUM(T218:T221)</f>
        <v>0</v>
      </c>
      <c r="AR217" s="137" t="s">
        <v>81</v>
      </c>
      <c r="AT217" s="145" t="s">
        <v>73</v>
      </c>
      <c r="AU217" s="145" t="s">
        <v>81</v>
      </c>
      <c r="AY217" s="137" t="s">
        <v>158</v>
      </c>
      <c r="BK217" s="146">
        <f>SUM(BK218:BK221)</f>
        <v>0</v>
      </c>
    </row>
    <row r="218" spans="1:65" s="2" customFormat="1" ht="14.45" customHeight="1">
      <c r="A218" s="32"/>
      <c r="B218" s="149"/>
      <c r="C218" s="150" t="s">
        <v>206</v>
      </c>
      <c r="D218" s="150" t="s">
        <v>161</v>
      </c>
      <c r="E218" s="151" t="s">
        <v>469</v>
      </c>
      <c r="F218" s="152" t="s">
        <v>470</v>
      </c>
      <c r="G218" s="153" t="s">
        <v>340</v>
      </c>
      <c r="H218" s="154">
        <v>2</v>
      </c>
      <c r="I218" s="155"/>
      <c r="J218" s="156">
        <f>ROUND(I218*H218,2)</f>
        <v>0</v>
      </c>
      <c r="K218" s="152" t="s">
        <v>1</v>
      </c>
      <c r="L218" s="33"/>
      <c r="M218" s="157" t="s">
        <v>1</v>
      </c>
      <c r="N218" s="158" t="s">
        <v>39</v>
      </c>
      <c r="O218" s="58"/>
      <c r="P218" s="159">
        <f>O218*H218</f>
        <v>0</v>
      </c>
      <c r="Q218" s="159">
        <v>0</v>
      </c>
      <c r="R218" s="159">
        <f>Q218*H218</f>
        <v>0</v>
      </c>
      <c r="S218" s="159">
        <v>0</v>
      </c>
      <c r="T218" s="160">
        <f>S218*H218</f>
        <v>0</v>
      </c>
      <c r="U218" s="32"/>
      <c r="V218" s="32"/>
      <c r="W218" s="32"/>
      <c r="X218" s="32"/>
      <c r="Y218" s="32"/>
      <c r="Z218" s="32"/>
      <c r="AA218" s="32"/>
      <c r="AB218" s="32"/>
      <c r="AC218" s="32"/>
      <c r="AD218" s="32"/>
      <c r="AE218" s="32"/>
      <c r="AR218" s="161" t="s">
        <v>196</v>
      </c>
      <c r="AT218" s="161" t="s">
        <v>161</v>
      </c>
      <c r="AU218" s="161" t="s">
        <v>83</v>
      </c>
      <c r="AY218" s="17" t="s">
        <v>158</v>
      </c>
      <c r="BE218" s="162">
        <f>IF(N218="základní",J218,0)</f>
        <v>0</v>
      </c>
      <c r="BF218" s="162">
        <f>IF(N218="snížená",J218,0)</f>
        <v>0</v>
      </c>
      <c r="BG218" s="162">
        <f>IF(N218="zákl. přenesená",J218,0)</f>
        <v>0</v>
      </c>
      <c r="BH218" s="162">
        <f>IF(N218="sníž. přenesená",J218,0)</f>
        <v>0</v>
      </c>
      <c r="BI218" s="162">
        <f>IF(N218="nulová",J218,0)</f>
        <v>0</v>
      </c>
      <c r="BJ218" s="17" t="s">
        <v>81</v>
      </c>
      <c r="BK218" s="162">
        <f>ROUND(I218*H218,2)</f>
        <v>0</v>
      </c>
      <c r="BL218" s="17" t="s">
        <v>196</v>
      </c>
      <c r="BM218" s="161" t="s">
        <v>440</v>
      </c>
    </row>
    <row r="219" spans="1:47" s="2" customFormat="1" ht="11.25">
      <c r="A219" s="32"/>
      <c r="B219" s="33"/>
      <c r="C219" s="32"/>
      <c r="D219" s="163" t="s">
        <v>168</v>
      </c>
      <c r="E219" s="32"/>
      <c r="F219" s="164" t="s">
        <v>470</v>
      </c>
      <c r="G219" s="32"/>
      <c r="H219" s="32"/>
      <c r="I219" s="165"/>
      <c r="J219" s="32"/>
      <c r="K219" s="32"/>
      <c r="L219" s="33"/>
      <c r="M219" s="166"/>
      <c r="N219" s="167"/>
      <c r="O219" s="58"/>
      <c r="P219" s="58"/>
      <c r="Q219" s="58"/>
      <c r="R219" s="58"/>
      <c r="S219" s="58"/>
      <c r="T219" s="59"/>
      <c r="U219" s="32"/>
      <c r="V219" s="32"/>
      <c r="W219" s="32"/>
      <c r="X219" s="32"/>
      <c r="Y219" s="32"/>
      <c r="Z219" s="32"/>
      <c r="AA219" s="32"/>
      <c r="AB219" s="32"/>
      <c r="AC219" s="32"/>
      <c r="AD219" s="32"/>
      <c r="AE219" s="32"/>
      <c r="AT219" s="17" t="s">
        <v>168</v>
      </c>
      <c r="AU219" s="17" t="s">
        <v>83</v>
      </c>
    </row>
    <row r="220" spans="1:65" s="2" customFormat="1" ht="14.45" customHeight="1">
      <c r="A220" s="32"/>
      <c r="B220" s="149"/>
      <c r="C220" s="150" t="s">
        <v>443</v>
      </c>
      <c r="D220" s="150" t="s">
        <v>161</v>
      </c>
      <c r="E220" s="151" t="s">
        <v>473</v>
      </c>
      <c r="F220" s="152" t="s">
        <v>474</v>
      </c>
      <c r="G220" s="153" t="s">
        <v>340</v>
      </c>
      <c r="H220" s="154">
        <v>1</v>
      </c>
      <c r="I220" s="155"/>
      <c r="J220" s="156">
        <f>ROUND(I220*H220,2)</f>
        <v>0</v>
      </c>
      <c r="K220" s="152" t="s">
        <v>1</v>
      </c>
      <c r="L220" s="33"/>
      <c r="M220" s="157" t="s">
        <v>1</v>
      </c>
      <c r="N220" s="158" t="s">
        <v>39</v>
      </c>
      <c r="O220" s="58"/>
      <c r="P220" s="159">
        <f>O220*H220</f>
        <v>0</v>
      </c>
      <c r="Q220" s="159">
        <v>0</v>
      </c>
      <c r="R220" s="159">
        <f>Q220*H220</f>
        <v>0</v>
      </c>
      <c r="S220" s="159">
        <v>0</v>
      </c>
      <c r="T220" s="160">
        <f>S220*H220</f>
        <v>0</v>
      </c>
      <c r="U220" s="32"/>
      <c r="V220" s="32"/>
      <c r="W220" s="32"/>
      <c r="X220" s="32"/>
      <c r="Y220" s="32"/>
      <c r="Z220" s="32"/>
      <c r="AA220" s="32"/>
      <c r="AB220" s="32"/>
      <c r="AC220" s="32"/>
      <c r="AD220" s="32"/>
      <c r="AE220" s="32"/>
      <c r="AR220" s="161" t="s">
        <v>196</v>
      </c>
      <c r="AT220" s="161" t="s">
        <v>161</v>
      </c>
      <c r="AU220" s="161" t="s">
        <v>83</v>
      </c>
      <c r="AY220" s="17" t="s">
        <v>158</v>
      </c>
      <c r="BE220" s="162">
        <f>IF(N220="základní",J220,0)</f>
        <v>0</v>
      </c>
      <c r="BF220" s="162">
        <f>IF(N220="snížená",J220,0)</f>
        <v>0</v>
      </c>
      <c r="BG220" s="162">
        <f>IF(N220="zákl. přenesená",J220,0)</f>
        <v>0</v>
      </c>
      <c r="BH220" s="162">
        <f>IF(N220="sníž. přenesená",J220,0)</f>
        <v>0</v>
      </c>
      <c r="BI220" s="162">
        <f>IF(N220="nulová",J220,0)</f>
        <v>0</v>
      </c>
      <c r="BJ220" s="17" t="s">
        <v>81</v>
      </c>
      <c r="BK220" s="162">
        <f>ROUND(I220*H220,2)</f>
        <v>0</v>
      </c>
      <c r="BL220" s="17" t="s">
        <v>196</v>
      </c>
      <c r="BM220" s="161" t="s">
        <v>446</v>
      </c>
    </row>
    <row r="221" spans="1:47" s="2" customFormat="1" ht="11.25">
      <c r="A221" s="32"/>
      <c r="B221" s="33"/>
      <c r="C221" s="32"/>
      <c r="D221" s="163" t="s">
        <v>168</v>
      </c>
      <c r="E221" s="32"/>
      <c r="F221" s="164" t="s">
        <v>474</v>
      </c>
      <c r="G221" s="32"/>
      <c r="H221" s="32"/>
      <c r="I221" s="165"/>
      <c r="J221" s="32"/>
      <c r="K221" s="32"/>
      <c r="L221" s="33"/>
      <c r="M221" s="166"/>
      <c r="N221" s="167"/>
      <c r="O221" s="58"/>
      <c r="P221" s="58"/>
      <c r="Q221" s="58"/>
      <c r="R221" s="58"/>
      <c r="S221" s="58"/>
      <c r="T221" s="59"/>
      <c r="U221" s="32"/>
      <c r="V221" s="32"/>
      <c r="W221" s="32"/>
      <c r="X221" s="32"/>
      <c r="Y221" s="32"/>
      <c r="Z221" s="32"/>
      <c r="AA221" s="32"/>
      <c r="AB221" s="32"/>
      <c r="AC221" s="32"/>
      <c r="AD221" s="32"/>
      <c r="AE221" s="32"/>
      <c r="AT221" s="17" t="s">
        <v>168</v>
      </c>
      <c r="AU221" s="17" t="s">
        <v>83</v>
      </c>
    </row>
    <row r="222" spans="2:63" s="12" customFormat="1" ht="22.9" customHeight="1">
      <c r="B222" s="136"/>
      <c r="D222" s="137" t="s">
        <v>73</v>
      </c>
      <c r="E222" s="147" t="s">
        <v>461</v>
      </c>
      <c r="F222" s="147" t="s">
        <v>477</v>
      </c>
      <c r="I222" s="139"/>
      <c r="J222" s="148">
        <f>BK222</f>
        <v>0</v>
      </c>
      <c r="L222" s="136"/>
      <c r="M222" s="141"/>
      <c r="N222" s="142"/>
      <c r="O222" s="142"/>
      <c r="P222" s="143">
        <f>SUM(P223:P230)</f>
        <v>0</v>
      </c>
      <c r="Q222" s="142"/>
      <c r="R222" s="143">
        <f>SUM(R223:R230)</f>
        <v>0</v>
      </c>
      <c r="S222" s="142"/>
      <c r="T222" s="144">
        <f>SUM(T223:T230)</f>
        <v>0</v>
      </c>
      <c r="AR222" s="137" t="s">
        <v>81</v>
      </c>
      <c r="AT222" s="145" t="s">
        <v>73</v>
      </c>
      <c r="AU222" s="145" t="s">
        <v>81</v>
      </c>
      <c r="AY222" s="137" t="s">
        <v>158</v>
      </c>
      <c r="BK222" s="146">
        <f>SUM(BK223:BK230)</f>
        <v>0</v>
      </c>
    </row>
    <row r="223" spans="1:65" s="2" customFormat="1" ht="14.45" customHeight="1">
      <c r="A223" s="32"/>
      <c r="B223" s="149"/>
      <c r="C223" s="150" t="s">
        <v>383</v>
      </c>
      <c r="D223" s="150" t="s">
        <v>161</v>
      </c>
      <c r="E223" s="151" t="s">
        <v>478</v>
      </c>
      <c r="F223" s="152" t="s">
        <v>479</v>
      </c>
      <c r="G223" s="153" t="s">
        <v>340</v>
      </c>
      <c r="H223" s="154">
        <v>20</v>
      </c>
      <c r="I223" s="155"/>
      <c r="J223" s="156">
        <f>ROUND(I223*H223,2)</f>
        <v>0</v>
      </c>
      <c r="K223" s="152" t="s">
        <v>1</v>
      </c>
      <c r="L223" s="33"/>
      <c r="M223" s="157" t="s">
        <v>1</v>
      </c>
      <c r="N223" s="158" t="s">
        <v>39</v>
      </c>
      <c r="O223" s="58"/>
      <c r="P223" s="159">
        <f>O223*H223</f>
        <v>0</v>
      </c>
      <c r="Q223" s="159">
        <v>0</v>
      </c>
      <c r="R223" s="159">
        <f>Q223*H223</f>
        <v>0</v>
      </c>
      <c r="S223" s="159">
        <v>0</v>
      </c>
      <c r="T223" s="160">
        <f>S223*H223</f>
        <v>0</v>
      </c>
      <c r="U223" s="32"/>
      <c r="V223" s="32"/>
      <c r="W223" s="32"/>
      <c r="X223" s="32"/>
      <c r="Y223" s="32"/>
      <c r="Z223" s="32"/>
      <c r="AA223" s="32"/>
      <c r="AB223" s="32"/>
      <c r="AC223" s="32"/>
      <c r="AD223" s="32"/>
      <c r="AE223" s="32"/>
      <c r="AR223" s="161" t="s">
        <v>196</v>
      </c>
      <c r="AT223" s="161" t="s">
        <v>161</v>
      </c>
      <c r="AU223" s="161" t="s">
        <v>83</v>
      </c>
      <c r="AY223" s="17" t="s">
        <v>158</v>
      </c>
      <c r="BE223" s="162">
        <f>IF(N223="základní",J223,0)</f>
        <v>0</v>
      </c>
      <c r="BF223" s="162">
        <f>IF(N223="snížená",J223,0)</f>
        <v>0</v>
      </c>
      <c r="BG223" s="162">
        <f>IF(N223="zákl. přenesená",J223,0)</f>
        <v>0</v>
      </c>
      <c r="BH223" s="162">
        <f>IF(N223="sníž. přenesená",J223,0)</f>
        <v>0</v>
      </c>
      <c r="BI223" s="162">
        <f>IF(N223="nulová",J223,0)</f>
        <v>0</v>
      </c>
      <c r="BJ223" s="17" t="s">
        <v>81</v>
      </c>
      <c r="BK223" s="162">
        <f>ROUND(I223*H223,2)</f>
        <v>0</v>
      </c>
      <c r="BL223" s="17" t="s">
        <v>196</v>
      </c>
      <c r="BM223" s="161" t="s">
        <v>451</v>
      </c>
    </row>
    <row r="224" spans="1:47" s="2" customFormat="1" ht="11.25">
      <c r="A224" s="32"/>
      <c r="B224" s="33"/>
      <c r="C224" s="32"/>
      <c r="D224" s="163" t="s">
        <v>168</v>
      </c>
      <c r="E224" s="32"/>
      <c r="F224" s="164" t="s">
        <v>479</v>
      </c>
      <c r="G224" s="32"/>
      <c r="H224" s="32"/>
      <c r="I224" s="165"/>
      <c r="J224" s="32"/>
      <c r="K224" s="32"/>
      <c r="L224" s="33"/>
      <c r="M224" s="166"/>
      <c r="N224" s="167"/>
      <c r="O224" s="58"/>
      <c r="P224" s="58"/>
      <c r="Q224" s="58"/>
      <c r="R224" s="58"/>
      <c r="S224" s="58"/>
      <c r="T224" s="59"/>
      <c r="U224" s="32"/>
      <c r="V224" s="32"/>
      <c r="W224" s="32"/>
      <c r="X224" s="32"/>
      <c r="Y224" s="32"/>
      <c r="Z224" s="32"/>
      <c r="AA224" s="32"/>
      <c r="AB224" s="32"/>
      <c r="AC224" s="32"/>
      <c r="AD224" s="32"/>
      <c r="AE224" s="32"/>
      <c r="AT224" s="17" t="s">
        <v>168</v>
      </c>
      <c r="AU224" s="17" t="s">
        <v>83</v>
      </c>
    </row>
    <row r="225" spans="1:65" s="2" customFormat="1" ht="14.45" customHeight="1">
      <c r="A225" s="32"/>
      <c r="B225" s="149"/>
      <c r="C225" s="150" t="s">
        <v>452</v>
      </c>
      <c r="D225" s="150" t="s">
        <v>161</v>
      </c>
      <c r="E225" s="151" t="s">
        <v>482</v>
      </c>
      <c r="F225" s="152" t="s">
        <v>483</v>
      </c>
      <c r="G225" s="153" t="s">
        <v>340</v>
      </c>
      <c r="H225" s="154">
        <v>10</v>
      </c>
      <c r="I225" s="155"/>
      <c r="J225" s="156">
        <f>ROUND(I225*H225,2)</f>
        <v>0</v>
      </c>
      <c r="K225" s="152" t="s">
        <v>1</v>
      </c>
      <c r="L225" s="33"/>
      <c r="M225" s="157" t="s">
        <v>1</v>
      </c>
      <c r="N225" s="158" t="s">
        <v>39</v>
      </c>
      <c r="O225" s="58"/>
      <c r="P225" s="159">
        <f>O225*H225</f>
        <v>0</v>
      </c>
      <c r="Q225" s="159">
        <v>0</v>
      </c>
      <c r="R225" s="159">
        <f>Q225*H225</f>
        <v>0</v>
      </c>
      <c r="S225" s="159">
        <v>0</v>
      </c>
      <c r="T225" s="160">
        <f>S225*H225</f>
        <v>0</v>
      </c>
      <c r="U225" s="32"/>
      <c r="V225" s="32"/>
      <c r="W225" s="32"/>
      <c r="X225" s="32"/>
      <c r="Y225" s="32"/>
      <c r="Z225" s="32"/>
      <c r="AA225" s="32"/>
      <c r="AB225" s="32"/>
      <c r="AC225" s="32"/>
      <c r="AD225" s="32"/>
      <c r="AE225" s="32"/>
      <c r="AR225" s="161" t="s">
        <v>196</v>
      </c>
      <c r="AT225" s="161" t="s">
        <v>161</v>
      </c>
      <c r="AU225" s="161" t="s">
        <v>83</v>
      </c>
      <c r="AY225" s="17" t="s">
        <v>158</v>
      </c>
      <c r="BE225" s="162">
        <f>IF(N225="základní",J225,0)</f>
        <v>0</v>
      </c>
      <c r="BF225" s="162">
        <f>IF(N225="snížená",J225,0)</f>
        <v>0</v>
      </c>
      <c r="BG225" s="162">
        <f>IF(N225="zákl. přenesená",J225,0)</f>
        <v>0</v>
      </c>
      <c r="BH225" s="162">
        <f>IF(N225="sníž. přenesená",J225,0)</f>
        <v>0</v>
      </c>
      <c r="BI225" s="162">
        <f>IF(N225="nulová",J225,0)</f>
        <v>0</v>
      </c>
      <c r="BJ225" s="17" t="s">
        <v>81</v>
      </c>
      <c r="BK225" s="162">
        <f>ROUND(I225*H225,2)</f>
        <v>0</v>
      </c>
      <c r="BL225" s="17" t="s">
        <v>196</v>
      </c>
      <c r="BM225" s="161" t="s">
        <v>455</v>
      </c>
    </row>
    <row r="226" spans="1:47" s="2" customFormat="1" ht="11.25">
      <c r="A226" s="32"/>
      <c r="B226" s="33"/>
      <c r="C226" s="32"/>
      <c r="D226" s="163" t="s">
        <v>168</v>
      </c>
      <c r="E226" s="32"/>
      <c r="F226" s="164" t="s">
        <v>483</v>
      </c>
      <c r="G226" s="32"/>
      <c r="H226" s="32"/>
      <c r="I226" s="165"/>
      <c r="J226" s="32"/>
      <c r="K226" s="32"/>
      <c r="L226" s="33"/>
      <c r="M226" s="166"/>
      <c r="N226" s="167"/>
      <c r="O226" s="58"/>
      <c r="P226" s="58"/>
      <c r="Q226" s="58"/>
      <c r="R226" s="58"/>
      <c r="S226" s="58"/>
      <c r="T226" s="59"/>
      <c r="U226" s="32"/>
      <c r="V226" s="32"/>
      <c r="W226" s="32"/>
      <c r="X226" s="32"/>
      <c r="Y226" s="32"/>
      <c r="Z226" s="32"/>
      <c r="AA226" s="32"/>
      <c r="AB226" s="32"/>
      <c r="AC226" s="32"/>
      <c r="AD226" s="32"/>
      <c r="AE226" s="32"/>
      <c r="AT226" s="17" t="s">
        <v>168</v>
      </c>
      <c r="AU226" s="17" t="s">
        <v>83</v>
      </c>
    </row>
    <row r="227" spans="1:65" s="2" customFormat="1" ht="14.45" customHeight="1">
      <c r="A227" s="32"/>
      <c r="B227" s="149"/>
      <c r="C227" s="150" t="s">
        <v>386</v>
      </c>
      <c r="D227" s="150" t="s">
        <v>161</v>
      </c>
      <c r="E227" s="151" t="s">
        <v>485</v>
      </c>
      <c r="F227" s="152" t="s">
        <v>486</v>
      </c>
      <c r="G227" s="153" t="s">
        <v>340</v>
      </c>
      <c r="H227" s="154">
        <v>130</v>
      </c>
      <c r="I227" s="155"/>
      <c r="J227" s="156">
        <f>ROUND(I227*H227,2)</f>
        <v>0</v>
      </c>
      <c r="K227" s="152" t="s">
        <v>1</v>
      </c>
      <c r="L227" s="33"/>
      <c r="M227" s="157" t="s">
        <v>1</v>
      </c>
      <c r="N227" s="158" t="s">
        <v>39</v>
      </c>
      <c r="O227" s="58"/>
      <c r="P227" s="159">
        <f>O227*H227</f>
        <v>0</v>
      </c>
      <c r="Q227" s="159">
        <v>0</v>
      </c>
      <c r="R227" s="159">
        <f>Q227*H227</f>
        <v>0</v>
      </c>
      <c r="S227" s="159">
        <v>0</v>
      </c>
      <c r="T227" s="160">
        <f>S227*H227</f>
        <v>0</v>
      </c>
      <c r="U227" s="32"/>
      <c r="V227" s="32"/>
      <c r="W227" s="32"/>
      <c r="X227" s="32"/>
      <c r="Y227" s="32"/>
      <c r="Z227" s="32"/>
      <c r="AA227" s="32"/>
      <c r="AB227" s="32"/>
      <c r="AC227" s="32"/>
      <c r="AD227" s="32"/>
      <c r="AE227" s="32"/>
      <c r="AR227" s="161" t="s">
        <v>196</v>
      </c>
      <c r="AT227" s="161" t="s">
        <v>161</v>
      </c>
      <c r="AU227" s="161" t="s">
        <v>83</v>
      </c>
      <c r="AY227" s="17" t="s">
        <v>158</v>
      </c>
      <c r="BE227" s="162">
        <f>IF(N227="základní",J227,0)</f>
        <v>0</v>
      </c>
      <c r="BF227" s="162">
        <f>IF(N227="snížená",J227,0)</f>
        <v>0</v>
      </c>
      <c r="BG227" s="162">
        <f>IF(N227="zákl. přenesená",J227,0)</f>
        <v>0</v>
      </c>
      <c r="BH227" s="162">
        <f>IF(N227="sníž. přenesená",J227,0)</f>
        <v>0</v>
      </c>
      <c r="BI227" s="162">
        <f>IF(N227="nulová",J227,0)</f>
        <v>0</v>
      </c>
      <c r="BJ227" s="17" t="s">
        <v>81</v>
      </c>
      <c r="BK227" s="162">
        <f>ROUND(I227*H227,2)</f>
        <v>0</v>
      </c>
      <c r="BL227" s="17" t="s">
        <v>196</v>
      </c>
      <c r="BM227" s="161" t="s">
        <v>460</v>
      </c>
    </row>
    <row r="228" spans="1:47" s="2" customFormat="1" ht="11.25">
      <c r="A228" s="32"/>
      <c r="B228" s="33"/>
      <c r="C228" s="32"/>
      <c r="D228" s="163" t="s">
        <v>168</v>
      </c>
      <c r="E228" s="32"/>
      <c r="F228" s="164" t="s">
        <v>486</v>
      </c>
      <c r="G228" s="32"/>
      <c r="H228" s="32"/>
      <c r="I228" s="165"/>
      <c r="J228" s="32"/>
      <c r="K228" s="32"/>
      <c r="L228" s="33"/>
      <c r="M228" s="166"/>
      <c r="N228" s="167"/>
      <c r="O228" s="58"/>
      <c r="P228" s="58"/>
      <c r="Q228" s="58"/>
      <c r="R228" s="58"/>
      <c r="S228" s="58"/>
      <c r="T228" s="59"/>
      <c r="U228" s="32"/>
      <c r="V228" s="32"/>
      <c r="W228" s="32"/>
      <c r="X228" s="32"/>
      <c r="Y228" s="32"/>
      <c r="Z228" s="32"/>
      <c r="AA228" s="32"/>
      <c r="AB228" s="32"/>
      <c r="AC228" s="32"/>
      <c r="AD228" s="32"/>
      <c r="AE228" s="32"/>
      <c r="AT228" s="17" t="s">
        <v>168</v>
      </c>
      <c r="AU228" s="17" t="s">
        <v>83</v>
      </c>
    </row>
    <row r="229" spans="1:65" s="2" customFormat="1" ht="14.45" customHeight="1">
      <c r="A229" s="32"/>
      <c r="B229" s="149"/>
      <c r="C229" s="150" t="s">
        <v>463</v>
      </c>
      <c r="D229" s="150" t="s">
        <v>161</v>
      </c>
      <c r="E229" s="151" t="s">
        <v>489</v>
      </c>
      <c r="F229" s="152" t="s">
        <v>490</v>
      </c>
      <c r="G229" s="153" t="s">
        <v>340</v>
      </c>
      <c r="H229" s="154">
        <v>10</v>
      </c>
      <c r="I229" s="155"/>
      <c r="J229" s="156">
        <f>ROUND(I229*H229,2)</f>
        <v>0</v>
      </c>
      <c r="K229" s="152" t="s">
        <v>1</v>
      </c>
      <c r="L229" s="33"/>
      <c r="M229" s="157" t="s">
        <v>1</v>
      </c>
      <c r="N229" s="158" t="s">
        <v>39</v>
      </c>
      <c r="O229" s="58"/>
      <c r="P229" s="159">
        <f>O229*H229</f>
        <v>0</v>
      </c>
      <c r="Q229" s="159">
        <v>0</v>
      </c>
      <c r="R229" s="159">
        <f>Q229*H229</f>
        <v>0</v>
      </c>
      <c r="S229" s="159">
        <v>0</v>
      </c>
      <c r="T229" s="160">
        <f>S229*H229</f>
        <v>0</v>
      </c>
      <c r="U229" s="32"/>
      <c r="V229" s="32"/>
      <c r="W229" s="32"/>
      <c r="X229" s="32"/>
      <c r="Y229" s="32"/>
      <c r="Z229" s="32"/>
      <c r="AA229" s="32"/>
      <c r="AB229" s="32"/>
      <c r="AC229" s="32"/>
      <c r="AD229" s="32"/>
      <c r="AE229" s="32"/>
      <c r="AR229" s="161" t="s">
        <v>196</v>
      </c>
      <c r="AT229" s="161" t="s">
        <v>161</v>
      </c>
      <c r="AU229" s="161" t="s">
        <v>83</v>
      </c>
      <c r="AY229" s="17" t="s">
        <v>158</v>
      </c>
      <c r="BE229" s="162">
        <f>IF(N229="základní",J229,0)</f>
        <v>0</v>
      </c>
      <c r="BF229" s="162">
        <f>IF(N229="snížená",J229,0)</f>
        <v>0</v>
      </c>
      <c r="BG229" s="162">
        <f>IF(N229="zákl. přenesená",J229,0)</f>
        <v>0</v>
      </c>
      <c r="BH229" s="162">
        <f>IF(N229="sníž. přenesená",J229,0)</f>
        <v>0</v>
      </c>
      <c r="BI229" s="162">
        <f>IF(N229="nulová",J229,0)</f>
        <v>0</v>
      </c>
      <c r="BJ229" s="17" t="s">
        <v>81</v>
      </c>
      <c r="BK229" s="162">
        <f>ROUND(I229*H229,2)</f>
        <v>0</v>
      </c>
      <c r="BL229" s="17" t="s">
        <v>196</v>
      </c>
      <c r="BM229" s="161" t="s">
        <v>466</v>
      </c>
    </row>
    <row r="230" spans="1:47" s="2" customFormat="1" ht="11.25">
      <c r="A230" s="32"/>
      <c r="B230" s="33"/>
      <c r="C230" s="32"/>
      <c r="D230" s="163" t="s">
        <v>168</v>
      </c>
      <c r="E230" s="32"/>
      <c r="F230" s="164" t="s">
        <v>490</v>
      </c>
      <c r="G230" s="32"/>
      <c r="H230" s="32"/>
      <c r="I230" s="165"/>
      <c r="J230" s="32"/>
      <c r="K230" s="32"/>
      <c r="L230" s="33"/>
      <c r="M230" s="166"/>
      <c r="N230" s="167"/>
      <c r="O230" s="58"/>
      <c r="P230" s="58"/>
      <c r="Q230" s="58"/>
      <c r="R230" s="58"/>
      <c r="S230" s="58"/>
      <c r="T230" s="59"/>
      <c r="U230" s="32"/>
      <c r="V230" s="32"/>
      <c r="W230" s="32"/>
      <c r="X230" s="32"/>
      <c r="Y230" s="32"/>
      <c r="Z230" s="32"/>
      <c r="AA230" s="32"/>
      <c r="AB230" s="32"/>
      <c r="AC230" s="32"/>
      <c r="AD230" s="32"/>
      <c r="AE230" s="32"/>
      <c r="AT230" s="17" t="s">
        <v>168</v>
      </c>
      <c r="AU230" s="17" t="s">
        <v>83</v>
      </c>
    </row>
    <row r="231" spans="2:63" s="12" customFormat="1" ht="22.9" customHeight="1">
      <c r="B231" s="136"/>
      <c r="D231" s="137" t="s">
        <v>73</v>
      </c>
      <c r="E231" s="147" t="s">
        <v>467</v>
      </c>
      <c r="F231" s="147" t="s">
        <v>493</v>
      </c>
      <c r="I231" s="139"/>
      <c r="J231" s="148">
        <f>BK231</f>
        <v>0</v>
      </c>
      <c r="L231" s="136"/>
      <c r="M231" s="141"/>
      <c r="N231" s="142"/>
      <c r="O231" s="142"/>
      <c r="P231" s="143">
        <f>SUM(P232:P235)</f>
        <v>0</v>
      </c>
      <c r="Q231" s="142"/>
      <c r="R231" s="143">
        <f>SUM(R232:R235)</f>
        <v>0</v>
      </c>
      <c r="S231" s="142"/>
      <c r="T231" s="144">
        <f>SUM(T232:T235)</f>
        <v>0</v>
      </c>
      <c r="AR231" s="137" t="s">
        <v>81</v>
      </c>
      <c r="AT231" s="145" t="s">
        <v>73</v>
      </c>
      <c r="AU231" s="145" t="s">
        <v>81</v>
      </c>
      <c r="AY231" s="137" t="s">
        <v>158</v>
      </c>
      <c r="BK231" s="146">
        <f>SUM(BK232:BK235)</f>
        <v>0</v>
      </c>
    </row>
    <row r="232" spans="1:65" s="2" customFormat="1" ht="14.45" customHeight="1">
      <c r="A232" s="32"/>
      <c r="B232" s="149"/>
      <c r="C232" s="150" t="s">
        <v>389</v>
      </c>
      <c r="D232" s="150" t="s">
        <v>161</v>
      </c>
      <c r="E232" s="151" t="s">
        <v>494</v>
      </c>
      <c r="F232" s="152" t="s">
        <v>495</v>
      </c>
      <c r="G232" s="153" t="s">
        <v>340</v>
      </c>
      <c r="H232" s="154">
        <v>5</v>
      </c>
      <c r="I232" s="155"/>
      <c r="J232" s="156">
        <f>ROUND(I232*H232,2)</f>
        <v>0</v>
      </c>
      <c r="K232" s="152" t="s">
        <v>1</v>
      </c>
      <c r="L232" s="33"/>
      <c r="M232" s="157" t="s">
        <v>1</v>
      </c>
      <c r="N232" s="158" t="s">
        <v>39</v>
      </c>
      <c r="O232" s="58"/>
      <c r="P232" s="159">
        <f>O232*H232</f>
        <v>0</v>
      </c>
      <c r="Q232" s="159">
        <v>0</v>
      </c>
      <c r="R232" s="159">
        <f>Q232*H232</f>
        <v>0</v>
      </c>
      <c r="S232" s="159">
        <v>0</v>
      </c>
      <c r="T232" s="160">
        <f>S232*H232</f>
        <v>0</v>
      </c>
      <c r="U232" s="32"/>
      <c r="V232" s="32"/>
      <c r="W232" s="32"/>
      <c r="X232" s="32"/>
      <c r="Y232" s="32"/>
      <c r="Z232" s="32"/>
      <c r="AA232" s="32"/>
      <c r="AB232" s="32"/>
      <c r="AC232" s="32"/>
      <c r="AD232" s="32"/>
      <c r="AE232" s="32"/>
      <c r="AR232" s="161" t="s">
        <v>196</v>
      </c>
      <c r="AT232" s="161" t="s">
        <v>161</v>
      </c>
      <c r="AU232" s="161" t="s">
        <v>83</v>
      </c>
      <c r="AY232" s="17" t="s">
        <v>158</v>
      </c>
      <c r="BE232" s="162">
        <f>IF(N232="základní",J232,0)</f>
        <v>0</v>
      </c>
      <c r="BF232" s="162">
        <f>IF(N232="snížená",J232,0)</f>
        <v>0</v>
      </c>
      <c r="BG232" s="162">
        <f>IF(N232="zákl. přenesená",J232,0)</f>
        <v>0</v>
      </c>
      <c r="BH232" s="162">
        <f>IF(N232="sníž. přenesená",J232,0)</f>
        <v>0</v>
      </c>
      <c r="BI232" s="162">
        <f>IF(N232="nulová",J232,0)</f>
        <v>0</v>
      </c>
      <c r="BJ232" s="17" t="s">
        <v>81</v>
      </c>
      <c r="BK232" s="162">
        <f>ROUND(I232*H232,2)</f>
        <v>0</v>
      </c>
      <c r="BL232" s="17" t="s">
        <v>196</v>
      </c>
      <c r="BM232" s="161" t="s">
        <v>471</v>
      </c>
    </row>
    <row r="233" spans="1:47" s="2" customFormat="1" ht="11.25">
      <c r="A233" s="32"/>
      <c r="B233" s="33"/>
      <c r="C233" s="32"/>
      <c r="D233" s="163" t="s">
        <v>168</v>
      </c>
      <c r="E233" s="32"/>
      <c r="F233" s="164" t="s">
        <v>495</v>
      </c>
      <c r="G233" s="32"/>
      <c r="H233" s="32"/>
      <c r="I233" s="165"/>
      <c r="J233" s="32"/>
      <c r="K233" s="32"/>
      <c r="L233" s="33"/>
      <c r="M233" s="166"/>
      <c r="N233" s="167"/>
      <c r="O233" s="58"/>
      <c r="P233" s="58"/>
      <c r="Q233" s="58"/>
      <c r="R233" s="58"/>
      <c r="S233" s="58"/>
      <c r="T233" s="59"/>
      <c r="U233" s="32"/>
      <c r="V233" s="32"/>
      <c r="W233" s="32"/>
      <c r="X233" s="32"/>
      <c r="Y233" s="32"/>
      <c r="Z233" s="32"/>
      <c r="AA233" s="32"/>
      <c r="AB233" s="32"/>
      <c r="AC233" s="32"/>
      <c r="AD233" s="32"/>
      <c r="AE233" s="32"/>
      <c r="AT233" s="17" t="s">
        <v>168</v>
      </c>
      <c r="AU233" s="17" t="s">
        <v>83</v>
      </c>
    </row>
    <row r="234" spans="1:65" s="2" customFormat="1" ht="22.15" customHeight="1">
      <c r="A234" s="32"/>
      <c r="B234" s="149"/>
      <c r="C234" s="150" t="s">
        <v>472</v>
      </c>
      <c r="D234" s="150" t="s">
        <v>161</v>
      </c>
      <c r="E234" s="151" t="s">
        <v>498</v>
      </c>
      <c r="F234" s="152" t="s">
        <v>499</v>
      </c>
      <c r="G234" s="153" t="s">
        <v>232</v>
      </c>
      <c r="H234" s="154">
        <v>30</v>
      </c>
      <c r="I234" s="155"/>
      <c r="J234" s="156">
        <f>ROUND(I234*H234,2)</f>
        <v>0</v>
      </c>
      <c r="K234" s="152" t="s">
        <v>1</v>
      </c>
      <c r="L234" s="33"/>
      <c r="M234" s="157" t="s">
        <v>1</v>
      </c>
      <c r="N234" s="158" t="s">
        <v>39</v>
      </c>
      <c r="O234" s="58"/>
      <c r="P234" s="159">
        <f>O234*H234</f>
        <v>0</v>
      </c>
      <c r="Q234" s="159">
        <v>0</v>
      </c>
      <c r="R234" s="159">
        <f>Q234*H234</f>
        <v>0</v>
      </c>
      <c r="S234" s="159">
        <v>0</v>
      </c>
      <c r="T234" s="160">
        <f>S234*H234</f>
        <v>0</v>
      </c>
      <c r="U234" s="32"/>
      <c r="V234" s="32"/>
      <c r="W234" s="32"/>
      <c r="X234" s="32"/>
      <c r="Y234" s="32"/>
      <c r="Z234" s="32"/>
      <c r="AA234" s="32"/>
      <c r="AB234" s="32"/>
      <c r="AC234" s="32"/>
      <c r="AD234" s="32"/>
      <c r="AE234" s="32"/>
      <c r="AR234" s="161" t="s">
        <v>196</v>
      </c>
      <c r="AT234" s="161" t="s">
        <v>161</v>
      </c>
      <c r="AU234" s="161" t="s">
        <v>83</v>
      </c>
      <c r="AY234" s="17" t="s">
        <v>158</v>
      </c>
      <c r="BE234" s="162">
        <f>IF(N234="základní",J234,0)</f>
        <v>0</v>
      </c>
      <c r="BF234" s="162">
        <f>IF(N234="snížená",J234,0)</f>
        <v>0</v>
      </c>
      <c r="BG234" s="162">
        <f>IF(N234="zákl. přenesená",J234,0)</f>
        <v>0</v>
      </c>
      <c r="BH234" s="162">
        <f>IF(N234="sníž. přenesená",J234,0)</f>
        <v>0</v>
      </c>
      <c r="BI234" s="162">
        <f>IF(N234="nulová",J234,0)</f>
        <v>0</v>
      </c>
      <c r="BJ234" s="17" t="s">
        <v>81</v>
      </c>
      <c r="BK234" s="162">
        <f>ROUND(I234*H234,2)</f>
        <v>0</v>
      </c>
      <c r="BL234" s="17" t="s">
        <v>196</v>
      </c>
      <c r="BM234" s="161" t="s">
        <v>475</v>
      </c>
    </row>
    <row r="235" spans="1:47" s="2" customFormat="1" ht="11.25">
      <c r="A235" s="32"/>
      <c r="B235" s="33"/>
      <c r="C235" s="32"/>
      <c r="D235" s="163" t="s">
        <v>168</v>
      </c>
      <c r="E235" s="32"/>
      <c r="F235" s="164" t="s">
        <v>499</v>
      </c>
      <c r="G235" s="32"/>
      <c r="H235" s="32"/>
      <c r="I235" s="165"/>
      <c r="J235" s="32"/>
      <c r="K235" s="32"/>
      <c r="L235" s="33"/>
      <c r="M235" s="166"/>
      <c r="N235" s="167"/>
      <c r="O235" s="58"/>
      <c r="P235" s="58"/>
      <c r="Q235" s="58"/>
      <c r="R235" s="58"/>
      <c r="S235" s="58"/>
      <c r="T235" s="59"/>
      <c r="U235" s="32"/>
      <c r="V235" s="32"/>
      <c r="W235" s="32"/>
      <c r="X235" s="32"/>
      <c r="Y235" s="32"/>
      <c r="Z235" s="32"/>
      <c r="AA235" s="32"/>
      <c r="AB235" s="32"/>
      <c r="AC235" s="32"/>
      <c r="AD235" s="32"/>
      <c r="AE235" s="32"/>
      <c r="AT235" s="17" t="s">
        <v>168</v>
      </c>
      <c r="AU235" s="17" t="s">
        <v>83</v>
      </c>
    </row>
    <row r="236" spans="2:63" s="12" customFormat="1" ht="22.9" customHeight="1">
      <c r="B236" s="136"/>
      <c r="D236" s="137" t="s">
        <v>73</v>
      </c>
      <c r="E236" s="147" t="s">
        <v>476</v>
      </c>
      <c r="F236" s="147" t="s">
        <v>502</v>
      </c>
      <c r="I236" s="139"/>
      <c r="J236" s="148">
        <f>BK236</f>
        <v>0</v>
      </c>
      <c r="L236" s="136"/>
      <c r="M236" s="141"/>
      <c r="N236" s="142"/>
      <c r="O236" s="142"/>
      <c r="P236" s="143">
        <f>SUM(P237:P244)</f>
        <v>0</v>
      </c>
      <c r="Q236" s="142"/>
      <c r="R236" s="143">
        <f>SUM(R237:R244)</f>
        <v>0</v>
      </c>
      <c r="S236" s="142"/>
      <c r="T236" s="144">
        <f>SUM(T237:T244)</f>
        <v>0</v>
      </c>
      <c r="AR236" s="137" t="s">
        <v>81</v>
      </c>
      <c r="AT236" s="145" t="s">
        <v>73</v>
      </c>
      <c r="AU236" s="145" t="s">
        <v>81</v>
      </c>
      <c r="AY236" s="137" t="s">
        <v>158</v>
      </c>
      <c r="BK236" s="146">
        <f>SUM(BK237:BK244)</f>
        <v>0</v>
      </c>
    </row>
    <row r="237" spans="1:65" s="2" customFormat="1" ht="14.45" customHeight="1">
      <c r="A237" s="32"/>
      <c r="B237" s="149"/>
      <c r="C237" s="150" t="s">
        <v>392</v>
      </c>
      <c r="D237" s="150" t="s">
        <v>161</v>
      </c>
      <c r="E237" s="151" t="s">
        <v>503</v>
      </c>
      <c r="F237" s="152" t="s">
        <v>504</v>
      </c>
      <c r="G237" s="153" t="s">
        <v>340</v>
      </c>
      <c r="H237" s="154">
        <v>100</v>
      </c>
      <c r="I237" s="155"/>
      <c r="J237" s="156">
        <f>ROUND(I237*H237,2)</f>
        <v>0</v>
      </c>
      <c r="K237" s="152" t="s">
        <v>1</v>
      </c>
      <c r="L237" s="33"/>
      <c r="M237" s="157" t="s">
        <v>1</v>
      </c>
      <c r="N237" s="158" t="s">
        <v>39</v>
      </c>
      <c r="O237" s="58"/>
      <c r="P237" s="159">
        <f>O237*H237</f>
        <v>0</v>
      </c>
      <c r="Q237" s="159">
        <v>0</v>
      </c>
      <c r="R237" s="159">
        <f>Q237*H237</f>
        <v>0</v>
      </c>
      <c r="S237" s="159">
        <v>0</v>
      </c>
      <c r="T237" s="160">
        <f>S237*H237</f>
        <v>0</v>
      </c>
      <c r="U237" s="32"/>
      <c r="V237" s="32"/>
      <c r="W237" s="32"/>
      <c r="X237" s="32"/>
      <c r="Y237" s="32"/>
      <c r="Z237" s="32"/>
      <c r="AA237" s="32"/>
      <c r="AB237" s="32"/>
      <c r="AC237" s="32"/>
      <c r="AD237" s="32"/>
      <c r="AE237" s="32"/>
      <c r="AR237" s="161" t="s">
        <v>196</v>
      </c>
      <c r="AT237" s="161" t="s">
        <v>161</v>
      </c>
      <c r="AU237" s="161" t="s">
        <v>83</v>
      </c>
      <c r="AY237" s="17" t="s">
        <v>158</v>
      </c>
      <c r="BE237" s="162">
        <f>IF(N237="základní",J237,0)</f>
        <v>0</v>
      </c>
      <c r="BF237" s="162">
        <f>IF(N237="snížená",J237,0)</f>
        <v>0</v>
      </c>
      <c r="BG237" s="162">
        <f>IF(N237="zákl. přenesená",J237,0)</f>
        <v>0</v>
      </c>
      <c r="BH237" s="162">
        <f>IF(N237="sníž. přenesená",J237,0)</f>
        <v>0</v>
      </c>
      <c r="BI237" s="162">
        <f>IF(N237="nulová",J237,0)</f>
        <v>0</v>
      </c>
      <c r="BJ237" s="17" t="s">
        <v>81</v>
      </c>
      <c r="BK237" s="162">
        <f>ROUND(I237*H237,2)</f>
        <v>0</v>
      </c>
      <c r="BL237" s="17" t="s">
        <v>196</v>
      </c>
      <c r="BM237" s="161" t="s">
        <v>480</v>
      </c>
    </row>
    <row r="238" spans="1:47" s="2" customFormat="1" ht="11.25">
      <c r="A238" s="32"/>
      <c r="B238" s="33"/>
      <c r="C238" s="32"/>
      <c r="D238" s="163" t="s">
        <v>168</v>
      </c>
      <c r="E238" s="32"/>
      <c r="F238" s="164" t="s">
        <v>504</v>
      </c>
      <c r="G238" s="32"/>
      <c r="H238" s="32"/>
      <c r="I238" s="165"/>
      <c r="J238" s="32"/>
      <c r="K238" s="32"/>
      <c r="L238" s="33"/>
      <c r="M238" s="166"/>
      <c r="N238" s="167"/>
      <c r="O238" s="58"/>
      <c r="P238" s="58"/>
      <c r="Q238" s="58"/>
      <c r="R238" s="58"/>
      <c r="S238" s="58"/>
      <c r="T238" s="59"/>
      <c r="U238" s="32"/>
      <c r="V238" s="32"/>
      <c r="W238" s="32"/>
      <c r="X238" s="32"/>
      <c r="Y238" s="32"/>
      <c r="Z238" s="32"/>
      <c r="AA238" s="32"/>
      <c r="AB238" s="32"/>
      <c r="AC238" s="32"/>
      <c r="AD238" s="32"/>
      <c r="AE238" s="32"/>
      <c r="AT238" s="17" t="s">
        <v>168</v>
      </c>
      <c r="AU238" s="17" t="s">
        <v>83</v>
      </c>
    </row>
    <row r="239" spans="1:65" s="2" customFormat="1" ht="14.45" customHeight="1">
      <c r="A239" s="32"/>
      <c r="B239" s="149"/>
      <c r="C239" s="150" t="s">
        <v>481</v>
      </c>
      <c r="D239" s="150" t="s">
        <v>161</v>
      </c>
      <c r="E239" s="151" t="s">
        <v>507</v>
      </c>
      <c r="F239" s="152" t="s">
        <v>508</v>
      </c>
      <c r="G239" s="153" t="s">
        <v>340</v>
      </c>
      <c r="H239" s="154">
        <v>100</v>
      </c>
      <c r="I239" s="155"/>
      <c r="J239" s="156">
        <f>ROUND(I239*H239,2)</f>
        <v>0</v>
      </c>
      <c r="K239" s="152" t="s">
        <v>1</v>
      </c>
      <c r="L239" s="33"/>
      <c r="M239" s="157" t="s">
        <v>1</v>
      </c>
      <c r="N239" s="158" t="s">
        <v>39</v>
      </c>
      <c r="O239" s="58"/>
      <c r="P239" s="159">
        <f>O239*H239</f>
        <v>0</v>
      </c>
      <c r="Q239" s="159">
        <v>0</v>
      </c>
      <c r="R239" s="159">
        <f>Q239*H239</f>
        <v>0</v>
      </c>
      <c r="S239" s="159">
        <v>0</v>
      </c>
      <c r="T239" s="160">
        <f>S239*H239</f>
        <v>0</v>
      </c>
      <c r="U239" s="32"/>
      <c r="V239" s="32"/>
      <c r="W239" s="32"/>
      <c r="X239" s="32"/>
      <c r="Y239" s="32"/>
      <c r="Z239" s="32"/>
      <c r="AA239" s="32"/>
      <c r="AB239" s="32"/>
      <c r="AC239" s="32"/>
      <c r="AD239" s="32"/>
      <c r="AE239" s="32"/>
      <c r="AR239" s="161" t="s">
        <v>196</v>
      </c>
      <c r="AT239" s="161" t="s">
        <v>161</v>
      </c>
      <c r="AU239" s="161" t="s">
        <v>83</v>
      </c>
      <c r="AY239" s="17" t="s">
        <v>158</v>
      </c>
      <c r="BE239" s="162">
        <f>IF(N239="základní",J239,0)</f>
        <v>0</v>
      </c>
      <c r="BF239" s="162">
        <f>IF(N239="snížená",J239,0)</f>
        <v>0</v>
      </c>
      <c r="BG239" s="162">
        <f>IF(N239="zákl. přenesená",J239,0)</f>
        <v>0</v>
      </c>
      <c r="BH239" s="162">
        <f>IF(N239="sníž. přenesená",J239,0)</f>
        <v>0</v>
      </c>
      <c r="BI239" s="162">
        <f>IF(N239="nulová",J239,0)</f>
        <v>0</v>
      </c>
      <c r="BJ239" s="17" t="s">
        <v>81</v>
      </c>
      <c r="BK239" s="162">
        <f>ROUND(I239*H239,2)</f>
        <v>0</v>
      </c>
      <c r="BL239" s="17" t="s">
        <v>196</v>
      </c>
      <c r="BM239" s="161" t="s">
        <v>484</v>
      </c>
    </row>
    <row r="240" spans="1:47" s="2" customFormat="1" ht="11.25">
      <c r="A240" s="32"/>
      <c r="B240" s="33"/>
      <c r="C240" s="32"/>
      <c r="D240" s="163" t="s">
        <v>168</v>
      </c>
      <c r="E240" s="32"/>
      <c r="F240" s="164" t="s">
        <v>508</v>
      </c>
      <c r="G240" s="32"/>
      <c r="H240" s="32"/>
      <c r="I240" s="165"/>
      <c r="J240" s="32"/>
      <c r="K240" s="32"/>
      <c r="L240" s="33"/>
      <c r="M240" s="166"/>
      <c r="N240" s="167"/>
      <c r="O240" s="58"/>
      <c r="P240" s="58"/>
      <c r="Q240" s="58"/>
      <c r="R240" s="58"/>
      <c r="S240" s="58"/>
      <c r="T240" s="59"/>
      <c r="U240" s="32"/>
      <c r="V240" s="32"/>
      <c r="W240" s="32"/>
      <c r="X240" s="32"/>
      <c r="Y240" s="32"/>
      <c r="Z240" s="32"/>
      <c r="AA240" s="32"/>
      <c r="AB240" s="32"/>
      <c r="AC240" s="32"/>
      <c r="AD240" s="32"/>
      <c r="AE240" s="32"/>
      <c r="AT240" s="17" t="s">
        <v>168</v>
      </c>
      <c r="AU240" s="17" t="s">
        <v>83</v>
      </c>
    </row>
    <row r="241" spans="1:65" s="2" customFormat="1" ht="14.45" customHeight="1">
      <c r="A241" s="32"/>
      <c r="B241" s="149"/>
      <c r="C241" s="150" t="s">
        <v>395</v>
      </c>
      <c r="D241" s="150" t="s">
        <v>161</v>
      </c>
      <c r="E241" s="151" t="s">
        <v>510</v>
      </c>
      <c r="F241" s="152" t="s">
        <v>511</v>
      </c>
      <c r="G241" s="153" t="s">
        <v>340</v>
      </c>
      <c r="H241" s="154">
        <v>50</v>
      </c>
      <c r="I241" s="155"/>
      <c r="J241" s="156">
        <f>ROUND(I241*H241,2)</f>
        <v>0</v>
      </c>
      <c r="K241" s="152" t="s">
        <v>1</v>
      </c>
      <c r="L241" s="33"/>
      <c r="M241" s="157" t="s">
        <v>1</v>
      </c>
      <c r="N241" s="158" t="s">
        <v>39</v>
      </c>
      <c r="O241" s="58"/>
      <c r="P241" s="159">
        <f>O241*H241</f>
        <v>0</v>
      </c>
      <c r="Q241" s="159">
        <v>0</v>
      </c>
      <c r="R241" s="159">
        <f>Q241*H241</f>
        <v>0</v>
      </c>
      <c r="S241" s="159">
        <v>0</v>
      </c>
      <c r="T241" s="160">
        <f>S241*H241</f>
        <v>0</v>
      </c>
      <c r="U241" s="32"/>
      <c r="V241" s="32"/>
      <c r="W241" s="32"/>
      <c r="X241" s="32"/>
      <c r="Y241" s="32"/>
      <c r="Z241" s="32"/>
      <c r="AA241" s="32"/>
      <c r="AB241" s="32"/>
      <c r="AC241" s="32"/>
      <c r="AD241" s="32"/>
      <c r="AE241" s="32"/>
      <c r="AR241" s="161" t="s">
        <v>196</v>
      </c>
      <c r="AT241" s="161" t="s">
        <v>161</v>
      </c>
      <c r="AU241" s="161" t="s">
        <v>83</v>
      </c>
      <c r="AY241" s="17" t="s">
        <v>158</v>
      </c>
      <c r="BE241" s="162">
        <f>IF(N241="základní",J241,0)</f>
        <v>0</v>
      </c>
      <c r="BF241" s="162">
        <f>IF(N241="snížená",J241,0)</f>
        <v>0</v>
      </c>
      <c r="BG241" s="162">
        <f>IF(N241="zákl. přenesená",J241,0)</f>
        <v>0</v>
      </c>
      <c r="BH241" s="162">
        <f>IF(N241="sníž. přenesená",J241,0)</f>
        <v>0</v>
      </c>
      <c r="BI241" s="162">
        <f>IF(N241="nulová",J241,0)</f>
        <v>0</v>
      </c>
      <c r="BJ241" s="17" t="s">
        <v>81</v>
      </c>
      <c r="BK241" s="162">
        <f>ROUND(I241*H241,2)</f>
        <v>0</v>
      </c>
      <c r="BL241" s="17" t="s">
        <v>196</v>
      </c>
      <c r="BM241" s="161" t="s">
        <v>487</v>
      </c>
    </row>
    <row r="242" spans="1:47" s="2" customFormat="1" ht="11.25">
      <c r="A242" s="32"/>
      <c r="B242" s="33"/>
      <c r="C242" s="32"/>
      <c r="D242" s="163" t="s">
        <v>168</v>
      </c>
      <c r="E242" s="32"/>
      <c r="F242" s="164" t="s">
        <v>511</v>
      </c>
      <c r="G242" s="32"/>
      <c r="H242" s="32"/>
      <c r="I242" s="165"/>
      <c r="J242" s="32"/>
      <c r="K242" s="32"/>
      <c r="L242" s="33"/>
      <c r="M242" s="166"/>
      <c r="N242" s="167"/>
      <c r="O242" s="58"/>
      <c r="P242" s="58"/>
      <c r="Q242" s="58"/>
      <c r="R242" s="58"/>
      <c r="S242" s="58"/>
      <c r="T242" s="59"/>
      <c r="U242" s="32"/>
      <c r="V242" s="32"/>
      <c r="W242" s="32"/>
      <c r="X242" s="32"/>
      <c r="Y242" s="32"/>
      <c r="Z242" s="32"/>
      <c r="AA242" s="32"/>
      <c r="AB242" s="32"/>
      <c r="AC242" s="32"/>
      <c r="AD242" s="32"/>
      <c r="AE242" s="32"/>
      <c r="AT242" s="17" t="s">
        <v>168</v>
      </c>
      <c r="AU242" s="17" t="s">
        <v>83</v>
      </c>
    </row>
    <row r="243" spans="1:65" s="2" customFormat="1" ht="14.45" customHeight="1">
      <c r="A243" s="32"/>
      <c r="B243" s="149"/>
      <c r="C243" s="150" t="s">
        <v>488</v>
      </c>
      <c r="D243" s="150" t="s">
        <v>161</v>
      </c>
      <c r="E243" s="151" t="s">
        <v>514</v>
      </c>
      <c r="F243" s="152" t="s">
        <v>515</v>
      </c>
      <c r="G243" s="153" t="s">
        <v>340</v>
      </c>
      <c r="H243" s="154">
        <v>50</v>
      </c>
      <c r="I243" s="155"/>
      <c r="J243" s="156">
        <f>ROUND(I243*H243,2)</f>
        <v>0</v>
      </c>
      <c r="K243" s="152" t="s">
        <v>1</v>
      </c>
      <c r="L243" s="33"/>
      <c r="M243" s="157" t="s">
        <v>1</v>
      </c>
      <c r="N243" s="158" t="s">
        <v>39</v>
      </c>
      <c r="O243" s="58"/>
      <c r="P243" s="159">
        <f>O243*H243</f>
        <v>0</v>
      </c>
      <c r="Q243" s="159">
        <v>0</v>
      </c>
      <c r="R243" s="159">
        <f>Q243*H243</f>
        <v>0</v>
      </c>
      <c r="S243" s="159">
        <v>0</v>
      </c>
      <c r="T243" s="160">
        <f>S243*H243</f>
        <v>0</v>
      </c>
      <c r="U243" s="32"/>
      <c r="V243" s="32"/>
      <c r="W243" s="32"/>
      <c r="X243" s="32"/>
      <c r="Y243" s="32"/>
      <c r="Z243" s="32"/>
      <c r="AA243" s="32"/>
      <c r="AB243" s="32"/>
      <c r="AC243" s="32"/>
      <c r="AD243" s="32"/>
      <c r="AE243" s="32"/>
      <c r="AR243" s="161" t="s">
        <v>196</v>
      </c>
      <c r="AT243" s="161" t="s">
        <v>161</v>
      </c>
      <c r="AU243" s="161" t="s">
        <v>83</v>
      </c>
      <c r="AY243" s="17" t="s">
        <v>158</v>
      </c>
      <c r="BE243" s="162">
        <f>IF(N243="základní",J243,0)</f>
        <v>0</v>
      </c>
      <c r="BF243" s="162">
        <f>IF(N243="snížená",J243,0)</f>
        <v>0</v>
      </c>
      <c r="BG243" s="162">
        <f>IF(N243="zákl. přenesená",J243,0)</f>
        <v>0</v>
      </c>
      <c r="BH243" s="162">
        <f>IF(N243="sníž. přenesená",J243,0)</f>
        <v>0</v>
      </c>
      <c r="BI243" s="162">
        <f>IF(N243="nulová",J243,0)</f>
        <v>0</v>
      </c>
      <c r="BJ243" s="17" t="s">
        <v>81</v>
      </c>
      <c r="BK243" s="162">
        <f>ROUND(I243*H243,2)</f>
        <v>0</v>
      </c>
      <c r="BL243" s="17" t="s">
        <v>196</v>
      </c>
      <c r="BM243" s="161" t="s">
        <v>491</v>
      </c>
    </row>
    <row r="244" spans="1:47" s="2" customFormat="1" ht="11.25">
      <c r="A244" s="32"/>
      <c r="B244" s="33"/>
      <c r="C244" s="32"/>
      <c r="D244" s="163" t="s">
        <v>168</v>
      </c>
      <c r="E244" s="32"/>
      <c r="F244" s="164" t="s">
        <v>515</v>
      </c>
      <c r="G244" s="32"/>
      <c r="H244" s="32"/>
      <c r="I244" s="165"/>
      <c r="J244" s="32"/>
      <c r="K244" s="32"/>
      <c r="L244" s="33"/>
      <c r="M244" s="166"/>
      <c r="N244" s="167"/>
      <c r="O244" s="58"/>
      <c r="P244" s="58"/>
      <c r="Q244" s="58"/>
      <c r="R244" s="58"/>
      <c r="S244" s="58"/>
      <c r="T244" s="59"/>
      <c r="U244" s="32"/>
      <c r="V244" s="32"/>
      <c r="W244" s="32"/>
      <c r="X244" s="32"/>
      <c r="Y244" s="32"/>
      <c r="Z244" s="32"/>
      <c r="AA244" s="32"/>
      <c r="AB244" s="32"/>
      <c r="AC244" s="32"/>
      <c r="AD244" s="32"/>
      <c r="AE244" s="32"/>
      <c r="AT244" s="17" t="s">
        <v>168</v>
      </c>
      <c r="AU244" s="17" t="s">
        <v>83</v>
      </c>
    </row>
    <row r="245" spans="2:63" s="12" customFormat="1" ht="22.9" customHeight="1">
      <c r="B245" s="136"/>
      <c r="D245" s="137" t="s">
        <v>73</v>
      </c>
      <c r="E245" s="147" t="s">
        <v>492</v>
      </c>
      <c r="F245" s="147" t="s">
        <v>518</v>
      </c>
      <c r="I245" s="139"/>
      <c r="J245" s="148">
        <f>BK245</f>
        <v>0</v>
      </c>
      <c r="L245" s="136"/>
      <c r="M245" s="141"/>
      <c r="N245" s="142"/>
      <c r="O245" s="142"/>
      <c r="P245" s="143">
        <f>SUM(P246:P257)</f>
        <v>0</v>
      </c>
      <c r="Q245" s="142"/>
      <c r="R245" s="143">
        <f>SUM(R246:R257)</f>
        <v>0</v>
      </c>
      <c r="S245" s="142"/>
      <c r="T245" s="144">
        <f>SUM(T246:T257)</f>
        <v>0</v>
      </c>
      <c r="AR245" s="137" t="s">
        <v>81</v>
      </c>
      <c r="AT245" s="145" t="s">
        <v>73</v>
      </c>
      <c r="AU245" s="145" t="s">
        <v>81</v>
      </c>
      <c r="AY245" s="137" t="s">
        <v>158</v>
      </c>
      <c r="BK245" s="146">
        <f>SUM(BK246:BK257)</f>
        <v>0</v>
      </c>
    </row>
    <row r="246" spans="1:65" s="2" customFormat="1" ht="14.45" customHeight="1">
      <c r="A246" s="32"/>
      <c r="B246" s="149"/>
      <c r="C246" s="150" t="s">
        <v>398</v>
      </c>
      <c r="D246" s="150" t="s">
        <v>161</v>
      </c>
      <c r="E246" s="151" t="s">
        <v>519</v>
      </c>
      <c r="F246" s="152" t="s">
        <v>520</v>
      </c>
      <c r="G246" s="153" t="s">
        <v>232</v>
      </c>
      <c r="H246" s="154">
        <v>720</v>
      </c>
      <c r="I246" s="155"/>
      <c r="J246" s="156">
        <f>ROUND(I246*H246,2)</f>
        <v>0</v>
      </c>
      <c r="K246" s="152" t="s">
        <v>1</v>
      </c>
      <c r="L246" s="33"/>
      <c r="M246" s="157" t="s">
        <v>1</v>
      </c>
      <c r="N246" s="158" t="s">
        <v>39</v>
      </c>
      <c r="O246" s="58"/>
      <c r="P246" s="159">
        <f>O246*H246</f>
        <v>0</v>
      </c>
      <c r="Q246" s="159">
        <v>0</v>
      </c>
      <c r="R246" s="159">
        <f>Q246*H246</f>
        <v>0</v>
      </c>
      <c r="S246" s="159">
        <v>0</v>
      </c>
      <c r="T246" s="160">
        <f>S246*H246</f>
        <v>0</v>
      </c>
      <c r="U246" s="32"/>
      <c r="V246" s="32"/>
      <c r="W246" s="32"/>
      <c r="X246" s="32"/>
      <c r="Y246" s="32"/>
      <c r="Z246" s="32"/>
      <c r="AA246" s="32"/>
      <c r="AB246" s="32"/>
      <c r="AC246" s="32"/>
      <c r="AD246" s="32"/>
      <c r="AE246" s="32"/>
      <c r="AR246" s="161" t="s">
        <v>196</v>
      </c>
      <c r="AT246" s="161" t="s">
        <v>161</v>
      </c>
      <c r="AU246" s="161" t="s">
        <v>83</v>
      </c>
      <c r="AY246" s="17" t="s">
        <v>158</v>
      </c>
      <c r="BE246" s="162">
        <f>IF(N246="základní",J246,0)</f>
        <v>0</v>
      </c>
      <c r="BF246" s="162">
        <f>IF(N246="snížená",J246,0)</f>
        <v>0</v>
      </c>
      <c r="BG246" s="162">
        <f>IF(N246="zákl. přenesená",J246,0)</f>
        <v>0</v>
      </c>
      <c r="BH246" s="162">
        <f>IF(N246="sníž. přenesená",J246,0)</f>
        <v>0</v>
      </c>
      <c r="BI246" s="162">
        <f>IF(N246="nulová",J246,0)</f>
        <v>0</v>
      </c>
      <c r="BJ246" s="17" t="s">
        <v>81</v>
      </c>
      <c r="BK246" s="162">
        <f>ROUND(I246*H246,2)</f>
        <v>0</v>
      </c>
      <c r="BL246" s="17" t="s">
        <v>196</v>
      </c>
      <c r="BM246" s="161" t="s">
        <v>496</v>
      </c>
    </row>
    <row r="247" spans="1:47" s="2" customFormat="1" ht="11.25">
      <c r="A247" s="32"/>
      <c r="B247" s="33"/>
      <c r="C247" s="32"/>
      <c r="D247" s="163" t="s">
        <v>168</v>
      </c>
      <c r="E247" s="32"/>
      <c r="F247" s="164" t="s">
        <v>520</v>
      </c>
      <c r="G247" s="32"/>
      <c r="H247" s="32"/>
      <c r="I247" s="165"/>
      <c r="J247" s="32"/>
      <c r="K247" s="32"/>
      <c r="L247" s="33"/>
      <c r="M247" s="166"/>
      <c r="N247" s="167"/>
      <c r="O247" s="58"/>
      <c r="P247" s="58"/>
      <c r="Q247" s="58"/>
      <c r="R247" s="58"/>
      <c r="S247" s="58"/>
      <c r="T247" s="59"/>
      <c r="U247" s="32"/>
      <c r="V247" s="32"/>
      <c r="W247" s="32"/>
      <c r="X247" s="32"/>
      <c r="Y247" s="32"/>
      <c r="Z247" s="32"/>
      <c r="AA247" s="32"/>
      <c r="AB247" s="32"/>
      <c r="AC247" s="32"/>
      <c r="AD247" s="32"/>
      <c r="AE247" s="32"/>
      <c r="AT247" s="17" t="s">
        <v>168</v>
      </c>
      <c r="AU247" s="17" t="s">
        <v>83</v>
      </c>
    </row>
    <row r="248" spans="1:65" s="2" customFormat="1" ht="14.45" customHeight="1">
      <c r="A248" s="32"/>
      <c r="B248" s="149"/>
      <c r="C248" s="150" t="s">
        <v>497</v>
      </c>
      <c r="D248" s="150" t="s">
        <v>161</v>
      </c>
      <c r="E248" s="151" t="s">
        <v>523</v>
      </c>
      <c r="F248" s="152" t="s">
        <v>524</v>
      </c>
      <c r="G248" s="153" t="s">
        <v>232</v>
      </c>
      <c r="H248" s="154">
        <v>500</v>
      </c>
      <c r="I248" s="155"/>
      <c r="J248" s="156">
        <f>ROUND(I248*H248,2)</f>
        <v>0</v>
      </c>
      <c r="K248" s="152" t="s">
        <v>1</v>
      </c>
      <c r="L248" s="33"/>
      <c r="M248" s="157" t="s">
        <v>1</v>
      </c>
      <c r="N248" s="158" t="s">
        <v>39</v>
      </c>
      <c r="O248" s="58"/>
      <c r="P248" s="159">
        <f>O248*H248</f>
        <v>0</v>
      </c>
      <c r="Q248" s="159">
        <v>0</v>
      </c>
      <c r="R248" s="159">
        <f>Q248*H248</f>
        <v>0</v>
      </c>
      <c r="S248" s="159">
        <v>0</v>
      </c>
      <c r="T248" s="160">
        <f>S248*H248</f>
        <v>0</v>
      </c>
      <c r="U248" s="32"/>
      <c r="V248" s="32"/>
      <c r="W248" s="32"/>
      <c r="X248" s="32"/>
      <c r="Y248" s="32"/>
      <c r="Z248" s="32"/>
      <c r="AA248" s="32"/>
      <c r="AB248" s="32"/>
      <c r="AC248" s="32"/>
      <c r="AD248" s="32"/>
      <c r="AE248" s="32"/>
      <c r="AR248" s="161" t="s">
        <v>196</v>
      </c>
      <c r="AT248" s="161" t="s">
        <v>161</v>
      </c>
      <c r="AU248" s="161" t="s">
        <v>83</v>
      </c>
      <c r="AY248" s="17" t="s">
        <v>158</v>
      </c>
      <c r="BE248" s="162">
        <f>IF(N248="základní",J248,0)</f>
        <v>0</v>
      </c>
      <c r="BF248" s="162">
        <f>IF(N248="snížená",J248,0)</f>
        <v>0</v>
      </c>
      <c r="BG248" s="162">
        <f>IF(N248="zákl. přenesená",J248,0)</f>
        <v>0</v>
      </c>
      <c r="BH248" s="162">
        <f>IF(N248="sníž. přenesená",J248,0)</f>
        <v>0</v>
      </c>
      <c r="BI248" s="162">
        <f>IF(N248="nulová",J248,0)</f>
        <v>0</v>
      </c>
      <c r="BJ248" s="17" t="s">
        <v>81</v>
      </c>
      <c r="BK248" s="162">
        <f>ROUND(I248*H248,2)</f>
        <v>0</v>
      </c>
      <c r="BL248" s="17" t="s">
        <v>196</v>
      </c>
      <c r="BM248" s="161" t="s">
        <v>500</v>
      </c>
    </row>
    <row r="249" spans="1:47" s="2" customFormat="1" ht="11.25">
      <c r="A249" s="32"/>
      <c r="B249" s="33"/>
      <c r="C249" s="32"/>
      <c r="D249" s="163" t="s">
        <v>168</v>
      </c>
      <c r="E249" s="32"/>
      <c r="F249" s="164" t="s">
        <v>524</v>
      </c>
      <c r="G249" s="32"/>
      <c r="H249" s="32"/>
      <c r="I249" s="165"/>
      <c r="J249" s="32"/>
      <c r="K249" s="32"/>
      <c r="L249" s="33"/>
      <c r="M249" s="166"/>
      <c r="N249" s="167"/>
      <c r="O249" s="58"/>
      <c r="P249" s="58"/>
      <c r="Q249" s="58"/>
      <c r="R249" s="58"/>
      <c r="S249" s="58"/>
      <c r="T249" s="59"/>
      <c r="U249" s="32"/>
      <c r="V249" s="32"/>
      <c r="W249" s="32"/>
      <c r="X249" s="32"/>
      <c r="Y249" s="32"/>
      <c r="Z249" s="32"/>
      <c r="AA249" s="32"/>
      <c r="AB249" s="32"/>
      <c r="AC249" s="32"/>
      <c r="AD249" s="32"/>
      <c r="AE249" s="32"/>
      <c r="AT249" s="17" t="s">
        <v>168</v>
      </c>
      <c r="AU249" s="17" t="s">
        <v>83</v>
      </c>
    </row>
    <row r="250" spans="1:65" s="2" customFormat="1" ht="14.45" customHeight="1">
      <c r="A250" s="32"/>
      <c r="B250" s="149"/>
      <c r="C250" s="150" t="s">
        <v>403</v>
      </c>
      <c r="D250" s="150" t="s">
        <v>161</v>
      </c>
      <c r="E250" s="151" t="s">
        <v>526</v>
      </c>
      <c r="F250" s="152" t="s">
        <v>527</v>
      </c>
      <c r="G250" s="153" t="s">
        <v>232</v>
      </c>
      <c r="H250" s="154">
        <v>200</v>
      </c>
      <c r="I250" s="155"/>
      <c r="J250" s="156">
        <f>ROUND(I250*H250,2)</f>
        <v>0</v>
      </c>
      <c r="K250" s="152" t="s">
        <v>1</v>
      </c>
      <c r="L250" s="33"/>
      <c r="M250" s="157" t="s">
        <v>1</v>
      </c>
      <c r="N250" s="158" t="s">
        <v>39</v>
      </c>
      <c r="O250" s="58"/>
      <c r="P250" s="159">
        <f>O250*H250</f>
        <v>0</v>
      </c>
      <c r="Q250" s="159">
        <v>0</v>
      </c>
      <c r="R250" s="159">
        <f>Q250*H250</f>
        <v>0</v>
      </c>
      <c r="S250" s="159">
        <v>0</v>
      </c>
      <c r="T250" s="160">
        <f>S250*H250</f>
        <v>0</v>
      </c>
      <c r="U250" s="32"/>
      <c r="V250" s="32"/>
      <c r="W250" s="32"/>
      <c r="X250" s="32"/>
      <c r="Y250" s="32"/>
      <c r="Z250" s="32"/>
      <c r="AA250" s="32"/>
      <c r="AB250" s="32"/>
      <c r="AC250" s="32"/>
      <c r="AD250" s="32"/>
      <c r="AE250" s="32"/>
      <c r="AR250" s="161" t="s">
        <v>196</v>
      </c>
      <c r="AT250" s="161" t="s">
        <v>161</v>
      </c>
      <c r="AU250" s="161" t="s">
        <v>83</v>
      </c>
      <c r="AY250" s="17" t="s">
        <v>158</v>
      </c>
      <c r="BE250" s="162">
        <f>IF(N250="základní",J250,0)</f>
        <v>0</v>
      </c>
      <c r="BF250" s="162">
        <f>IF(N250="snížená",J250,0)</f>
        <v>0</v>
      </c>
      <c r="BG250" s="162">
        <f>IF(N250="zákl. přenesená",J250,0)</f>
        <v>0</v>
      </c>
      <c r="BH250" s="162">
        <f>IF(N250="sníž. přenesená",J250,0)</f>
        <v>0</v>
      </c>
      <c r="BI250" s="162">
        <f>IF(N250="nulová",J250,0)</f>
        <v>0</v>
      </c>
      <c r="BJ250" s="17" t="s">
        <v>81</v>
      </c>
      <c r="BK250" s="162">
        <f>ROUND(I250*H250,2)</f>
        <v>0</v>
      </c>
      <c r="BL250" s="17" t="s">
        <v>196</v>
      </c>
      <c r="BM250" s="161" t="s">
        <v>505</v>
      </c>
    </row>
    <row r="251" spans="1:47" s="2" customFormat="1" ht="11.25">
      <c r="A251" s="32"/>
      <c r="B251" s="33"/>
      <c r="C251" s="32"/>
      <c r="D251" s="163" t="s">
        <v>168</v>
      </c>
      <c r="E251" s="32"/>
      <c r="F251" s="164" t="s">
        <v>527</v>
      </c>
      <c r="G251" s="32"/>
      <c r="H251" s="32"/>
      <c r="I251" s="165"/>
      <c r="J251" s="32"/>
      <c r="K251" s="32"/>
      <c r="L251" s="33"/>
      <c r="M251" s="166"/>
      <c r="N251" s="167"/>
      <c r="O251" s="58"/>
      <c r="P251" s="58"/>
      <c r="Q251" s="58"/>
      <c r="R251" s="58"/>
      <c r="S251" s="58"/>
      <c r="T251" s="59"/>
      <c r="U251" s="32"/>
      <c r="V251" s="32"/>
      <c r="W251" s="32"/>
      <c r="X251" s="32"/>
      <c r="Y251" s="32"/>
      <c r="Z251" s="32"/>
      <c r="AA251" s="32"/>
      <c r="AB251" s="32"/>
      <c r="AC251" s="32"/>
      <c r="AD251" s="32"/>
      <c r="AE251" s="32"/>
      <c r="AT251" s="17" t="s">
        <v>168</v>
      </c>
      <c r="AU251" s="17" t="s">
        <v>83</v>
      </c>
    </row>
    <row r="252" spans="1:65" s="2" customFormat="1" ht="14.45" customHeight="1">
      <c r="A252" s="32"/>
      <c r="B252" s="149"/>
      <c r="C252" s="150" t="s">
        <v>506</v>
      </c>
      <c r="D252" s="150" t="s">
        <v>161</v>
      </c>
      <c r="E252" s="151" t="s">
        <v>530</v>
      </c>
      <c r="F252" s="152" t="s">
        <v>531</v>
      </c>
      <c r="G252" s="153" t="s">
        <v>232</v>
      </c>
      <c r="H252" s="154">
        <v>50</v>
      </c>
      <c r="I252" s="155"/>
      <c r="J252" s="156">
        <f>ROUND(I252*H252,2)</f>
        <v>0</v>
      </c>
      <c r="K252" s="152" t="s">
        <v>1</v>
      </c>
      <c r="L252" s="33"/>
      <c r="M252" s="157" t="s">
        <v>1</v>
      </c>
      <c r="N252" s="158" t="s">
        <v>39</v>
      </c>
      <c r="O252" s="58"/>
      <c r="P252" s="159">
        <f>O252*H252</f>
        <v>0</v>
      </c>
      <c r="Q252" s="159">
        <v>0</v>
      </c>
      <c r="R252" s="159">
        <f>Q252*H252</f>
        <v>0</v>
      </c>
      <c r="S252" s="159">
        <v>0</v>
      </c>
      <c r="T252" s="160">
        <f>S252*H252</f>
        <v>0</v>
      </c>
      <c r="U252" s="32"/>
      <c r="V252" s="32"/>
      <c r="W252" s="32"/>
      <c r="X252" s="32"/>
      <c r="Y252" s="32"/>
      <c r="Z252" s="32"/>
      <c r="AA252" s="32"/>
      <c r="AB252" s="32"/>
      <c r="AC252" s="32"/>
      <c r="AD252" s="32"/>
      <c r="AE252" s="32"/>
      <c r="AR252" s="161" t="s">
        <v>196</v>
      </c>
      <c r="AT252" s="161" t="s">
        <v>161</v>
      </c>
      <c r="AU252" s="161" t="s">
        <v>83</v>
      </c>
      <c r="AY252" s="17" t="s">
        <v>158</v>
      </c>
      <c r="BE252" s="162">
        <f>IF(N252="základní",J252,0)</f>
        <v>0</v>
      </c>
      <c r="BF252" s="162">
        <f>IF(N252="snížená",J252,0)</f>
        <v>0</v>
      </c>
      <c r="BG252" s="162">
        <f>IF(N252="zákl. přenesená",J252,0)</f>
        <v>0</v>
      </c>
      <c r="BH252" s="162">
        <f>IF(N252="sníž. přenesená",J252,0)</f>
        <v>0</v>
      </c>
      <c r="BI252" s="162">
        <f>IF(N252="nulová",J252,0)</f>
        <v>0</v>
      </c>
      <c r="BJ252" s="17" t="s">
        <v>81</v>
      </c>
      <c r="BK252" s="162">
        <f>ROUND(I252*H252,2)</f>
        <v>0</v>
      </c>
      <c r="BL252" s="17" t="s">
        <v>196</v>
      </c>
      <c r="BM252" s="161" t="s">
        <v>509</v>
      </c>
    </row>
    <row r="253" spans="1:47" s="2" customFormat="1" ht="11.25">
      <c r="A253" s="32"/>
      <c r="B253" s="33"/>
      <c r="C253" s="32"/>
      <c r="D253" s="163" t="s">
        <v>168</v>
      </c>
      <c r="E253" s="32"/>
      <c r="F253" s="164" t="s">
        <v>531</v>
      </c>
      <c r="G253" s="32"/>
      <c r="H253" s="32"/>
      <c r="I253" s="165"/>
      <c r="J253" s="32"/>
      <c r="K253" s="32"/>
      <c r="L253" s="33"/>
      <c r="M253" s="166"/>
      <c r="N253" s="167"/>
      <c r="O253" s="58"/>
      <c r="P253" s="58"/>
      <c r="Q253" s="58"/>
      <c r="R253" s="58"/>
      <c r="S253" s="58"/>
      <c r="T253" s="59"/>
      <c r="U253" s="32"/>
      <c r="V253" s="32"/>
      <c r="W253" s="32"/>
      <c r="X253" s="32"/>
      <c r="Y253" s="32"/>
      <c r="Z253" s="32"/>
      <c r="AA253" s="32"/>
      <c r="AB253" s="32"/>
      <c r="AC253" s="32"/>
      <c r="AD253" s="32"/>
      <c r="AE253" s="32"/>
      <c r="AT253" s="17" t="s">
        <v>168</v>
      </c>
      <c r="AU253" s="17" t="s">
        <v>83</v>
      </c>
    </row>
    <row r="254" spans="1:65" s="2" customFormat="1" ht="14.45" customHeight="1">
      <c r="A254" s="32"/>
      <c r="B254" s="149"/>
      <c r="C254" s="150" t="s">
        <v>408</v>
      </c>
      <c r="D254" s="150" t="s">
        <v>161</v>
      </c>
      <c r="E254" s="151" t="s">
        <v>784</v>
      </c>
      <c r="F254" s="152" t="s">
        <v>785</v>
      </c>
      <c r="G254" s="153" t="s">
        <v>232</v>
      </c>
      <c r="H254" s="154">
        <v>30</v>
      </c>
      <c r="I254" s="155"/>
      <c r="J254" s="156">
        <f>ROUND(I254*H254,2)</f>
        <v>0</v>
      </c>
      <c r="K254" s="152" t="s">
        <v>1</v>
      </c>
      <c r="L254" s="33"/>
      <c r="M254" s="157" t="s">
        <v>1</v>
      </c>
      <c r="N254" s="158" t="s">
        <v>39</v>
      </c>
      <c r="O254" s="58"/>
      <c r="P254" s="159">
        <f>O254*H254</f>
        <v>0</v>
      </c>
      <c r="Q254" s="159">
        <v>0</v>
      </c>
      <c r="R254" s="159">
        <f>Q254*H254</f>
        <v>0</v>
      </c>
      <c r="S254" s="159">
        <v>0</v>
      </c>
      <c r="T254" s="160">
        <f>S254*H254</f>
        <v>0</v>
      </c>
      <c r="U254" s="32"/>
      <c r="V254" s="32"/>
      <c r="W254" s="32"/>
      <c r="X254" s="32"/>
      <c r="Y254" s="32"/>
      <c r="Z254" s="32"/>
      <c r="AA254" s="32"/>
      <c r="AB254" s="32"/>
      <c r="AC254" s="32"/>
      <c r="AD254" s="32"/>
      <c r="AE254" s="32"/>
      <c r="AR254" s="161" t="s">
        <v>196</v>
      </c>
      <c r="AT254" s="161" t="s">
        <v>161</v>
      </c>
      <c r="AU254" s="161" t="s">
        <v>83</v>
      </c>
      <c r="AY254" s="17" t="s">
        <v>158</v>
      </c>
      <c r="BE254" s="162">
        <f>IF(N254="základní",J254,0)</f>
        <v>0</v>
      </c>
      <c r="BF254" s="162">
        <f>IF(N254="snížená",J254,0)</f>
        <v>0</v>
      </c>
      <c r="BG254" s="162">
        <f>IF(N254="zákl. přenesená",J254,0)</f>
        <v>0</v>
      </c>
      <c r="BH254" s="162">
        <f>IF(N254="sníž. přenesená",J254,0)</f>
        <v>0</v>
      </c>
      <c r="BI254" s="162">
        <f>IF(N254="nulová",J254,0)</f>
        <v>0</v>
      </c>
      <c r="BJ254" s="17" t="s">
        <v>81</v>
      </c>
      <c r="BK254" s="162">
        <f>ROUND(I254*H254,2)</f>
        <v>0</v>
      </c>
      <c r="BL254" s="17" t="s">
        <v>196</v>
      </c>
      <c r="BM254" s="161" t="s">
        <v>512</v>
      </c>
    </row>
    <row r="255" spans="1:47" s="2" customFormat="1" ht="11.25">
      <c r="A255" s="32"/>
      <c r="B255" s="33"/>
      <c r="C255" s="32"/>
      <c r="D255" s="163" t="s">
        <v>168</v>
      </c>
      <c r="E255" s="32"/>
      <c r="F255" s="164" t="s">
        <v>785</v>
      </c>
      <c r="G255" s="32"/>
      <c r="H255" s="32"/>
      <c r="I255" s="165"/>
      <c r="J255" s="32"/>
      <c r="K255" s="32"/>
      <c r="L255" s="33"/>
      <c r="M255" s="166"/>
      <c r="N255" s="167"/>
      <c r="O255" s="58"/>
      <c r="P255" s="58"/>
      <c r="Q255" s="58"/>
      <c r="R255" s="58"/>
      <c r="S255" s="58"/>
      <c r="T255" s="59"/>
      <c r="U255" s="32"/>
      <c r="V255" s="32"/>
      <c r="W255" s="32"/>
      <c r="X255" s="32"/>
      <c r="Y255" s="32"/>
      <c r="Z255" s="32"/>
      <c r="AA255" s="32"/>
      <c r="AB255" s="32"/>
      <c r="AC255" s="32"/>
      <c r="AD255" s="32"/>
      <c r="AE255" s="32"/>
      <c r="AT255" s="17" t="s">
        <v>168</v>
      </c>
      <c r="AU255" s="17" t="s">
        <v>83</v>
      </c>
    </row>
    <row r="256" spans="1:65" s="2" customFormat="1" ht="14.45" customHeight="1">
      <c r="A256" s="32"/>
      <c r="B256" s="149"/>
      <c r="C256" s="150" t="s">
        <v>513</v>
      </c>
      <c r="D256" s="150" t="s">
        <v>161</v>
      </c>
      <c r="E256" s="151" t="s">
        <v>786</v>
      </c>
      <c r="F256" s="152" t="s">
        <v>787</v>
      </c>
      <c r="G256" s="153" t="s">
        <v>232</v>
      </c>
      <c r="H256" s="154">
        <v>60</v>
      </c>
      <c r="I256" s="155"/>
      <c r="J256" s="156">
        <f>ROUND(I256*H256,2)</f>
        <v>0</v>
      </c>
      <c r="K256" s="152" t="s">
        <v>1</v>
      </c>
      <c r="L256" s="33"/>
      <c r="M256" s="157" t="s">
        <v>1</v>
      </c>
      <c r="N256" s="158" t="s">
        <v>39</v>
      </c>
      <c r="O256" s="58"/>
      <c r="P256" s="159">
        <f>O256*H256</f>
        <v>0</v>
      </c>
      <c r="Q256" s="159">
        <v>0</v>
      </c>
      <c r="R256" s="159">
        <f>Q256*H256</f>
        <v>0</v>
      </c>
      <c r="S256" s="159">
        <v>0</v>
      </c>
      <c r="T256" s="160">
        <f>S256*H256</f>
        <v>0</v>
      </c>
      <c r="U256" s="32"/>
      <c r="V256" s="32"/>
      <c r="W256" s="32"/>
      <c r="X256" s="32"/>
      <c r="Y256" s="32"/>
      <c r="Z256" s="32"/>
      <c r="AA256" s="32"/>
      <c r="AB256" s="32"/>
      <c r="AC256" s="32"/>
      <c r="AD256" s="32"/>
      <c r="AE256" s="32"/>
      <c r="AR256" s="161" t="s">
        <v>196</v>
      </c>
      <c r="AT256" s="161" t="s">
        <v>161</v>
      </c>
      <c r="AU256" s="161" t="s">
        <v>83</v>
      </c>
      <c r="AY256" s="17" t="s">
        <v>158</v>
      </c>
      <c r="BE256" s="162">
        <f>IF(N256="základní",J256,0)</f>
        <v>0</v>
      </c>
      <c r="BF256" s="162">
        <f>IF(N256="snížená",J256,0)</f>
        <v>0</v>
      </c>
      <c r="BG256" s="162">
        <f>IF(N256="zákl. přenesená",J256,0)</f>
        <v>0</v>
      </c>
      <c r="BH256" s="162">
        <f>IF(N256="sníž. přenesená",J256,0)</f>
        <v>0</v>
      </c>
      <c r="BI256" s="162">
        <f>IF(N256="nulová",J256,0)</f>
        <v>0</v>
      </c>
      <c r="BJ256" s="17" t="s">
        <v>81</v>
      </c>
      <c r="BK256" s="162">
        <f>ROUND(I256*H256,2)</f>
        <v>0</v>
      </c>
      <c r="BL256" s="17" t="s">
        <v>196</v>
      </c>
      <c r="BM256" s="161" t="s">
        <v>516</v>
      </c>
    </row>
    <row r="257" spans="1:47" s="2" customFormat="1" ht="11.25">
      <c r="A257" s="32"/>
      <c r="B257" s="33"/>
      <c r="C257" s="32"/>
      <c r="D257" s="163" t="s">
        <v>168</v>
      </c>
      <c r="E257" s="32"/>
      <c r="F257" s="164" t="s">
        <v>787</v>
      </c>
      <c r="G257" s="32"/>
      <c r="H257" s="32"/>
      <c r="I257" s="165"/>
      <c r="J257" s="32"/>
      <c r="K257" s="32"/>
      <c r="L257" s="33"/>
      <c r="M257" s="166"/>
      <c r="N257" s="167"/>
      <c r="O257" s="58"/>
      <c r="P257" s="58"/>
      <c r="Q257" s="58"/>
      <c r="R257" s="58"/>
      <c r="S257" s="58"/>
      <c r="T257" s="59"/>
      <c r="U257" s="32"/>
      <c r="V257" s="32"/>
      <c r="W257" s="32"/>
      <c r="X257" s="32"/>
      <c r="Y257" s="32"/>
      <c r="Z257" s="32"/>
      <c r="AA257" s="32"/>
      <c r="AB257" s="32"/>
      <c r="AC257" s="32"/>
      <c r="AD257" s="32"/>
      <c r="AE257" s="32"/>
      <c r="AT257" s="17" t="s">
        <v>168</v>
      </c>
      <c r="AU257" s="17" t="s">
        <v>83</v>
      </c>
    </row>
    <row r="258" spans="2:63" s="12" customFormat="1" ht="22.9" customHeight="1">
      <c r="B258" s="136"/>
      <c r="D258" s="137" t="s">
        <v>73</v>
      </c>
      <c r="E258" s="147" t="s">
        <v>501</v>
      </c>
      <c r="F258" s="147" t="s">
        <v>537</v>
      </c>
      <c r="I258" s="139"/>
      <c r="J258" s="148">
        <f>BK258</f>
        <v>0</v>
      </c>
      <c r="L258" s="136"/>
      <c r="M258" s="141"/>
      <c r="N258" s="142"/>
      <c r="O258" s="142"/>
      <c r="P258" s="143">
        <f>SUM(P259:P262)</f>
        <v>0</v>
      </c>
      <c r="Q258" s="142"/>
      <c r="R258" s="143">
        <f>SUM(R259:R262)</f>
        <v>0</v>
      </c>
      <c r="S258" s="142"/>
      <c r="T258" s="144">
        <f>SUM(T259:T262)</f>
        <v>0</v>
      </c>
      <c r="AR258" s="137" t="s">
        <v>81</v>
      </c>
      <c r="AT258" s="145" t="s">
        <v>73</v>
      </c>
      <c r="AU258" s="145" t="s">
        <v>81</v>
      </c>
      <c r="AY258" s="137" t="s">
        <v>158</v>
      </c>
      <c r="BK258" s="146">
        <f>SUM(BK259:BK262)</f>
        <v>0</v>
      </c>
    </row>
    <row r="259" spans="1:65" s="2" customFormat="1" ht="14.45" customHeight="1">
      <c r="A259" s="32"/>
      <c r="B259" s="149"/>
      <c r="C259" s="150" t="s">
        <v>412</v>
      </c>
      <c r="D259" s="150" t="s">
        <v>161</v>
      </c>
      <c r="E259" s="151" t="s">
        <v>539</v>
      </c>
      <c r="F259" s="152" t="s">
        <v>540</v>
      </c>
      <c r="G259" s="153" t="s">
        <v>232</v>
      </c>
      <c r="H259" s="154">
        <v>100</v>
      </c>
      <c r="I259" s="155"/>
      <c r="J259" s="156">
        <f>ROUND(I259*H259,2)</f>
        <v>0</v>
      </c>
      <c r="K259" s="152" t="s">
        <v>1</v>
      </c>
      <c r="L259" s="33"/>
      <c r="M259" s="157" t="s">
        <v>1</v>
      </c>
      <c r="N259" s="158" t="s">
        <v>39</v>
      </c>
      <c r="O259" s="58"/>
      <c r="P259" s="159">
        <f>O259*H259</f>
        <v>0</v>
      </c>
      <c r="Q259" s="159">
        <v>0</v>
      </c>
      <c r="R259" s="159">
        <f>Q259*H259</f>
        <v>0</v>
      </c>
      <c r="S259" s="159">
        <v>0</v>
      </c>
      <c r="T259" s="160">
        <f>S259*H259</f>
        <v>0</v>
      </c>
      <c r="U259" s="32"/>
      <c r="V259" s="32"/>
      <c r="W259" s="32"/>
      <c r="X259" s="32"/>
      <c r="Y259" s="32"/>
      <c r="Z259" s="32"/>
      <c r="AA259" s="32"/>
      <c r="AB259" s="32"/>
      <c r="AC259" s="32"/>
      <c r="AD259" s="32"/>
      <c r="AE259" s="32"/>
      <c r="AR259" s="161" t="s">
        <v>196</v>
      </c>
      <c r="AT259" s="161" t="s">
        <v>161</v>
      </c>
      <c r="AU259" s="161" t="s">
        <v>83</v>
      </c>
      <c r="AY259" s="17" t="s">
        <v>158</v>
      </c>
      <c r="BE259" s="162">
        <f>IF(N259="základní",J259,0)</f>
        <v>0</v>
      </c>
      <c r="BF259" s="162">
        <f>IF(N259="snížená",J259,0)</f>
        <v>0</v>
      </c>
      <c r="BG259" s="162">
        <f>IF(N259="zákl. přenesená",J259,0)</f>
        <v>0</v>
      </c>
      <c r="BH259" s="162">
        <f>IF(N259="sníž. přenesená",J259,0)</f>
        <v>0</v>
      </c>
      <c r="BI259" s="162">
        <f>IF(N259="nulová",J259,0)</f>
        <v>0</v>
      </c>
      <c r="BJ259" s="17" t="s">
        <v>81</v>
      </c>
      <c r="BK259" s="162">
        <f>ROUND(I259*H259,2)</f>
        <v>0</v>
      </c>
      <c r="BL259" s="17" t="s">
        <v>196</v>
      </c>
      <c r="BM259" s="161" t="s">
        <v>521</v>
      </c>
    </row>
    <row r="260" spans="1:47" s="2" customFormat="1" ht="11.25">
      <c r="A260" s="32"/>
      <c r="B260" s="33"/>
      <c r="C260" s="32"/>
      <c r="D260" s="163" t="s">
        <v>168</v>
      </c>
      <c r="E260" s="32"/>
      <c r="F260" s="164" t="s">
        <v>540</v>
      </c>
      <c r="G260" s="32"/>
      <c r="H260" s="32"/>
      <c r="I260" s="165"/>
      <c r="J260" s="32"/>
      <c r="K260" s="32"/>
      <c r="L260" s="33"/>
      <c r="M260" s="166"/>
      <c r="N260" s="167"/>
      <c r="O260" s="58"/>
      <c r="P260" s="58"/>
      <c r="Q260" s="58"/>
      <c r="R260" s="58"/>
      <c r="S260" s="58"/>
      <c r="T260" s="59"/>
      <c r="U260" s="32"/>
      <c r="V260" s="32"/>
      <c r="W260" s="32"/>
      <c r="X260" s="32"/>
      <c r="Y260" s="32"/>
      <c r="Z260" s="32"/>
      <c r="AA260" s="32"/>
      <c r="AB260" s="32"/>
      <c r="AC260" s="32"/>
      <c r="AD260" s="32"/>
      <c r="AE260" s="32"/>
      <c r="AT260" s="17" t="s">
        <v>168</v>
      </c>
      <c r="AU260" s="17" t="s">
        <v>83</v>
      </c>
    </row>
    <row r="261" spans="1:65" s="2" customFormat="1" ht="14.45" customHeight="1">
      <c r="A261" s="32"/>
      <c r="B261" s="149"/>
      <c r="C261" s="150" t="s">
        <v>522</v>
      </c>
      <c r="D261" s="150" t="s">
        <v>161</v>
      </c>
      <c r="E261" s="151" t="s">
        <v>542</v>
      </c>
      <c r="F261" s="152" t="s">
        <v>543</v>
      </c>
      <c r="G261" s="153" t="s">
        <v>232</v>
      </c>
      <c r="H261" s="154">
        <v>60</v>
      </c>
      <c r="I261" s="155"/>
      <c r="J261" s="156">
        <f>ROUND(I261*H261,2)</f>
        <v>0</v>
      </c>
      <c r="K261" s="152" t="s">
        <v>1</v>
      </c>
      <c r="L261" s="33"/>
      <c r="M261" s="157" t="s">
        <v>1</v>
      </c>
      <c r="N261" s="158" t="s">
        <v>39</v>
      </c>
      <c r="O261" s="58"/>
      <c r="P261" s="159">
        <f>O261*H261</f>
        <v>0</v>
      </c>
      <c r="Q261" s="159">
        <v>0</v>
      </c>
      <c r="R261" s="159">
        <f>Q261*H261</f>
        <v>0</v>
      </c>
      <c r="S261" s="159">
        <v>0</v>
      </c>
      <c r="T261" s="160">
        <f>S261*H261</f>
        <v>0</v>
      </c>
      <c r="U261" s="32"/>
      <c r="V261" s="32"/>
      <c r="W261" s="32"/>
      <c r="X261" s="32"/>
      <c r="Y261" s="32"/>
      <c r="Z261" s="32"/>
      <c r="AA261" s="32"/>
      <c r="AB261" s="32"/>
      <c r="AC261" s="32"/>
      <c r="AD261" s="32"/>
      <c r="AE261" s="32"/>
      <c r="AR261" s="161" t="s">
        <v>196</v>
      </c>
      <c r="AT261" s="161" t="s">
        <v>161</v>
      </c>
      <c r="AU261" s="161" t="s">
        <v>83</v>
      </c>
      <c r="AY261" s="17" t="s">
        <v>158</v>
      </c>
      <c r="BE261" s="162">
        <f>IF(N261="základní",J261,0)</f>
        <v>0</v>
      </c>
      <c r="BF261" s="162">
        <f>IF(N261="snížená",J261,0)</f>
        <v>0</v>
      </c>
      <c r="BG261" s="162">
        <f>IF(N261="zákl. přenesená",J261,0)</f>
        <v>0</v>
      </c>
      <c r="BH261" s="162">
        <f>IF(N261="sníž. přenesená",J261,0)</f>
        <v>0</v>
      </c>
      <c r="BI261" s="162">
        <f>IF(N261="nulová",J261,0)</f>
        <v>0</v>
      </c>
      <c r="BJ261" s="17" t="s">
        <v>81</v>
      </c>
      <c r="BK261" s="162">
        <f>ROUND(I261*H261,2)</f>
        <v>0</v>
      </c>
      <c r="BL261" s="17" t="s">
        <v>196</v>
      </c>
      <c r="BM261" s="161" t="s">
        <v>525</v>
      </c>
    </row>
    <row r="262" spans="1:47" s="2" customFormat="1" ht="11.25">
      <c r="A262" s="32"/>
      <c r="B262" s="33"/>
      <c r="C262" s="32"/>
      <c r="D262" s="163" t="s">
        <v>168</v>
      </c>
      <c r="E262" s="32"/>
      <c r="F262" s="164" t="s">
        <v>543</v>
      </c>
      <c r="G262" s="32"/>
      <c r="H262" s="32"/>
      <c r="I262" s="165"/>
      <c r="J262" s="32"/>
      <c r="K262" s="32"/>
      <c r="L262" s="33"/>
      <c r="M262" s="166"/>
      <c r="N262" s="167"/>
      <c r="O262" s="58"/>
      <c r="P262" s="58"/>
      <c r="Q262" s="58"/>
      <c r="R262" s="58"/>
      <c r="S262" s="58"/>
      <c r="T262" s="59"/>
      <c r="U262" s="32"/>
      <c r="V262" s="32"/>
      <c r="W262" s="32"/>
      <c r="X262" s="32"/>
      <c r="Y262" s="32"/>
      <c r="Z262" s="32"/>
      <c r="AA262" s="32"/>
      <c r="AB262" s="32"/>
      <c r="AC262" s="32"/>
      <c r="AD262" s="32"/>
      <c r="AE262" s="32"/>
      <c r="AT262" s="17" t="s">
        <v>168</v>
      </c>
      <c r="AU262" s="17" t="s">
        <v>83</v>
      </c>
    </row>
    <row r="263" spans="2:63" s="12" customFormat="1" ht="22.9" customHeight="1">
      <c r="B263" s="136"/>
      <c r="D263" s="137" t="s">
        <v>73</v>
      </c>
      <c r="E263" s="147" t="s">
        <v>517</v>
      </c>
      <c r="F263" s="147" t="s">
        <v>546</v>
      </c>
      <c r="I263" s="139"/>
      <c r="J263" s="148">
        <f>BK263</f>
        <v>0</v>
      </c>
      <c r="L263" s="136"/>
      <c r="M263" s="141"/>
      <c r="N263" s="142"/>
      <c r="O263" s="142"/>
      <c r="P263" s="143">
        <f>SUM(P264:P271)</f>
        <v>0</v>
      </c>
      <c r="Q263" s="142"/>
      <c r="R263" s="143">
        <f>SUM(R264:R271)</f>
        <v>0</v>
      </c>
      <c r="S263" s="142"/>
      <c r="T263" s="144">
        <f>SUM(T264:T271)</f>
        <v>0</v>
      </c>
      <c r="AR263" s="137" t="s">
        <v>81</v>
      </c>
      <c r="AT263" s="145" t="s">
        <v>73</v>
      </c>
      <c r="AU263" s="145" t="s">
        <v>81</v>
      </c>
      <c r="AY263" s="137" t="s">
        <v>158</v>
      </c>
      <c r="BK263" s="146">
        <f>SUM(BK264:BK271)</f>
        <v>0</v>
      </c>
    </row>
    <row r="264" spans="1:65" s="2" customFormat="1" ht="14.45" customHeight="1">
      <c r="A264" s="32"/>
      <c r="B264" s="149"/>
      <c r="C264" s="150" t="s">
        <v>415</v>
      </c>
      <c r="D264" s="150" t="s">
        <v>161</v>
      </c>
      <c r="E264" s="151" t="s">
        <v>548</v>
      </c>
      <c r="F264" s="152" t="s">
        <v>549</v>
      </c>
      <c r="G264" s="153" t="s">
        <v>340</v>
      </c>
      <c r="H264" s="154">
        <v>94</v>
      </c>
      <c r="I264" s="155"/>
      <c r="J264" s="156">
        <f>ROUND(I264*H264,2)</f>
        <v>0</v>
      </c>
      <c r="K264" s="152" t="s">
        <v>1</v>
      </c>
      <c r="L264" s="33"/>
      <c r="M264" s="157" t="s">
        <v>1</v>
      </c>
      <c r="N264" s="158" t="s">
        <v>39</v>
      </c>
      <c r="O264" s="58"/>
      <c r="P264" s="159">
        <f>O264*H264</f>
        <v>0</v>
      </c>
      <c r="Q264" s="159">
        <v>0</v>
      </c>
      <c r="R264" s="159">
        <f>Q264*H264</f>
        <v>0</v>
      </c>
      <c r="S264" s="159">
        <v>0</v>
      </c>
      <c r="T264" s="160">
        <f>S264*H264</f>
        <v>0</v>
      </c>
      <c r="U264" s="32"/>
      <c r="V264" s="32"/>
      <c r="W264" s="32"/>
      <c r="X264" s="32"/>
      <c r="Y264" s="32"/>
      <c r="Z264" s="32"/>
      <c r="AA264" s="32"/>
      <c r="AB264" s="32"/>
      <c r="AC264" s="32"/>
      <c r="AD264" s="32"/>
      <c r="AE264" s="32"/>
      <c r="AR264" s="161" t="s">
        <v>196</v>
      </c>
      <c r="AT264" s="161" t="s">
        <v>161</v>
      </c>
      <c r="AU264" s="161" t="s">
        <v>83</v>
      </c>
      <c r="AY264" s="17" t="s">
        <v>158</v>
      </c>
      <c r="BE264" s="162">
        <f>IF(N264="základní",J264,0)</f>
        <v>0</v>
      </c>
      <c r="BF264" s="162">
        <f>IF(N264="snížená",J264,0)</f>
        <v>0</v>
      </c>
      <c r="BG264" s="162">
        <f>IF(N264="zákl. přenesená",J264,0)</f>
        <v>0</v>
      </c>
      <c r="BH264" s="162">
        <f>IF(N264="sníž. přenesená",J264,0)</f>
        <v>0</v>
      </c>
      <c r="BI264" s="162">
        <f>IF(N264="nulová",J264,0)</f>
        <v>0</v>
      </c>
      <c r="BJ264" s="17" t="s">
        <v>81</v>
      </c>
      <c r="BK264" s="162">
        <f>ROUND(I264*H264,2)</f>
        <v>0</v>
      </c>
      <c r="BL264" s="17" t="s">
        <v>196</v>
      </c>
      <c r="BM264" s="161" t="s">
        <v>528</v>
      </c>
    </row>
    <row r="265" spans="1:47" s="2" customFormat="1" ht="11.25">
      <c r="A265" s="32"/>
      <c r="B265" s="33"/>
      <c r="C265" s="32"/>
      <c r="D265" s="163" t="s">
        <v>168</v>
      </c>
      <c r="E265" s="32"/>
      <c r="F265" s="164" t="s">
        <v>549</v>
      </c>
      <c r="G265" s="32"/>
      <c r="H265" s="32"/>
      <c r="I265" s="165"/>
      <c r="J265" s="32"/>
      <c r="K265" s="32"/>
      <c r="L265" s="33"/>
      <c r="M265" s="166"/>
      <c r="N265" s="167"/>
      <c r="O265" s="58"/>
      <c r="P265" s="58"/>
      <c r="Q265" s="58"/>
      <c r="R265" s="58"/>
      <c r="S265" s="58"/>
      <c r="T265" s="59"/>
      <c r="U265" s="32"/>
      <c r="V265" s="32"/>
      <c r="W265" s="32"/>
      <c r="X265" s="32"/>
      <c r="Y265" s="32"/>
      <c r="Z265" s="32"/>
      <c r="AA265" s="32"/>
      <c r="AB265" s="32"/>
      <c r="AC265" s="32"/>
      <c r="AD265" s="32"/>
      <c r="AE265" s="32"/>
      <c r="AT265" s="17" t="s">
        <v>168</v>
      </c>
      <c r="AU265" s="17" t="s">
        <v>83</v>
      </c>
    </row>
    <row r="266" spans="1:65" s="2" customFormat="1" ht="14.45" customHeight="1">
      <c r="A266" s="32"/>
      <c r="B266" s="149"/>
      <c r="C266" s="150" t="s">
        <v>529</v>
      </c>
      <c r="D266" s="150" t="s">
        <v>161</v>
      </c>
      <c r="E266" s="151" t="s">
        <v>788</v>
      </c>
      <c r="F266" s="152" t="s">
        <v>789</v>
      </c>
      <c r="G266" s="153" t="s">
        <v>340</v>
      </c>
      <c r="H266" s="154">
        <v>10</v>
      </c>
      <c r="I266" s="155"/>
      <c r="J266" s="156">
        <f>ROUND(I266*H266,2)</f>
        <v>0</v>
      </c>
      <c r="K266" s="152" t="s">
        <v>1</v>
      </c>
      <c r="L266" s="33"/>
      <c r="M266" s="157" t="s">
        <v>1</v>
      </c>
      <c r="N266" s="158" t="s">
        <v>39</v>
      </c>
      <c r="O266" s="58"/>
      <c r="P266" s="159">
        <f>O266*H266</f>
        <v>0</v>
      </c>
      <c r="Q266" s="159">
        <v>0</v>
      </c>
      <c r="R266" s="159">
        <f>Q266*H266</f>
        <v>0</v>
      </c>
      <c r="S266" s="159">
        <v>0</v>
      </c>
      <c r="T266" s="160">
        <f>S266*H266</f>
        <v>0</v>
      </c>
      <c r="U266" s="32"/>
      <c r="V266" s="32"/>
      <c r="W266" s="32"/>
      <c r="X266" s="32"/>
      <c r="Y266" s="32"/>
      <c r="Z266" s="32"/>
      <c r="AA266" s="32"/>
      <c r="AB266" s="32"/>
      <c r="AC266" s="32"/>
      <c r="AD266" s="32"/>
      <c r="AE266" s="32"/>
      <c r="AR266" s="161" t="s">
        <v>196</v>
      </c>
      <c r="AT266" s="161" t="s">
        <v>161</v>
      </c>
      <c r="AU266" s="161" t="s">
        <v>83</v>
      </c>
      <c r="AY266" s="17" t="s">
        <v>158</v>
      </c>
      <c r="BE266" s="162">
        <f>IF(N266="základní",J266,0)</f>
        <v>0</v>
      </c>
      <c r="BF266" s="162">
        <f>IF(N266="snížená",J266,0)</f>
        <v>0</v>
      </c>
      <c r="BG266" s="162">
        <f>IF(N266="zákl. přenesená",J266,0)</f>
        <v>0</v>
      </c>
      <c r="BH266" s="162">
        <f>IF(N266="sníž. přenesená",J266,0)</f>
        <v>0</v>
      </c>
      <c r="BI266" s="162">
        <f>IF(N266="nulová",J266,0)</f>
        <v>0</v>
      </c>
      <c r="BJ266" s="17" t="s">
        <v>81</v>
      </c>
      <c r="BK266" s="162">
        <f>ROUND(I266*H266,2)</f>
        <v>0</v>
      </c>
      <c r="BL266" s="17" t="s">
        <v>196</v>
      </c>
      <c r="BM266" s="161" t="s">
        <v>532</v>
      </c>
    </row>
    <row r="267" spans="1:47" s="2" customFormat="1" ht="11.25">
      <c r="A267" s="32"/>
      <c r="B267" s="33"/>
      <c r="C267" s="32"/>
      <c r="D267" s="163" t="s">
        <v>168</v>
      </c>
      <c r="E267" s="32"/>
      <c r="F267" s="164" t="s">
        <v>789</v>
      </c>
      <c r="G267" s="32"/>
      <c r="H267" s="32"/>
      <c r="I267" s="165"/>
      <c r="J267" s="32"/>
      <c r="K267" s="32"/>
      <c r="L267" s="33"/>
      <c r="M267" s="166"/>
      <c r="N267" s="167"/>
      <c r="O267" s="58"/>
      <c r="P267" s="58"/>
      <c r="Q267" s="58"/>
      <c r="R267" s="58"/>
      <c r="S267" s="58"/>
      <c r="T267" s="59"/>
      <c r="U267" s="32"/>
      <c r="V267" s="32"/>
      <c r="W267" s="32"/>
      <c r="X267" s="32"/>
      <c r="Y267" s="32"/>
      <c r="Z267" s="32"/>
      <c r="AA267" s="32"/>
      <c r="AB267" s="32"/>
      <c r="AC267" s="32"/>
      <c r="AD267" s="32"/>
      <c r="AE267" s="32"/>
      <c r="AT267" s="17" t="s">
        <v>168</v>
      </c>
      <c r="AU267" s="17" t="s">
        <v>83</v>
      </c>
    </row>
    <row r="268" spans="1:65" s="2" customFormat="1" ht="14.45" customHeight="1">
      <c r="A268" s="32"/>
      <c r="B268" s="149"/>
      <c r="C268" s="150" t="s">
        <v>421</v>
      </c>
      <c r="D268" s="150" t="s">
        <v>161</v>
      </c>
      <c r="E268" s="151" t="s">
        <v>551</v>
      </c>
      <c r="F268" s="152" t="s">
        <v>552</v>
      </c>
      <c r="G268" s="153" t="s">
        <v>340</v>
      </c>
      <c r="H268" s="154">
        <v>10</v>
      </c>
      <c r="I268" s="155"/>
      <c r="J268" s="156">
        <f>ROUND(I268*H268,2)</f>
        <v>0</v>
      </c>
      <c r="K268" s="152" t="s">
        <v>1</v>
      </c>
      <c r="L268" s="33"/>
      <c r="M268" s="157" t="s">
        <v>1</v>
      </c>
      <c r="N268" s="158" t="s">
        <v>39</v>
      </c>
      <c r="O268" s="58"/>
      <c r="P268" s="159">
        <f>O268*H268</f>
        <v>0</v>
      </c>
      <c r="Q268" s="159">
        <v>0</v>
      </c>
      <c r="R268" s="159">
        <f>Q268*H268</f>
        <v>0</v>
      </c>
      <c r="S268" s="159">
        <v>0</v>
      </c>
      <c r="T268" s="160">
        <f>S268*H268</f>
        <v>0</v>
      </c>
      <c r="U268" s="32"/>
      <c r="V268" s="32"/>
      <c r="W268" s="32"/>
      <c r="X268" s="32"/>
      <c r="Y268" s="32"/>
      <c r="Z268" s="32"/>
      <c r="AA268" s="32"/>
      <c r="AB268" s="32"/>
      <c r="AC268" s="32"/>
      <c r="AD268" s="32"/>
      <c r="AE268" s="32"/>
      <c r="AR268" s="161" t="s">
        <v>196</v>
      </c>
      <c r="AT268" s="161" t="s">
        <v>161</v>
      </c>
      <c r="AU268" s="161" t="s">
        <v>83</v>
      </c>
      <c r="AY268" s="17" t="s">
        <v>158</v>
      </c>
      <c r="BE268" s="162">
        <f>IF(N268="základní",J268,0)</f>
        <v>0</v>
      </c>
      <c r="BF268" s="162">
        <f>IF(N268="snížená",J268,0)</f>
        <v>0</v>
      </c>
      <c r="BG268" s="162">
        <f>IF(N268="zákl. přenesená",J268,0)</f>
        <v>0</v>
      </c>
      <c r="BH268" s="162">
        <f>IF(N268="sníž. přenesená",J268,0)</f>
        <v>0</v>
      </c>
      <c r="BI268" s="162">
        <f>IF(N268="nulová",J268,0)</f>
        <v>0</v>
      </c>
      <c r="BJ268" s="17" t="s">
        <v>81</v>
      </c>
      <c r="BK268" s="162">
        <f>ROUND(I268*H268,2)</f>
        <v>0</v>
      </c>
      <c r="BL268" s="17" t="s">
        <v>196</v>
      </c>
      <c r="BM268" s="161" t="s">
        <v>535</v>
      </c>
    </row>
    <row r="269" spans="1:47" s="2" customFormat="1" ht="11.25">
      <c r="A269" s="32"/>
      <c r="B269" s="33"/>
      <c r="C269" s="32"/>
      <c r="D269" s="163" t="s">
        <v>168</v>
      </c>
      <c r="E269" s="32"/>
      <c r="F269" s="164" t="s">
        <v>552</v>
      </c>
      <c r="G269" s="32"/>
      <c r="H269" s="32"/>
      <c r="I269" s="165"/>
      <c r="J269" s="32"/>
      <c r="K269" s="32"/>
      <c r="L269" s="33"/>
      <c r="M269" s="166"/>
      <c r="N269" s="167"/>
      <c r="O269" s="58"/>
      <c r="P269" s="58"/>
      <c r="Q269" s="58"/>
      <c r="R269" s="58"/>
      <c r="S269" s="58"/>
      <c r="T269" s="59"/>
      <c r="U269" s="32"/>
      <c r="V269" s="32"/>
      <c r="W269" s="32"/>
      <c r="X269" s="32"/>
      <c r="Y269" s="32"/>
      <c r="Z269" s="32"/>
      <c r="AA269" s="32"/>
      <c r="AB269" s="32"/>
      <c r="AC269" s="32"/>
      <c r="AD269" s="32"/>
      <c r="AE269" s="32"/>
      <c r="AT269" s="17" t="s">
        <v>168</v>
      </c>
      <c r="AU269" s="17" t="s">
        <v>83</v>
      </c>
    </row>
    <row r="270" spans="1:65" s="2" customFormat="1" ht="14.45" customHeight="1">
      <c r="A270" s="32"/>
      <c r="B270" s="149"/>
      <c r="C270" s="150" t="s">
        <v>538</v>
      </c>
      <c r="D270" s="150" t="s">
        <v>161</v>
      </c>
      <c r="E270" s="151" t="s">
        <v>555</v>
      </c>
      <c r="F270" s="152" t="s">
        <v>556</v>
      </c>
      <c r="G270" s="153" t="s">
        <v>340</v>
      </c>
      <c r="H270" s="154">
        <v>2</v>
      </c>
      <c r="I270" s="155"/>
      <c r="J270" s="156">
        <f>ROUND(I270*H270,2)</f>
        <v>0</v>
      </c>
      <c r="K270" s="152" t="s">
        <v>1</v>
      </c>
      <c r="L270" s="33"/>
      <c r="M270" s="157" t="s">
        <v>1</v>
      </c>
      <c r="N270" s="158" t="s">
        <v>39</v>
      </c>
      <c r="O270" s="58"/>
      <c r="P270" s="159">
        <f>O270*H270</f>
        <v>0</v>
      </c>
      <c r="Q270" s="159">
        <v>0</v>
      </c>
      <c r="R270" s="159">
        <f>Q270*H270</f>
        <v>0</v>
      </c>
      <c r="S270" s="159">
        <v>0</v>
      </c>
      <c r="T270" s="160">
        <f>S270*H270</f>
        <v>0</v>
      </c>
      <c r="U270" s="32"/>
      <c r="V270" s="32"/>
      <c r="W270" s="32"/>
      <c r="X270" s="32"/>
      <c r="Y270" s="32"/>
      <c r="Z270" s="32"/>
      <c r="AA270" s="32"/>
      <c r="AB270" s="32"/>
      <c r="AC270" s="32"/>
      <c r="AD270" s="32"/>
      <c r="AE270" s="32"/>
      <c r="AR270" s="161" t="s">
        <v>196</v>
      </c>
      <c r="AT270" s="161" t="s">
        <v>161</v>
      </c>
      <c r="AU270" s="161" t="s">
        <v>83</v>
      </c>
      <c r="AY270" s="17" t="s">
        <v>158</v>
      </c>
      <c r="BE270" s="162">
        <f>IF(N270="základní",J270,0)</f>
        <v>0</v>
      </c>
      <c r="BF270" s="162">
        <f>IF(N270="snížená",J270,0)</f>
        <v>0</v>
      </c>
      <c r="BG270" s="162">
        <f>IF(N270="zákl. přenesená",J270,0)</f>
        <v>0</v>
      </c>
      <c r="BH270" s="162">
        <f>IF(N270="sníž. přenesená",J270,0)</f>
        <v>0</v>
      </c>
      <c r="BI270" s="162">
        <f>IF(N270="nulová",J270,0)</f>
        <v>0</v>
      </c>
      <c r="BJ270" s="17" t="s">
        <v>81</v>
      </c>
      <c r="BK270" s="162">
        <f>ROUND(I270*H270,2)</f>
        <v>0</v>
      </c>
      <c r="BL270" s="17" t="s">
        <v>196</v>
      </c>
      <c r="BM270" s="161" t="s">
        <v>541</v>
      </c>
    </row>
    <row r="271" spans="1:47" s="2" customFormat="1" ht="11.25">
      <c r="A271" s="32"/>
      <c r="B271" s="33"/>
      <c r="C271" s="32"/>
      <c r="D271" s="163" t="s">
        <v>168</v>
      </c>
      <c r="E271" s="32"/>
      <c r="F271" s="164" t="s">
        <v>556</v>
      </c>
      <c r="G271" s="32"/>
      <c r="H271" s="32"/>
      <c r="I271" s="165"/>
      <c r="J271" s="32"/>
      <c r="K271" s="32"/>
      <c r="L271" s="33"/>
      <c r="M271" s="166"/>
      <c r="N271" s="167"/>
      <c r="O271" s="58"/>
      <c r="P271" s="58"/>
      <c r="Q271" s="58"/>
      <c r="R271" s="58"/>
      <c r="S271" s="58"/>
      <c r="T271" s="59"/>
      <c r="U271" s="32"/>
      <c r="V271" s="32"/>
      <c r="W271" s="32"/>
      <c r="X271" s="32"/>
      <c r="Y271" s="32"/>
      <c r="Z271" s="32"/>
      <c r="AA271" s="32"/>
      <c r="AB271" s="32"/>
      <c r="AC271" s="32"/>
      <c r="AD271" s="32"/>
      <c r="AE271" s="32"/>
      <c r="AT271" s="17" t="s">
        <v>168</v>
      </c>
      <c r="AU271" s="17" t="s">
        <v>83</v>
      </c>
    </row>
    <row r="272" spans="2:63" s="12" customFormat="1" ht="22.9" customHeight="1">
      <c r="B272" s="136"/>
      <c r="D272" s="137" t="s">
        <v>73</v>
      </c>
      <c r="E272" s="147" t="s">
        <v>536</v>
      </c>
      <c r="F272" s="147" t="s">
        <v>559</v>
      </c>
      <c r="I272" s="139"/>
      <c r="J272" s="148">
        <f>BK272</f>
        <v>0</v>
      </c>
      <c r="L272" s="136"/>
      <c r="M272" s="141"/>
      <c r="N272" s="142"/>
      <c r="O272" s="142"/>
      <c r="P272" s="143">
        <f>SUM(P273:P276)</f>
        <v>0</v>
      </c>
      <c r="Q272" s="142"/>
      <c r="R272" s="143">
        <f>SUM(R273:R276)</f>
        <v>0</v>
      </c>
      <c r="S272" s="142"/>
      <c r="T272" s="144">
        <f>SUM(T273:T276)</f>
        <v>0</v>
      </c>
      <c r="AR272" s="137" t="s">
        <v>81</v>
      </c>
      <c r="AT272" s="145" t="s">
        <v>73</v>
      </c>
      <c r="AU272" s="145" t="s">
        <v>81</v>
      </c>
      <c r="AY272" s="137" t="s">
        <v>158</v>
      </c>
      <c r="BK272" s="146">
        <f>SUM(BK273:BK276)</f>
        <v>0</v>
      </c>
    </row>
    <row r="273" spans="1:65" s="2" customFormat="1" ht="14.45" customHeight="1">
      <c r="A273" s="32"/>
      <c r="B273" s="149"/>
      <c r="C273" s="150" t="s">
        <v>424</v>
      </c>
      <c r="D273" s="150" t="s">
        <v>161</v>
      </c>
      <c r="E273" s="151" t="s">
        <v>560</v>
      </c>
      <c r="F273" s="152" t="s">
        <v>561</v>
      </c>
      <c r="G273" s="153" t="s">
        <v>340</v>
      </c>
      <c r="H273" s="154">
        <v>400</v>
      </c>
      <c r="I273" s="155"/>
      <c r="J273" s="156">
        <f>ROUND(I273*H273,2)</f>
        <v>0</v>
      </c>
      <c r="K273" s="152" t="s">
        <v>1</v>
      </c>
      <c r="L273" s="33"/>
      <c r="M273" s="157" t="s">
        <v>1</v>
      </c>
      <c r="N273" s="158" t="s">
        <v>39</v>
      </c>
      <c r="O273" s="58"/>
      <c r="P273" s="159">
        <f>O273*H273</f>
        <v>0</v>
      </c>
      <c r="Q273" s="159">
        <v>0</v>
      </c>
      <c r="R273" s="159">
        <f>Q273*H273</f>
        <v>0</v>
      </c>
      <c r="S273" s="159">
        <v>0</v>
      </c>
      <c r="T273" s="160">
        <f>S273*H273</f>
        <v>0</v>
      </c>
      <c r="U273" s="32"/>
      <c r="V273" s="32"/>
      <c r="W273" s="32"/>
      <c r="X273" s="32"/>
      <c r="Y273" s="32"/>
      <c r="Z273" s="32"/>
      <c r="AA273" s="32"/>
      <c r="AB273" s="32"/>
      <c r="AC273" s="32"/>
      <c r="AD273" s="32"/>
      <c r="AE273" s="32"/>
      <c r="AR273" s="161" t="s">
        <v>196</v>
      </c>
      <c r="AT273" s="161" t="s">
        <v>161</v>
      </c>
      <c r="AU273" s="161" t="s">
        <v>83</v>
      </c>
      <c r="AY273" s="17" t="s">
        <v>158</v>
      </c>
      <c r="BE273" s="162">
        <f>IF(N273="základní",J273,0)</f>
        <v>0</v>
      </c>
      <c r="BF273" s="162">
        <f>IF(N273="snížená",J273,0)</f>
        <v>0</v>
      </c>
      <c r="BG273" s="162">
        <f>IF(N273="zákl. přenesená",J273,0)</f>
        <v>0</v>
      </c>
      <c r="BH273" s="162">
        <f>IF(N273="sníž. přenesená",J273,0)</f>
        <v>0</v>
      </c>
      <c r="BI273" s="162">
        <f>IF(N273="nulová",J273,0)</f>
        <v>0</v>
      </c>
      <c r="BJ273" s="17" t="s">
        <v>81</v>
      </c>
      <c r="BK273" s="162">
        <f>ROUND(I273*H273,2)</f>
        <v>0</v>
      </c>
      <c r="BL273" s="17" t="s">
        <v>196</v>
      </c>
      <c r="BM273" s="161" t="s">
        <v>544</v>
      </c>
    </row>
    <row r="274" spans="1:47" s="2" customFormat="1" ht="11.25">
      <c r="A274" s="32"/>
      <c r="B274" s="33"/>
      <c r="C274" s="32"/>
      <c r="D274" s="163" t="s">
        <v>168</v>
      </c>
      <c r="E274" s="32"/>
      <c r="F274" s="164" t="s">
        <v>561</v>
      </c>
      <c r="G274" s="32"/>
      <c r="H274" s="32"/>
      <c r="I274" s="165"/>
      <c r="J274" s="32"/>
      <c r="K274" s="32"/>
      <c r="L274" s="33"/>
      <c r="M274" s="166"/>
      <c r="N274" s="167"/>
      <c r="O274" s="58"/>
      <c r="P274" s="58"/>
      <c r="Q274" s="58"/>
      <c r="R274" s="58"/>
      <c r="S274" s="58"/>
      <c r="T274" s="59"/>
      <c r="U274" s="32"/>
      <c r="V274" s="32"/>
      <c r="W274" s="32"/>
      <c r="X274" s="32"/>
      <c r="Y274" s="32"/>
      <c r="Z274" s="32"/>
      <c r="AA274" s="32"/>
      <c r="AB274" s="32"/>
      <c r="AC274" s="32"/>
      <c r="AD274" s="32"/>
      <c r="AE274" s="32"/>
      <c r="AT274" s="17" t="s">
        <v>168</v>
      </c>
      <c r="AU274" s="17" t="s">
        <v>83</v>
      </c>
    </row>
    <row r="275" spans="1:65" s="2" customFormat="1" ht="14.45" customHeight="1">
      <c r="A275" s="32"/>
      <c r="B275" s="149"/>
      <c r="C275" s="150" t="s">
        <v>547</v>
      </c>
      <c r="D275" s="150" t="s">
        <v>161</v>
      </c>
      <c r="E275" s="151" t="s">
        <v>564</v>
      </c>
      <c r="F275" s="152" t="s">
        <v>565</v>
      </c>
      <c r="G275" s="153" t="s">
        <v>340</v>
      </c>
      <c r="H275" s="154">
        <v>350</v>
      </c>
      <c r="I275" s="155"/>
      <c r="J275" s="156">
        <f>ROUND(I275*H275,2)</f>
        <v>0</v>
      </c>
      <c r="K275" s="152" t="s">
        <v>1</v>
      </c>
      <c r="L275" s="33"/>
      <c r="M275" s="157" t="s">
        <v>1</v>
      </c>
      <c r="N275" s="158" t="s">
        <v>39</v>
      </c>
      <c r="O275" s="58"/>
      <c r="P275" s="159">
        <f>O275*H275</f>
        <v>0</v>
      </c>
      <c r="Q275" s="159">
        <v>0</v>
      </c>
      <c r="R275" s="159">
        <f>Q275*H275</f>
        <v>0</v>
      </c>
      <c r="S275" s="159">
        <v>0</v>
      </c>
      <c r="T275" s="160">
        <f>S275*H275</f>
        <v>0</v>
      </c>
      <c r="U275" s="32"/>
      <c r="V275" s="32"/>
      <c r="W275" s="32"/>
      <c r="X275" s="32"/>
      <c r="Y275" s="32"/>
      <c r="Z275" s="32"/>
      <c r="AA275" s="32"/>
      <c r="AB275" s="32"/>
      <c r="AC275" s="32"/>
      <c r="AD275" s="32"/>
      <c r="AE275" s="32"/>
      <c r="AR275" s="161" t="s">
        <v>196</v>
      </c>
      <c r="AT275" s="161" t="s">
        <v>161</v>
      </c>
      <c r="AU275" s="161" t="s">
        <v>83</v>
      </c>
      <c r="AY275" s="17" t="s">
        <v>158</v>
      </c>
      <c r="BE275" s="162">
        <f>IF(N275="základní",J275,0)</f>
        <v>0</v>
      </c>
      <c r="BF275" s="162">
        <f>IF(N275="snížená",J275,0)</f>
        <v>0</v>
      </c>
      <c r="BG275" s="162">
        <f>IF(N275="zákl. přenesená",J275,0)</f>
        <v>0</v>
      </c>
      <c r="BH275" s="162">
        <f>IF(N275="sníž. přenesená",J275,0)</f>
        <v>0</v>
      </c>
      <c r="BI275" s="162">
        <f>IF(N275="nulová",J275,0)</f>
        <v>0</v>
      </c>
      <c r="BJ275" s="17" t="s">
        <v>81</v>
      </c>
      <c r="BK275" s="162">
        <f>ROUND(I275*H275,2)</f>
        <v>0</v>
      </c>
      <c r="BL275" s="17" t="s">
        <v>196</v>
      </c>
      <c r="BM275" s="161" t="s">
        <v>550</v>
      </c>
    </row>
    <row r="276" spans="1:47" s="2" customFormat="1" ht="11.25">
      <c r="A276" s="32"/>
      <c r="B276" s="33"/>
      <c r="C276" s="32"/>
      <c r="D276" s="163" t="s">
        <v>168</v>
      </c>
      <c r="E276" s="32"/>
      <c r="F276" s="164" t="s">
        <v>565</v>
      </c>
      <c r="G276" s="32"/>
      <c r="H276" s="32"/>
      <c r="I276" s="165"/>
      <c r="J276" s="32"/>
      <c r="K276" s="32"/>
      <c r="L276" s="33"/>
      <c r="M276" s="166"/>
      <c r="N276" s="167"/>
      <c r="O276" s="58"/>
      <c r="P276" s="58"/>
      <c r="Q276" s="58"/>
      <c r="R276" s="58"/>
      <c r="S276" s="58"/>
      <c r="T276" s="59"/>
      <c r="U276" s="32"/>
      <c r="V276" s="32"/>
      <c r="W276" s="32"/>
      <c r="X276" s="32"/>
      <c r="Y276" s="32"/>
      <c r="Z276" s="32"/>
      <c r="AA276" s="32"/>
      <c r="AB276" s="32"/>
      <c r="AC276" s="32"/>
      <c r="AD276" s="32"/>
      <c r="AE276" s="32"/>
      <c r="AT276" s="17" t="s">
        <v>168</v>
      </c>
      <c r="AU276" s="17" t="s">
        <v>83</v>
      </c>
    </row>
    <row r="277" spans="2:63" s="12" customFormat="1" ht="22.9" customHeight="1">
      <c r="B277" s="136"/>
      <c r="D277" s="137" t="s">
        <v>73</v>
      </c>
      <c r="E277" s="147" t="s">
        <v>545</v>
      </c>
      <c r="F277" s="147" t="s">
        <v>568</v>
      </c>
      <c r="I277" s="139"/>
      <c r="J277" s="148">
        <f>BK277</f>
        <v>0</v>
      </c>
      <c r="L277" s="136"/>
      <c r="M277" s="141"/>
      <c r="N277" s="142"/>
      <c r="O277" s="142"/>
      <c r="P277" s="143">
        <f>SUM(P278:P279)</f>
        <v>0</v>
      </c>
      <c r="Q277" s="142"/>
      <c r="R277" s="143">
        <f>SUM(R278:R279)</f>
        <v>0</v>
      </c>
      <c r="S277" s="142"/>
      <c r="T277" s="144">
        <f>SUM(T278:T279)</f>
        <v>0</v>
      </c>
      <c r="AR277" s="137" t="s">
        <v>81</v>
      </c>
      <c r="AT277" s="145" t="s">
        <v>73</v>
      </c>
      <c r="AU277" s="145" t="s">
        <v>81</v>
      </c>
      <c r="AY277" s="137" t="s">
        <v>158</v>
      </c>
      <c r="BK277" s="146">
        <f>SUM(BK278:BK279)</f>
        <v>0</v>
      </c>
    </row>
    <row r="278" spans="1:65" s="2" customFormat="1" ht="14.45" customHeight="1">
      <c r="A278" s="32"/>
      <c r="B278" s="149"/>
      <c r="C278" s="150" t="s">
        <v>430</v>
      </c>
      <c r="D278" s="150" t="s">
        <v>161</v>
      </c>
      <c r="E278" s="151" t="s">
        <v>569</v>
      </c>
      <c r="F278" s="152" t="s">
        <v>570</v>
      </c>
      <c r="G278" s="153" t="s">
        <v>340</v>
      </c>
      <c r="H278" s="154">
        <v>1</v>
      </c>
      <c r="I278" s="155"/>
      <c r="J278" s="156">
        <f>ROUND(I278*H278,2)</f>
        <v>0</v>
      </c>
      <c r="K278" s="152" t="s">
        <v>1</v>
      </c>
      <c r="L278" s="33"/>
      <c r="M278" s="157" t="s">
        <v>1</v>
      </c>
      <c r="N278" s="158" t="s">
        <v>39</v>
      </c>
      <c r="O278" s="58"/>
      <c r="P278" s="159">
        <f>O278*H278</f>
        <v>0</v>
      </c>
      <c r="Q278" s="159">
        <v>0</v>
      </c>
      <c r="R278" s="159">
        <f>Q278*H278</f>
        <v>0</v>
      </c>
      <c r="S278" s="159">
        <v>0</v>
      </c>
      <c r="T278" s="160">
        <f>S278*H278</f>
        <v>0</v>
      </c>
      <c r="U278" s="32"/>
      <c r="V278" s="32"/>
      <c r="W278" s="32"/>
      <c r="X278" s="32"/>
      <c r="Y278" s="32"/>
      <c r="Z278" s="32"/>
      <c r="AA278" s="32"/>
      <c r="AB278" s="32"/>
      <c r="AC278" s="32"/>
      <c r="AD278" s="32"/>
      <c r="AE278" s="32"/>
      <c r="AR278" s="161" t="s">
        <v>196</v>
      </c>
      <c r="AT278" s="161" t="s">
        <v>161</v>
      </c>
      <c r="AU278" s="161" t="s">
        <v>83</v>
      </c>
      <c r="AY278" s="17" t="s">
        <v>158</v>
      </c>
      <c r="BE278" s="162">
        <f>IF(N278="základní",J278,0)</f>
        <v>0</v>
      </c>
      <c r="BF278" s="162">
        <f>IF(N278="snížená",J278,0)</f>
        <v>0</v>
      </c>
      <c r="BG278" s="162">
        <f>IF(N278="zákl. přenesená",J278,0)</f>
        <v>0</v>
      </c>
      <c r="BH278" s="162">
        <f>IF(N278="sníž. přenesená",J278,0)</f>
        <v>0</v>
      </c>
      <c r="BI278" s="162">
        <f>IF(N278="nulová",J278,0)</f>
        <v>0</v>
      </c>
      <c r="BJ278" s="17" t="s">
        <v>81</v>
      </c>
      <c r="BK278" s="162">
        <f>ROUND(I278*H278,2)</f>
        <v>0</v>
      </c>
      <c r="BL278" s="17" t="s">
        <v>196</v>
      </c>
      <c r="BM278" s="161" t="s">
        <v>553</v>
      </c>
    </row>
    <row r="279" spans="1:47" s="2" customFormat="1" ht="11.25">
      <c r="A279" s="32"/>
      <c r="B279" s="33"/>
      <c r="C279" s="32"/>
      <c r="D279" s="163" t="s">
        <v>168</v>
      </c>
      <c r="E279" s="32"/>
      <c r="F279" s="164" t="s">
        <v>570</v>
      </c>
      <c r="G279" s="32"/>
      <c r="H279" s="32"/>
      <c r="I279" s="165"/>
      <c r="J279" s="32"/>
      <c r="K279" s="32"/>
      <c r="L279" s="33"/>
      <c r="M279" s="166"/>
      <c r="N279" s="167"/>
      <c r="O279" s="58"/>
      <c r="P279" s="58"/>
      <c r="Q279" s="58"/>
      <c r="R279" s="58"/>
      <c r="S279" s="58"/>
      <c r="T279" s="59"/>
      <c r="U279" s="32"/>
      <c r="V279" s="32"/>
      <c r="W279" s="32"/>
      <c r="X279" s="32"/>
      <c r="Y279" s="32"/>
      <c r="Z279" s="32"/>
      <c r="AA279" s="32"/>
      <c r="AB279" s="32"/>
      <c r="AC279" s="32"/>
      <c r="AD279" s="32"/>
      <c r="AE279" s="32"/>
      <c r="AT279" s="17" t="s">
        <v>168</v>
      </c>
      <c r="AU279" s="17" t="s">
        <v>83</v>
      </c>
    </row>
    <row r="280" spans="2:63" s="12" customFormat="1" ht="22.9" customHeight="1">
      <c r="B280" s="136"/>
      <c r="D280" s="137" t="s">
        <v>73</v>
      </c>
      <c r="E280" s="147" t="s">
        <v>558</v>
      </c>
      <c r="F280" s="147" t="s">
        <v>573</v>
      </c>
      <c r="I280" s="139"/>
      <c r="J280" s="148">
        <f>BK280</f>
        <v>0</v>
      </c>
      <c r="L280" s="136"/>
      <c r="M280" s="141"/>
      <c r="N280" s="142"/>
      <c r="O280" s="142"/>
      <c r="P280" s="143">
        <f>SUM(P281:P282)</f>
        <v>0</v>
      </c>
      <c r="Q280" s="142"/>
      <c r="R280" s="143">
        <f>SUM(R281:R282)</f>
        <v>0</v>
      </c>
      <c r="S280" s="142"/>
      <c r="T280" s="144">
        <f>SUM(T281:T282)</f>
        <v>0</v>
      </c>
      <c r="AR280" s="137" t="s">
        <v>81</v>
      </c>
      <c r="AT280" s="145" t="s">
        <v>73</v>
      </c>
      <c r="AU280" s="145" t="s">
        <v>81</v>
      </c>
      <c r="AY280" s="137" t="s">
        <v>158</v>
      </c>
      <c r="BK280" s="146">
        <f>SUM(BK281:BK282)</f>
        <v>0</v>
      </c>
    </row>
    <row r="281" spans="1:65" s="2" customFormat="1" ht="14.45" customHeight="1">
      <c r="A281" s="32"/>
      <c r="B281" s="149"/>
      <c r="C281" s="150" t="s">
        <v>554</v>
      </c>
      <c r="D281" s="150" t="s">
        <v>161</v>
      </c>
      <c r="E281" s="151" t="s">
        <v>575</v>
      </c>
      <c r="F281" s="152" t="s">
        <v>576</v>
      </c>
      <c r="G281" s="153" t="s">
        <v>340</v>
      </c>
      <c r="H281" s="154">
        <v>2</v>
      </c>
      <c r="I281" s="155"/>
      <c r="J281" s="156">
        <f>ROUND(I281*H281,2)</f>
        <v>0</v>
      </c>
      <c r="K281" s="152" t="s">
        <v>1</v>
      </c>
      <c r="L281" s="33"/>
      <c r="M281" s="157" t="s">
        <v>1</v>
      </c>
      <c r="N281" s="158" t="s">
        <v>39</v>
      </c>
      <c r="O281" s="58"/>
      <c r="P281" s="159">
        <f>O281*H281</f>
        <v>0</v>
      </c>
      <c r="Q281" s="159">
        <v>0</v>
      </c>
      <c r="R281" s="159">
        <f>Q281*H281</f>
        <v>0</v>
      </c>
      <c r="S281" s="159">
        <v>0</v>
      </c>
      <c r="T281" s="160">
        <f>S281*H281</f>
        <v>0</v>
      </c>
      <c r="U281" s="32"/>
      <c r="V281" s="32"/>
      <c r="W281" s="32"/>
      <c r="X281" s="32"/>
      <c r="Y281" s="32"/>
      <c r="Z281" s="32"/>
      <c r="AA281" s="32"/>
      <c r="AB281" s="32"/>
      <c r="AC281" s="32"/>
      <c r="AD281" s="32"/>
      <c r="AE281" s="32"/>
      <c r="AR281" s="161" t="s">
        <v>196</v>
      </c>
      <c r="AT281" s="161" t="s">
        <v>161</v>
      </c>
      <c r="AU281" s="161" t="s">
        <v>83</v>
      </c>
      <c r="AY281" s="17" t="s">
        <v>158</v>
      </c>
      <c r="BE281" s="162">
        <f>IF(N281="základní",J281,0)</f>
        <v>0</v>
      </c>
      <c r="BF281" s="162">
        <f>IF(N281="snížená",J281,0)</f>
        <v>0</v>
      </c>
      <c r="BG281" s="162">
        <f>IF(N281="zákl. přenesená",J281,0)</f>
        <v>0</v>
      </c>
      <c r="BH281" s="162">
        <f>IF(N281="sníž. přenesená",J281,0)</f>
        <v>0</v>
      </c>
      <c r="BI281" s="162">
        <f>IF(N281="nulová",J281,0)</f>
        <v>0</v>
      </c>
      <c r="BJ281" s="17" t="s">
        <v>81</v>
      </c>
      <c r="BK281" s="162">
        <f>ROUND(I281*H281,2)</f>
        <v>0</v>
      </c>
      <c r="BL281" s="17" t="s">
        <v>196</v>
      </c>
      <c r="BM281" s="161" t="s">
        <v>557</v>
      </c>
    </row>
    <row r="282" spans="1:47" s="2" customFormat="1" ht="11.25">
      <c r="A282" s="32"/>
      <c r="B282" s="33"/>
      <c r="C282" s="32"/>
      <c r="D282" s="163" t="s">
        <v>168</v>
      </c>
      <c r="E282" s="32"/>
      <c r="F282" s="164" t="s">
        <v>576</v>
      </c>
      <c r="G282" s="32"/>
      <c r="H282" s="32"/>
      <c r="I282" s="165"/>
      <c r="J282" s="32"/>
      <c r="K282" s="32"/>
      <c r="L282" s="33"/>
      <c r="M282" s="166"/>
      <c r="N282" s="167"/>
      <c r="O282" s="58"/>
      <c r="P282" s="58"/>
      <c r="Q282" s="58"/>
      <c r="R282" s="58"/>
      <c r="S282" s="58"/>
      <c r="T282" s="59"/>
      <c r="U282" s="32"/>
      <c r="V282" s="32"/>
      <c r="W282" s="32"/>
      <c r="X282" s="32"/>
      <c r="Y282" s="32"/>
      <c r="Z282" s="32"/>
      <c r="AA282" s="32"/>
      <c r="AB282" s="32"/>
      <c r="AC282" s="32"/>
      <c r="AD282" s="32"/>
      <c r="AE282" s="32"/>
      <c r="AT282" s="17" t="s">
        <v>168</v>
      </c>
      <c r="AU282" s="17" t="s">
        <v>83</v>
      </c>
    </row>
    <row r="283" spans="2:63" s="12" customFormat="1" ht="22.9" customHeight="1">
      <c r="B283" s="136"/>
      <c r="D283" s="137" t="s">
        <v>73</v>
      </c>
      <c r="E283" s="147" t="s">
        <v>567</v>
      </c>
      <c r="F283" s="147" t="s">
        <v>579</v>
      </c>
      <c r="I283" s="139"/>
      <c r="J283" s="148">
        <f>BK283</f>
        <v>0</v>
      </c>
      <c r="L283" s="136"/>
      <c r="M283" s="141"/>
      <c r="N283" s="142"/>
      <c r="O283" s="142"/>
      <c r="P283" s="143">
        <f>SUM(P284:P295)</f>
        <v>0</v>
      </c>
      <c r="Q283" s="142"/>
      <c r="R283" s="143">
        <f>SUM(R284:R295)</f>
        <v>0</v>
      </c>
      <c r="S283" s="142"/>
      <c r="T283" s="144">
        <f>SUM(T284:T295)</f>
        <v>0</v>
      </c>
      <c r="AR283" s="137" t="s">
        <v>81</v>
      </c>
      <c r="AT283" s="145" t="s">
        <v>73</v>
      </c>
      <c r="AU283" s="145" t="s">
        <v>81</v>
      </c>
      <c r="AY283" s="137" t="s">
        <v>158</v>
      </c>
      <c r="BK283" s="146">
        <f>SUM(BK284:BK295)</f>
        <v>0</v>
      </c>
    </row>
    <row r="284" spans="1:65" s="2" customFormat="1" ht="14.45" customHeight="1">
      <c r="A284" s="32"/>
      <c r="B284" s="149"/>
      <c r="C284" s="150" t="s">
        <v>433</v>
      </c>
      <c r="D284" s="150" t="s">
        <v>161</v>
      </c>
      <c r="E284" s="151" t="s">
        <v>580</v>
      </c>
      <c r="F284" s="152" t="s">
        <v>581</v>
      </c>
      <c r="G284" s="153" t="s">
        <v>582</v>
      </c>
      <c r="H284" s="154">
        <v>100</v>
      </c>
      <c r="I284" s="155"/>
      <c r="J284" s="156">
        <f>ROUND(I284*H284,2)</f>
        <v>0</v>
      </c>
      <c r="K284" s="152" t="s">
        <v>1</v>
      </c>
      <c r="L284" s="33"/>
      <c r="M284" s="157" t="s">
        <v>1</v>
      </c>
      <c r="N284" s="158" t="s">
        <v>39</v>
      </c>
      <c r="O284" s="58"/>
      <c r="P284" s="159">
        <f>O284*H284</f>
        <v>0</v>
      </c>
      <c r="Q284" s="159">
        <v>0</v>
      </c>
      <c r="R284" s="159">
        <f>Q284*H284</f>
        <v>0</v>
      </c>
      <c r="S284" s="159">
        <v>0</v>
      </c>
      <c r="T284" s="160">
        <f>S284*H284</f>
        <v>0</v>
      </c>
      <c r="U284" s="32"/>
      <c r="V284" s="32"/>
      <c r="W284" s="32"/>
      <c r="X284" s="32"/>
      <c r="Y284" s="32"/>
      <c r="Z284" s="32"/>
      <c r="AA284" s="32"/>
      <c r="AB284" s="32"/>
      <c r="AC284" s="32"/>
      <c r="AD284" s="32"/>
      <c r="AE284" s="32"/>
      <c r="AR284" s="161" t="s">
        <v>196</v>
      </c>
      <c r="AT284" s="161" t="s">
        <v>161</v>
      </c>
      <c r="AU284" s="161" t="s">
        <v>83</v>
      </c>
      <c r="AY284" s="17" t="s">
        <v>158</v>
      </c>
      <c r="BE284" s="162">
        <f>IF(N284="základní",J284,0)</f>
        <v>0</v>
      </c>
      <c r="BF284" s="162">
        <f>IF(N284="snížená",J284,0)</f>
        <v>0</v>
      </c>
      <c r="BG284" s="162">
        <f>IF(N284="zákl. přenesená",J284,0)</f>
        <v>0</v>
      </c>
      <c r="BH284" s="162">
        <f>IF(N284="sníž. přenesená",J284,0)</f>
        <v>0</v>
      </c>
      <c r="BI284" s="162">
        <f>IF(N284="nulová",J284,0)</f>
        <v>0</v>
      </c>
      <c r="BJ284" s="17" t="s">
        <v>81</v>
      </c>
      <c r="BK284" s="162">
        <f>ROUND(I284*H284,2)</f>
        <v>0</v>
      </c>
      <c r="BL284" s="17" t="s">
        <v>196</v>
      </c>
      <c r="BM284" s="161" t="s">
        <v>562</v>
      </c>
    </row>
    <row r="285" spans="1:47" s="2" customFormat="1" ht="11.25">
      <c r="A285" s="32"/>
      <c r="B285" s="33"/>
      <c r="C285" s="32"/>
      <c r="D285" s="163" t="s">
        <v>168</v>
      </c>
      <c r="E285" s="32"/>
      <c r="F285" s="164" t="s">
        <v>581</v>
      </c>
      <c r="G285" s="32"/>
      <c r="H285" s="32"/>
      <c r="I285" s="165"/>
      <c r="J285" s="32"/>
      <c r="K285" s="32"/>
      <c r="L285" s="33"/>
      <c r="M285" s="166"/>
      <c r="N285" s="167"/>
      <c r="O285" s="58"/>
      <c r="P285" s="58"/>
      <c r="Q285" s="58"/>
      <c r="R285" s="58"/>
      <c r="S285" s="58"/>
      <c r="T285" s="59"/>
      <c r="U285" s="32"/>
      <c r="V285" s="32"/>
      <c r="W285" s="32"/>
      <c r="X285" s="32"/>
      <c r="Y285" s="32"/>
      <c r="Z285" s="32"/>
      <c r="AA285" s="32"/>
      <c r="AB285" s="32"/>
      <c r="AC285" s="32"/>
      <c r="AD285" s="32"/>
      <c r="AE285" s="32"/>
      <c r="AT285" s="17" t="s">
        <v>168</v>
      </c>
      <c r="AU285" s="17" t="s">
        <v>83</v>
      </c>
    </row>
    <row r="286" spans="1:65" s="2" customFormat="1" ht="14.45" customHeight="1">
      <c r="A286" s="32"/>
      <c r="B286" s="149"/>
      <c r="C286" s="150" t="s">
        <v>563</v>
      </c>
      <c r="D286" s="150" t="s">
        <v>161</v>
      </c>
      <c r="E286" s="151" t="s">
        <v>585</v>
      </c>
      <c r="F286" s="152" t="s">
        <v>586</v>
      </c>
      <c r="G286" s="153" t="s">
        <v>582</v>
      </c>
      <c r="H286" s="154">
        <v>100</v>
      </c>
      <c r="I286" s="155"/>
      <c r="J286" s="156">
        <f>ROUND(I286*H286,2)</f>
        <v>0</v>
      </c>
      <c r="K286" s="152" t="s">
        <v>1</v>
      </c>
      <c r="L286" s="33"/>
      <c r="M286" s="157" t="s">
        <v>1</v>
      </c>
      <c r="N286" s="158" t="s">
        <v>39</v>
      </c>
      <c r="O286" s="58"/>
      <c r="P286" s="159">
        <f>O286*H286</f>
        <v>0</v>
      </c>
      <c r="Q286" s="159">
        <v>0</v>
      </c>
      <c r="R286" s="159">
        <f>Q286*H286</f>
        <v>0</v>
      </c>
      <c r="S286" s="159">
        <v>0</v>
      </c>
      <c r="T286" s="160">
        <f>S286*H286</f>
        <v>0</v>
      </c>
      <c r="U286" s="32"/>
      <c r="V286" s="32"/>
      <c r="W286" s="32"/>
      <c r="X286" s="32"/>
      <c r="Y286" s="32"/>
      <c r="Z286" s="32"/>
      <c r="AA286" s="32"/>
      <c r="AB286" s="32"/>
      <c r="AC286" s="32"/>
      <c r="AD286" s="32"/>
      <c r="AE286" s="32"/>
      <c r="AR286" s="161" t="s">
        <v>196</v>
      </c>
      <c r="AT286" s="161" t="s">
        <v>161</v>
      </c>
      <c r="AU286" s="161" t="s">
        <v>83</v>
      </c>
      <c r="AY286" s="17" t="s">
        <v>158</v>
      </c>
      <c r="BE286" s="162">
        <f>IF(N286="základní",J286,0)</f>
        <v>0</v>
      </c>
      <c r="BF286" s="162">
        <f>IF(N286="snížená",J286,0)</f>
        <v>0</v>
      </c>
      <c r="BG286" s="162">
        <f>IF(N286="zákl. přenesená",J286,0)</f>
        <v>0</v>
      </c>
      <c r="BH286" s="162">
        <f>IF(N286="sníž. přenesená",J286,0)</f>
        <v>0</v>
      </c>
      <c r="BI286" s="162">
        <f>IF(N286="nulová",J286,0)</f>
        <v>0</v>
      </c>
      <c r="BJ286" s="17" t="s">
        <v>81</v>
      </c>
      <c r="BK286" s="162">
        <f>ROUND(I286*H286,2)</f>
        <v>0</v>
      </c>
      <c r="BL286" s="17" t="s">
        <v>196</v>
      </c>
      <c r="BM286" s="161" t="s">
        <v>566</v>
      </c>
    </row>
    <row r="287" spans="1:47" s="2" customFormat="1" ht="11.25">
      <c r="A287" s="32"/>
      <c r="B287" s="33"/>
      <c r="C287" s="32"/>
      <c r="D287" s="163" t="s">
        <v>168</v>
      </c>
      <c r="E287" s="32"/>
      <c r="F287" s="164" t="s">
        <v>586</v>
      </c>
      <c r="G287" s="32"/>
      <c r="H287" s="32"/>
      <c r="I287" s="165"/>
      <c r="J287" s="32"/>
      <c r="K287" s="32"/>
      <c r="L287" s="33"/>
      <c r="M287" s="166"/>
      <c r="N287" s="167"/>
      <c r="O287" s="58"/>
      <c r="P287" s="58"/>
      <c r="Q287" s="58"/>
      <c r="R287" s="58"/>
      <c r="S287" s="58"/>
      <c r="T287" s="59"/>
      <c r="U287" s="32"/>
      <c r="V287" s="32"/>
      <c r="W287" s="32"/>
      <c r="X287" s="32"/>
      <c r="Y287" s="32"/>
      <c r="Z287" s="32"/>
      <c r="AA287" s="32"/>
      <c r="AB287" s="32"/>
      <c r="AC287" s="32"/>
      <c r="AD287" s="32"/>
      <c r="AE287" s="32"/>
      <c r="AT287" s="17" t="s">
        <v>168</v>
      </c>
      <c r="AU287" s="17" t="s">
        <v>83</v>
      </c>
    </row>
    <row r="288" spans="1:65" s="2" customFormat="1" ht="14.45" customHeight="1">
      <c r="A288" s="32"/>
      <c r="B288" s="149"/>
      <c r="C288" s="150" t="s">
        <v>437</v>
      </c>
      <c r="D288" s="150" t="s">
        <v>161</v>
      </c>
      <c r="E288" s="151" t="s">
        <v>790</v>
      </c>
      <c r="F288" s="152" t="s">
        <v>791</v>
      </c>
      <c r="G288" s="153" t="s">
        <v>582</v>
      </c>
      <c r="H288" s="154">
        <v>5</v>
      </c>
      <c r="I288" s="155"/>
      <c r="J288" s="156">
        <f>ROUND(I288*H288,2)</f>
        <v>0</v>
      </c>
      <c r="K288" s="152" t="s">
        <v>1</v>
      </c>
      <c r="L288" s="33"/>
      <c r="M288" s="157" t="s">
        <v>1</v>
      </c>
      <c r="N288" s="158" t="s">
        <v>39</v>
      </c>
      <c r="O288" s="58"/>
      <c r="P288" s="159">
        <f>O288*H288</f>
        <v>0</v>
      </c>
      <c r="Q288" s="159">
        <v>0</v>
      </c>
      <c r="R288" s="159">
        <f>Q288*H288</f>
        <v>0</v>
      </c>
      <c r="S288" s="159">
        <v>0</v>
      </c>
      <c r="T288" s="160">
        <f>S288*H288</f>
        <v>0</v>
      </c>
      <c r="U288" s="32"/>
      <c r="V288" s="32"/>
      <c r="W288" s="32"/>
      <c r="X288" s="32"/>
      <c r="Y288" s="32"/>
      <c r="Z288" s="32"/>
      <c r="AA288" s="32"/>
      <c r="AB288" s="32"/>
      <c r="AC288" s="32"/>
      <c r="AD288" s="32"/>
      <c r="AE288" s="32"/>
      <c r="AR288" s="161" t="s">
        <v>196</v>
      </c>
      <c r="AT288" s="161" t="s">
        <v>161</v>
      </c>
      <c r="AU288" s="161" t="s">
        <v>83</v>
      </c>
      <c r="AY288" s="17" t="s">
        <v>158</v>
      </c>
      <c r="BE288" s="162">
        <f>IF(N288="základní",J288,0)</f>
        <v>0</v>
      </c>
      <c r="BF288" s="162">
        <f>IF(N288="snížená",J288,0)</f>
        <v>0</v>
      </c>
      <c r="BG288" s="162">
        <f>IF(N288="zákl. přenesená",J288,0)</f>
        <v>0</v>
      </c>
      <c r="BH288" s="162">
        <f>IF(N288="sníž. přenesená",J288,0)</f>
        <v>0</v>
      </c>
      <c r="BI288" s="162">
        <f>IF(N288="nulová",J288,0)</f>
        <v>0</v>
      </c>
      <c r="BJ288" s="17" t="s">
        <v>81</v>
      </c>
      <c r="BK288" s="162">
        <f>ROUND(I288*H288,2)</f>
        <v>0</v>
      </c>
      <c r="BL288" s="17" t="s">
        <v>196</v>
      </c>
      <c r="BM288" s="161" t="s">
        <v>571</v>
      </c>
    </row>
    <row r="289" spans="1:47" s="2" customFormat="1" ht="11.25">
      <c r="A289" s="32"/>
      <c r="B289" s="33"/>
      <c r="C289" s="32"/>
      <c r="D289" s="163" t="s">
        <v>168</v>
      </c>
      <c r="E289" s="32"/>
      <c r="F289" s="164" t="s">
        <v>791</v>
      </c>
      <c r="G289" s="32"/>
      <c r="H289" s="32"/>
      <c r="I289" s="165"/>
      <c r="J289" s="32"/>
      <c r="K289" s="32"/>
      <c r="L289" s="33"/>
      <c r="M289" s="166"/>
      <c r="N289" s="167"/>
      <c r="O289" s="58"/>
      <c r="P289" s="58"/>
      <c r="Q289" s="58"/>
      <c r="R289" s="58"/>
      <c r="S289" s="58"/>
      <c r="T289" s="59"/>
      <c r="U289" s="32"/>
      <c r="V289" s="32"/>
      <c r="W289" s="32"/>
      <c r="X289" s="32"/>
      <c r="Y289" s="32"/>
      <c r="Z289" s="32"/>
      <c r="AA289" s="32"/>
      <c r="AB289" s="32"/>
      <c r="AC289" s="32"/>
      <c r="AD289" s="32"/>
      <c r="AE289" s="32"/>
      <c r="AT289" s="17" t="s">
        <v>168</v>
      </c>
      <c r="AU289" s="17" t="s">
        <v>83</v>
      </c>
    </row>
    <row r="290" spans="1:65" s="2" customFormat="1" ht="14.45" customHeight="1">
      <c r="A290" s="32"/>
      <c r="B290" s="149"/>
      <c r="C290" s="150" t="s">
        <v>574</v>
      </c>
      <c r="D290" s="150" t="s">
        <v>161</v>
      </c>
      <c r="E290" s="151" t="s">
        <v>592</v>
      </c>
      <c r="F290" s="152" t="s">
        <v>593</v>
      </c>
      <c r="G290" s="153" t="s">
        <v>582</v>
      </c>
      <c r="H290" s="154">
        <v>1</v>
      </c>
      <c r="I290" s="155"/>
      <c r="J290" s="156">
        <f>ROUND(I290*H290,2)</f>
        <v>0</v>
      </c>
      <c r="K290" s="152" t="s">
        <v>1</v>
      </c>
      <c r="L290" s="33"/>
      <c r="M290" s="157" t="s">
        <v>1</v>
      </c>
      <c r="N290" s="158" t="s">
        <v>39</v>
      </c>
      <c r="O290" s="58"/>
      <c r="P290" s="159">
        <f>O290*H290</f>
        <v>0</v>
      </c>
      <c r="Q290" s="159">
        <v>0</v>
      </c>
      <c r="R290" s="159">
        <f>Q290*H290</f>
        <v>0</v>
      </c>
      <c r="S290" s="159">
        <v>0</v>
      </c>
      <c r="T290" s="160">
        <f>S290*H290</f>
        <v>0</v>
      </c>
      <c r="U290" s="32"/>
      <c r="V290" s="32"/>
      <c r="W290" s="32"/>
      <c r="X290" s="32"/>
      <c r="Y290" s="32"/>
      <c r="Z290" s="32"/>
      <c r="AA290" s="32"/>
      <c r="AB290" s="32"/>
      <c r="AC290" s="32"/>
      <c r="AD290" s="32"/>
      <c r="AE290" s="32"/>
      <c r="AR290" s="161" t="s">
        <v>196</v>
      </c>
      <c r="AT290" s="161" t="s">
        <v>161</v>
      </c>
      <c r="AU290" s="161" t="s">
        <v>83</v>
      </c>
      <c r="AY290" s="17" t="s">
        <v>158</v>
      </c>
      <c r="BE290" s="162">
        <f>IF(N290="základní",J290,0)</f>
        <v>0</v>
      </c>
      <c r="BF290" s="162">
        <f>IF(N290="snížená",J290,0)</f>
        <v>0</v>
      </c>
      <c r="BG290" s="162">
        <f>IF(N290="zákl. přenesená",J290,0)</f>
        <v>0</v>
      </c>
      <c r="BH290" s="162">
        <f>IF(N290="sníž. přenesená",J290,0)</f>
        <v>0</v>
      </c>
      <c r="BI290" s="162">
        <f>IF(N290="nulová",J290,0)</f>
        <v>0</v>
      </c>
      <c r="BJ290" s="17" t="s">
        <v>81</v>
      </c>
      <c r="BK290" s="162">
        <f>ROUND(I290*H290,2)</f>
        <v>0</v>
      </c>
      <c r="BL290" s="17" t="s">
        <v>196</v>
      </c>
      <c r="BM290" s="161" t="s">
        <v>577</v>
      </c>
    </row>
    <row r="291" spans="1:47" s="2" customFormat="1" ht="11.25">
      <c r="A291" s="32"/>
      <c r="B291" s="33"/>
      <c r="C291" s="32"/>
      <c r="D291" s="163" t="s">
        <v>168</v>
      </c>
      <c r="E291" s="32"/>
      <c r="F291" s="164" t="s">
        <v>593</v>
      </c>
      <c r="G291" s="32"/>
      <c r="H291" s="32"/>
      <c r="I291" s="165"/>
      <c r="J291" s="32"/>
      <c r="K291" s="32"/>
      <c r="L291" s="33"/>
      <c r="M291" s="166"/>
      <c r="N291" s="167"/>
      <c r="O291" s="58"/>
      <c r="P291" s="58"/>
      <c r="Q291" s="58"/>
      <c r="R291" s="58"/>
      <c r="S291" s="58"/>
      <c r="T291" s="59"/>
      <c r="U291" s="32"/>
      <c r="V291" s="32"/>
      <c r="W291" s="32"/>
      <c r="X291" s="32"/>
      <c r="Y291" s="32"/>
      <c r="Z291" s="32"/>
      <c r="AA291" s="32"/>
      <c r="AB291" s="32"/>
      <c r="AC291" s="32"/>
      <c r="AD291" s="32"/>
      <c r="AE291" s="32"/>
      <c r="AT291" s="17" t="s">
        <v>168</v>
      </c>
      <c r="AU291" s="17" t="s">
        <v>83</v>
      </c>
    </row>
    <row r="292" spans="1:65" s="2" customFormat="1" ht="14.45" customHeight="1">
      <c r="A292" s="32"/>
      <c r="B292" s="149"/>
      <c r="C292" s="150" t="s">
        <v>440</v>
      </c>
      <c r="D292" s="150" t="s">
        <v>161</v>
      </c>
      <c r="E292" s="151" t="s">
        <v>595</v>
      </c>
      <c r="F292" s="152" t="s">
        <v>596</v>
      </c>
      <c r="G292" s="153" t="s">
        <v>582</v>
      </c>
      <c r="H292" s="154">
        <v>3</v>
      </c>
      <c r="I292" s="155"/>
      <c r="J292" s="156">
        <f>ROUND(I292*H292,2)</f>
        <v>0</v>
      </c>
      <c r="K292" s="152" t="s">
        <v>1</v>
      </c>
      <c r="L292" s="33"/>
      <c r="M292" s="157" t="s">
        <v>1</v>
      </c>
      <c r="N292" s="158" t="s">
        <v>39</v>
      </c>
      <c r="O292" s="58"/>
      <c r="P292" s="159">
        <f>O292*H292</f>
        <v>0</v>
      </c>
      <c r="Q292" s="159">
        <v>0</v>
      </c>
      <c r="R292" s="159">
        <f>Q292*H292</f>
        <v>0</v>
      </c>
      <c r="S292" s="159">
        <v>0</v>
      </c>
      <c r="T292" s="160">
        <f>S292*H292</f>
        <v>0</v>
      </c>
      <c r="U292" s="32"/>
      <c r="V292" s="32"/>
      <c r="W292" s="32"/>
      <c r="X292" s="32"/>
      <c r="Y292" s="32"/>
      <c r="Z292" s="32"/>
      <c r="AA292" s="32"/>
      <c r="AB292" s="32"/>
      <c r="AC292" s="32"/>
      <c r="AD292" s="32"/>
      <c r="AE292" s="32"/>
      <c r="AR292" s="161" t="s">
        <v>196</v>
      </c>
      <c r="AT292" s="161" t="s">
        <v>161</v>
      </c>
      <c r="AU292" s="161" t="s">
        <v>83</v>
      </c>
      <c r="AY292" s="17" t="s">
        <v>158</v>
      </c>
      <c r="BE292" s="162">
        <f>IF(N292="základní",J292,0)</f>
        <v>0</v>
      </c>
      <c r="BF292" s="162">
        <f>IF(N292="snížená",J292,0)</f>
        <v>0</v>
      </c>
      <c r="BG292" s="162">
        <f>IF(N292="zákl. přenesená",J292,0)</f>
        <v>0</v>
      </c>
      <c r="BH292" s="162">
        <f>IF(N292="sníž. přenesená",J292,0)</f>
        <v>0</v>
      </c>
      <c r="BI292" s="162">
        <f>IF(N292="nulová",J292,0)</f>
        <v>0</v>
      </c>
      <c r="BJ292" s="17" t="s">
        <v>81</v>
      </c>
      <c r="BK292" s="162">
        <f>ROUND(I292*H292,2)</f>
        <v>0</v>
      </c>
      <c r="BL292" s="17" t="s">
        <v>196</v>
      </c>
      <c r="BM292" s="161" t="s">
        <v>583</v>
      </c>
    </row>
    <row r="293" spans="1:47" s="2" customFormat="1" ht="11.25">
      <c r="A293" s="32"/>
      <c r="B293" s="33"/>
      <c r="C293" s="32"/>
      <c r="D293" s="163" t="s">
        <v>168</v>
      </c>
      <c r="E293" s="32"/>
      <c r="F293" s="164" t="s">
        <v>596</v>
      </c>
      <c r="G293" s="32"/>
      <c r="H293" s="32"/>
      <c r="I293" s="165"/>
      <c r="J293" s="32"/>
      <c r="K293" s="32"/>
      <c r="L293" s="33"/>
      <c r="M293" s="166"/>
      <c r="N293" s="167"/>
      <c r="O293" s="58"/>
      <c r="P293" s="58"/>
      <c r="Q293" s="58"/>
      <c r="R293" s="58"/>
      <c r="S293" s="58"/>
      <c r="T293" s="59"/>
      <c r="U293" s="32"/>
      <c r="V293" s="32"/>
      <c r="W293" s="32"/>
      <c r="X293" s="32"/>
      <c r="Y293" s="32"/>
      <c r="Z293" s="32"/>
      <c r="AA293" s="32"/>
      <c r="AB293" s="32"/>
      <c r="AC293" s="32"/>
      <c r="AD293" s="32"/>
      <c r="AE293" s="32"/>
      <c r="AT293" s="17" t="s">
        <v>168</v>
      </c>
      <c r="AU293" s="17" t="s">
        <v>83</v>
      </c>
    </row>
    <row r="294" spans="1:65" s="2" customFormat="1" ht="14.45" customHeight="1">
      <c r="A294" s="32"/>
      <c r="B294" s="149"/>
      <c r="C294" s="150" t="s">
        <v>584</v>
      </c>
      <c r="D294" s="150" t="s">
        <v>161</v>
      </c>
      <c r="E294" s="151" t="s">
        <v>599</v>
      </c>
      <c r="F294" s="152" t="s">
        <v>600</v>
      </c>
      <c r="G294" s="153" t="s">
        <v>582</v>
      </c>
      <c r="H294" s="154">
        <v>20</v>
      </c>
      <c r="I294" s="155"/>
      <c r="J294" s="156">
        <f>ROUND(I294*H294,2)</f>
        <v>0</v>
      </c>
      <c r="K294" s="152" t="s">
        <v>1</v>
      </c>
      <c r="L294" s="33"/>
      <c r="M294" s="157" t="s">
        <v>1</v>
      </c>
      <c r="N294" s="158" t="s">
        <v>39</v>
      </c>
      <c r="O294" s="58"/>
      <c r="P294" s="159">
        <f>O294*H294</f>
        <v>0</v>
      </c>
      <c r="Q294" s="159">
        <v>0</v>
      </c>
      <c r="R294" s="159">
        <f>Q294*H294</f>
        <v>0</v>
      </c>
      <c r="S294" s="159">
        <v>0</v>
      </c>
      <c r="T294" s="160">
        <f>S294*H294</f>
        <v>0</v>
      </c>
      <c r="U294" s="32"/>
      <c r="V294" s="32"/>
      <c r="W294" s="32"/>
      <c r="X294" s="32"/>
      <c r="Y294" s="32"/>
      <c r="Z294" s="32"/>
      <c r="AA294" s="32"/>
      <c r="AB294" s="32"/>
      <c r="AC294" s="32"/>
      <c r="AD294" s="32"/>
      <c r="AE294" s="32"/>
      <c r="AR294" s="161" t="s">
        <v>196</v>
      </c>
      <c r="AT294" s="161" t="s">
        <v>161</v>
      </c>
      <c r="AU294" s="161" t="s">
        <v>83</v>
      </c>
      <c r="AY294" s="17" t="s">
        <v>158</v>
      </c>
      <c r="BE294" s="162">
        <f>IF(N294="základní",J294,0)</f>
        <v>0</v>
      </c>
      <c r="BF294" s="162">
        <f>IF(N294="snížená",J294,0)</f>
        <v>0</v>
      </c>
      <c r="BG294" s="162">
        <f>IF(N294="zákl. přenesená",J294,0)</f>
        <v>0</v>
      </c>
      <c r="BH294" s="162">
        <f>IF(N294="sníž. přenesená",J294,0)</f>
        <v>0</v>
      </c>
      <c r="BI294" s="162">
        <f>IF(N294="nulová",J294,0)</f>
        <v>0</v>
      </c>
      <c r="BJ294" s="17" t="s">
        <v>81</v>
      </c>
      <c r="BK294" s="162">
        <f>ROUND(I294*H294,2)</f>
        <v>0</v>
      </c>
      <c r="BL294" s="17" t="s">
        <v>196</v>
      </c>
      <c r="BM294" s="161" t="s">
        <v>587</v>
      </c>
    </row>
    <row r="295" spans="1:47" s="2" customFormat="1" ht="11.25">
      <c r="A295" s="32"/>
      <c r="B295" s="33"/>
      <c r="C295" s="32"/>
      <c r="D295" s="163" t="s">
        <v>168</v>
      </c>
      <c r="E295" s="32"/>
      <c r="F295" s="164" t="s">
        <v>600</v>
      </c>
      <c r="G295" s="32"/>
      <c r="H295" s="32"/>
      <c r="I295" s="165"/>
      <c r="J295" s="32"/>
      <c r="K295" s="32"/>
      <c r="L295" s="33"/>
      <c r="M295" s="166"/>
      <c r="N295" s="167"/>
      <c r="O295" s="58"/>
      <c r="P295" s="58"/>
      <c r="Q295" s="58"/>
      <c r="R295" s="58"/>
      <c r="S295" s="58"/>
      <c r="T295" s="59"/>
      <c r="U295" s="32"/>
      <c r="V295" s="32"/>
      <c r="W295" s="32"/>
      <c r="X295" s="32"/>
      <c r="Y295" s="32"/>
      <c r="Z295" s="32"/>
      <c r="AA295" s="32"/>
      <c r="AB295" s="32"/>
      <c r="AC295" s="32"/>
      <c r="AD295" s="32"/>
      <c r="AE295" s="32"/>
      <c r="AT295" s="17" t="s">
        <v>168</v>
      </c>
      <c r="AU295" s="17" t="s">
        <v>83</v>
      </c>
    </row>
    <row r="296" spans="2:63" s="12" customFormat="1" ht="22.9" customHeight="1">
      <c r="B296" s="136"/>
      <c r="D296" s="137" t="s">
        <v>73</v>
      </c>
      <c r="E296" s="147" t="s">
        <v>572</v>
      </c>
      <c r="F296" s="147" t="s">
        <v>603</v>
      </c>
      <c r="I296" s="139"/>
      <c r="J296" s="148">
        <f>BK296</f>
        <v>0</v>
      </c>
      <c r="L296" s="136"/>
      <c r="M296" s="141"/>
      <c r="N296" s="142"/>
      <c r="O296" s="142"/>
      <c r="P296" s="143">
        <f>SUM(P297:P300)</f>
        <v>0</v>
      </c>
      <c r="Q296" s="142"/>
      <c r="R296" s="143">
        <f>SUM(R297:R300)</f>
        <v>0</v>
      </c>
      <c r="S296" s="142"/>
      <c r="T296" s="144">
        <f>SUM(T297:T300)</f>
        <v>0</v>
      </c>
      <c r="AR296" s="137" t="s">
        <v>81</v>
      </c>
      <c r="AT296" s="145" t="s">
        <v>73</v>
      </c>
      <c r="AU296" s="145" t="s">
        <v>81</v>
      </c>
      <c r="AY296" s="137" t="s">
        <v>158</v>
      </c>
      <c r="BK296" s="146">
        <f>SUM(BK297:BK300)</f>
        <v>0</v>
      </c>
    </row>
    <row r="297" spans="1:65" s="2" customFormat="1" ht="14.45" customHeight="1">
      <c r="A297" s="32"/>
      <c r="B297" s="149"/>
      <c r="C297" s="150" t="s">
        <v>446</v>
      </c>
      <c r="D297" s="150" t="s">
        <v>161</v>
      </c>
      <c r="E297" s="151" t="s">
        <v>604</v>
      </c>
      <c r="F297" s="152" t="s">
        <v>605</v>
      </c>
      <c r="G297" s="153" t="s">
        <v>582</v>
      </c>
      <c r="H297" s="154">
        <v>5</v>
      </c>
      <c r="I297" s="155"/>
      <c r="J297" s="156">
        <f>ROUND(I297*H297,2)</f>
        <v>0</v>
      </c>
      <c r="K297" s="152" t="s">
        <v>1</v>
      </c>
      <c r="L297" s="33"/>
      <c r="M297" s="157" t="s">
        <v>1</v>
      </c>
      <c r="N297" s="158" t="s">
        <v>39</v>
      </c>
      <c r="O297" s="58"/>
      <c r="P297" s="159">
        <f>O297*H297</f>
        <v>0</v>
      </c>
      <c r="Q297" s="159">
        <v>0</v>
      </c>
      <c r="R297" s="159">
        <f>Q297*H297</f>
        <v>0</v>
      </c>
      <c r="S297" s="159">
        <v>0</v>
      </c>
      <c r="T297" s="160">
        <f>S297*H297</f>
        <v>0</v>
      </c>
      <c r="U297" s="32"/>
      <c r="V297" s="32"/>
      <c r="W297" s="32"/>
      <c r="X297" s="32"/>
      <c r="Y297" s="32"/>
      <c r="Z297" s="32"/>
      <c r="AA297" s="32"/>
      <c r="AB297" s="32"/>
      <c r="AC297" s="32"/>
      <c r="AD297" s="32"/>
      <c r="AE297" s="32"/>
      <c r="AR297" s="161" t="s">
        <v>196</v>
      </c>
      <c r="AT297" s="161" t="s">
        <v>161</v>
      </c>
      <c r="AU297" s="161" t="s">
        <v>83</v>
      </c>
      <c r="AY297" s="17" t="s">
        <v>158</v>
      </c>
      <c r="BE297" s="162">
        <f>IF(N297="základní",J297,0)</f>
        <v>0</v>
      </c>
      <c r="BF297" s="162">
        <f>IF(N297="snížená",J297,0)</f>
        <v>0</v>
      </c>
      <c r="BG297" s="162">
        <f>IF(N297="zákl. přenesená",J297,0)</f>
        <v>0</v>
      </c>
      <c r="BH297" s="162">
        <f>IF(N297="sníž. přenesená",J297,0)</f>
        <v>0</v>
      </c>
      <c r="BI297" s="162">
        <f>IF(N297="nulová",J297,0)</f>
        <v>0</v>
      </c>
      <c r="BJ297" s="17" t="s">
        <v>81</v>
      </c>
      <c r="BK297" s="162">
        <f>ROUND(I297*H297,2)</f>
        <v>0</v>
      </c>
      <c r="BL297" s="17" t="s">
        <v>196</v>
      </c>
      <c r="BM297" s="161" t="s">
        <v>590</v>
      </c>
    </row>
    <row r="298" spans="1:47" s="2" customFormat="1" ht="11.25">
      <c r="A298" s="32"/>
      <c r="B298" s="33"/>
      <c r="C298" s="32"/>
      <c r="D298" s="163" t="s">
        <v>168</v>
      </c>
      <c r="E298" s="32"/>
      <c r="F298" s="164" t="s">
        <v>605</v>
      </c>
      <c r="G298" s="32"/>
      <c r="H298" s="32"/>
      <c r="I298" s="165"/>
      <c r="J298" s="32"/>
      <c r="K298" s="32"/>
      <c r="L298" s="33"/>
      <c r="M298" s="166"/>
      <c r="N298" s="167"/>
      <c r="O298" s="58"/>
      <c r="P298" s="58"/>
      <c r="Q298" s="58"/>
      <c r="R298" s="58"/>
      <c r="S298" s="58"/>
      <c r="T298" s="59"/>
      <c r="U298" s="32"/>
      <c r="V298" s="32"/>
      <c r="W298" s="32"/>
      <c r="X298" s="32"/>
      <c r="Y298" s="32"/>
      <c r="Z298" s="32"/>
      <c r="AA298" s="32"/>
      <c r="AB298" s="32"/>
      <c r="AC298" s="32"/>
      <c r="AD298" s="32"/>
      <c r="AE298" s="32"/>
      <c r="AT298" s="17" t="s">
        <v>168</v>
      </c>
      <c r="AU298" s="17" t="s">
        <v>83</v>
      </c>
    </row>
    <row r="299" spans="1:65" s="2" customFormat="1" ht="14.45" customHeight="1">
      <c r="A299" s="32"/>
      <c r="B299" s="149"/>
      <c r="C299" s="150" t="s">
        <v>591</v>
      </c>
      <c r="D299" s="150" t="s">
        <v>161</v>
      </c>
      <c r="E299" s="151" t="s">
        <v>608</v>
      </c>
      <c r="F299" s="152" t="s">
        <v>609</v>
      </c>
      <c r="G299" s="153" t="s">
        <v>582</v>
      </c>
      <c r="H299" s="154">
        <v>5</v>
      </c>
      <c r="I299" s="155"/>
      <c r="J299" s="156">
        <f>ROUND(I299*H299,2)</f>
        <v>0</v>
      </c>
      <c r="K299" s="152" t="s">
        <v>1</v>
      </c>
      <c r="L299" s="33"/>
      <c r="M299" s="157" t="s">
        <v>1</v>
      </c>
      <c r="N299" s="158" t="s">
        <v>39</v>
      </c>
      <c r="O299" s="58"/>
      <c r="P299" s="159">
        <f>O299*H299</f>
        <v>0</v>
      </c>
      <c r="Q299" s="159">
        <v>0</v>
      </c>
      <c r="R299" s="159">
        <f>Q299*H299</f>
        <v>0</v>
      </c>
      <c r="S299" s="159">
        <v>0</v>
      </c>
      <c r="T299" s="160">
        <f>S299*H299</f>
        <v>0</v>
      </c>
      <c r="U299" s="32"/>
      <c r="V299" s="32"/>
      <c r="W299" s="32"/>
      <c r="X299" s="32"/>
      <c r="Y299" s="32"/>
      <c r="Z299" s="32"/>
      <c r="AA299" s="32"/>
      <c r="AB299" s="32"/>
      <c r="AC299" s="32"/>
      <c r="AD299" s="32"/>
      <c r="AE299" s="32"/>
      <c r="AR299" s="161" t="s">
        <v>196</v>
      </c>
      <c r="AT299" s="161" t="s">
        <v>161</v>
      </c>
      <c r="AU299" s="161" t="s">
        <v>83</v>
      </c>
      <c r="AY299" s="17" t="s">
        <v>158</v>
      </c>
      <c r="BE299" s="162">
        <f>IF(N299="základní",J299,0)</f>
        <v>0</v>
      </c>
      <c r="BF299" s="162">
        <f>IF(N299="snížená",J299,0)</f>
        <v>0</v>
      </c>
      <c r="BG299" s="162">
        <f>IF(N299="zákl. přenesená",J299,0)</f>
        <v>0</v>
      </c>
      <c r="BH299" s="162">
        <f>IF(N299="sníž. přenesená",J299,0)</f>
        <v>0</v>
      </c>
      <c r="BI299" s="162">
        <f>IF(N299="nulová",J299,0)</f>
        <v>0</v>
      </c>
      <c r="BJ299" s="17" t="s">
        <v>81</v>
      </c>
      <c r="BK299" s="162">
        <f>ROUND(I299*H299,2)</f>
        <v>0</v>
      </c>
      <c r="BL299" s="17" t="s">
        <v>196</v>
      </c>
      <c r="BM299" s="161" t="s">
        <v>594</v>
      </c>
    </row>
    <row r="300" spans="1:47" s="2" customFormat="1" ht="11.25">
      <c r="A300" s="32"/>
      <c r="B300" s="33"/>
      <c r="C300" s="32"/>
      <c r="D300" s="163" t="s">
        <v>168</v>
      </c>
      <c r="E300" s="32"/>
      <c r="F300" s="164" t="s">
        <v>609</v>
      </c>
      <c r="G300" s="32"/>
      <c r="H300" s="32"/>
      <c r="I300" s="165"/>
      <c r="J300" s="32"/>
      <c r="K300" s="32"/>
      <c r="L300" s="33"/>
      <c r="M300" s="166"/>
      <c r="N300" s="167"/>
      <c r="O300" s="58"/>
      <c r="P300" s="58"/>
      <c r="Q300" s="58"/>
      <c r="R300" s="58"/>
      <c r="S300" s="58"/>
      <c r="T300" s="59"/>
      <c r="U300" s="32"/>
      <c r="V300" s="32"/>
      <c r="W300" s="32"/>
      <c r="X300" s="32"/>
      <c r="Y300" s="32"/>
      <c r="Z300" s="32"/>
      <c r="AA300" s="32"/>
      <c r="AB300" s="32"/>
      <c r="AC300" s="32"/>
      <c r="AD300" s="32"/>
      <c r="AE300" s="32"/>
      <c r="AT300" s="17" t="s">
        <v>168</v>
      </c>
      <c r="AU300" s="17" t="s">
        <v>83</v>
      </c>
    </row>
    <row r="301" spans="2:63" s="12" customFormat="1" ht="22.9" customHeight="1">
      <c r="B301" s="136"/>
      <c r="D301" s="137" t="s">
        <v>73</v>
      </c>
      <c r="E301" s="147" t="s">
        <v>578</v>
      </c>
      <c r="F301" s="147" t="s">
        <v>612</v>
      </c>
      <c r="I301" s="139"/>
      <c r="J301" s="148">
        <f>BK301</f>
        <v>0</v>
      </c>
      <c r="L301" s="136"/>
      <c r="M301" s="141"/>
      <c r="N301" s="142"/>
      <c r="O301" s="142"/>
      <c r="P301" s="143">
        <f>SUM(P302:P303)</f>
        <v>0</v>
      </c>
      <c r="Q301" s="142"/>
      <c r="R301" s="143">
        <f>SUM(R302:R303)</f>
        <v>0</v>
      </c>
      <c r="S301" s="142"/>
      <c r="T301" s="144">
        <f>SUM(T302:T303)</f>
        <v>0</v>
      </c>
      <c r="AR301" s="137" t="s">
        <v>81</v>
      </c>
      <c r="AT301" s="145" t="s">
        <v>73</v>
      </c>
      <c r="AU301" s="145" t="s">
        <v>81</v>
      </c>
      <c r="AY301" s="137" t="s">
        <v>158</v>
      </c>
      <c r="BK301" s="146">
        <f>SUM(BK302:BK303)</f>
        <v>0</v>
      </c>
    </row>
    <row r="302" spans="1:65" s="2" customFormat="1" ht="14.45" customHeight="1">
      <c r="A302" s="32"/>
      <c r="B302" s="149"/>
      <c r="C302" s="150" t="s">
        <v>451</v>
      </c>
      <c r="D302" s="150" t="s">
        <v>161</v>
      </c>
      <c r="E302" s="151" t="s">
        <v>613</v>
      </c>
      <c r="F302" s="152" t="s">
        <v>614</v>
      </c>
      <c r="G302" s="153" t="s">
        <v>582</v>
      </c>
      <c r="H302" s="154">
        <v>20</v>
      </c>
      <c r="I302" s="155"/>
      <c r="J302" s="156">
        <f>ROUND(I302*H302,2)</f>
        <v>0</v>
      </c>
      <c r="K302" s="152" t="s">
        <v>1</v>
      </c>
      <c r="L302" s="33"/>
      <c r="M302" s="157" t="s">
        <v>1</v>
      </c>
      <c r="N302" s="158" t="s">
        <v>39</v>
      </c>
      <c r="O302" s="58"/>
      <c r="P302" s="159">
        <f>O302*H302</f>
        <v>0</v>
      </c>
      <c r="Q302" s="159">
        <v>0</v>
      </c>
      <c r="R302" s="159">
        <f>Q302*H302</f>
        <v>0</v>
      </c>
      <c r="S302" s="159">
        <v>0</v>
      </c>
      <c r="T302" s="160">
        <f>S302*H302</f>
        <v>0</v>
      </c>
      <c r="U302" s="32"/>
      <c r="V302" s="32"/>
      <c r="W302" s="32"/>
      <c r="X302" s="32"/>
      <c r="Y302" s="32"/>
      <c r="Z302" s="32"/>
      <c r="AA302" s="32"/>
      <c r="AB302" s="32"/>
      <c r="AC302" s="32"/>
      <c r="AD302" s="32"/>
      <c r="AE302" s="32"/>
      <c r="AR302" s="161" t="s">
        <v>196</v>
      </c>
      <c r="AT302" s="161" t="s">
        <v>161</v>
      </c>
      <c r="AU302" s="161" t="s">
        <v>83</v>
      </c>
      <c r="AY302" s="17" t="s">
        <v>158</v>
      </c>
      <c r="BE302" s="162">
        <f>IF(N302="základní",J302,0)</f>
        <v>0</v>
      </c>
      <c r="BF302" s="162">
        <f>IF(N302="snížená",J302,0)</f>
        <v>0</v>
      </c>
      <c r="BG302" s="162">
        <f>IF(N302="zákl. přenesená",J302,0)</f>
        <v>0</v>
      </c>
      <c r="BH302" s="162">
        <f>IF(N302="sníž. přenesená",J302,0)</f>
        <v>0</v>
      </c>
      <c r="BI302" s="162">
        <f>IF(N302="nulová",J302,0)</f>
        <v>0</v>
      </c>
      <c r="BJ302" s="17" t="s">
        <v>81</v>
      </c>
      <c r="BK302" s="162">
        <f>ROUND(I302*H302,2)</f>
        <v>0</v>
      </c>
      <c r="BL302" s="17" t="s">
        <v>196</v>
      </c>
      <c r="BM302" s="161" t="s">
        <v>597</v>
      </c>
    </row>
    <row r="303" spans="1:47" s="2" customFormat="1" ht="11.25">
      <c r="A303" s="32"/>
      <c r="B303" s="33"/>
      <c r="C303" s="32"/>
      <c r="D303" s="163" t="s">
        <v>168</v>
      </c>
      <c r="E303" s="32"/>
      <c r="F303" s="164" t="s">
        <v>614</v>
      </c>
      <c r="G303" s="32"/>
      <c r="H303" s="32"/>
      <c r="I303" s="165"/>
      <c r="J303" s="32"/>
      <c r="K303" s="32"/>
      <c r="L303" s="33"/>
      <c r="M303" s="166"/>
      <c r="N303" s="167"/>
      <c r="O303" s="58"/>
      <c r="P303" s="58"/>
      <c r="Q303" s="58"/>
      <c r="R303" s="58"/>
      <c r="S303" s="58"/>
      <c r="T303" s="59"/>
      <c r="U303" s="32"/>
      <c r="V303" s="32"/>
      <c r="W303" s="32"/>
      <c r="X303" s="32"/>
      <c r="Y303" s="32"/>
      <c r="Z303" s="32"/>
      <c r="AA303" s="32"/>
      <c r="AB303" s="32"/>
      <c r="AC303" s="32"/>
      <c r="AD303" s="32"/>
      <c r="AE303" s="32"/>
      <c r="AT303" s="17" t="s">
        <v>168</v>
      </c>
      <c r="AU303" s="17" t="s">
        <v>83</v>
      </c>
    </row>
    <row r="304" spans="2:63" s="12" customFormat="1" ht="22.9" customHeight="1">
      <c r="B304" s="136"/>
      <c r="D304" s="137" t="s">
        <v>73</v>
      </c>
      <c r="E304" s="147" t="s">
        <v>616</v>
      </c>
      <c r="F304" s="147" t="s">
        <v>617</v>
      </c>
      <c r="I304" s="139"/>
      <c r="J304" s="148">
        <f>BK304</f>
        <v>0</v>
      </c>
      <c r="L304" s="136"/>
      <c r="M304" s="141"/>
      <c r="N304" s="142"/>
      <c r="O304" s="142"/>
      <c r="P304" s="143">
        <f>SUM(P305:P308)</f>
        <v>0</v>
      </c>
      <c r="Q304" s="142"/>
      <c r="R304" s="143">
        <f>SUM(R305:R308)</f>
        <v>0</v>
      </c>
      <c r="S304" s="142"/>
      <c r="T304" s="144">
        <f>SUM(T305:T308)</f>
        <v>0</v>
      </c>
      <c r="AR304" s="137" t="s">
        <v>81</v>
      </c>
      <c r="AT304" s="145" t="s">
        <v>73</v>
      </c>
      <c r="AU304" s="145" t="s">
        <v>81</v>
      </c>
      <c r="AY304" s="137" t="s">
        <v>158</v>
      </c>
      <c r="BK304" s="146">
        <f>SUM(BK305:BK308)</f>
        <v>0</v>
      </c>
    </row>
    <row r="305" spans="1:65" s="2" customFormat="1" ht="14.45" customHeight="1">
      <c r="A305" s="32"/>
      <c r="B305" s="149"/>
      <c r="C305" s="150" t="s">
        <v>598</v>
      </c>
      <c r="D305" s="150" t="s">
        <v>161</v>
      </c>
      <c r="E305" s="151" t="s">
        <v>619</v>
      </c>
      <c r="F305" s="152" t="s">
        <v>620</v>
      </c>
      <c r="G305" s="153" t="s">
        <v>621</v>
      </c>
      <c r="H305" s="154">
        <v>1</v>
      </c>
      <c r="I305" s="155"/>
      <c r="J305" s="156">
        <f>ROUND(I305*H305,2)</f>
        <v>0</v>
      </c>
      <c r="K305" s="152" t="s">
        <v>1</v>
      </c>
      <c r="L305" s="33"/>
      <c r="M305" s="157" t="s">
        <v>1</v>
      </c>
      <c r="N305" s="158" t="s">
        <v>39</v>
      </c>
      <c r="O305" s="58"/>
      <c r="P305" s="159">
        <f>O305*H305</f>
        <v>0</v>
      </c>
      <c r="Q305" s="159">
        <v>0</v>
      </c>
      <c r="R305" s="159">
        <f>Q305*H305</f>
        <v>0</v>
      </c>
      <c r="S305" s="159">
        <v>0</v>
      </c>
      <c r="T305" s="160">
        <f>S305*H305</f>
        <v>0</v>
      </c>
      <c r="U305" s="32"/>
      <c r="V305" s="32"/>
      <c r="W305" s="32"/>
      <c r="X305" s="32"/>
      <c r="Y305" s="32"/>
      <c r="Z305" s="32"/>
      <c r="AA305" s="32"/>
      <c r="AB305" s="32"/>
      <c r="AC305" s="32"/>
      <c r="AD305" s="32"/>
      <c r="AE305" s="32"/>
      <c r="AR305" s="161" t="s">
        <v>196</v>
      </c>
      <c r="AT305" s="161" t="s">
        <v>161</v>
      </c>
      <c r="AU305" s="161" t="s">
        <v>83</v>
      </c>
      <c r="AY305" s="17" t="s">
        <v>158</v>
      </c>
      <c r="BE305" s="162">
        <f>IF(N305="základní",J305,0)</f>
        <v>0</v>
      </c>
      <c r="BF305" s="162">
        <f>IF(N305="snížená",J305,0)</f>
        <v>0</v>
      </c>
      <c r="BG305" s="162">
        <f>IF(N305="zákl. přenesená",J305,0)</f>
        <v>0</v>
      </c>
      <c r="BH305" s="162">
        <f>IF(N305="sníž. přenesená",J305,0)</f>
        <v>0</v>
      </c>
      <c r="BI305" s="162">
        <f>IF(N305="nulová",J305,0)</f>
        <v>0</v>
      </c>
      <c r="BJ305" s="17" t="s">
        <v>81</v>
      </c>
      <c r="BK305" s="162">
        <f>ROUND(I305*H305,2)</f>
        <v>0</v>
      </c>
      <c r="BL305" s="17" t="s">
        <v>196</v>
      </c>
      <c r="BM305" s="161" t="s">
        <v>792</v>
      </c>
    </row>
    <row r="306" spans="1:47" s="2" customFormat="1" ht="11.25">
      <c r="A306" s="32"/>
      <c r="B306" s="33"/>
      <c r="C306" s="32"/>
      <c r="D306" s="163" t="s">
        <v>168</v>
      </c>
      <c r="E306" s="32"/>
      <c r="F306" s="164" t="s">
        <v>620</v>
      </c>
      <c r="G306" s="32"/>
      <c r="H306" s="32"/>
      <c r="I306" s="165"/>
      <c r="J306" s="32"/>
      <c r="K306" s="32"/>
      <c r="L306" s="33"/>
      <c r="M306" s="166"/>
      <c r="N306" s="167"/>
      <c r="O306" s="58"/>
      <c r="P306" s="58"/>
      <c r="Q306" s="58"/>
      <c r="R306" s="58"/>
      <c r="S306" s="58"/>
      <c r="T306" s="59"/>
      <c r="U306" s="32"/>
      <c r="V306" s="32"/>
      <c r="W306" s="32"/>
      <c r="X306" s="32"/>
      <c r="Y306" s="32"/>
      <c r="Z306" s="32"/>
      <c r="AA306" s="32"/>
      <c r="AB306" s="32"/>
      <c r="AC306" s="32"/>
      <c r="AD306" s="32"/>
      <c r="AE306" s="32"/>
      <c r="AT306" s="17" t="s">
        <v>168</v>
      </c>
      <c r="AU306" s="17" t="s">
        <v>83</v>
      </c>
    </row>
    <row r="307" spans="1:65" s="2" customFormat="1" ht="14.45" customHeight="1">
      <c r="A307" s="32"/>
      <c r="B307" s="149"/>
      <c r="C307" s="150" t="s">
        <v>455</v>
      </c>
      <c r="D307" s="150" t="s">
        <v>161</v>
      </c>
      <c r="E307" s="151" t="s">
        <v>623</v>
      </c>
      <c r="F307" s="152" t="s">
        <v>624</v>
      </c>
      <c r="G307" s="153" t="s">
        <v>621</v>
      </c>
      <c r="H307" s="154">
        <v>1</v>
      </c>
      <c r="I307" s="155"/>
      <c r="J307" s="156">
        <f>ROUND(I307*H307,2)</f>
        <v>0</v>
      </c>
      <c r="K307" s="152" t="s">
        <v>1</v>
      </c>
      <c r="L307" s="33"/>
      <c r="M307" s="157" t="s">
        <v>1</v>
      </c>
      <c r="N307" s="158" t="s">
        <v>39</v>
      </c>
      <c r="O307" s="58"/>
      <c r="P307" s="159">
        <f>O307*H307</f>
        <v>0</v>
      </c>
      <c r="Q307" s="159">
        <v>0</v>
      </c>
      <c r="R307" s="159">
        <f>Q307*H307</f>
        <v>0</v>
      </c>
      <c r="S307" s="159">
        <v>0</v>
      </c>
      <c r="T307" s="160">
        <f>S307*H307</f>
        <v>0</v>
      </c>
      <c r="U307" s="32"/>
      <c r="V307" s="32"/>
      <c r="W307" s="32"/>
      <c r="X307" s="32"/>
      <c r="Y307" s="32"/>
      <c r="Z307" s="32"/>
      <c r="AA307" s="32"/>
      <c r="AB307" s="32"/>
      <c r="AC307" s="32"/>
      <c r="AD307" s="32"/>
      <c r="AE307" s="32"/>
      <c r="AR307" s="161" t="s">
        <v>196</v>
      </c>
      <c r="AT307" s="161" t="s">
        <v>161</v>
      </c>
      <c r="AU307" s="161" t="s">
        <v>83</v>
      </c>
      <c r="AY307" s="17" t="s">
        <v>158</v>
      </c>
      <c r="BE307" s="162">
        <f>IF(N307="základní",J307,0)</f>
        <v>0</v>
      </c>
      <c r="BF307" s="162">
        <f>IF(N307="snížená",J307,0)</f>
        <v>0</v>
      </c>
      <c r="BG307" s="162">
        <f>IF(N307="zákl. přenesená",J307,0)</f>
        <v>0</v>
      </c>
      <c r="BH307" s="162">
        <f>IF(N307="sníž. přenesená",J307,0)</f>
        <v>0</v>
      </c>
      <c r="BI307" s="162">
        <f>IF(N307="nulová",J307,0)</f>
        <v>0</v>
      </c>
      <c r="BJ307" s="17" t="s">
        <v>81</v>
      </c>
      <c r="BK307" s="162">
        <f>ROUND(I307*H307,2)</f>
        <v>0</v>
      </c>
      <c r="BL307" s="17" t="s">
        <v>196</v>
      </c>
      <c r="BM307" s="161" t="s">
        <v>793</v>
      </c>
    </row>
    <row r="308" spans="1:47" s="2" customFormat="1" ht="11.25">
      <c r="A308" s="32"/>
      <c r="B308" s="33"/>
      <c r="C308" s="32"/>
      <c r="D308" s="163" t="s">
        <v>168</v>
      </c>
      <c r="E308" s="32"/>
      <c r="F308" s="164" t="s">
        <v>624</v>
      </c>
      <c r="G308" s="32"/>
      <c r="H308" s="32"/>
      <c r="I308" s="165"/>
      <c r="J308" s="32"/>
      <c r="K308" s="32"/>
      <c r="L308" s="33"/>
      <c r="M308" s="205"/>
      <c r="N308" s="206"/>
      <c r="O308" s="207"/>
      <c r="P308" s="207"/>
      <c r="Q308" s="207"/>
      <c r="R308" s="207"/>
      <c r="S308" s="207"/>
      <c r="T308" s="208"/>
      <c r="U308" s="32"/>
      <c r="V308" s="32"/>
      <c r="W308" s="32"/>
      <c r="X308" s="32"/>
      <c r="Y308" s="32"/>
      <c r="Z308" s="32"/>
      <c r="AA308" s="32"/>
      <c r="AB308" s="32"/>
      <c r="AC308" s="32"/>
      <c r="AD308" s="32"/>
      <c r="AE308" s="32"/>
      <c r="AT308" s="17" t="s">
        <v>168</v>
      </c>
      <c r="AU308" s="17" t="s">
        <v>83</v>
      </c>
    </row>
    <row r="309" spans="1:31" s="2" customFormat="1" ht="6.95" customHeight="1">
      <c r="A309" s="32"/>
      <c r="B309" s="47"/>
      <c r="C309" s="48"/>
      <c r="D309" s="48"/>
      <c r="E309" s="48"/>
      <c r="F309" s="48"/>
      <c r="G309" s="48"/>
      <c r="H309" s="48"/>
      <c r="I309" s="48"/>
      <c r="J309" s="48"/>
      <c r="K309" s="48"/>
      <c r="L309" s="33"/>
      <c r="M309" s="32"/>
      <c r="O309" s="32"/>
      <c r="P309" s="32"/>
      <c r="Q309" s="32"/>
      <c r="R309" s="32"/>
      <c r="S309" s="32"/>
      <c r="T309" s="32"/>
      <c r="U309" s="32"/>
      <c r="V309" s="32"/>
      <c r="W309" s="32"/>
      <c r="X309" s="32"/>
      <c r="Y309" s="32"/>
      <c r="Z309" s="32"/>
      <c r="AA309" s="32"/>
      <c r="AB309" s="32"/>
      <c r="AC309" s="32"/>
      <c r="AD309" s="32"/>
      <c r="AE309" s="32"/>
    </row>
  </sheetData>
  <autoFilter ref="C143:K308"/>
  <mergeCells count="12">
    <mergeCell ref="E136:H136"/>
    <mergeCell ref="L2:V2"/>
    <mergeCell ref="E85:H85"/>
    <mergeCell ref="E87:H87"/>
    <mergeCell ref="E89:H89"/>
    <mergeCell ref="E132:H132"/>
    <mergeCell ref="E134:H13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65"/>
  <sheetViews>
    <sheetView showGridLines="0" workbookViewId="0" topLeftCell="A1"/>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54.421875" style="1" customWidth="1"/>
    <col min="7" max="7" width="8.00390625" style="1" customWidth="1"/>
    <col min="8" max="8" width="15.00390625" style="1" customWidth="1"/>
    <col min="9" max="9" width="16.8515625" style="1" customWidth="1"/>
    <col min="10" max="11" width="23.851562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244" t="s">
        <v>5</v>
      </c>
      <c r="M2" s="229"/>
      <c r="N2" s="229"/>
      <c r="O2" s="229"/>
      <c r="P2" s="229"/>
      <c r="Q2" s="229"/>
      <c r="R2" s="229"/>
      <c r="S2" s="229"/>
      <c r="T2" s="229"/>
      <c r="U2" s="229"/>
      <c r="V2" s="229"/>
      <c r="AT2" s="17" t="s">
        <v>109</v>
      </c>
    </row>
    <row r="3" spans="2:46" s="1" customFormat="1" ht="6.95" customHeight="1">
      <c r="B3" s="18"/>
      <c r="C3" s="19"/>
      <c r="D3" s="19"/>
      <c r="E3" s="19"/>
      <c r="F3" s="19"/>
      <c r="G3" s="19"/>
      <c r="H3" s="19"/>
      <c r="I3" s="19"/>
      <c r="J3" s="19"/>
      <c r="K3" s="19"/>
      <c r="L3" s="20"/>
      <c r="AT3" s="17" t="s">
        <v>83</v>
      </c>
    </row>
    <row r="4" spans="2:46" s="1" customFormat="1" ht="24.95" customHeight="1">
      <c r="B4" s="20"/>
      <c r="D4" s="21" t="s">
        <v>117</v>
      </c>
      <c r="L4" s="20"/>
      <c r="M4" s="99" t="s">
        <v>10</v>
      </c>
      <c r="AT4" s="17" t="s">
        <v>3</v>
      </c>
    </row>
    <row r="5" spans="2:12" s="1" customFormat="1" ht="6.95" customHeight="1">
      <c r="B5" s="20"/>
      <c r="L5" s="20"/>
    </row>
    <row r="6" spans="2:12" s="1" customFormat="1" ht="12" customHeight="1">
      <c r="B6" s="20"/>
      <c r="D6" s="27" t="s">
        <v>16</v>
      </c>
      <c r="L6" s="20"/>
    </row>
    <row r="7" spans="2:12" s="1" customFormat="1" ht="14.45" customHeight="1">
      <c r="B7" s="20"/>
      <c r="E7" s="260" t="str">
        <f>'Rekapitulace stavby'!K6</f>
        <v>Rekonstrukce elektro-projektová dokumentace I. Etapa - 2+3NP</v>
      </c>
      <c r="F7" s="261"/>
      <c r="G7" s="261"/>
      <c r="H7" s="261"/>
      <c r="L7" s="20"/>
    </row>
    <row r="8" spans="2:12" s="1" customFormat="1" ht="12" customHeight="1">
      <c r="B8" s="20"/>
      <c r="D8" s="27" t="s">
        <v>126</v>
      </c>
      <c r="L8" s="20"/>
    </row>
    <row r="9" spans="1:31" s="2" customFormat="1" ht="14.45" customHeight="1">
      <c r="A9" s="32"/>
      <c r="B9" s="33"/>
      <c r="C9" s="32"/>
      <c r="D9" s="32"/>
      <c r="E9" s="260" t="s">
        <v>730</v>
      </c>
      <c r="F9" s="262"/>
      <c r="G9" s="262"/>
      <c r="H9" s="262"/>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128</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31.15" customHeight="1">
      <c r="A11" s="32"/>
      <c r="B11" s="33"/>
      <c r="C11" s="32"/>
      <c r="D11" s="32"/>
      <c r="E11" s="222" t="s">
        <v>794</v>
      </c>
      <c r="F11" s="262"/>
      <c r="G11" s="262"/>
      <c r="H11" s="262"/>
      <c r="I11" s="32"/>
      <c r="J11" s="32"/>
      <c r="K11" s="32"/>
      <c r="L11" s="42"/>
      <c r="S11" s="32"/>
      <c r="T11" s="32"/>
      <c r="U11" s="32"/>
      <c r="V11" s="32"/>
      <c r="W11" s="32"/>
      <c r="X11" s="32"/>
      <c r="Y11" s="32"/>
      <c r="Z11" s="32"/>
      <c r="AA11" s="32"/>
      <c r="AB11" s="32"/>
      <c r="AC11" s="32"/>
      <c r="AD11" s="32"/>
      <c r="AE11" s="32"/>
    </row>
    <row r="12" spans="1:31"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16. 11. 2022</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 xml:space="preserve"> </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63" t="str">
        <f>'Rekapitulace stavby'!E14</f>
        <v>Vyplň údaj</v>
      </c>
      <c r="F20" s="228"/>
      <c r="G20" s="228"/>
      <c r="H20" s="228"/>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 xml:space="preserve"> </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32</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33</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4.45" customHeight="1">
      <c r="A29" s="100"/>
      <c r="B29" s="101"/>
      <c r="C29" s="100"/>
      <c r="D29" s="100"/>
      <c r="E29" s="233" t="s">
        <v>1</v>
      </c>
      <c r="F29" s="233"/>
      <c r="G29" s="233"/>
      <c r="H29" s="233"/>
      <c r="I29" s="100"/>
      <c r="J29" s="100"/>
      <c r="K29" s="100"/>
      <c r="L29" s="102"/>
      <c r="S29" s="100"/>
      <c r="T29" s="100"/>
      <c r="U29" s="100"/>
      <c r="V29" s="100"/>
      <c r="W29" s="100"/>
      <c r="X29" s="100"/>
      <c r="Y29" s="100"/>
      <c r="Z29" s="100"/>
      <c r="AA29" s="100"/>
      <c r="AB29" s="100"/>
      <c r="AC29" s="100"/>
      <c r="AD29" s="100"/>
      <c r="AE29" s="100"/>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3" t="s">
        <v>34</v>
      </c>
      <c r="E32" s="32"/>
      <c r="F32" s="32"/>
      <c r="G32" s="32"/>
      <c r="H32" s="32"/>
      <c r="I32" s="32"/>
      <c r="J32" s="71">
        <f>ROUND(J125,2)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36</v>
      </c>
      <c r="G34" s="32"/>
      <c r="H34" s="32"/>
      <c r="I34" s="36" t="s">
        <v>35</v>
      </c>
      <c r="J34" s="36" t="s">
        <v>37</v>
      </c>
      <c r="K34" s="32"/>
      <c r="L34" s="42"/>
      <c r="S34" s="32"/>
      <c r="T34" s="32"/>
      <c r="U34" s="32"/>
      <c r="V34" s="32"/>
      <c r="W34" s="32"/>
      <c r="X34" s="32"/>
      <c r="Y34" s="32"/>
      <c r="Z34" s="32"/>
      <c r="AA34" s="32"/>
      <c r="AB34" s="32"/>
      <c r="AC34" s="32"/>
      <c r="AD34" s="32"/>
      <c r="AE34" s="32"/>
    </row>
    <row r="35" spans="1:31" s="2" customFormat="1" ht="14.45" customHeight="1">
      <c r="A35" s="32"/>
      <c r="B35" s="33"/>
      <c r="C35" s="32"/>
      <c r="D35" s="104" t="s">
        <v>38</v>
      </c>
      <c r="E35" s="27" t="s">
        <v>39</v>
      </c>
      <c r="F35" s="105">
        <f>ROUND((SUM(BE125:BE164)),2)</f>
        <v>0</v>
      </c>
      <c r="G35" s="32"/>
      <c r="H35" s="32"/>
      <c r="I35" s="106">
        <v>0.21</v>
      </c>
      <c r="J35" s="105">
        <f>ROUND(((SUM(BE125:BE164))*I35),2)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40</v>
      </c>
      <c r="F36" s="105">
        <f>ROUND((SUM(BF125:BF164)),2)</f>
        <v>0</v>
      </c>
      <c r="G36" s="32"/>
      <c r="H36" s="32"/>
      <c r="I36" s="106">
        <v>0.15</v>
      </c>
      <c r="J36" s="105">
        <f>ROUND(((SUM(BF125:BF164))*I36),2)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41</v>
      </c>
      <c r="F37" s="105">
        <f>ROUND((SUM(BG125:BG164)),2)</f>
        <v>0</v>
      </c>
      <c r="G37" s="32"/>
      <c r="H37" s="32"/>
      <c r="I37" s="106">
        <v>0.21</v>
      </c>
      <c r="J37" s="105">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42</v>
      </c>
      <c r="F38" s="105">
        <f>ROUND((SUM(BH125:BH164)),2)</f>
        <v>0</v>
      </c>
      <c r="G38" s="32"/>
      <c r="H38" s="32"/>
      <c r="I38" s="106">
        <v>0.15</v>
      </c>
      <c r="J38" s="105">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43</v>
      </c>
      <c r="F39" s="105">
        <f>ROUND((SUM(BI125:BI164)),2)</f>
        <v>0</v>
      </c>
      <c r="G39" s="32"/>
      <c r="H39" s="32"/>
      <c r="I39" s="106">
        <v>0</v>
      </c>
      <c r="J39" s="105">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7"/>
      <c r="D41" s="108" t="s">
        <v>44</v>
      </c>
      <c r="E41" s="60"/>
      <c r="F41" s="60"/>
      <c r="G41" s="109" t="s">
        <v>45</v>
      </c>
      <c r="H41" s="110" t="s">
        <v>46</v>
      </c>
      <c r="I41" s="60"/>
      <c r="J41" s="111">
        <f>SUM(J32:J39)</f>
        <v>0</v>
      </c>
      <c r="K41" s="112"/>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47</v>
      </c>
      <c r="E50" s="44"/>
      <c r="F50" s="44"/>
      <c r="G50" s="43" t="s">
        <v>48</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49</v>
      </c>
      <c r="E61" s="35"/>
      <c r="F61" s="113" t="s">
        <v>50</v>
      </c>
      <c r="G61" s="45" t="s">
        <v>49</v>
      </c>
      <c r="H61" s="35"/>
      <c r="I61" s="35"/>
      <c r="J61" s="114" t="s">
        <v>50</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51</v>
      </c>
      <c r="E65" s="46"/>
      <c r="F65" s="46"/>
      <c r="G65" s="43" t="s">
        <v>52</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49</v>
      </c>
      <c r="E76" s="35"/>
      <c r="F76" s="113" t="s">
        <v>50</v>
      </c>
      <c r="G76" s="45" t="s">
        <v>49</v>
      </c>
      <c r="H76" s="35"/>
      <c r="I76" s="35"/>
      <c r="J76" s="114" t="s">
        <v>50</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130</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4.45" customHeight="1">
      <c r="A85" s="32"/>
      <c r="B85" s="33"/>
      <c r="C85" s="32"/>
      <c r="D85" s="32"/>
      <c r="E85" s="260" t="str">
        <f>E7</f>
        <v>Rekonstrukce elektro-projektová dokumentace I. Etapa - 2+3NP</v>
      </c>
      <c r="F85" s="261"/>
      <c r="G85" s="261"/>
      <c r="H85" s="261"/>
      <c r="I85" s="32"/>
      <c r="J85" s="32"/>
      <c r="K85" s="32"/>
      <c r="L85" s="42"/>
      <c r="S85" s="32"/>
      <c r="T85" s="32"/>
      <c r="U85" s="32"/>
      <c r="V85" s="32"/>
      <c r="W85" s="32"/>
      <c r="X85" s="32"/>
      <c r="Y85" s="32"/>
      <c r="Z85" s="32"/>
      <c r="AA85" s="32"/>
      <c r="AB85" s="32"/>
      <c r="AC85" s="32"/>
      <c r="AD85" s="32"/>
      <c r="AE85" s="32"/>
    </row>
    <row r="86" spans="2:12" s="1" customFormat="1" ht="12" customHeight="1">
      <c r="B86" s="20"/>
      <c r="C86" s="27" t="s">
        <v>126</v>
      </c>
      <c r="L86" s="20"/>
    </row>
    <row r="87" spans="1:31" s="2" customFormat="1" ht="14.45" customHeight="1">
      <c r="A87" s="32"/>
      <c r="B87" s="33"/>
      <c r="C87" s="32"/>
      <c r="D87" s="32"/>
      <c r="E87" s="260" t="s">
        <v>730</v>
      </c>
      <c r="F87" s="262"/>
      <c r="G87" s="262"/>
      <c r="H87" s="262"/>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128</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31.15" customHeight="1">
      <c r="A89" s="32"/>
      <c r="B89" s="33"/>
      <c r="C89" s="32"/>
      <c r="D89" s="32"/>
      <c r="E89" s="222" t="str">
        <f>E11</f>
        <v>slp3_stav - SLP - přípravné práce v 3. NP (žlaby, trubky, stavební přípomoce)</v>
      </c>
      <c r="F89" s="262"/>
      <c r="G89" s="262"/>
      <c r="H89" s="262"/>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Hradec Králové, Pražská 68, SOŠ veterinární</v>
      </c>
      <c r="G91" s="32"/>
      <c r="H91" s="32"/>
      <c r="I91" s="27" t="s">
        <v>22</v>
      </c>
      <c r="J91" s="55" t="str">
        <f>IF(J14="","",J14)</f>
        <v>16. 11. 2022</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15.6" customHeight="1">
      <c r="A93" s="32"/>
      <c r="B93" s="33"/>
      <c r="C93" s="27" t="s">
        <v>24</v>
      </c>
      <c r="D93" s="32"/>
      <c r="E93" s="32"/>
      <c r="F93" s="25" t="str">
        <f>E17</f>
        <v xml:space="preserve"> </v>
      </c>
      <c r="G93" s="32"/>
      <c r="H93" s="32"/>
      <c r="I93" s="27" t="s">
        <v>30</v>
      </c>
      <c r="J93" s="30" t="str">
        <f>E23</f>
        <v xml:space="preserve"> </v>
      </c>
      <c r="K93" s="32"/>
      <c r="L93" s="42"/>
      <c r="S93" s="32"/>
      <c r="T93" s="32"/>
      <c r="U93" s="32"/>
      <c r="V93" s="32"/>
      <c r="W93" s="32"/>
      <c r="X93" s="32"/>
      <c r="Y93" s="32"/>
      <c r="Z93" s="32"/>
      <c r="AA93" s="32"/>
      <c r="AB93" s="32"/>
      <c r="AC93" s="32"/>
      <c r="AD93" s="32"/>
      <c r="AE93" s="32"/>
    </row>
    <row r="94" spans="1:31" s="2" customFormat="1" ht="15.6" customHeight="1">
      <c r="A94" s="32"/>
      <c r="B94" s="33"/>
      <c r="C94" s="27" t="s">
        <v>28</v>
      </c>
      <c r="D94" s="32"/>
      <c r="E94" s="32"/>
      <c r="F94" s="25" t="str">
        <f>IF(E20="","",E20)</f>
        <v>Vyplň údaj</v>
      </c>
      <c r="G94" s="32"/>
      <c r="H94" s="32"/>
      <c r="I94" s="27" t="s">
        <v>32</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5" t="s">
        <v>131</v>
      </c>
      <c r="D96" s="107"/>
      <c r="E96" s="107"/>
      <c r="F96" s="107"/>
      <c r="G96" s="107"/>
      <c r="H96" s="107"/>
      <c r="I96" s="107"/>
      <c r="J96" s="116" t="s">
        <v>132</v>
      </c>
      <c r="K96" s="107"/>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7" t="s">
        <v>133</v>
      </c>
      <c r="D98" s="32"/>
      <c r="E98" s="32"/>
      <c r="F98" s="32"/>
      <c r="G98" s="32"/>
      <c r="H98" s="32"/>
      <c r="I98" s="32"/>
      <c r="J98" s="71">
        <f>J125</f>
        <v>0</v>
      </c>
      <c r="K98" s="32"/>
      <c r="L98" s="42"/>
      <c r="S98" s="32"/>
      <c r="T98" s="32"/>
      <c r="U98" s="32"/>
      <c r="V98" s="32"/>
      <c r="W98" s="32"/>
      <c r="X98" s="32"/>
      <c r="Y98" s="32"/>
      <c r="Z98" s="32"/>
      <c r="AA98" s="32"/>
      <c r="AB98" s="32"/>
      <c r="AC98" s="32"/>
      <c r="AD98" s="32"/>
      <c r="AE98" s="32"/>
      <c r="AU98" s="17" t="s">
        <v>134</v>
      </c>
    </row>
    <row r="99" spans="2:12" s="9" customFormat="1" ht="24.95" customHeight="1">
      <c r="B99" s="118"/>
      <c r="D99" s="119" t="s">
        <v>795</v>
      </c>
      <c r="E99" s="120"/>
      <c r="F99" s="120"/>
      <c r="G99" s="120"/>
      <c r="H99" s="120"/>
      <c r="I99" s="120"/>
      <c r="J99" s="121">
        <f>J126</f>
        <v>0</v>
      </c>
      <c r="L99" s="118"/>
    </row>
    <row r="100" spans="2:12" s="10" customFormat="1" ht="19.9" customHeight="1">
      <c r="B100" s="122"/>
      <c r="D100" s="123" t="s">
        <v>796</v>
      </c>
      <c r="E100" s="124"/>
      <c r="F100" s="124"/>
      <c r="G100" s="124"/>
      <c r="H100" s="124"/>
      <c r="I100" s="124"/>
      <c r="J100" s="125">
        <f>J127</f>
        <v>0</v>
      </c>
      <c r="L100" s="122"/>
    </row>
    <row r="101" spans="2:12" s="10" customFormat="1" ht="19.9" customHeight="1">
      <c r="B101" s="122"/>
      <c r="D101" s="123" t="s">
        <v>797</v>
      </c>
      <c r="E101" s="124"/>
      <c r="F101" s="124"/>
      <c r="G101" s="124"/>
      <c r="H101" s="124"/>
      <c r="I101" s="124"/>
      <c r="J101" s="125">
        <f>J134</f>
        <v>0</v>
      </c>
      <c r="L101" s="122"/>
    </row>
    <row r="102" spans="2:12" s="10" customFormat="1" ht="19.9" customHeight="1">
      <c r="B102" s="122"/>
      <c r="D102" s="123" t="s">
        <v>798</v>
      </c>
      <c r="E102" s="124"/>
      <c r="F102" s="124"/>
      <c r="G102" s="124"/>
      <c r="H102" s="124"/>
      <c r="I102" s="124"/>
      <c r="J102" s="125">
        <f>J149</f>
        <v>0</v>
      </c>
      <c r="L102" s="122"/>
    </row>
    <row r="103" spans="2:12" s="10" customFormat="1" ht="19.9" customHeight="1">
      <c r="B103" s="122"/>
      <c r="D103" s="123" t="s">
        <v>799</v>
      </c>
      <c r="E103" s="124"/>
      <c r="F103" s="124"/>
      <c r="G103" s="124"/>
      <c r="H103" s="124"/>
      <c r="I103" s="124"/>
      <c r="J103" s="125">
        <f>J154</f>
        <v>0</v>
      </c>
      <c r="L103" s="122"/>
    </row>
    <row r="104" spans="1:31" s="2" customFormat="1" ht="21.75" customHeight="1">
      <c r="A104" s="32"/>
      <c r="B104" s="33"/>
      <c r="C104" s="32"/>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47"/>
      <c r="C105" s="48"/>
      <c r="D105" s="48"/>
      <c r="E105" s="48"/>
      <c r="F105" s="48"/>
      <c r="G105" s="48"/>
      <c r="H105" s="48"/>
      <c r="I105" s="48"/>
      <c r="J105" s="48"/>
      <c r="K105" s="48"/>
      <c r="L105" s="42"/>
      <c r="S105" s="32"/>
      <c r="T105" s="32"/>
      <c r="U105" s="32"/>
      <c r="V105" s="32"/>
      <c r="W105" s="32"/>
      <c r="X105" s="32"/>
      <c r="Y105" s="32"/>
      <c r="Z105" s="32"/>
      <c r="AA105" s="32"/>
      <c r="AB105" s="32"/>
      <c r="AC105" s="32"/>
      <c r="AD105" s="32"/>
      <c r="AE105" s="32"/>
    </row>
    <row r="109" spans="1:31" s="2" customFormat="1" ht="6.95" customHeight="1">
      <c r="A109" s="32"/>
      <c r="B109" s="49"/>
      <c r="C109" s="50"/>
      <c r="D109" s="50"/>
      <c r="E109" s="50"/>
      <c r="F109" s="50"/>
      <c r="G109" s="50"/>
      <c r="H109" s="50"/>
      <c r="I109" s="50"/>
      <c r="J109" s="50"/>
      <c r="K109" s="50"/>
      <c r="L109" s="42"/>
      <c r="S109" s="32"/>
      <c r="T109" s="32"/>
      <c r="U109" s="32"/>
      <c r="V109" s="32"/>
      <c r="W109" s="32"/>
      <c r="X109" s="32"/>
      <c r="Y109" s="32"/>
      <c r="Z109" s="32"/>
      <c r="AA109" s="32"/>
      <c r="AB109" s="32"/>
      <c r="AC109" s="32"/>
      <c r="AD109" s="32"/>
      <c r="AE109" s="32"/>
    </row>
    <row r="110" spans="1:31" s="2" customFormat="1" ht="24.95" customHeight="1">
      <c r="A110" s="32"/>
      <c r="B110" s="33"/>
      <c r="C110" s="21" t="s">
        <v>143</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6.95"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16</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4.45" customHeight="1">
      <c r="A113" s="32"/>
      <c r="B113" s="33"/>
      <c r="C113" s="32"/>
      <c r="D113" s="32"/>
      <c r="E113" s="260" t="str">
        <f>E7</f>
        <v>Rekonstrukce elektro-projektová dokumentace I. Etapa - 2+3NP</v>
      </c>
      <c r="F113" s="261"/>
      <c r="G113" s="261"/>
      <c r="H113" s="261"/>
      <c r="I113" s="32"/>
      <c r="J113" s="32"/>
      <c r="K113" s="32"/>
      <c r="L113" s="42"/>
      <c r="S113" s="32"/>
      <c r="T113" s="32"/>
      <c r="U113" s="32"/>
      <c r="V113" s="32"/>
      <c r="W113" s="32"/>
      <c r="X113" s="32"/>
      <c r="Y113" s="32"/>
      <c r="Z113" s="32"/>
      <c r="AA113" s="32"/>
      <c r="AB113" s="32"/>
      <c r="AC113" s="32"/>
      <c r="AD113" s="32"/>
      <c r="AE113" s="32"/>
    </row>
    <row r="114" spans="2:12" s="1" customFormat="1" ht="12" customHeight="1">
      <c r="B114" s="20"/>
      <c r="C114" s="27" t="s">
        <v>126</v>
      </c>
      <c r="L114" s="20"/>
    </row>
    <row r="115" spans="1:31" s="2" customFormat="1" ht="14.45" customHeight="1">
      <c r="A115" s="32"/>
      <c r="B115" s="33"/>
      <c r="C115" s="32"/>
      <c r="D115" s="32"/>
      <c r="E115" s="260" t="s">
        <v>730</v>
      </c>
      <c r="F115" s="262"/>
      <c r="G115" s="262"/>
      <c r="H115" s="262"/>
      <c r="I115" s="32"/>
      <c r="J115" s="32"/>
      <c r="K115" s="32"/>
      <c r="L115" s="42"/>
      <c r="S115" s="32"/>
      <c r="T115" s="32"/>
      <c r="U115" s="32"/>
      <c r="V115" s="32"/>
      <c r="W115" s="32"/>
      <c r="X115" s="32"/>
      <c r="Y115" s="32"/>
      <c r="Z115" s="32"/>
      <c r="AA115" s="32"/>
      <c r="AB115" s="32"/>
      <c r="AC115" s="32"/>
      <c r="AD115" s="32"/>
      <c r="AE115" s="32"/>
    </row>
    <row r="116" spans="1:31" s="2" customFormat="1" ht="12" customHeight="1">
      <c r="A116" s="32"/>
      <c r="B116" s="33"/>
      <c r="C116" s="27" t="s">
        <v>128</v>
      </c>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31.15" customHeight="1">
      <c r="A117" s="32"/>
      <c r="B117" s="33"/>
      <c r="C117" s="32"/>
      <c r="D117" s="32"/>
      <c r="E117" s="222" t="str">
        <f>E11</f>
        <v>slp3_stav - SLP - přípravné práce v 3. NP (žlaby, trubky, stavební přípomoce)</v>
      </c>
      <c r="F117" s="262"/>
      <c r="G117" s="262"/>
      <c r="H117" s="262"/>
      <c r="I117" s="32"/>
      <c r="J117" s="32"/>
      <c r="K117" s="32"/>
      <c r="L117" s="42"/>
      <c r="S117" s="32"/>
      <c r="T117" s="32"/>
      <c r="U117" s="32"/>
      <c r="V117" s="32"/>
      <c r="W117" s="32"/>
      <c r="X117" s="32"/>
      <c r="Y117" s="32"/>
      <c r="Z117" s="32"/>
      <c r="AA117" s="32"/>
      <c r="AB117" s="32"/>
      <c r="AC117" s="32"/>
      <c r="AD117" s="32"/>
      <c r="AE117" s="32"/>
    </row>
    <row r="118" spans="1:31" s="2" customFormat="1" ht="6.9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12" customHeight="1">
      <c r="A119" s="32"/>
      <c r="B119" s="33"/>
      <c r="C119" s="27" t="s">
        <v>20</v>
      </c>
      <c r="D119" s="32"/>
      <c r="E119" s="32"/>
      <c r="F119" s="25" t="str">
        <f>F14</f>
        <v>Hradec Králové, Pražská 68, SOŠ veterinární</v>
      </c>
      <c r="G119" s="32"/>
      <c r="H119" s="32"/>
      <c r="I119" s="27" t="s">
        <v>22</v>
      </c>
      <c r="J119" s="55" t="str">
        <f>IF(J14="","",J14)</f>
        <v>16. 11. 2022</v>
      </c>
      <c r="K119" s="32"/>
      <c r="L119" s="42"/>
      <c r="S119" s="32"/>
      <c r="T119" s="32"/>
      <c r="U119" s="32"/>
      <c r="V119" s="32"/>
      <c r="W119" s="32"/>
      <c r="X119" s="32"/>
      <c r="Y119" s="32"/>
      <c r="Z119" s="32"/>
      <c r="AA119" s="32"/>
      <c r="AB119" s="32"/>
      <c r="AC119" s="32"/>
      <c r="AD119" s="32"/>
      <c r="AE119" s="32"/>
    </row>
    <row r="120" spans="1:31" s="2" customFormat="1" ht="6.95" customHeight="1">
      <c r="A120" s="32"/>
      <c r="B120" s="33"/>
      <c r="C120" s="32"/>
      <c r="D120" s="32"/>
      <c r="E120" s="32"/>
      <c r="F120" s="32"/>
      <c r="G120" s="32"/>
      <c r="H120" s="32"/>
      <c r="I120" s="32"/>
      <c r="J120" s="32"/>
      <c r="K120" s="32"/>
      <c r="L120" s="42"/>
      <c r="S120" s="32"/>
      <c r="T120" s="32"/>
      <c r="U120" s="32"/>
      <c r="V120" s="32"/>
      <c r="W120" s="32"/>
      <c r="X120" s="32"/>
      <c r="Y120" s="32"/>
      <c r="Z120" s="32"/>
      <c r="AA120" s="32"/>
      <c r="AB120" s="32"/>
      <c r="AC120" s="32"/>
      <c r="AD120" s="32"/>
      <c r="AE120" s="32"/>
    </row>
    <row r="121" spans="1:31" s="2" customFormat="1" ht="15.6" customHeight="1">
      <c r="A121" s="32"/>
      <c r="B121" s="33"/>
      <c r="C121" s="27" t="s">
        <v>24</v>
      </c>
      <c r="D121" s="32"/>
      <c r="E121" s="32"/>
      <c r="F121" s="25" t="str">
        <f>E17</f>
        <v xml:space="preserve"> </v>
      </c>
      <c r="G121" s="32"/>
      <c r="H121" s="32"/>
      <c r="I121" s="27" t="s">
        <v>30</v>
      </c>
      <c r="J121" s="30" t="str">
        <f>E23</f>
        <v xml:space="preserve"> </v>
      </c>
      <c r="K121" s="32"/>
      <c r="L121" s="42"/>
      <c r="S121" s="32"/>
      <c r="T121" s="32"/>
      <c r="U121" s="32"/>
      <c r="V121" s="32"/>
      <c r="W121" s="32"/>
      <c r="X121" s="32"/>
      <c r="Y121" s="32"/>
      <c r="Z121" s="32"/>
      <c r="AA121" s="32"/>
      <c r="AB121" s="32"/>
      <c r="AC121" s="32"/>
      <c r="AD121" s="32"/>
      <c r="AE121" s="32"/>
    </row>
    <row r="122" spans="1:31" s="2" customFormat="1" ht="15.6" customHeight="1">
      <c r="A122" s="32"/>
      <c r="B122" s="33"/>
      <c r="C122" s="27" t="s">
        <v>28</v>
      </c>
      <c r="D122" s="32"/>
      <c r="E122" s="32"/>
      <c r="F122" s="25" t="str">
        <f>IF(E20="","",E20)</f>
        <v>Vyplň údaj</v>
      </c>
      <c r="G122" s="32"/>
      <c r="H122" s="32"/>
      <c r="I122" s="27" t="s">
        <v>32</v>
      </c>
      <c r="J122" s="30" t="str">
        <f>E26</f>
        <v xml:space="preserve"> </v>
      </c>
      <c r="K122" s="32"/>
      <c r="L122" s="42"/>
      <c r="S122" s="32"/>
      <c r="T122" s="32"/>
      <c r="U122" s="32"/>
      <c r="V122" s="32"/>
      <c r="W122" s="32"/>
      <c r="X122" s="32"/>
      <c r="Y122" s="32"/>
      <c r="Z122" s="32"/>
      <c r="AA122" s="32"/>
      <c r="AB122" s="32"/>
      <c r="AC122" s="32"/>
      <c r="AD122" s="32"/>
      <c r="AE122" s="32"/>
    </row>
    <row r="123" spans="1:31" s="2" customFormat="1" ht="10.35" customHeight="1">
      <c r="A123" s="32"/>
      <c r="B123" s="33"/>
      <c r="C123" s="32"/>
      <c r="D123" s="32"/>
      <c r="E123" s="32"/>
      <c r="F123" s="32"/>
      <c r="G123" s="32"/>
      <c r="H123" s="32"/>
      <c r="I123" s="32"/>
      <c r="J123" s="32"/>
      <c r="K123" s="32"/>
      <c r="L123" s="42"/>
      <c r="S123" s="32"/>
      <c r="T123" s="32"/>
      <c r="U123" s="32"/>
      <c r="V123" s="32"/>
      <c r="W123" s="32"/>
      <c r="X123" s="32"/>
      <c r="Y123" s="32"/>
      <c r="Z123" s="32"/>
      <c r="AA123" s="32"/>
      <c r="AB123" s="32"/>
      <c r="AC123" s="32"/>
      <c r="AD123" s="32"/>
      <c r="AE123" s="32"/>
    </row>
    <row r="124" spans="1:31" s="11" customFormat="1" ht="29.25" customHeight="1">
      <c r="A124" s="126"/>
      <c r="B124" s="127"/>
      <c r="C124" s="128" t="s">
        <v>144</v>
      </c>
      <c r="D124" s="129" t="s">
        <v>59</v>
      </c>
      <c r="E124" s="129" t="s">
        <v>55</v>
      </c>
      <c r="F124" s="129" t="s">
        <v>56</v>
      </c>
      <c r="G124" s="129" t="s">
        <v>145</v>
      </c>
      <c r="H124" s="129" t="s">
        <v>146</v>
      </c>
      <c r="I124" s="129" t="s">
        <v>147</v>
      </c>
      <c r="J124" s="129" t="s">
        <v>132</v>
      </c>
      <c r="K124" s="130" t="s">
        <v>148</v>
      </c>
      <c r="L124" s="131"/>
      <c r="M124" s="62" t="s">
        <v>1</v>
      </c>
      <c r="N124" s="63" t="s">
        <v>38</v>
      </c>
      <c r="O124" s="63" t="s">
        <v>149</v>
      </c>
      <c r="P124" s="63" t="s">
        <v>150</v>
      </c>
      <c r="Q124" s="63" t="s">
        <v>151</v>
      </c>
      <c r="R124" s="63" t="s">
        <v>152</v>
      </c>
      <c r="S124" s="63" t="s">
        <v>153</v>
      </c>
      <c r="T124" s="64" t="s">
        <v>154</v>
      </c>
      <c r="U124" s="126"/>
      <c r="V124" s="126"/>
      <c r="W124" s="126"/>
      <c r="X124" s="126"/>
      <c r="Y124" s="126"/>
      <c r="Z124" s="126"/>
      <c r="AA124" s="126"/>
      <c r="AB124" s="126"/>
      <c r="AC124" s="126"/>
      <c r="AD124" s="126"/>
      <c r="AE124" s="126"/>
    </row>
    <row r="125" spans="1:63" s="2" customFormat="1" ht="22.9" customHeight="1">
      <c r="A125" s="32"/>
      <c r="B125" s="33"/>
      <c r="C125" s="69" t="s">
        <v>155</v>
      </c>
      <c r="D125" s="32"/>
      <c r="E125" s="32"/>
      <c r="F125" s="32"/>
      <c r="G125" s="32"/>
      <c r="H125" s="32"/>
      <c r="I125" s="32"/>
      <c r="J125" s="132">
        <f>BK125</f>
        <v>0</v>
      </c>
      <c r="K125" s="32"/>
      <c r="L125" s="33"/>
      <c r="M125" s="65"/>
      <c r="N125" s="56"/>
      <c r="O125" s="66"/>
      <c r="P125" s="133">
        <f>P126</f>
        <v>0</v>
      </c>
      <c r="Q125" s="66"/>
      <c r="R125" s="133">
        <f>R126</f>
        <v>0</v>
      </c>
      <c r="S125" s="66"/>
      <c r="T125" s="134">
        <f>T126</f>
        <v>0</v>
      </c>
      <c r="U125" s="32"/>
      <c r="V125" s="32"/>
      <c r="W125" s="32"/>
      <c r="X125" s="32"/>
      <c r="Y125" s="32"/>
      <c r="Z125" s="32"/>
      <c r="AA125" s="32"/>
      <c r="AB125" s="32"/>
      <c r="AC125" s="32"/>
      <c r="AD125" s="32"/>
      <c r="AE125" s="32"/>
      <c r="AT125" s="17" t="s">
        <v>73</v>
      </c>
      <c r="AU125" s="17" t="s">
        <v>134</v>
      </c>
      <c r="BK125" s="135">
        <f>BK126</f>
        <v>0</v>
      </c>
    </row>
    <row r="126" spans="2:63" s="12" customFormat="1" ht="25.9" customHeight="1">
      <c r="B126" s="136"/>
      <c r="D126" s="137" t="s">
        <v>73</v>
      </c>
      <c r="E126" s="138" t="s">
        <v>800</v>
      </c>
      <c r="F126" s="138" t="s">
        <v>801</v>
      </c>
      <c r="I126" s="139"/>
      <c r="J126" s="140">
        <f>BK126</f>
        <v>0</v>
      </c>
      <c r="L126" s="136"/>
      <c r="M126" s="141"/>
      <c r="N126" s="142"/>
      <c r="O126" s="142"/>
      <c r="P126" s="143">
        <f>P127+P134+P149+P154</f>
        <v>0</v>
      </c>
      <c r="Q126" s="142"/>
      <c r="R126" s="143">
        <f>R127+R134+R149+R154</f>
        <v>0</v>
      </c>
      <c r="S126" s="142"/>
      <c r="T126" s="144">
        <f>T127+T134+T149+T154</f>
        <v>0</v>
      </c>
      <c r="AR126" s="137" t="s">
        <v>81</v>
      </c>
      <c r="AT126" s="145" t="s">
        <v>73</v>
      </c>
      <c r="AU126" s="145" t="s">
        <v>74</v>
      </c>
      <c r="AY126" s="137" t="s">
        <v>158</v>
      </c>
      <c r="BK126" s="146">
        <f>BK127+BK134+BK149+BK154</f>
        <v>0</v>
      </c>
    </row>
    <row r="127" spans="2:63" s="12" customFormat="1" ht="22.9" customHeight="1">
      <c r="B127" s="136"/>
      <c r="D127" s="137" t="s">
        <v>73</v>
      </c>
      <c r="E127" s="147" t="s">
        <v>802</v>
      </c>
      <c r="F127" s="147" t="s">
        <v>635</v>
      </c>
      <c r="I127" s="139"/>
      <c r="J127" s="148">
        <f>BK127</f>
        <v>0</v>
      </c>
      <c r="L127" s="136"/>
      <c r="M127" s="141"/>
      <c r="N127" s="142"/>
      <c r="O127" s="142"/>
      <c r="P127" s="143">
        <f>SUM(P128:P133)</f>
        <v>0</v>
      </c>
      <c r="Q127" s="142"/>
      <c r="R127" s="143">
        <f>SUM(R128:R133)</f>
        <v>0</v>
      </c>
      <c r="S127" s="142"/>
      <c r="T127" s="144">
        <f>SUM(T128:T133)</f>
        <v>0</v>
      </c>
      <c r="AR127" s="137" t="s">
        <v>81</v>
      </c>
      <c r="AT127" s="145" t="s">
        <v>73</v>
      </c>
      <c r="AU127" s="145" t="s">
        <v>81</v>
      </c>
      <c r="AY127" s="137" t="s">
        <v>158</v>
      </c>
      <c r="BK127" s="146">
        <f>SUM(BK128:BK133)</f>
        <v>0</v>
      </c>
    </row>
    <row r="128" spans="1:65" s="2" customFormat="1" ht="14.45" customHeight="1">
      <c r="A128" s="32"/>
      <c r="B128" s="149"/>
      <c r="C128" s="150" t="s">
        <v>81</v>
      </c>
      <c r="D128" s="150" t="s">
        <v>161</v>
      </c>
      <c r="E128" s="151" t="s">
        <v>803</v>
      </c>
      <c r="F128" s="152" t="s">
        <v>637</v>
      </c>
      <c r="G128" s="153" t="s">
        <v>340</v>
      </c>
      <c r="H128" s="154">
        <v>5</v>
      </c>
      <c r="I128" s="155"/>
      <c r="J128" s="156">
        <f>ROUND(I128*H128,2)</f>
        <v>0</v>
      </c>
      <c r="K128" s="152" t="s">
        <v>1</v>
      </c>
      <c r="L128" s="33"/>
      <c r="M128" s="157" t="s">
        <v>1</v>
      </c>
      <c r="N128" s="158" t="s">
        <v>39</v>
      </c>
      <c r="O128" s="58"/>
      <c r="P128" s="159">
        <f>O128*H128</f>
        <v>0</v>
      </c>
      <c r="Q128" s="159">
        <v>0</v>
      </c>
      <c r="R128" s="159">
        <f>Q128*H128</f>
        <v>0</v>
      </c>
      <c r="S128" s="159">
        <v>0</v>
      </c>
      <c r="T128" s="160">
        <f>S128*H128</f>
        <v>0</v>
      </c>
      <c r="U128" s="32"/>
      <c r="V128" s="32"/>
      <c r="W128" s="32"/>
      <c r="X128" s="32"/>
      <c r="Y128" s="32"/>
      <c r="Z128" s="32"/>
      <c r="AA128" s="32"/>
      <c r="AB128" s="32"/>
      <c r="AC128" s="32"/>
      <c r="AD128" s="32"/>
      <c r="AE128" s="32"/>
      <c r="AR128" s="161" t="s">
        <v>440</v>
      </c>
      <c r="AT128" s="161" t="s">
        <v>161</v>
      </c>
      <c r="AU128" s="161" t="s">
        <v>83</v>
      </c>
      <c r="AY128" s="17" t="s">
        <v>158</v>
      </c>
      <c r="BE128" s="162">
        <f>IF(N128="základní",J128,0)</f>
        <v>0</v>
      </c>
      <c r="BF128" s="162">
        <f>IF(N128="snížená",J128,0)</f>
        <v>0</v>
      </c>
      <c r="BG128" s="162">
        <f>IF(N128="zákl. přenesená",J128,0)</f>
        <v>0</v>
      </c>
      <c r="BH128" s="162">
        <f>IF(N128="sníž. přenesená",J128,0)</f>
        <v>0</v>
      </c>
      <c r="BI128" s="162">
        <f>IF(N128="nulová",J128,0)</f>
        <v>0</v>
      </c>
      <c r="BJ128" s="17" t="s">
        <v>81</v>
      </c>
      <c r="BK128" s="162">
        <f>ROUND(I128*H128,2)</f>
        <v>0</v>
      </c>
      <c r="BL128" s="17" t="s">
        <v>440</v>
      </c>
      <c r="BM128" s="161" t="s">
        <v>804</v>
      </c>
    </row>
    <row r="129" spans="1:47" s="2" customFormat="1" ht="11.25">
      <c r="A129" s="32"/>
      <c r="B129" s="33"/>
      <c r="C129" s="32"/>
      <c r="D129" s="163" t="s">
        <v>168</v>
      </c>
      <c r="E129" s="32"/>
      <c r="F129" s="164" t="s">
        <v>637</v>
      </c>
      <c r="G129" s="32"/>
      <c r="H129" s="32"/>
      <c r="I129" s="165"/>
      <c r="J129" s="32"/>
      <c r="K129" s="32"/>
      <c r="L129" s="33"/>
      <c r="M129" s="166"/>
      <c r="N129" s="167"/>
      <c r="O129" s="58"/>
      <c r="P129" s="58"/>
      <c r="Q129" s="58"/>
      <c r="R129" s="58"/>
      <c r="S129" s="58"/>
      <c r="T129" s="59"/>
      <c r="U129" s="32"/>
      <c r="V129" s="32"/>
      <c r="W129" s="32"/>
      <c r="X129" s="32"/>
      <c r="Y129" s="32"/>
      <c r="Z129" s="32"/>
      <c r="AA129" s="32"/>
      <c r="AB129" s="32"/>
      <c r="AC129" s="32"/>
      <c r="AD129" s="32"/>
      <c r="AE129" s="32"/>
      <c r="AT129" s="17" t="s">
        <v>168</v>
      </c>
      <c r="AU129" s="17" t="s">
        <v>83</v>
      </c>
    </row>
    <row r="130" spans="1:65" s="2" customFormat="1" ht="14.45" customHeight="1">
      <c r="A130" s="32"/>
      <c r="B130" s="149"/>
      <c r="C130" s="150" t="s">
        <v>83</v>
      </c>
      <c r="D130" s="150" t="s">
        <v>161</v>
      </c>
      <c r="E130" s="151" t="s">
        <v>805</v>
      </c>
      <c r="F130" s="152" t="s">
        <v>640</v>
      </c>
      <c r="G130" s="153" t="s">
        <v>232</v>
      </c>
      <c r="H130" s="154">
        <v>40</v>
      </c>
      <c r="I130" s="155"/>
      <c r="J130" s="156">
        <f>ROUND(I130*H130,2)</f>
        <v>0</v>
      </c>
      <c r="K130" s="152" t="s">
        <v>1</v>
      </c>
      <c r="L130" s="33"/>
      <c r="M130" s="157" t="s">
        <v>1</v>
      </c>
      <c r="N130" s="158" t="s">
        <v>39</v>
      </c>
      <c r="O130" s="58"/>
      <c r="P130" s="159">
        <f>O130*H130</f>
        <v>0</v>
      </c>
      <c r="Q130" s="159">
        <v>0</v>
      </c>
      <c r="R130" s="159">
        <f>Q130*H130</f>
        <v>0</v>
      </c>
      <c r="S130" s="159">
        <v>0</v>
      </c>
      <c r="T130" s="160">
        <f>S130*H130</f>
        <v>0</v>
      </c>
      <c r="U130" s="32"/>
      <c r="V130" s="32"/>
      <c r="W130" s="32"/>
      <c r="X130" s="32"/>
      <c r="Y130" s="32"/>
      <c r="Z130" s="32"/>
      <c r="AA130" s="32"/>
      <c r="AB130" s="32"/>
      <c r="AC130" s="32"/>
      <c r="AD130" s="32"/>
      <c r="AE130" s="32"/>
      <c r="AR130" s="161" t="s">
        <v>440</v>
      </c>
      <c r="AT130" s="161" t="s">
        <v>161</v>
      </c>
      <c r="AU130" s="161" t="s">
        <v>83</v>
      </c>
      <c r="AY130" s="17" t="s">
        <v>158</v>
      </c>
      <c r="BE130" s="162">
        <f>IF(N130="základní",J130,0)</f>
        <v>0</v>
      </c>
      <c r="BF130" s="162">
        <f>IF(N130="snížená",J130,0)</f>
        <v>0</v>
      </c>
      <c r="BG130" s="162">
        <f>IF(N130="zákl. přenesená",J130,0)</f>
        <v>0</v>
      </c>
      <c r="BH130" s="162">
        <f>IF(N130="sníž. přenesená",J130,0)</f>
        <v>0</v>
      </c>
      <c r="BI130" s="162">
        <f>IF(N130="nulová",J130,0)</f>
        <v>0</v>
      </c>
      <c r="BJ130" s="17" t="s">
        <v>81</v>
      </c>
      <c r="BK130" s="162">
        <f>ROUND(I130*H130,2)</f>
        <v>0</v>
      </c>
      <c r="BL130" s="17" t="s">
        <v>440</v>
      </c>
      <c r="BM130" s="161" t="s">
        <v>806</v>
      </c>
    </row>
    <row r="131" spans="1:47" s="2" customFormat="1" ht="11.25">
      <c r="A131" s="32"/>
      <c r="B131" s="33"/>
      <c r="C131" s="32"/>
      <c r="D131" s="163" t="s">
        <v>168</v>
      </c>
      <c r="E131" s="32"/>
      <c r="F131" s="164" t="s">
        <v>640</v>
      </c>
      <c r="G131" s="32"/>
      <c r="H131" s="32"/>
      <c r="I131" s="165"/>
      <c r="J131" s="32"/>
      <c r="K131" s="32"/>
      <c r="L131" s="33"/>
      <c r="M131" s="166"/>
      <c r="N131" s="167"/>
      <c r="O131" s="58"/>
      <c r="P131" s="58"/>
      <c r="Q131" s="58"/>
      <c r="R131" s="58"/>
      <c r="S131" s="58"/>
      <c r="T131" s="59"/>
      <c r="U131" s="32"/>
      <c r="V131" s="32"/>
      <c r="W131" s="32"/>
      <c r="X131" s="32"/>
      <c r="Y131" s="32"/>
      <c r="Z131" s="32"/>
      <c r="AA131" s="32"/>
      <c r="AB131" s="32"/>
      <c r="AC131" s="32"/>
      <c r="AD131" s="32"/>
      <c r="AE131" s="32"/>
      <c r="AT131" s="17" t="s">
        <v>168</v>
      </c>
      <c r="AU131" s="17" t="s">
        <v>83</v>
      </c>
    </row>
    <row r="132" spans="1:65" s="2" customFormat="1" ht="14.45" customHeight="1">
      <c r="A132" s="32"/>
      <c r="B132" s="149"/>
      <c r="C132" s="150" t="s">
        <v>178</v>
      </c>
      <c r="D132" s="150" t="s">
        <v>161</v>
      </c>
      <c r="E132" s="151" t="s">
        <v>807</v>
      </c>
      <c r="F132" s="152" t="s">
        <v>643</v>
      </c>
      <c r="G132" s="153" t="s">
        <v>232</v>
      </c>
      <c r="H132" s="154">
        <v>30</v>
      </c>
      <c r="I132" s="155"/>
      <c r="J132" s="156">
        <f>ROUND(I132*H132,2)</f>
        <v>0</v>
      </c>
      <c r="K132" s="152" t="s">
        <v>1</v>
      </c>
      <c r="L132" s="33"/>
      <c r="M132" s="157" t="s">
        <v>1</v>
      </c>
      <c r="N132" s="158" t="s">
        <v>39</v>
      </c>
      <c r="O132" s="58"/>
      <c r="P132" s="159">
        <f>O132*H132</f>
        <v>0</v>
      </c>
      <c r="Q132" s="159">
        <v>0</v>
      </c>
      <c r="R132" s="159">
        <f>Q132*H132</f>
        <v>0</v>
      </c>
      <c r="S132" s="159">
        <v>0</v>
      </c>
      <c r="T132" s="160">
        <f>S132*H132</f>
        <v>0</v>
      </c>
      <c r="U132" s="32"/>
      <c r="V132" s="32"/>
      <c r="W132" s="32"/>
      <c r="X132" s="32"/>
      <c r="Y132" s="32"/>
      <c r="Z132" s="32"/>
      <c r="AA132" s="32"/>
      <c r="AB132" s="32"/>
      <c r="AC132" s="32"/>
      <c r="AD132" s="32"/>
      <c r="AE132" s="32"/>
      <c r="AR132" s="161" t="s">
        <v>440</v>
      </c>
      <c r="AT132" s="161" t="s">
        <v>161</v>
      </c>
      <c r="AU132" s="161" t="s">
        <v>83</v>
      </c>
      <c r="AY132" s="17" t="s">
        <v>158</v>
      </c>
      <c r="BE132" s="162">
        <f>IF(N132="základní",J132,0)</f>
        <v>0</v>
      </c>
      <c r="BF132" s="162">
        <f>IF(N132="snížená",J132,0)</f>
        <v>0</v>
      </c>
      <c r="BG132" s="162">
        <f>IF(N132="zákl. přenesená",J132,0)</f>
        <v>0</v>
      </c>
      <c r="BH132" s="162">
        <f>IF(N132="sníž. přenesená",J132,0)</f>
        <v>0</v>
      </c>
      <c r="BI132" s="162">
        <f>IF(N132="nulová",J132,0)</f>
        <v>0</v>
      </c>
      <c r="BJ132" s="17" t="s">
        <v>81</v>
      </c>
      <c r="BK132" s="162">
        <f>ROUND(I132*H132,2)</f>
        <v>0</v>
      </c>
      <c r="BL132" s="17" t="s">
        <v>440</v>
      </c>
      <c r="BM132" s="161" t="s">
        <v>808</v>
      </c>
    </row>
    <row r="133" spans="1:47" s="2" customFormat="1" ht="11.25">
      <c r="A133" s="32"/>
      <c r="B133" s="33"/>
      <c r="C133" s="32"/>
      <c r="D133" s="163" t="s">
        <v>168</v>
      </c>
      <c r="E133" s="32"/>
      <c r="F133" s="164" t="s">
        <v>643</v>
      </c>
      <c r="G133" s="32"/>
      <c r="H133" s="32"/>
      <c r="I133" s="165"/>
      <c r="J133" s="32"/>
      <c r="K133" s="32"/>
      <c r="L133" s="33"/>
      <c r="M133" s="166"/>
      <c r="N133" s="167"/>
      <c r="O133" s="58"/>
      <c r="P133" s="58"/>
      <c r="Q133" s="58"/>
      <c r="R133" s="58"/>
      <c r="S133" s="58"/>
      <c r="T133" s="59"/>
      <c r="U133" s="32"/>
      <c r="V133" s="32"/>
      <c r="W133" s="32"/>
      <c r="X133" s="32"/>
      <c r="Y133" s="32"/>
      <c r="Z133" s="32"/>
      <c r="AA133" s="32"/>
      <c r="AB133" s="32"/>
      <c r="AC133" s="32"/>
      <c r="AD133" s="32"/>
      <c r="AE133" s="32"/>
      <c r="AT133" s="17" t="s">
        <v>168</v>
      </c>
      <c r="AU133" s="17" t="s">
        <v>83</v>
      </c>
    </row>
    <row r="134" spans="2:63" s="12" customFormat="1" ht="22.9" customHeight="1">
      <c r="B134" s="136"/>
      <c r="D134" s="137" t="s">
        <v>73</v>
      </c>
      <c r="E134" s="147" t="s">
        <v>809</v>
      </c>
      <c r="F134" s="147" t="s">
        <v>646</v>
      </c>
      <c r="I134" s="139"/>
      <c r="J134" s="148">
        <f>BK134</f>
        <v>0</v>
      </c>
      <c r="L134" s="136"/>
      <c r="M134" s="141"/>
      <c r="N134" s="142"/>
      <c r="O134" s="142"/>
      <c r="P134" s="143">
        <f>SUM(P135:P148)</f>
        <v>0</v>
      </c>
      <c r="Q134" s="142"/>
      <c r="R134" s="143">
        <f>SUM(R135:R148)</f>
        <v>0</v>
      </c>
      <c r="S134" s="142"/>
      <c r="T134" s="144">
        <f>SUM(T135:T148)</f>
        <v>0</v>
      </c>
      <c r="AR134" s="137" t="s">
        <v>81</v>
      </c>
      <c r="AT134" s="145" t="s">
        <v>73</v>
      </c>
      <c r="AU134" s="145" t="s">
        <v>81</v>
      </c>
      <c r="AY134" s="137" t="s">
        <v>158</v>
      </c>
      <c r="BK134" s="146">
        <f>SUM(BK135:BK148)</f>
        <v>0</v>
      </c>
    </row>
    <row r="135" spans="1:65" s="2" customFormat="1" ht="22.15" customHeight="1">
      <c r="A135" s="32"/>
      <c r="B135" s="149"/>
      <c r="C135" s="150" t="s">
        <v>166</v>
      </c>
      <c r="D135" s="150" t="s">
        <v>161</v>
      </c>
      <c r="E135" s="151" t="s">
        <v>810</v>
      </c>
      <c r="F135" s="152" t="s">
        <v>648</v>
      </c>
      <c r="G135" s="153" t="s">
        <v>232</v>
      </c>
      <c r="H135" s="154">
        <v>110</v>
      </c>
      <c r="I135" s="155"/>
      <c r="J135" s="156">
        <f>ROUND(I135*H135,2)</f>
        <v>0</v>
      </c>
      <c r="K135" s="152" t="s">
        <v>1</v>
      </c>
      <c r="L135" s="33"/>
      <c r="M135" s="157" t="s">
        <v>1</v>
      </c>
      <c r="N135" s="158" t="s">
        <v>39</v>
      </c>
      <c r="O135" s="58"/>
      <c r="P135" s="159">
        <f>O135*H135</f>
        <v>0</v>
      </c>
      <c r="Q135" s="159">
        <v>0</v>
      </c>
      <c r="R135" s="159">
        <f>Q135*H135</f>
        <v>0</v>
      </c>
      <c r="S135" s="159">
        <v>0</v>
      </c>
      <c r="T135" s="160">
        <f>S135*H135</f>
        <v>0</v>
      </c>
      <c r="U135" s="32"/>
      <c r="V135" s="32"/>
      <c r="W135" s="32"/>
      <c r="X135" s="32"/>
      <c r="Y135" s="32"/>
      <c r="Z135" s="32"/>
      <c r="AA135" s="32"/>
      <c r="AB135" s="32"/>
      <c r="AC135" s="32"/>
      <c r="AD135" s="32"/>
      <c r="AE135" s="32"/>
      <c r="AR135" s="161" t="s">
        <v>440</v>
      </c>
      <c r="AT135" s="161" t="s">
        <v>161</v>
      </c>
      <c r="AU135" s="161" t="s">
        <v>83</v>
      </c>
      <c r="AY135" s="17" t="s">
        <v>158</v>
      </c>
      <c r="BE135" s="162">
        <f>IF(N135="základní",J135,0)</f>
        <v>0</v>
      </c>
      <c r="BF135" s="162">
        <f>IF(N135="snížená",J135,0)</f>
        <v>0</v>
      </c>
      <c r="BG135" s="162">
        <f>IF(N135="zákl. přenesená",J135,0)</f>
        <v>0</v>
      </c>
      <c r="BH135" s="162">
        <f>IF(N135="sníž. přenesená",J135,0)</f>
        <v>0</v>
      </c>
      <c r="BI135" s="162">
        <f>IF(N135="nulová",J135,0)</f>
        <v>0</v>
      </c>
      <c r="BJ135" s="17" t="s">
        <v>81</v>
      </c>
      <c r="BK135" s="162">
        <f>ROUND(I135*H135,2)</f>
        <v>0</v>
      </c>
      <c r="BL135" s="17" t="s">
        <v>440</v>
      </c>
      <c r="BM135" s="161" t="s">
        <v>811</v>
      </c>
    </row>
    <row r="136" spans="1:47" s="2" customFormat="1" ht="11.25">
      <c r="A136" s="32"/>
      <c r="B136" s="33"/>
      <c r="C136" s="32"/>
      <c r="D136" s="163" t="s">
        <v>168</v>
      </c>
      <c r="E136" s="32"/>
      <c r="F136" s="164" t="s">
        <v>648</v>
      </c>
      <c r="G136" s="32"/>
      <c r="H136" s="32"/>
      <c r="I136" s="165"/>
      <c r="J136" s="32"/>
      <c r="K136" s="32"/>
      <c r="L136" s="33"/>
      <c r="M136" s="166"/>
      <c r="N136" s="167"/>
      <c r="O136" s="58"/>
      <c r="P136" s="58"/>
      <c r="Q136" s="58"/>
      <c r="R136" s="58"/>
      <c r="S136" s="58"/>
      <c r="T136" s="59"/>
      <c r="U136" s="32"/>
      <c r="V136" s="32"/>
      <c r="W136" s="32"/>
      <c r="X136" s="32"/>
      <c r="Y136" s="32"/>
      <c r="Z136" s="32"/>
      <c r="AA136" s="32"/>
      <c r="AB136" s="32"/>
      <c r="AC136" s="32"/>
      <c r="AD136" s="32"/>
      <c r="AE136" s="32"/>
      <c r="AT136" s="17" t="s">
        <v>168</v>
      </c>
      <c r="AU136" s="17" t="s">
        <v>83</v>
      </c>
    </row>
    <row r="137" spans="1:65" s="2" customFormat="1" ht="22.15" customHeight="1">
      <c r="A137" s="32"/>
      <c r="B137" s="149"/>
      <c r="C137" s="150" t="s">
        <v>193</v>
      </c>
      <c r="D137" s="150" t="s">
        <v>161</v>
      </c>
      <c r="E137" s="151" t="s">
        <v>812</v>
      </c>
      <c r="F137" s="152" t="s">
        <v>651</v>
      </c>
      <c r="G137" s="153" t="s">
        <v>232</v>
      </c>
      <c r="H137" s="154">
        <v>140</v>
      </c>
      <c r="I137" s="155"/>
      <c r="J137" s="156">
        <f>ROUND(I137*H137,2)</f>
        <v>0</v>
      </c>
      <c r="K137" s="152" t="s">
        <v>1</v>
      </c>
      <c r="L137" s="33"/>
      <c r="M137" s="157" t="s">
        <v>1</v>
      </c>
      <c r="N137" s="158" t="s">
        <v>39</v>
      </c>
      <c r="O137" s="58"/>
      <c r="P137" s="159">
        <f>O137*H137</f>
        <v>0</v>
      </c>
      <c r="Q137" s="159">
        <v>0</v>
      </c>
      <c r="R137" s="159">
        <f>Q137*H137</f>
        <v>0</v>
      </c>
      <c r="S137" s="159">
        <v>0</v>
      </c>
      <c r="T137" s="160">
        <f>S137*H137</f>
        <v>0</v>
      </c>
      <c r="U137" s="32"/>
      <c r="V137" s="32"/>
      <c r="W137" s="32"/>
      <c r="X137" s="32"/>
      <c r="Y137" s="32"/>
      <c r="Z137" s="32"/>
      <c r="AA137" s="32"/>
      <c r="AB137" s="32"/>
      <c r="AC137" s="32"/>
      <c r="AD137" s="32"/>
      <c r="AE137" s="32"/>
      <c r="AR137" s="161" t="s">
        <v>440</v>
      </c>
      <c r="AT137" s="161" t="s">
        <v>161</v>
      </c>
      <c r="AU137" s="161" t="s">
        <v>83</v>
      </c>
      <c r="AY137" s="17" t="s">
        <v>158</v>
      </c>
      <c r="BE137" s="162">
        <f>IF(N137="základní",J137,0)</f>
        <v>0</v>
      </c>
      <c r="BF137" s="162">
        <f>IF(N137="snížená",J137,0)</f>
        <v>0</v>
      </c>
      <c r="BG137" s="162">
        <f>IF(N137="zákl. přenesená",J137,0)</f>
        <v>0</v>
      </c>
      <c r="BH137" s="162">
        <f>IF(N137="sníž. přenesená",J137,0)</f>
        <v>0</v>
      </c>
      <c r="BI137" s="162">
        <f>IF(N137="nulová",J137,0)</f>
        <v>0</v>
      </c>
      <c r="BJ137" s="17" t="s">
        <v>81</v>
      </c>
      <c r="BK137" s="162">
        <f>ROUND(I137*H137,2)</f>
        <v>0</v>
      </c>
      <c r="BL137" s="17" t="s">
        <v>440</v>
      </c>
      <c r="BM137" s="161" t="s">
        <v>813</v>
      </c>
    </row>
    <row r="138" spans="1:47" s="2" customFormat="1" ht="11.25">
      <c r="A138" s="32"/>
      <c r="B138" s="33"/>
      <c r="C138" s="32"/>
      <c r="D138" s="163" t="s">
        <v>168</v>
      </c>
      <c r="E138" s="32"/>
      <c r="F138" s="164" t="s">
        <v>651</v>
      </c>
      <c r="G138" s="32"/>
      <c r="H138" s="32"/>
      <c r="I138" s="165"/>
      <c r="J138" s="32"/>
      <c r="K138" s="32"/>
      <c r="L138" s="33"/>
      <c r="M138" s="166"/>
      <c r="N138" s="167"/>
      <c r="O138" s="58"/>
      <c r="P138" s="58"/>
      <c r="Q138" s="58"/>
      <c r="R138" s="58"/>
      <c r="S138" s="58"/>
      <c r="T138" s="59"/>
      <c r="U138" s="32"/>
      <c r="V138" s="32"/>
      <c r="W138" s="32"/>
      <c r="X138" s="32"/>
      <c r="Y138" s="32"/>
      <c r="Z138" s="32"/>
      <c r="AA138" s="32"/>
      <c r="AB138" s="32"/>
      <c r="AC138" s="32"/>
      <c r="AD138" s="32"/>
      <c r="AE138" s="32"/>
      <c r="AT138" s="17" t="s">
        <v>168</v>
      </c>
      <c r="AU138" s="17" t="s">
        <v>83</v>
      </c>
    </row>
    <row r="139" spans="1:65" s="2" customFormat="1" ht="22.15" customHeight="1">
      <c r="A139" s="32"/>
      <c r="B139" s="149"/>
      <c r="C139" s="150" t="s">
        <v>202</v>
      </c>
      <c r="D139" s="150" t="s">
        <v>161</v>
      </c>
      <c r="E139" s="151" t="s">
        <v>814</v>
      </c>
      <c r="F139" s="152" t="s">
        <v>654</v>
      </c>
      <c r="G139" s="153" t="s">
        <v>232</v>
      </c>
      <c r="H139" s="154">
        <v>160</v>
      </c>
      <c r="I139" s="155"/>
      <c r="J139" s="156">
        <f>ROUND(I139*H139,2)</f>
        <v>0</v>
      </c>
      <c r="K139" s="152" t="s">
        <v>1</v>
      </c>
      <c r="L139" s="33"/>
      <c r="M139" s="157" t="s">
        <v>1</v>
      </c>
      <c r="N139" s="158" t="s">
        <v>39</v>
      </c>
      <c r="O139" s="58"/>
      <c r="P139" s="159">
        <f>O139*H139</f>
        <v>0</v>
      </c>
      <c r="Q139" s="159">
        <v>0</v>
      </c>
      <c r="R139" s="159">
        <f>Q139*H139</f>
        <v>0</v>
      </c>
      <c r="S139" s="159">
        <v>0</v>
      </c>
      <c r="T139" s="160">
        <f>S139*H139</f>
        <v>0</v>
      </c>
      <c r="U139" s="32"/>
      <c r="V139" s="32"/>
      <c r="W139" s="32"/>
      <c r="X139" s="32"/>
      <c r="Y139" s="32"/>
      <c r="Z139" s="32"/>
      <c r="AA139" s="32"/>
      <c r="AB139" s="32"/>
      <c r="AC139" s="32"/>
      <c r="AD139" s="32"/>
      <c r="AE139" s="32"/>
      <c r="AR139" s="161" t="s">
        <v>440</v>
      </c>
      <c r="AT139" s="161" t="s">
        <v>161</v>
      </c>
      <c r="AU139" s="161" t="s">
        <v>83</v>
      </c>
      <c r="AY139" s="17" t="s">
        <v>158</v>
      </c>
      <c r="BE139" s="162">
        <f>IF(N139="základní",J139,0)</f>
        <v>0</v>
      </c>
      <c r="BF139" s="162">
        <f>IF(N139="snížená",J139,0)</f>
        <v>0</v>
      </c>
      <c r="BG139" s="162">
        <f>IF(N139="zákl. přenesená",J139,0)</f>
        <v>0</v>
      </c>
      <c r="BH139" s="162">
        <f>IF(N139="sníž. přenesená",J139,0)</f>
        <v>0</v>
      </c>
      <c r="BI139" s="162">
        <f>IF(N139="nulová",J139,0)</f>
        <v>0</v>
      </c>
      <c r="BJ139" s="17" t="s">
        <v>81</v>
      </c>
      <c r="BK139" s="162">
        <f>ROUND(I139*H139,2)</f>
        <v>0</v>
      </c>
      <c r="BL139" s="17" t="s">
        <v>440</v>
      </c>
      <c r="BM139" s="161" t="s">
        <v>815</v>
      </c>
    </row>
    <row r="140" spans="1:47" s="2" customFormat="1" ht="11.25">
      <c r="A140" s="32"/>
      <c r="B140" s="33"/>
      <c r="C140" s="32"/>
      <c r="D140" s="163" t="s">
        <v>168</v>
      </c>
      <c r="E140" s="32"/>
      <c r="F140" s="164" t="s">
        <v>654</v>
      </c>
      <c r="G140" s="32"/>
      <c r="H140" s="32"/>
      <c r="I140" s="165"/>
      <c r="J140" s="32"/>
      <c r="K140" s="32"/>
      <c r="L140" s="33"/>
      <c r="M140" s="166"/>
      <c r="N140" s="167"/>
      <c r="O140" s="58"/>
      <c r="P140" s="58"/>
      <c r="Q140" s="58"/>
      <c r="R140" s="58"/>
      <c r="S140" s="58"/>
      <c r="T140" s="59"/>
      <c r="U140" s="32"/>
      <c r="V140" s="32"/>
      <c r="W140" s="32"/>
      <c r="X140" s="32"/>
      <c r="Y140" s="32"/>
      <c r="Z140" s="32"/>
      <c r="AA140" s="32"/>
      <c r="AB140" s="32"/>
      <c r="AC140" s="32"/>
      <c r="AD140" s="32"/>
      <c r="AE140" s="32"/>
      <c r="AT140" s="17" t="s">
        <v>168</v>
      </c>
      <c r="AU140" s="17" t="s">
        <v>83</v>
      </c>
    </row>
    <row r="141" spans="1:65" s="2" customFormat="1" ht="22.15" customHeight="1">
      <c r="A141" s="32"/>
      <c r="B141" s="149"/>
      <c r="C141" s="150" t="s">
        <v>210</v>
      </c>
      <c r="D141" s="150" t="s">
        <v>161</v>
      </c>
      <c r="E141" s="151" t="s">
        <v>816</v>
      </c>
      <c r="F141" s="152" t="s">
        <v>657</v>
      </c>
      <c r="G141" s="153" t="s">
        <v>232</v>
      </c>
      <c r="H141" s="154">
        <v>50</v>
      </c>
      <c r="I141" s="155"/>
      <c r="J141" s="156">
        <f>ROUND(I141*H141,2)</f>
        <v>0</v>
      </c>
      <c r="K141" s="152" t="s">
        <v>1</v>
      </c>
      <c r="L141" s="33"/>
      <c r="M141" s="157" t="s">
        <v>1</v>
      </c>
      <c r="N141" s="158" t="s">
        <v>39</v>
      </c>
      <c r="O141" s="58"/>
      <c r="P141" s="159">
        <f>O141*H141</f>
        <v>0</v>
      </c>
      <c r="Q141" s="159">
        <v>0</v>
      </c>
      <c r="R141" s="159">
        <f>Q141*H141</f>
        <v>0</v>
      </c>
      <c r="S141" s="159">
        <v>0</v>
      </c>
      <c r="T141" s="160">
        <f>S141*H141</f>
        <v>0</v>
      </c>
      <c r="U141" s="32"/>
      <c r="V141" s="32"/>
      <c r="W141" s="32"/>
      <c r="X141" s="32"/>
      <c r="Y141" s="32"/>
      <c r="Z141" s="32"/>
      <c r="AA141" s="32"/>
      <c r="AB141" s="32"/>
      <c r="AC141" s="32"/>
      <c r="AD141" s="32"/>
      <c r="AE141" s="32"/>
      <c r="AR141" s="161" t="s">
        <v>440</v>
      </c>
      <c r="AT141" s="161" t="s">
        <v>161</v>
      </c>
      <c r="AU141" s="161" t="s">
        <v>83</v>
      </c>
      <c r="AY141" s="17" t="s">
        <v>158</v>
      </c>
      <c r="BE141" s="162">
        <f>IF(N141="základní",J141,0)</f>
        <v>0</v>
      </c>
      <c r="BF141" s="162">
        <f>IF(N141="snížená",J141,0)</f>
        <v>0</v>
      </c>
      <c r="BG141" s="162">
        <f>IF(N141="zákl. přenesená",J141,0)</f>
        <v>0</v>
      </c>
      <c r="BH141" s="162">
        <f>IF(N141="sníž. přenesená",J141,0)</f>
        <v>0</v>
      </c>
      <c r="BI141" s="162">
        <f>IF(N141="nulová",J141,0)</f>
        <v>0</v>
      </c>
      <c r="BJ141" s="17" t="s">
        <v>81</v>
      </c>
      <c r="BK141" s="162">
        <f>ROUND(I141*H141,2)</f>
        <v>0</v>
      </c>
      <c r="BL141" s="17" t="s">
        <v>440</v>
      </c>
      <c r="BM141" s="161" t="s">
        <v>817</v>
      </c>
    </row>
    <row r="142" spans="1:47" s="2" customFormat="1" ht="11.25">
      <c r="A142" s="32"/>
      <c r="B142" s="33"/>
      <c r="C142" s="32"/>
      <c r="D142" s="163" t="s">
        <v>168</v>
      </c>
      <c r="E142" s="32"/>
      <c r="F142" s="164" t="s">
        <v>657</v>
      </c>
      <c r="G142" s="32"/>
      <c r="H142" s="32"/>
      <c r="I142" s="165"/>
      <c r="J142" s="32"/>
      <c r="K142" s="32"/>
      <c r="L142" s="33"/>
      <c r="M142" s="166"/>
      <c r="N142" s="167"/>
      <c r="O142" s="58"/>
      <c r="P142" s="58"/>
      <c r="Q142" s="58"/>
      <c r="R142" s="58"/>
      <c r="S142" s="58"/>
      <c r="T142" s="59"/>
      <c r="U142" s="32"/>
      <c r="V142" s="32"/>
      <c r="W142" s="32"/>
      <c r="X142" s="32"/>
      <c r="Y142" s="32"/>
      <c r="Z142" s="32"/>
      <c r="AA142" s="32"/>
      <c r="AB142" s="32"/>
      <c r="AC142" s="32"/>
      <c r="AD142" s="32"/>
      <c r="AE142" s="32"/>
      <c r="AT142" s="17" t="s">
        <v>168</v>
      </c>
      <c r="AU142" s="17" t="s">
        <v>83</v>
      </c>
    </row>
    <row r="143" spans="1:65" s="2" customFormat="1" ht="14.45" customHeight="1">
      <c r="A143" s="32"/>
      <c r="B143" s="149"/>
      <c r="C143" s="150" t="s">
        <v>217</v>
      </c>
      <c r="D143" s="150" t="s">
        <v>161</v>
      </c>
      <c r="E143" s="151" t="s">
        <v>818</v>
      </c>
      <c r="F143" s="152" t="s">
        <v>660</v>
      </c>
      <c r="G143" s="153" t="s">
        <v>340</v>
      </c>
      <c r="H143" s="154">
        <v>66</v>
      </c>
      <c r="I143" s="155"/>
      <c r="J143" s="156">
        <f>ROUND(I143*H143,2)</f>
        <v>0</v>
      </c>
      <c r="K143" s="152" t="s">
        <v>1</v>
      </c>
      <c r="L143" s="33"/>
      <c r="M143" s="157" t="s">
        <v>1</v>
      </c>
      <c r="N143" s="158" t="s">
        <v>39</v>
      </c>
      <c r="O143" s="58"/>
      <c r="P143" s="159">
        <f>O143*H143</f>
        <v>0</v>
      </c>
      <c r="Q143" s="159">
        <v>0</v>
      </c>
      <c r="R143" s="159">
        <f>Q143*H143</f>
        <v>0</v>
      </c>
      <c r="S143" s="159">
        <v>0</v>
      </c>
      <c r="T143" s="160">
        <f>S143*H143</f>
        <v>0</v>
      </c>
      <c r="U143" s="32"/>
      <c r="V143" s="32"/>
      <c r="W143" s="32"/>
      <c r="X143" s="32"/>
      <c r="Y143" s="32"/>
      <c r="Z143" s="32"/>
      <c r="AA143" s="32"/>
      <c r="AB143" s="32"/>
      <c r="AC143" s="32"/>
      <c r="AD143" s="32"/>
      <c r="AE143" s="32"/>
      <c r="AR143" s="161" t="s">
        <v>440</v>
      </c>
      <c r="AT143" s="161" t="s">
        <v>161</v>
      </c>
      <c r="AU143" s="161" t="s">
        <v>83</v>
      </c>
      <c r="AY143" s="17" t="s">
        <v>158</v>
      </c>
      <c r="BE143" s="162">
        <f>IF(N143="základní",J143,0)</f>
        <v>0</v>
      </c>
      <c r="BF143" s="162">
        <f>IF(N143="snížená",J143,0)</f>
        <v>0</v>
      </c>
      <c r="BG143" s="162">
        <f>IF(N143="zákl. přenesená",J143,0)</f>
        <v>0</v>
      </c>
      <c r="BH143" s="162">
        <f>IF(N143="sníž. přenesená",J143,0)</f>
        <v>0</v>
      </c>
      <c r="BI143" s="162">
        <f>IF(N143="nulová",J143,0)</f>
        <v>0</v>
      </c>
      <c r="BJ143" s="17" t="s">
        <v>81</v>
      </c>
      <c r="BK143" s="162">
        <f>ROUND(I143*H143,2)</f>
        <v>0</v>
      </c>
      <c r="BL143" s="17" t="s">
        <v>440</v>
      </c>
      <c r="BM143" s="161" t="s">
        <v>819</v>
      </c>
    </row>
    <row r="144" spans="1:47" s="2" customFormat="1" ht="11.25">
      <c r="A144" s="32"/>
      <c r="B144" s="33"/>
      <c r="C144" s="32"/>
      <c r="D144" s="163" t="s">
        <v>168</v>
      </c>
      <c r="E144" s="32"/>
      <c r="F144" s="164" t="s">
        <v>660</v>
      </c>
      <c r="G144" s="32"/>
      <c r="H144" s="32"/>
      <c r="I144" s="165"/>
      <c r="J144" s="32"/>
      <c r="K144" s="32"/>
      <c r="L144" s="33"/>
      <c r="M144" s="166"/>
      <c r="N144" s="167"/>
      <c r="O144" s="58"/>
      <c r="P144" s="58"/>
      <c r="Q144" s="58"/>
      <c r="R144" s="58"/>
      <c r="S144" s="58"/>
      <c r="T144" s="59"/>
      <c r="U144" s="32"/>
      <c r="V144" s="32"/>
      <c r="W144" s="32"/>
      <c r="X144" s="32"/>
      <c r="Y144" s="32"/>
      <c r="Z144" s="32"/>
      <c r="AA144" s="32"/>
      <c r="AB144" s="32"/>
      <c r="AC144" s="32"/>
      <c r="AD144" s="32"/>
      <c r="AE144" s="32"/>
      <c r="AT144" s="17" t="s">
        <v>168</v>
      </c>
      <c r="AU144" s="17" t="s">
        <v>83</v>
      </c>
    </row>
    <row r="145" spans="1:65" s="2" customFormat="1" ht="19.9" customHeight="1">
      <c r="A145" s="32"/>
      <c r="B145" s="149"/>
      <c r="C145" s="150" t="s">
        <v>159</v>
      </c>
      <c r="D145" s="150" t="s">
        <v>161</v>
      </c>
      <c r="E145" s="151" t="s">
        <v>820</v>
      </c>
      <c r="F145" s="152" t="s">
        <v>663</v>
      </c>
      <c r="G145" s="153" t="s">
        <v>340</v>
      </c>
      <c r="H145" s="154">
        <v>25</v>
      </c>
      <c r="I145" s="155"/>
      <c r="J145" s="156">
        <f>ROUND(I145*H145,2)</f>
        <v>0</v>
      </c>
      <c r="K145" s="152" t="s">
        <v>1</v>
      </c>
      <c r="L145" s="33"/>
      <c r="M145" s="157" t="s">
        <v>1</v>
      </c>
      <c r="N145" s="158" t="s">
        <v>39</v>
      </c>
      <c r="O145" s="58"/>
      <c r="P145" s="159">
        <f>O145*H145</f>
        <v>0</v>
      </c>
      <c r="Q145" s="159">
        <v>0</v>
      </c>
      <c r="R145" s="159">
        <f>Q145*H145</f>
        <v>0</v>
      </c>
      <c r="S145" s="159">
        <v>0</v>
      </c>
      <c r="T145" s="160">
        <f>S145*H145</f>
        <v>0</v>
      </c>
      <c r="U145" s="32"/>
      <c r="V145" s="32"/>
      <c r="W145" s="32"/>
      <c r="X145" s="32"/>
      <c r="Y145" s="32"/>
      <c r="Z145" s="32"/>
      <c r="AA145" s="32"/>
      <c r="AB145" s="32"/>
      <c r="AC145" s="32"/>
      <c r="AD145" s="32"/>
      <c r="AE145" s="32"/>
      <c r="AR145" s="161" t="s">
        <v>440</v>
      </c>
      <c r="AT145" s="161" t="s">
        <v>161</v>
      </c>
      <c r="AU145" s="161" t="s">
        <v>83</v>
      </c>
      <c r="AY145" s="17" t="s">
        <v>158</v>
      </c>
      <c r="BE145" s="162">
        <f>IF(N145="základní",J145,0)</f>
        <v>0</v>
      </c>
      <c r="BF145" s="162">
        <f>IF(N145="snížená",J145,0)</f>
        <v>0</v>
      </c>
      <c r="BG145" s="162">
        <f>IF(N145="zákl. přenesená",J145,0)</f>
        <v>0</v>
      </c>
      <c r="BH145" s="162">
        <f>IF(N145="sníž. přenesená",J145,0)</f>
        <v>0</v>
      </c>
      <c r="BI145" s="162">
        <f>IF(N145="nulová",J145,0)</f>
        <v>0</v>
      </c>
      <c r="BJ145" s="17" t="s">
        <v>81</v>
      </c>
      <c r="BK145" s="162">
        <f>ROUND(I145*H145,2)</f>
        <v>0</v>
      </c>
      <c r="BL145" s="17" t="s">
        <v>440</v>
      </c>
      <c r="BM145" s="161" t="s">
        <v>821</v>
      </c>
    </row>
    <row r="146" spans="1:47" s="2" customFormat="1" ht="11.25">
      <c r="A146" s="32"/>
      <c r="B146" s="33"/>
      <c r="C146" s="32"/>
      <c r="D146" s="163" t="s">
        <v>168</v>
      </c>
      <c r="E146" s="32"/>
      <c r="F146" s="164" t="s">
        <v>663</v>
      </c>
      <c r="G146" s="32"/>
      <c r="H146" s="32"/>
      <c r="I146" s="165"/>
      <c r="J146" s="32"/>
      <c r="K146" s="32"/>
      <c r="L146" s="33"/>
      <c r="M146" s="166"/>
      <c r="N146" s="167"/>
      <c r="O146" s="58"/>
      <c r="P146" s="58"/>
      <c r="Q146" s="58"/>
      <c r="R146" s="58"/>
      <c r="S146" s="58"/>
      <c r="T146" s="59"/>
      <c r="U146" s="32"/>
      <c r="V146" s="32"/>
      <c r="W146" s="32"/>
      <c r="X146" s="32"/>
      <c r="Y146" s="32"/>
      <c r="Z146" s="32"/>
      <c r="AA146" s="32"/>
      <c r="AB146" s="32"/>
      <c r="AC146" s="32"/>
      <c r="AD146" s="32"/>
      <c r="AE146" s="32"/>
      <c r="AT146" s="17" t="s">
        <v>168</v>
      </c>
      <c r="AU146" s="17" t="s">
        <v>83</v>
      </c>
    </row>
    <row r="147" spans="1:65" s="2" customFormat="1" ht="14.45" customHeight="1">
      <c r="A147" s="32"/>
      <c r="B147" s="149"/>
      <c r="C147" s="150" t="s">
        <v>229</v>
      </c>
      <c r="D147" s="150" t="s">
        <v>161</v>
      </c>
      <c r="E147" s="151" t="s">
        <v>822</v>
      </c>
      <c r="F147" s="152" t="s">
        <v>666</v>
      </c>
      <c r="G147" s="153" t="s">
        <v>340</v>
      </c>
      <c r="H147" s="154">
        <v>55</v>
      </c>
      <c r="I147" s="155"/>
      <c r="J147" s="156">
        <f>ROUND(I147*H147,2)</f>
        <v>0</v>
      </c>
      <c r="K147" s="152" t="s">
        <v>1</v>
      </c>
      <c r="L147" s="33"/>
      <c r="M147" s="157" t="s">
        <v>1</v>
      </c>
      <c r="N147" s="158" t="s">
        <v>39</v>
      </c>
      <c r="O147" s="58"/>
      <c r="P147" s="159">
        <f>O147*H147</f>
        <v>0</v>
      </c>
      <c r="Q147" s="159">
        <v>0</v>
      </c>
      <c r="R147" s="159">
        <f>Q147*H147</f>
        <v>0</v>
      </c>
      <c r="S147" s="159">
        <v>0</v>
      </c>
      <c r="T147" s="160">
        <f>S147*H147</f>
        <v>0</v>
      </c>
      <c r="U147" s="32"/>
      <c r="V147" s="32"/>
      <c r="W147" s="32"/>
      <c r="X147" s="32"/>
      <c r="Y147" s="32"/>
      <c r="Z147" s="32"/>
      <c r="AA147" s="32"/>
      <c r="AB147" s="32"/>
      <c r="AC147" s="32"/>
      <c r="AD147" s="32"/>
      <c r="AE147" s="32"/>
      <c r="AR147" s="161" t="s">
        <v>440</v>
      </c>
      <c r="AT147" s="161" t="s">
        <v>161</v>
      </c>
      <c r="AU147" s="161" t="s">
        <v>83</v>
      </c>
      <c r="AY147" s="17" t="s">
        <v>158</v>
      </c>
      <c r="BE147" s="162">
        <f>IF(N147="základní",J147,0)</f>
        <v>0</v>
      </c>
      <c r="BF147" s="162">
        <f>IF(N147="snížená",J147,0)</f>
        <v>0</v>
      </c>
      <c r="BG147" s="162">
        <f>IF(N147="zákl. přenesená",J147,0)</f>
        <v>0</v>
      </c>
      <c r="BH147" s="162">
        <f>IF(N147="sníž. přenesená",J147,0)</f>
        <v>0</v>
      </c>
      <c r="BI147" s="162">
        <f>IF(N147="nulová",J147,0)</f>
        <v>0</v>
      </c>
      <c r="BJ147" s="17" t="s">
        <v>81</v>
      </c>
      <c r="BK147" s="162">
        <f>ROUND(I147*H147,2)</f>
        <v>0</v>
      </c>
      <c r="BL147" s="17" t="s">
        <v>440</v>
      </c>
      <c r="BM147" s="161" t="s">
        <v>823</v>
      </c>
    </row>
    <row r="148" spans="1:47" s="2" customFormat="1" ht="11.25">
      <c r="A148" s="32"/>
      <c r="B148" s="33"/>
      <c r="C148" s="32"/>
      <c r="D148" s="163" t="s">
        <v>168</v>
      </c>
      <c r="E148" s="32"/>
      <c r="F148" s="164" t="s">
        <v>666</v>
      </c>
      <c r="G148" s="32"/>
      <c r="H148" s="32"/>
      <c r="I148" s="165"/>
      <c r="J148" s="32"/>
      <c r="K148" s="32"/>
      <c r="L148" s="33"/>
      <c r="M148" s="166"/>
      <c r="N148" s="167"/>
      <c r="O148" s="58"/>
      <c r="P148" s="58"/>
      <c r="Q148" s="58"/>
      <c r="R148" s="58"/>
      <c r="S148" s="58"/>
      <c r="T148" s="59"/>
      <c r="U148" s="32"/>
      <c r="V148" s="32"/>
      <c r="W148" s="32"/>
      <c r="X148" s="32"/>
      <c r="Y148" s="32"/>
      <c r="Z148" s="32"/>
      <c r="AA148" s="32"/>
      <c r="AB148" s="32"/>
      <c r="AC148" s="32"/>
      <c r="AD148" s="32"/>
      <c r="AE148" s="32"/>
      <c r="AT148" s="17" t="s">
        <v>168</v>
      </c>
      <c r="AU148" s="17" t="s">
        <v>83</v>
      </c>
    </row>
    <row r="149" spans="2:63" s="12" customFormat="1" ht="22.9" customHeight="1">
      <c r="B149" s="136"/>
      <c r="D149" s="137" t="s">
        <v>73</v>
      </c>
      <c r="E149" s="147" t="s">
        <v>824</v>
      </c>
      <c r="F149" s="147" t="s">
        <v>646</v>
      </c>
      <c r="I149" s="139"/>
      <c r="J149" s="148">
        <f>BK149</f>
        <v>0</v>
      </c>
      <c r="L149" s="136"/>
      <c r="M149" s="141"/>
      <c r="N149" s="142"/>
      <c r="O149" s="142"/>
      <c r="P149" s="143">
        <f>SUM(P150:P153)</f>
        <v>0</v>
      </c>
      <c r="Q149" s="142"/>
      <c r="R149" s="143">
        <f>SUM(R150:R153)</f>
        <v>0</v>
      </c>
      <c r="S149" s="142"/>
      <c r="T149" s="144">
        <f>SUM(T150:T153)</f>
        <v>0</v>
      </c>
      <c r="AR149" s="137" t="s">
        <v>81</v>
      </c>
      <c r="AT149" s="145" t="s">
        <v>73</v>
      </c>
      <c r="AU149" s="145" t="s">
        <v>81</v>
      </c>
      <c r="AY149" s="137" t="s">
        <v>158</v>
      </c>
      <c r="BK149" s="146">
        <f>SUM(BK150:BK153)</f>
        <v>0</v>
      </c>
    </row>
    <row r="150" spans="1:65" s="2" customFormat="1" ht="22.15" customHeight="1">
      <c r="A150" s="32"/>
      <c r="B150" s="149"/>
      <c r="C150" s="150" t="s">
        <v>119</v>
      </c>
      <c r="D150" s="150" t="s">
        <v>161</v>
      </c>
      <c r="E150" s="151" t="s">
        <v>825</v>
      </c>
      <c r="F150" s="152" t="s">
        <v>670</v>
      </c>
      <c r="G150" s="153" t="s">
        <v>232</v>
      </c>
      <c r="H150" s="154">
        <v>55</v>
      </c>
      <c r="I150" s="155"/>
      <c r="J150" s="156">
        <f>ROUND(I150*H150,2)</f>
        <v>0</v>
      </c>
      <c r="K150" s="152" t="s">
        <v>1</v>
      </c>
      <c r="L150" s="33"/>
      <c r="M150" s="157" t="s">
        <v>1</v>
      </c>
      <c r="N150" s="158" t="s">
        <v>39</v>
      </c>
      <c r="O150" s="58"/>
      <c r="P150" s="159">
        <f>O150*H150</f>
        <v>0</v>
      </c>
      <c r="Q150" s="159">
        <v>0</v>
      </c>
      <c r="R150" s="159">
        <f>Q150*H150</f>
        <v>0</v>
      </c>
      <c r="S150" s="159">
        <v>0</v>
      </c>
      <c r="T150" s="160">
        <f>S150*H150</f>
        <v>0</v>
      </c>
      <c r="U150" s="32"/>
      <c r="V150" s="32"/>
      <c r="W150" s="32"/>
      <c r="X150" s="32"/>
      <c r="Y150" s="32"/>
      <c r="Z150" s="32"/>
      <c r="AA150" s="32"/>
      <c r="AB150" s="32"/>
      <c r="AC150" s="32"/>
      <c r="AD150" s="32"/>
      <c r="AE150" s="32"/>
      <c r="AR150" s="161" t="s">
        <v>440</v>
      </c>
      <c r="AT150" s="161" t="s">
        <v>161</v>
      </c>
      <c r="AU150" s="161" t="s">
        <v>83</v>
      </c>
      <c r="AY150" s="17" t="s">
        <v>158</v>
      </c>
      <c r="BE150" s="162">
        <f>IF(N150="základní",J150,0)</f>
        <v>0</v>
      </c>
      <c r="BF150" s="162">
        <f>IF(N150="snížená",J150,0)</f>
        <v>0</v>
      </c>
      <c r="BG150" s="162">
        <f>IF(N150="zákl. přenesená",J150,0)</f>
        <v>0</v>
      </c>
      <c r="BH150" s="162">
        <f>IF(N150="sníž. přenesená",J150,0)</f>
        <v>0</v>
      </c>
      <c r="BI150" s="162">
        <f>IF(N150="nulová",J150,0)</f>
        <v>0</v>
      </c>
      <c r="BJ150" s="17" t="s">
        <v>81</v>
      </c>
      <c r="BK150" s="162">
        <f>ROUND(I150*H150,2)</f>
        <v>0</v>
      </c>
      <c r="BL150" s="17" t="s">
        <v>440</v>
      </c>
      <c r="BM150" s="161" t="s">
        <v>826</v>
      </c>
    </row>
    <row r="151" spans="1:47" s="2" customFormat="1" ht="19.5">
      <c r="A151" s="32"/>
      <c r="B151" s="33"/>
      <c r="C151" s="32"/>
      <c r="D151" s="163" t="s">
        <v>168</v>
      </c>
      <c r="E151" s="32"/>
      <c r="F151" s="164" t="s">
        <v>670</v>
      </c>
      <c r="G151" s="32"/>
      <c r="H151" s="32"/>
      <c r="I151" s="165"/>
      <c r="J151" s="32"/>
      <c r="K151" s="32"/>
      <c r="L151" s="33"/>
      <c r="M151" s="166"/>
      <c r="N151" s="167"/>
      <c r="O151" s="58"/>
      <c r="P151" s="58"/>
      <c r="Q151" s="58"/>
      <c r="R151" s="58"/>
      <c r="S151" s="58"/>
      <c r="T151" s="59"/>
      <c r="U151" s="32"/>
      <c r="V151" s="32"/>
      <c r="W151" s="32"/>
      <c r="X151" s="32"/>
      <c r="Y151" s="32"/>
      <c r="Z151" s="32"/>
      <c r="AA151" s="32"/>
      <c r="AB151" s="32"/>
      <c r="AC151" s="32"/>
      <c r="AD151" s="32"/>
      <c r="AE151" s="32"/>
      <c r="AT151" s="17" t="s">
        <v>168</v>
      </c>
      <c r="AU151" s="17" t="s">
        <v>83</v>
      </c>
    </row>
    <row r="152" spans="1:65" s="2" customFormat="1" ht="14.45" customHeight="1">
      <c r="A152" s="32"/>
      <c r="B152" s="149"/>
      <c r="C152" s="150" t="s">
        <v>241</v>
      </c>
      <c r="D152" s="150" t="s">
        <v>161</v>
      </c>
      <c r="E152" s="151" t="s">
        <v>827</v>
      </c>
      <c r="F152" s="152" t="s">
        <v>673</v>
      </c>
      <c r="G152" s="153" t="s">
        <v>340</v>
      </c>
      <c r="H152" s="154">
        <v>1</v>
      </c>
      <c r="I152" s="155"/>
      <c r="J152" s="156">
        <f>ROUND(I152*H152,2)</f>
        <v>0</v>
      </c>
      <c r="K152" s="152" t="s">
        <v>1</v>
      </c>
      <c r="L152" s="33"/>
      <c r="M152" s="157" t="s">
        <v>1</v>
      </c>
      <c r="N152" s="158" t="s">
        <v>39</v>
      </c>
      <c r="O152" s="58"/>
      <c r="P152" s="159">
        <f>O152*H152</f>
        <v>0</v>
      </c>
      <c r="Q152" s="159">
        <v>0</v>
      </c>
      <c r="R152" s="159">
        <f>Q152*H152</f>
        <v>0</v>
      </c>
      <c r="S152" s="159">
        <v>0</v>
      </c>
      <c r="T152" s="160">
        <f>S152*H152</f>
        <v>0</v>
      </c>
      <c r="U152" s="32"/>
      <c r="V152" s="32"/>
      <c r="W152" s="32"/>
      <c r="X152" s="32"/>
      <c r="Y152" s="32"/>
      <c r="Z152" s="32"/>
      <c r="AA152" s="32"/>
      <c r="AB152" s="32"/>
      <c r="AC152" s="32"/>
      <c r="AD152" s="32"/>
      <c r="AE152" s="32"/>
      <c r="AR152" s="161" t="s">
        <v>440</v>
      </c>
      <c r="AT152" s="161" t="s">
        <v>161</v>
      </c>
      <c r="AU152" s="161" t="s">
        <v>83</v>
      </c>
      <c r="AY152" s="17" t="s">
        <v>158</v>
      </c>
      <c r="BE152" s="162">
        <f>IF(N152="základní",J152,0)</f>
        <v>0</v>
      </c>
      <c r="BF152" s="162">
        <f>IF(N152="snížená",J152,0)</f>
        <v>0</v>
      </c>
      <c r="BG152" s="162">
        <f>IF(N152="zákl. přenesená",J152,0)</f>
        <v>0</v>
      </c>
      <c r="BH152" s="162">
        <f>IF(N152="sníž. přenesená",J152,0)</f>
        <v>0</v>
      </c>
      <c r="BI152" s="162">
        <f>IF(N152="nulová",J152,0)</f>
        <v>0</v>
      </c>
      <c r="BJ152" s="17" t="s">
        <v>81</v>
      </c>
      <c r="BK152" s="162">
        <f>ROUND(I152*H152,2)</f>
        <v>0</v>
      </c>
      <c r="BL152" s="17" t="s">
        <v>440</v>
      </c>
      <c r="BM152" s="161" t="s">
        <v>828</v>
      </c>
    </row>
    <row r="153" spans="1:47" s="2" customFormat="1" ht="11.25">
      <c r="A153" s="32"/>
      <c r="B153" s="33"/>
      <c r="C153" s="32"/>
      <c r="D153" s="163" t="s">
        <v>168</v>
      </c>
      <c r="E153" s="32"/>
      <c r="F153" s="164" t="s">
        <v>673</v>
      </c>
      <c r="G153" s="32"/>
      <c r="H153" s="32"/>
      <c r="I153" s="165"/>
      <c r="J153" s="32"/>
      <c r="K153" s="32"/>
      <c r="L153" s="33"/>
      <c r="M153" s="166"/>
      <c r="N153" s="167"/>
      <c r="O153" s="58"/>
      <c r="P153" s="58"/>
      <c r="Q153" s="58"/>
      <c r="R153" s="58"/>
      <c r="S153" s="58"/>
      <c r="T153" s="59"/>
      <c r="U153" s="32"/>
      <c r="V153" s="32"/>
      <c r="W153" s="32"/>
      <c r="X153" s="32"/>
      <c r="Y153" s="32"/>
      <c r="Z153" s="32"/>
      <c r="AA153" s="32"/>
      <c r="AB153" s="32"/>
      <c r="AC153" s="32"/>
      <c r="AD153" s="32"/>
      <c r="AE153" s="32"/>
      <c r="AT153" s="17" t="s">
        <v>168</v>
      </c>
      <c r="AU153" s="17" t="s">
        <v>83</v>
      </c>
    </row>
    <row r="154" spans="2:63" s="12" customFormat="1" ht="22.9" customHeight="1">
      <c r="B154" s="136"/>
      <c r="D154" s="137" t="s">
        <v>73</v>
      </c>
      <c r="E154" s="147" t="s">
        <v>829</v>
      </c>
      <c r="F154" s="147" t="s">
        <v>676</v>
      </c>
      <c r="I154" s="139"/>
      <c r="J154" s="148">
        <f>BK154</f>
        <v>0</v>
      </c>
      <c r="L154" s="136"/>
      <c r="M154" s="141"/>
      <c r="N154" s="142"/>
      <c r="O154" s="142"/>
      <c r="P154" s="143">
        <f>SUM(P155:P164)</f>
        <v>0</v>
      </c>
      <c r="Q154" s="142"/>
      <c r="R154" s="143">
        <f>SUM(R155:R164)</f>
        <v>0</v>
      </c>
      <c r="S154" s="142"/>
      <c r="T154" s="144">
        <f>SUM(T155:T164)</f>
        <v>0</v>
      </c>
      <c r="AR154" s="137" t="s">
        <v>81</v>
      </c>
      <c r="AT154" s="145" t="s">
        <v>73</v>
      </c>
      <c r="AU154" s="145" t="s">
        <v>81</v>
      </c>
      <c r="AY154" s="137" t="s">
        <v>158</v>
      </c>
      <c r="BK154" s="146">
        <f>SUM(BK155:BK164)</f>
        <v>0</v>
      </c>
    </row>
    <row r="155" spans="1:65" s="2" customFormat="1" ht="14.45" customHeight="1">
      <c r="A155" s="32"/>
      <c r="B155" s="149"/>
      <c r="C155" s="150" t="s">
        <v>247</v>
      </c>
      <c r="D155" s="150" t="s">
        <v>161</v>
      </c>
      <c r="E155" s="151" t="s">
        <v>830</v>
      </c>
      <c r="F155" s="152" t="s">
        <v>678</v>
      </c>
      <c r="G155" s="153" t="s">
        <v>232</v>
      </c>
      <c r="H155" s="154">
        <v>40</v>
      </c>
      <c r="I155" s="155"/>
      <c r="J155" s="156">
        <f>ROUND(I155*H155,2)</f>
        <v>0</v>
      </c>
      <c r="K155" s="152" t="s">
        <v>1</v>
      </c>
      <c r="L155" s="33"/>
      <c r="M155" s="157" t="s">
        <v>1</v>
      </c>
      <c r="N155" s="158" t="s">
        <v>39</v>
      </c>
      <c r="O155" s="58"/>
      <c r="P155" s="159">
        <f>O155*H155</f>
        <v>0</v>
      </c>
      <c r="Q155" s="159">
        <v>0</v>
      </c>
      <c r="R155" s="159">
        <f>Q155*H155</f>
        <v>0</v>
      </c>
      <c r="S155" s="159">
        <v>0</v>
      </c>
      <c r="T155" s="160">
        <f>S155*H155</f>
        <v>0</v>
      </c>
      <c r="U155" s="32"/>
      <c r="V155" s="32"/>
      <c r="W155" s="32"/>
      <c r="X155" s="32"/>
      <c r="Y155" s="32"/>
      <c r="Z155" s="32"/>
      <c r="AA155" s="32"/>
      <c r="AB155" s="32"/>
      <c r="AC155" s="32"/>
      <c r="AD155" s="32"/>
      <c r="AE155" s="32"/>
      <c r="AR155" s="161" t="s">
        <v>440</v>
      </c>
      <c r="AT155" s="161" t="s">
        <v>161</v>
      </c>
      <c r="AU155" s="161" t="s">
        <v>83</v>
      </c>
      <c r="AY155" s="17" t="s">
        <v>158</v>
      </c>
      <c r="BE155" s="162">
        <f>IF(N155="základní",J155,0)</f>
        <v>0</v>
      </c>
      <c r="BF155" s="162">
        <f>IF(N155="snížená",J155,0)</f>
        <v>0</v>
      </c>
      <c r="BG155" s="162">
        <f>IF(N155="zákl. přenesená",J155,0)</f>
        <v>0</v>
      </c>
      <c r="BH155" s="162">
        <f>IF(N155="sníž. přenesená",J155,0)</f>
        <v>0</v>
      </c>
      <c r="BI155" s="162">
        <f>IF(N155="nulová",J155,0)</f>
        <v>0</v>
      </c>
      <c r="BJ155" s="17" t="s">
        <v>81</v>
      </c>
      <c r="BK155" s="162">
        <f>ROUND(I155*H155,2)</f>
        <v>0</v>
      </c>
      <c r="BL155" s="17" t="s">
        <v>440</v>
      </c>
      <c r="BM155" s="161" t="s">
        <v>831</v>
      </c>
    </row>
    <row r="156" spans="1:47" s="2" customFormat="1" ht="11.25">
      <c r="A156" s="32"/>
      <c r="B156" s="33"/>
      <c r="C156" s="32"/>
      <c r="D156" s="163" t="s">
        <v>168</v>
      </c>
      <c r="E156" s="32"/>
      <c r="F156" s="164" t="s">
        <v>678</v>
      </c>
      <c r="G156" s="32"/>
      <c r="H156" s="32"/>
      <c r="I156" s="165"/>
      <c r="J156" s="32"/>
      <c r="K156" s="32"/>
      <c r="L156" s="33"/>
      <c r="M156" s="166"/>
      <c r="N156" s="167"/>
      <c r="O156" s="58"/>
      <c r="P156" s="58"/>
      <c r="Q156" s="58"/>
      <c r="R156" s="58"/>
      <c r="S156" s="58"/>
      <c r="T156" s="59"/>
      <c r="U156" s="32"/>
      <c r="V156" s="32"/>
      <c r="W156" s="32"/>
      <c r="X156" s="32"/>
      <c r="Y156" s="32"/>
      <c r="Z156" s="32"/>
      <c r="AA156" s="32"/>
      <c r="AB156" s="32"/>
      <c r="AC156" s="32"/>
      <c r="AD156" s="32"/>
      <c r="AE156" s="32"/>
      <c r="AT156" s="17" t="s">
        <v>168</v>
      </c>
      <c r="AU156" s="17" t="s">
        <v>83</v>
      </c>
    </row>
    <row r="157" spans="1:65" s="2" customFormat="1" ht="14.45" customHeight="1">
      <c r="A157" s="32"/>
      <c r="B157" s="149"/>
      <c r="C157" s="150" t="s">
        <v>252</v>
      </c>
      <c r="D157" s="150" t="s">
        <v>161</v>
      </c>
      <c r="E157" s="151" t="s">
        <v>832</v>
      </c>
      <c r="F157" s="152" t="s">
        <v>681</v>
      </c>
      <c r="G157" s="153" t="s">
        <v>232</v>
      </c>
      <c r="H157" s="154">
        <v>65</v>
      </c>
      <c r="I157" s="155"/>
      <c r="J157" s="156">
        <f>ROUND(I157*H157,2)</f>
        <v>0</v>
      </c>
      <c r="K157" s="152" t="s">
        <v>1</v>
      </c>
      <c r="L157" s="33"/>
      <c r="M157" s="157" t="s">
        <v>1</v>
      </c>
      <c r="N157" s="158" t="s">
        <v>39</v>
      </c>
      <c r="O157" s="58"/>
      <c r="P157" s="159">
        <f>O157*H157</f>
        <v>0</v>
      </c>
      <c r="Q157" s="159">
        <v>0</v>
      </c>
      <c r="R157" s="159">
        <f>Q157*H157</f>
        <v>0</v>
      </c>
      <c r="S157" s="159">
        <v>0</v>
      </c>
      <c r="T157" s="160">
        <f>S157*H157</f>
        <v>0</v>
      </c>
      <c r="U157" s="32"/>
      <c r="V157" s="32"/>
      <c r="W157" s="32"/>
      <c r="X157" s="32"/>
      <c r="Y157" s="32"/>
      <c r="Z157" s="32"/>
      <c r="AA157" s="32"/>
      <c r="AB157" s="32"/>
      <c r="AC157" s="32"/>
      <c r="AD157" s="32"/>
      <c r="AE157" s="32"/>
      <c r="AR157" s="161" t="s">
        <v>440</v>
      </c>
      <c r="AT157" s="161" t="s">
        <v>161</v>
      </c>
      <c r="AU157" s="161" t="s">
        <v>83</v>
      </c>
      <c r="AY157" s="17" t="s">
        <v>158</v>
      </c>
      <c r="BE157" s="162">
        <f>IF(N157="základní",J157,0)</f>
        <v>0</v>
      </c>
      <c r="BF157" s="162">
        <f>IF(N157="snížená",J157,0)</f>
        <v>0</v>
      </c>
      <c r="BG157" s="162">
        <f>IF(N157="zákl. přenesená",J157,0)</f>
        <v>0</v>
      </c>
      <c r="BH157" s="162">
        <f>IF(N157="sníž. přenesená",J157,0)</f>
        <v>0</v>
      </c>
      <c r="BI157" s="162">
        <f>IF(N157="nulová",J157,0)</f>
        <v>0</v>
      </c>
      <c r="BJ157" s="17" t="s">
        <v>81</v>
      </c>
      <c r="BK157" s="162">
        <f>ROUND(I157*H157,2)</f>
        <v>0</v>
      </c>
      <c r="BL157" s="17" t="s">
        <v>440</v>
      </c>
      <c r="BM157" s="161" t="s">
        <v>833</v>
      </c>
    </row>
    <row r="158" spans="1:47" s="2" customFormat="1" ht="11.25">
      <c r="A158" s="32"/>
      <c r="B158" s="33"/>
      <c r="C158" s="32"/>
      <c r="D158" s="163" t="s">
        <v>168</v>
      </c>
      <c r="E158" s="32"/>
      <c r="F158" s="164" t="s">
        <v>681</v>
      </c>
      <c r="G158" s="32"/>
      <c r="H158" s="32"/>
      <c r="I158" s="165"/>
      <c r="J158" s="32"/>
      <c r="K158" s="32"/>
      <c r="L158" s="33"/>
      <c r="M158" s="166"/>
      <c r="N158" s="167"/>
      <c r="O158" s="58"/>
      <c r="P158" s="58"/>
      <c r="Q158" s="58"/>
      <c r="R158" s="58"/>
      <c r="S158" s="58"/>
      <c r="T158" s="59"/>
      <c r="U158" s="32"/>
      <c r="V158" s="32"/>
      <c r="W158" s="32"/>
      <c r="X158" s="32"/>
      <c r="Y158" s="32"/>
      <c r="Z158" s="32"/>
      <c r="AA158" s="32"/>
      <c r="AB158" s="32"/>
      <c r="AC158" s="32"/>
      <c r="AD158" s="32"/>
      <c r="AE158" s="32"/>
      <c r="AT158" s="17" t="s">
        <v>168</v>
      </c>
      <c r="AU158" s="17" t="s">
        <v>83</v>
      </c>
    </row>
    <row r="159" spans="1:65" s="2" customFormat="1" ht="14.45" customHeight="1">
      <c r="A159" s="32"/>
      <c r="B159" s="149"/>
      <c r="C159" s="150" t="s">
        <v>8</v>
      </c>
      <c r="D159" s="150" t="s">
        <v>161</v>
      </c>
      <c r="E159" s="151" t="s">
        <v>834</v>
      </c>
      <c r="F159" s="152" t="s">
        <v>684</v>
      </c>
      <c r="G159" s="153" t="s">
        <v>232</v>
      </c>
      <c r="H159" s="154">
        <v>95</v>
      </c>
      <c r="I159" s="155"/>
      <c r="J159" s="156">
        <f>ROUND(I159*H159,2)</f>
        <v>0</v>
      </c>
      <c r="K159" s="152" t="s">
        <v>1</v>
      </c>
      <c r="L159" s="33"/>
      <c r="M159" s="157" t="s">
        <v>1</v>
      </c>
      <c r="N159" s="158" t="s">
        <v>39</v>
      </c>
      <c r="O159" s="58"/>
      <c r="P159" s="159">
        <f>O159*H159</f>
        <v>0</v>
      </c>
      <c r="Q159" s="159">
        <v>0</v>
      </c>
      <c r="R159" s="159">
        <f>Q159*H159</f>
        <v>0</v>
      </c>
      <c r="S159" s="159">
        <v>0</v>
      </c>
      <c r="T159" s="160">
        <f>S159*H159</f>
        <v>0</v>
      </c>
      <c r="U159" s="32"/>
      <c r="V159" s="32"/>
      <c r="W159" s="32"/>
      <c r="X159" s="32"/>
      <c r="Y159" s="32"/>
      <c r="Z159" s="32"/>
      <c r="AA159" s="32"/>
      <c r="AB159" s="32"/>
      <c r="AC159" s="32"/>
      <c r="AD159" s="32"/>
      <c r="AE159" s="32"/>
      <c r="AR159" s="161" t="s">
        <v>440</v>
      </c>
      <c r="AT159" s="161" t="s">
        <v>161</v>
      </c>
      <c r="AU159" s="161" t="s">
        <v>83</v>
      </c>
      <c r="AY159" s="17" t="s">
        <v>158</v>
      </c>
      <c r="BE159" s="162">
        <f>IF(N159="základní",J159,0)</f>
        <v>0</v>
      </c>
      <c r="BF159" s="162">
        <f>IF(N159="snížená",J159,0)</f>
        <v>0</v>
      </c>
      <c r="BG159" s="162">
        <f>IF(N159="zákl. přenesená",J159,0)</f>
        <v>0</v>
      </c>
      <c r="BH159" s="162">
        <f>IF(N159="sníž. přenesená",J159,0)</f>
        <v>0</v>
      </c>
      <c r="BI159" s="162">
        <f>IF(N159="nulová",J159,0)</f>
        <v>0</v>
      </c>
      <c r="BJ159" s="17" t="s">
        <v>81</v>
      </c>
      <c r="BK159" s="162">
        <f>ROUND(I159*H159,2)</f>
        <v>0</v>
      </c>
      <c r="BL159" s="17" t="s">
        <v>440</v>
      </c>
      <c r="BM159" s="161" t="s">
        <v>835</v>
      </c>
    </row>
    <row r="160" spans="1:47" s="2" customFormat="1" ht="11.25">
      <c r="A160" s="32"/>
      <c r="B160" s="33"/>
      <c r="C160" s="32"/>
      <c r="D160" s="163" t="s">
        <v>168</v>
      </c>
      <c r="E160" s="32"/>
      <c r="F160" s="164" t="s">
        <v>684</v>
      </c>
      <c r="G160" s="32"/>
      <c r="H160" s="32"/>
      <c r="I160" s="165"/>
      <c r="J160" s="32"/>
      <c r="K160" s="32"/>
      <c r="L160" s="33"/>
      <c r="M160" s="166"/>
      <c r="N160" s="167"/>
      <c r="O160" s="58"/>
      <c r="P160" s="58"/>
      <c r="Q160" s="58"/>
      <c r="R160" s="58"/>
      <c r="S160" s="58"/>
      <c r="T160" s="59"/>
      <c r="U160" s="32"/>
      <c r="V160" s="32"/>
      <c r="W160" s="32"/>
      <c r="X160" s="32"/>
      <c r="Y160" s="32"/>
      <c r="Z160" s="32"/>
      <c r="AA160" s="32"/>
      <c r="AB160" s="32"/>
      <c r="AC160" s="32"/>
      <c r="AD160" s="32"/>
      <c r="AE160" s="32"/>
      <c r="AT160" s="17" t="s">
        <v>168</v>
      </c>
      <c r="AU160" s="17" t="s">
        <v>83</v>
      </c>
    </row>
    <row r="161" spans="1:65" s="2" customFormat="1" ht="14.45" customHeight="1">
      <c r="A161" s="32"/>
      <c r="B161" s="149"/>
      <c r="C161" s="150" t="s">
        <v>196</v>
      </c>
      <c r="D161" s="150" t="s">
        <v>161</v>
      </c>
      <c r="E161" s="151" t="s">
        <v>836</v>
      </c>
      <c r="F161" s="152" t="s">
        <v>687</v>
      </c>
      <c r="G161" s="153" t="s">
        <v>232</v>
      </c>
      <c r="H161" s="154">
        <v>30</v>
      </c>
      <c r="I161" s="155"/>
      <c r="J161" s="156">
        <f>ROUND(I161*H161,2)</f>
        <v>0</v>
      </c>
      <c r="K161" s="152" t="s">
        <v>1</v>
      </c>
      <c r="L161" s="33"/>
      <c r="M161" s="157" t="s">
        <v>1</v>
      </c>
      <c r="N161" s="158" t="s">
        <v>39</v>
      </c>
      <c r="O161" s="58"/>
      <c r="P161" s="159">
        <f>O161*H161</f>
        <v>0</v>
      </c>
      <c r="Q161" s="159">
        <v>0</v>
      </c>
      <c r="R161" s="159">
        <f>Q161*H161</f>
        <v>0</v>
      </c>
      <c r="S161" s="159">
        <v>0</v>
      </c>
      <c r="T161" s="160">
        <f>S161*H161</f>
        <v>0</v>
      </c>
      <c r="U161" s="32"/>
      <c r="V161" s="32"/>
      <c r="W161" s="32"/>
      <c r="X161" s="32"/>
      <c r="Y161" s="32"/>
      <c r="Z161" s="32"/>
      <c r="AA161" s="32"/>
      <c r="AB161" s="32"/>
      <c r="AC161" s="32"/>
      <c r="AD161" s="32"/>
      <c r="AE161" s="32"/>
      <c r="AR161" s="161" t="s">
        <v>440</v>
      </c>
      <c r="AT161" s="161" t="s">
        <v>161</v>
      </c>
      <c r="AU161" s="161" t="s">
        <v>83</v>
      </c>
      <c r="AY161" s="17" t="s">
        <v>158</v>
      </c>
      <c r="BE161" s="162">
        <f>IF(N161="základní",J161,0)</f>
        <v>0</v>
      </c>
      <c r="BF161" s="162">
        <f>IF(N161="snížená",J161,0)</f>
        <v>0</v>
      </c>
      <c r="BG161" s="162">
        <f>IF(N161="zákl. přenesená",J161,0)</f>
        <v>0</v>
      </c>
      <c r="BH161" s="162">
        <f>IF(N161="sníž. přenesená",J161,0)</f>
        <v>0</v>
      </c>
      <c r="BI161" s="162">
        <f>IF(N161="nulová",J161,0)</f>
        <v>0</v>
      </c>
      <c r="BJ161" s="17" t="s">
        <v>81</v>
      </c>
      <c r="BK161" s="162">
        <f>ROUND(I161*H161,2)</f>
        <v>0</v>
      </c>
      <c r="BL161" s="17" t="s">
        <v>440</v>
      </c>
      <c r="BM161" s="161" t="s">
        <v>837</v>
      </c>
    </row>
    <row r="162" spans="1:47" s="2" customFormat="1" ht="11.25">
      <c r="A162" s="32"/>
      <c r="B162" s="33"/>
      <c r="C162" s="32"/>
      <c r="D162" s="163" t="s">
        <v>168</v>
      </c>
      <c r="E162" s="32"/>
      <c r="F162" s="164" t="s">
        <v>687</v>
      </c>
      <c r="G162" s="32"/>
      <c r="H162" s="32"/>
      <c r="I162" s="165"/>
      <c r="J162" s="32"/>
      <c r="K162" s="32"/>
      <c r="L162" s="33"/>
      <c r="M162" s="166"/>
      <c r="N162" s="167"/>
      <c r="O162" s="58"/>
      <c r="P162" s="58"/>
      <c r="Q162" s="58"/>
      <c r="R162" s="58"/>
      <c r="S162" s="58"/>
      <c r="T162" s="59"/>
      <c r="U162" s="32"/>
      <c r="V162" s="32"/>
      <c r="W162" s="32"/>
      <c r="X162" s="32"/>
      <c r="Y162" s="32"/>
      <c r="Z162" s="32"/>
      <c r="AA162" s="32"/>
      <c r="AB162" s="32"/>
      <c r="AC162" s="32"/>
      <c r="AD162" s="32"/>
      <c r="AE162" s="32"/>
      <c r="AT162" s="17" t="s">
        <v>168</v>
      </c>
      <c r="AU162" s="17" t="s">
        <v>83</v>
      </c>
    </row>
    <row r="163" spans="1:65" s="2" customFormat="1" ht="60.6" customHeight="1">
      <c r="A163" s="32"/>
      <c r="B163" s="149"/>
      <c r="C163" s="150" t="s">
        <v>264</v>
      </c>
      <c r="D163" s="150" t="s">
        <v>161</v>
      </c>
      <c r="E163" s="151" t="s">
        <v>838</v>
      </c>
      <c r="F163" s="152" t="s">
        <v>690</v>
      </c>
      <c r="G163" s="153" t="s">
        <v>582</v>
      </c>
      <c r="H163" s="154">
        <v>60</v>
      </c>
      <c r="I163" s="155"/>
      <c r="J163" s="156">
        <f>ROUND(I163*H163,2)</f>
        <v>0</v>
      </c>
      <c r="K163" s="152" t="s">
        <v>1</v>
      </c>
      <c r="L163" s="33"/>
      <c r="M163" s="157" t="s">
        <v>1</v>
      </c>
      <c r="N163" s="158" t="s">
        <v>39</v>
      </c>
      <c r="O163" s="58"/>
      <c r="P163" s="159">
        <f>O163*H163</f>
        <v>0</v>
      </c>
      <c r="Q163" s="159">
        <v>0</v>
      </c>
      <c r="R163" s="159">
        <f>Q163*H163</f>
        <v>0</v>
      </c>
      <c r="S163" s="159">
        <v>0</v>
      </c>
      <c r="T163" s="160">
        <f>S163*H163</f>
        <v>0</v>
      </c>
      <c r="U163" s="32"/>
      <c r="V163" s="32"/>
      <c r="W163" s="32"/>
      <c r="X163" s="32"/>
      <c r="Y163" s="32"/>
      <c r="Z163" s="32"/>
      <c r="AA163" s="32"/>
      <c r="AB163" s="32"/>
      <c r="AC163" s="32"/>
      <c r="AD163" s="32"/>
      <c r="AE163" s="32"/>
      <c r="AR163" s="161" t="s">
        <v>440</v>
      </c>
      <c r="AT163" s="161" t="s">
        <v>161</v>
      </c>
      <c r="AU163" s="161" t="s">
        <v>83</v>
      </c>
      <c r="AY163" s="17" t="s">
        <v>158</v>
      </c>
      <c r="BE163" s="162">
        <f>IF(N163="základní",J163,0)</f>
        <v>0</v>
      </c>
      <c r="BF163" s="162">
        <f>IF(N163="snížená",J163,0)</f>
        <v>0</v>
      </c>
      <c r="BG163" s="162">
        <f>IF(N163="zákl. přenesená",J163,0)</f>
        <v>0</v>
      </c>
      <c r="BH163" s="162">
        <f>IF(N163="sníž. přenesená",J163,0)</f>
        <v>0</v>
      </c>
      <c r="BI163" s="162">
        <f>IF(N163="nulová",J163,0)</f>
        <v>0</v>
      </c>
      <c r="BJ163" s="17" t="s">
        <v>81</v>
      </c>
      <c r="BK163" s="162">
        <f>ROUND(I163*H163,2)</f>
        <v>0</v>
      </c>
      <c r="BL163" s="17" t="s">
        <v>440</v>
      </c>
      <c r="BM163" s="161" t="s">
        <v>839</v>
      </c>
    </row>
    <row r="164" spans="1:47" s="2" customFormat="1" ht="39">
      <c r="A164" s="32"/>
      <c r="B164" s="33"/>
      <c r="C164" s="32"/>
      <c r="D164" s="163" t="s">
        <v>168</v>
      </c>
      <c r="E164" s="32"/>
      <c r="F164" s="164" t="s">
        <v>692</v>
      </c>
      <c r="G164" s="32"/>
      <c r="H164" s="32"/>
      <c r="I164" s="165"/>
      <c r="J164" s="32"/>
      <c r="K164" s="32"/>
      <c r="L164" s="33"/>
      <c r="M164" s="205"/>
      <c r="N164" s="206"/>
      <c r="O164" s="207"/>
      <c r="P164" s="207"/>
      <c r="Q164" s="207"/>
      <c r="R164" s="207"/>
      <c r="S164" s="207"/>
      <c r="T164" s="208"/>
      <c r="U164" s="32"/>
      <c r="V164" s="32"/>
      <c r="W164" s="32"/>
      <c r="X164" s="32"/>
      <c r="Y164" s="32"/>
      <c r="Z164" s="32"/>
      <c r="AA164" s="32"/>
      <c r="AB164" s="32"/>
      <c r="AC164" s="32"/>
      <c r="AD164" s="32"/>
      <c r="AE164" s="32"/>
      <c r="AT164" s="17" t="s">
        <v>168</v>
      </c>
      <c r="AU164" s="17" t="s">
        <v>83</v>
      </c>
    </row>
    <row r="165" spans="1:31" s="2" customFormat="1" ht="6.95" customHeight="1">
      <c r="A165" s="32"/>
      <c r="B165" s="47"/>
      <c r="C165" s="48"/>
      <c r="D165" s="48"/>
      <c r="E165" s="48"/>
      <c r="F165" s="48"/>
      <c r="G165" s="48"/>
      <c r="H165" s="48"/>
      <c r="I165" s="48"/>
      <c r="J165" s="48"/>
      <c r="K165" s="48"/>
      <c r="L165" s="33"/>
      <c r="M165" s="32"/>
      <c r="O165" s="32"/>
      <c r="P165" s="32"/>
      <c r="Q165" s="32"/>
      <c r="R165" s="32"/>
      <c r="S165" s="32"/>
      <c r="T165" s="32"/>
      <c r="U165" s="32"/>
      <c r="V165" s="32"/>
      <c r="W165" s="32"/>
      <c r="X165" s="32"/>
      <c r="Y165" s="32"/>
      <c r="Z165" s="32"/>
      <c r="AA165" s="32"/>
      <c r="AB165" s="32"/>
      <c r="AC165" s="32"/>
      <c r="AD165" s="32"/>
      <c r="AE165" s="32"/>
    </row>
  </sheetData>
  <autoFilter ref="C124:K164"/>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43"/>
  <sheetViews>
    <sheetView showGridLines="0" workbookViewId="0" topLeftCell="A1"/>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54.421875" style="1" customWidth="1"/>
    <col min="7" max="7" width="8.00390625" style="1" customWidth="1"/>
    <col min="8" max="8" width="15.00390625" style="1" customWidth="1"/>
    <col min="9" max="9" width="16.8515625" style="1" customWidth="1"/>
    <col min="10" max="11" width="23.851562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244" t="s">
        <v>5</v>
      </c>
      <c r="M2" s="229"/>
      <c r="N2" s="229"/>
      <c r="O2" s="229"/>
      <c r="P2" s="229"/>
      <c r="Q2" s="229"/>
      <c r="R2" s="229"/>
      <c r="S2" s="229"/>
      <c r="T2" s="229"/>
      <c r="U2" s="229"/>
      <c r="V2" s="229"/>
      <c r="AT2" s="17" t="s">
        <v>112</v>
      </c>
    </row>
    <row r="3" spans="2:46" s="1" customFormat="1" ht="6.95" customHeight="1">
      <c r="B3" s="18"/>
      <c r="C3" s="19"/>
      <c r="D3" s="19"/>
      <c r="E3" s="19"/>
      <c r="F3" s="19"/>
      <c r="G3" s="19"/>
      <c r="H3" s="19"/>
      <c r="I3" s="19"/>
      <c r="J3" s="19"/>
      <c r="K3" s="19"/>
      <c r="L3" s="20"/>
      <c r="AT3" s="17" t="s">
        <v>83</v>
      </c>
    </row>
    <row r="4" spans="2:46" s="1" customFormat="1" ht="24.95" customHeight="1">
      <c r="B4" s="20"/>
      <c r="D4" s="21" t="s">
        <v>117</v>
      </c>
      <c r="L4" s="20"/>
      <c r="M4" s="99" t="s">
        <v>10</v>
      </c>
      <c r="AT4" s="17" t="s">
        <v>3</v>
      </c>
    </row>
    <row r="5" spans="2:12" s="1" customFormat="1" ht="6.95" customHeight="1">
      <c r="B5" s="20"/>
      <c r="L5" s="20"/>
    </row>
    <row r="6" spans="2:12" s="1" customFormat="1" ht="12" customHeight="1">
      <c r="B6" s="20"/>
      <c r="D6" s="27" t="s">
        <v>16</v>
      </c>
      <c r="L6" s="20"/>
    </row>
    <row r="7" spans="2:12" s="1" customFormat="1" ht="14.45" customHeight="1">
      <c r="B7" s="20"/>
      <c r="E7" s="260" t="str">
        <f>'Rekapitulace stavby'!K6</f>
        <v>Rekonstrukce elektro-projektová dokumentace I. Etapa - 2+3NP</v>
      </c>
      <c r="F7" s="261"/>
      <c r="G7" s="261"/>
      <c r="H7" s="261"/>
      <c r="L7" s="20"/>
    </row>
    <row r="8" spans="2:12" s="1" customFormat="1" ht="12" customHeight="1">
      <c r="B8" s="20"/>
      <c r="D8" s="27" t="s">
        <v>126</v>
      </c>
      <c r="L8" s="20"/>
    </row>
    <row r="9" spans="1:31" s="2" customFormat="1" ht="14.45" customHeight="1">
      <c r="A9" s="32"/>
      <c r="B9" s="33"/>
      <c r="C9" s="32"/>
      <c r="D9" s="32"/>
      <c r="E9" s="260" t="s">
        <v>730</v>
      </c>
      <c r="F9" s="262"/>
      <c r="G9" s="262"/>
      <c r="H9" s="262"/>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128</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5.6" customHeight="1">
      <c r="A11" s="32"/>
      <c r="B11" s="33"/>
      <c r="C11" s="32"/>
      <c r="D11" s="32"/>
      <c r="E11" s="222" t="s">
        <v>840</v>
      </c>
      <c r="F11" s="262"/>
      <c r="G11" s="262"/>
      <c r="H11" s="262"/>
      <c r="I11" s="32"/>
      <c r="J11" s="32"/>
      <c r="K11" s="32"/>
      <c r="L11" s="42"/>
      <c r="S11" s="32"/>
      <c r="T11" s="32"/>
      <c r="U11" s="32"/>
      <c r="V11" s="32"/>
      <c r="W11" s="32"/>
      <c r="X11" s="32"/>
      <c r="Y11" s="32"/>
      <c r="Z11" s="32"/>
      <c r="AA11" s="32"/>
      <c r="AB11" s="32"/>
      <c r="AC11" s="32"/>
      <c r="AD11" s="32"/>
      <c r="AE11" s="32"/>
    </row>
    <row r="12" spans="1:31"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16. 11. 2022</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 xml:space="preserve"> </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63" t="str">
        <f>'Rekapitulace stavby'!E14</f>
        <v>Vyplň údaj</v>
      </c>
      <c r="F20" s="228"/>
      <c r="G20" s="228"/>
      <c r="H20" s="228"/>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 xml:space="preserve"> </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32</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33</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4.45" customHeight="1">
      <c r="A29" s="100"/>
      <c r="B29" s="101"/>
      <c r="C29" s="100"/>
      <c r="D29" s="100"/>
      <c r="E29" s="233" t="s">
        <v>1</v>
      </c>
      <c r="F29" s="233"/>
      <c r="G29" s="233"/>
      <c r="H29" s="233"/>
      <c r="I29" s="100"/>
      <c r="J29" s="100"/>
      <c r="K29" s="100"/>
      <c r="L29" s="102"/>
      <c r="S29" s="100"/>
      <c r="T29" s="100"/>
      <c r="U29" s="100"/>
      <c r="V29" s="100"/>
      <c r="W29" s="100"/>
      <c r="X29" s="100"/>
      <c r="Y29" s="100"/>
      <c r="Z29" s="100"/>
      <c r="AA29" s="100"/>
      <c r="AB29" s="100"/>
      <c r="AC29" s="100"/>
      <c r="AD29" s="100"/>
      <c r="AE29" s="100"/>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3" t="s">
        <v>34</v>
      </c>
      <c r="E32" s="32"/>
      <c r="F32" s="32"/>
      <c r="G32" s="32"/>
      <c r="H32" s="32"/>
      <c r="I32" s="32"/>
      <c r="J32" s="71">
        <f>ROUND(J125,2)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36</v>
      </c>
      <c r="G34" s="32"/>
      <c r="H34" s="32"/>
      <c r="I34" s="36" t="s">
        <v>35</v>
      </c>
      <c r="J34" s="36" t="s">
        <v>37</v>
      </c>
      <c r="K34" s="32"/>
      <c r="L34" s="42"/>
      <c r="S34" s="32"/>
      <c r="T34" s="32"/>
      <c r="U34" s="32"/>
      <c r="V34" s="32"/>
      <c r="W34" s="32"/>
      <c r="X34" s="32"/>
      <c r="Y34" s="32"/>
      <c r="Z34" s="32"/>
      <c r="AA34" s="32"/>
      <c r="AB34" s="32"/>
      <c r="AC34" s="32"/>
      <c r="AD34" s="32"/>
      <c r="AE34" s="32"/>
    </row>
    <row r="35" spans="1:31" s="2" customFormat="1" ht="14.45" customHeight="1">
      <c r="A35" s="32"/>
      <c r="B35" s="33"/>
      <c r="C35" s="32"/>
      <c r="D35" s="104" t="s">
        <v>38</v>
      </c>
      <c r="E35" s="27" t="s">
        <v>39</v>
      </c>
      <c r="F35" s="105">
        <f>ROUND((SUM(BE125:BE142)),2)</f>
        <v>0</v>
      </c>
      <c r="G35" s="32"/>
      <c r="H35" s="32"/>
      <c r="I35" s="106">
        <v>0.21</v>
      </c>
      <c r="J35" s="105">
        <f>ROUND(((SUM(BE125:BE142))*I35),2)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40</v>
      </c>
      <c r="F36" s="105">
        <f>ROUND((SUM(BF125:BF142)),2)</f>
        <v>0</v>
      </c>
      <c r="G36" s="32"/>
      <c r="H36" s="32"/>
      <c r="I36" s="106">
        <v>0.15</v>
      </c>
      <c r="J36" s="105">
        <f>ROUND(((SUM(BF125:BF142))*I36),2)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41</v>
      </c>
      <c r="F37" s="105">
        <f>ROUND((SUM(BG125:BG142)),2)</f>
        <v>0</v>
      </c>
      <c r="G37" s="32"/>
      <c r="H37" s="32"/>
      <c r="I37" s="106">
        <v>0.21</v>
      </c>
      <c r="J37" s="105">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42</v>
      </c>
      <c r="F38" s="105">
        <f>ROUND((SUM(BH125:BH142)),2)</f>
        <v>0</v>
      </c>
      <c r="G38" s="32"/>
      <c r="H38" s="32"/>
      <c r="I38" s="106">
        <v>0.15</v>
      </c>
      <c r="J38" s="105">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43</v>
      </c>
      <c r="F39" s="105">
        <f>ROUND((SUM(BI125:BI142)),2)</f>
        <v>0</v>
      </c>
      <c r="G39" s="32"/>
      <c r="H39" s="32"/>
      <c r="I39" s="106">
        <v>0</v>
      </c>
      <c r="J39" s="105">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7"/>
      <c r="D41" s="108" t="s">
        <v>44</v>
      </c>
      <c r="E41" s="60"/>
      <c r="F41" s="60"/>
      <c r="G41" s="109" t="s">
        <v>45</v>
      </c>
      <c r="H41" s="110" t="s">
        <v>46</v>
      </c>
      <c r="I41" s="60"/>
      <c r="J41" s="111">
        <f>SUM(J32:J39)</f>
        <v>0</v>
      </c>
      <c r="K41" s="112"/>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47</v>
      </c>
      <c r="E50" s="44"/>
      <c r="F50" s="44"/>
      <c r="G50" s="43" t="s">
        <v>48</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49</v>
      </c>
      <c r="E61" s="35"/>
      <c r="F61" s="113" t="s">
        <v>50</v>
      </c>
      <c r="G61" s="45" t="s">
        <v>49</v>
      </c>
      <c r="H61" s="35"/>
      <c r="I61" s="35"/>
      <c r="J61" s="114" t="s">
        <v>50</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51</v>
      </c>
      <c r="E65" s="46"/>
      <c r="F65" s="46"/>
      <c r="G65" s="43" t="s">
        <v>52</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49</v>
      </c>
      <c r="E76" s="35"/>
      <c r="F76" s="113" t="s">
        <v>50</v>
      </c>
      <c r="G76" s="45" t="s">
        <v>49</v>
      </c>
      <c r="H76" s="35"/>
      <c r="I76" s="35"/>
      <c r="J76" s="114" t="s">
        <v>50</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130</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4.45" customHeight="1">
      <c r="A85" s="32"/>
      <c r="B85" s="33"/>
      <c r="C85" s="32"/>
      <c r="D85" s="32"/>
      <c r="E85" s="260" t="str">
        <f>E7</f>
        <v>Rekonstrukce elektro-projektová dokumentace I. Etapa - 2+3NP</v>
      </c>
      <c r="F85" s="261"/>
      <c r="G85" s="261"/>
      <c r="H85" s="261"/>
      <c r="I85" s="32"/>
      <c r="J85" s="32"/>
      <c r="K85" s="32"/>
      <c r="L85" s="42"/>
      <c r="S85" s="32"/>
      <c r="T85" s="32"/>
      <c r="U85" s="32"/>
      <c r="V85" s="32"/>
      <c r="W85" s="32"/>
      <c r="X85" s="32"/>
      <c r="Y85" s="32"/>
      <c r="Z85" s="32"/>
      <c r="AA85" s="32"/>
      <c r="AB85" s="32"/>
      <c r="AC85" s="32"/>
      <c r="AD85" s="32"/>
      <c r="AE85" s="32"/>
    </row>
    <row r="86" spans="2:12" s="1" customFormat="1" ht="12" customHeight="1">
      <c r="B86" s="20"/>
      <c r="C86" s="27" t="s">
        <v>126</v>
      </c>
      <c r="L86" s="20"/>
    </row>
    <row r="87" spans="1:31" s="2" customFormat="1" ht="14.45" customHeight="1">
      <c r="A87" s="32"/>
      <c r="B87" s="33"/>
      <c r="C87" s="32"/>
      <c r="D87" s="32"/>
      <c r="E87" s="260" t="s">
        <v>730</v>
      </c>
      <c r="F87" s="262"/>
      <c r="G87" s="262"/>
      <c r="H87" s="262"/>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128</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5.6" customHeight="1">
      <c r="A89" s="32"/>
      <c r="B89" s="33"/>
      <c r="C89" s="32"/>
      <c r="D89" s="32"/>
      <c r="E89" s="222" t="str">
        <f>E11</f>
        <v>vrn3 - Vedlejší a ostatní náklady pro 3. np</v>
      </c>
      <c r="F89" s="262"/>
      <c r="G89" s="262"/>
      <c r="H89" s="262"/>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Hradec Králové, Pražská 68, SOŠ veterinární</v>
      </c>
      <c r="G91" s="32"/>
      <c r="H91" s="32"/>
      <c r="I91" s="27" t="s">
        <v>22</v>
      </c>
      <c r="J91" s="55" t="str">
        <f>IF(J14="","",J14)</f>
        <v>16. 11. 2022</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15.6" customHeight="1">
      <c r="A93" s="32"/>
      <c r="B93" s="33"/>
      <c r="C93" s="27" t="s">
        <v>24</v>
      </c>
      <c r="D93" s="32"/>
      <c r="E93" s="32"/>
      <c r="F93" s="25" t="str">
        <f>E17</f>
        <v xml:space="preserve"> </v>
      </c>
      <c r="G93" s="32"/>
      <c r="H93" s="32"/>
      <c r="I93" s="27" t="s">
        <v>30</v>
      </c>
      <c r="J93" s="30" t="str">
        <f>E23</f>
        <v xml:space="preserve"> </v>
      </c>
      <c r="K93" s="32"/>
      <c r="L93" s="42"/>
      <c r="S93" s="32"/>
      <c r="T93" s="32"/>
      <c r="U93" s="32"/>
      <c r="V93" s="32"/>
      <c r="W93" s="32"/>
      <c r="X93" s="32"/>
      <c r="Y93" s="32"/>
      <c r="Z93" s="32"/>
      <c r="AA93" s="32"/>
      <c r="AB93" s="32"/>
      <c r="AC93" s="32"/>
      <c r="AD93" s="32"/>
      <c r="AE93" s="32"/>
    </row>
    <row r="94" spans="1:31" s="2" customFormat="1" ht="15.6" customHeight="1">
      <c r="A94" s="32"/>
      <c r="B94" s="33"/>
      <c r="C94" s="27" t="s">
        <v>28</v>
      </c>
      <c r="D94" s="32"/>
      <c r="E94" s="32"/>
      <c r="F94" s="25" t="str">
        <f>IF(E20="","",E20)</f>
        <v>Vyplň údaj</v>
      </c>
      <c r="G94" s="32"/>
      <c r="H94" s="32"/>
      <c r="I94" s="27" t="s">
        <v>32</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5" t="s">
        <v>131</v>
      </c>
      <c r="D96" s="107"/>
      <c r="E96" s="107"/>
      <c r="F96" s="107"/>
      <c r="G96" s="107"/>
      <c r="H96" s="107"/>
      <c r="I96" s="107"/>
      <c r="J96" s="116" t="s">
        <v>132</v>
      </c>
      <c r="K96" s="107"/>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7" t="s">
        <v>133</v>
      </c>
      <c r="D98" s="32"/>
      <c r="E98" s="32"/>
      <c r="F98" s="32"/>
      <c r="G98" s="32"/>
      <c r="H98" s="32"/>
      <c r="I98" s="32"/>
      <c r="J98" s="71">
        <f>J125</f>
        <v>0</v>
      </c>
      <c r="K98" s="32"/>
      <c r="L98" s="42"/>
      <c r="S98" s="32"/>
      <c r="T98" s="32"/>
      <c r="U98" s="32"/>
      <c r="V98" s="32"/>
      <c r="W98" s="32"/>
      <c r="X98" s="32"/>
      <c r="Y98" s="32"/>
      <c r="Z98" s="32"/>
      <c r="AA98" s="32"/>
      <c r="AB98" s="32"/>
      <c r="AC98" s="32"/>
      <c r="AD98" s="32"/>
      <c r="AE98" s="32"/>
      <c r="AU98" s="17" t="s">
        <v>134</v>
      </c>
    </row>
    <row r="99" spans="2:12" s="9" customFormat="1" ht="24.95" customHeight="1">
      <c r="B99" s="118"/>
      <c r="D99" s="119" t="s">
        <v>694</v>
      </c>
      <c r="E99" s="120"/>
      <c r="F99" s="120"/>
      <c r="G99" s="120"/>
      <c r="H99" s="120"/>
      <c r="I99" s="120"/>
      <c r="J99" s="121">
        <f>J126</f>
        <v>0</v>
      </c>
      <c r="L99" s="118"/>
    </row>
    <row r="100" spans="2:12" s="10" customFormat="1" ht="19.9" customHeight="1">
      <c r="B100" s="122"/>
      <c r="D100" s="123" t="s">
        <v>695</v>
      </c>
      <c r="E100" s="124"/>
      <c r="F100" s="124"/>
      <c r="G100" s="124"/>
      <c r="H100" s="124"/>
      <c r="I100" s="124"/>
      <c r="J100" s="125">
        <f>J127</f>
        <v>0</v>
      </c>
      <c r="L100" s="122"/>
    </row>
    <row r="101" spans="2:12" s="10" customFormat="1" ht="19.9" customHeight="1">
      <c r="B101" s="122"/>
      <c r="D101" s="123" t="s">
        <v>696</v>
      </c>
      <c r="E101" s="124"/>
      <c r="F101" s="124"/>
      <c r="G101" s="124"/>
      <c r="H101" s="124"/>
      <c r="I101" s="124"/>
      <c r="J101" s="125">
        <f>J133</f>
        <v>0</v>
      </c>
      <c r="L101" s="122"/>
    </row>
    <row r="102" spans="2:12" s="10" customFormat="1" ht="19.9" customHeight="1">
      <c r="B102" s="122"/>
      <c r="D102" s="123" t="s">
        <v>697</v>
      </c>
      <c r="E102" s="124"/>
      <c r="F102" s="124"/>
      <c r="G102" s="124"/>
      <c r="H102" s="124"/>
      <c r="I102" s="124"/>
      <c r="J102" s="125">
        <f>J136</f>
        <v>0</v>
      </c>
      <c r="L102" s="122"/>
    </row>
    <row r="103" spans="2:12" s="10" customFormat="1" ht="19.9" customHeight="1">
      <c r="B103" s="122"/>
      <c r="D103" s="123" t="s">
        <v>698</v>
      </c>
      <c r="E103" s="124"/>
      <c r="F103" s="124"/>
      <c r="G103" s="124"/>
      <c r="H103" s="124"/>
      <c r="I103" s="124"/>
      <c r="J103" s="125">
        <f>J140</f>
        <v>0</v>
      </c>
      <c r="L103" s="122"/>
    </row>
    <row r="104" spans="1:31" s="2" customFormat="1" ht="21.75" customHeight="1">
      <c r="A104" s="32"/>
      <c r="B104" s="33"/>
      <c r="C104" s="32"/>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47"/>
      <c r="C105" s="48"/>
      <c r="D105" s="48"/>
      <c r="E105" s="48"/>
      <c r="F105" s="48"/>
      <c r="G105" s="48"/>
      <c r="H105" s="48"/>
      <c r="I105" s="48"/>
      <c r="J105" s="48"/>
      <c r="K105" s="48"/>
      <c r="L105" s="42"/>
      <c r="S105" s="32"/>
      <c r="T105" s="32"/>
      <c r="U105" s="32"/>
      <c r="V105" s="32"/>
      <c r="W105" s="32"/>
      <c r="X105" s="32"/>
      <c r="Y105" s="32"/>
      <c r="Z105" s="32"/>
      <c r="AA105" s="32"/>
      <c r="AB105" s="32"/>
      <c r="AC105" s="32"/>
      <c r="AD105" s="32"/>
      <c r="AE105" s="32"/>
    </row>
    <row r="109" spans="1:31" s="2" customFormat="1" ht="6.95" customHeight="1">
      <c r="A109" s="32"/>
      <c r="B109" s="49"/>
      <c r="C109" s="50"/>
      <c r="D109" s="50"/>
      <c r="E109" s="50"/>
      <c r="F109" s="50"/>
      <c r="G109" s="50"/>
      <c r="H109" s="50"/>
      <c r="I109" s="50"/>
      <c r="J109" s="50"/>
      <c r="K109" s="50"/>
      <c r="L109" s="42"/>
      <c r="S109" s="32"/>
      <c r="T109" s="32"/>
      <c r="U109" s="32"/>
      <c r="V109" s="32"/>
      <c r="W109" s="32"/>
      <c r="X109" s="32"/>
      <c r="Y109" s="32"/>
      <c r="Z109" s="32"/>
      <c r="AA109" s="32"/>
      <c r="AB109" s="32"/>
      <c r="AC109" s="32"/>
      <c r="AD109" s="32"/>
      <c r="AE109" s="32"/>
    </row>
    <row r="110" spans="1:31" s="2" customFormat="1" ht="24.95" customHeight="1">
      <c r="A110" s="32"/>
      <c r="B110" s="33"/>
      <c r="C110" s="21" t="s">
        <v>143</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6.95"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16</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4.45" customHeight="1">
      <c r="A113" s="32"/>
      <c r="B113" s="33"/>
      <c r="C113" s="32"/>
      <c r="D113" s="32"/>
      <c r="E113" s="260" t="str">
        <f>E7</f>
        <v>Rekonstrukce elektro-projektová dokumentace I. Etapa - 2+3NP</v>
      </c>
      <c r="F113" s="261"/>
      <c r="G113" s="261"/>
      <c r="H113" s="261"/>
      <c r="I113" s="32"/>
      <c r="J113" s="32"/>
      <c r="K113" s="32"/>
      <c r="L113" s="42"/>
      <c r="S113" s="32"/>
      <c r="T113" s="32"/>
      <c r="U113" s="32"/>
      <c r="V113" s="32"/>
      <c r="W113" s="32"/>
      <c r="X113" s="32"/>
      <c r="Y113" s="32"/>
      <c r="Z113" s="32"/>
      <c r="AA113" s="32"/>
      <c r="AB113" s="32"/>
      <c r="AC113" s="32"/>
      <c r="AD113" s="32"/>
      <c r="AE113" s="32"/>
    </row>
    <row r="114" spans="2:12" s="1" customFormat="1" ht="12" customHeight="1">
      <c r="B114" s="20"/>
      <c r="C114" s="27" t="s">
        <v>126</v>
      </c>
      <c r="L114" s="20"/>
    </row>
    <row r="115" spans="1:31" s="2" customFormat="1" ht="14.45" customHeight="1">
      <c r="A115" s="32"/>
      <c r="B115" s="33"/>
      <c r="C115" s="32"/>
      <c r="D115" s="32"/>
      <c r="E115" s="260" t="s">
        <v>730</v>
      </c>
      <c r="F115" s="262"/>
      <c r="G115" s="262"/>
      <c r="H115" s="262"/>
      <c r="I115" s="32"/>
      <c r="J115" s="32"/>
      <c r="K115" s="32"/>
      <c r="L115" s="42"/>
      <c r="S115" s="32"/>
      <c r="T115" s="32"/>
      <c r="U115" s="32"/>
      <c r="V115" s="32"/>
      <c r="W115" s="32"/>
      <c r="X115" s="32"/>
      <c r="Y115" s="32"/>
      <c r="Z115" s="32"/>
      <c r="AA115" s="32"/>
      <c r="AB115" s="32"/>
      <c r="AC115" s="32"/>
      <c r="AD115" s="32"/>
      <c r="AE115" s="32"/>
    </row>
    <row r="116" spans="1:31" s="2" customFormat="1" ht="12" customHeight="1">
      <c r="A116" s="32"/>
      <c r="B116" s="33"/>
      <c r="C116" s="27" t="s">
        <v>128</v>
      </c>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15.6" customHeight="1">
      <c r="A117" s="32"/>
      <c r="B117" s="33"/>
      <c r="C117" s="32"/>
      <c r="D117" s="32"/>
      <c r="E117" s="222" t="str">
        <f>E11</f>
        <v>vrn3 - Vedlejší a ostatní náklady pro 3. np</v>
      </c>
      <c r="F117" s="262"/>
      <c r="G117" s="262"/>
      <c r="H117" s="262"/>
      <c r="I117" s="32"/>
      <c r="J117" s="32"/>
      <c r="K117" s="32"/>
      <c r="L117" s="42"/>
      <c r="S117" s="32"/>
      <c r="T117" s="32"/>
      <c r="U117" s="32"/>
      <c r="V117" s="32"/>
      <c r="W117" s="32"/>
      <c r="X117" s="32"/>
      <c r="Y117" s="32"/>
      <c r="Z117" s="32"/>
      <c r="AA117" s="32"/>
      <c r="AB117" s="32"/>
      <c r="AC117" s="32"/>
      <c r="AD117" s="32"/>
      <c r="AE117" s="32"/>
    </row>
    <row r="118" spans="1:31" s="2" customFormat="1" ht="6.9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12" customHeight="1">
      <c r="A119" s="32"/>
      <c r="B119" s="33"/>
      <c r="C119" s="27" t="s">
        <v>20</v>
      </c>
      <c r="D119" s="32"/>
      <c r="E119" s="32"/>
      <c r="F119" s="25" t="str">
        <f>F14</f>
        <v>Hradec Králové, Pražská 68, SOŠ veterinární</v>
      </c>
      <c r="G119" s="32"/>
      <c r="H119" s="32"/>
      <c r="I119" s="27" t="s">
        <v>22</v>
      </c>
      <c r="J119" s="55" t="str">
        <f>IF(J14="","",J14)</f>
        <v>16. 11. 2022</v>
      </c>
      <c r="K119" s="32"/>
      <c r="L119" s="42"/>
      <c r="S119" s="32"/>
      <c r="T119" s="32"/>
      <c r="U119" s="32"/>
      <c r="V119" s="32"/>
      <c r="W119" s="32"/>
      <c r="X119" s="32"/>
      <c r="Y119" s="32"/>
      <c r="Z119" s="32"/>
      <c r="AA119" s="32"/>
      <c r="AB119" s="32"/>
      <c r="AC119" s="32"/>
      <c r="AD119" s="32"/>
      <c r="AE119" s="32"/>
    </row>
    <row r="120" spans="1:31" s="2" customFormat="1" ht="6.95" customHeight="1">
      <c r="A120" s="32"/>
      <c r="B120" s="33"/>
      <c r="C120" s="32"/>
      <c r="D120" s="32"/>
      <c r="E120" s="32"/>
      <c r="F120" s="32"/>
      <c r="G120" s="32"/>
      <c r="H120" s="32"/>
      <c r="I120" s="32"/>
      <c r="J120" s="32"/>
      <c r="K120" s="32"/>
      <c r="L120" s="42"/>
      <c r="S120" s="32"/>
      <c r="T120" s="32"/>
      <c r="U120" s="32"/>
      <c r="V120" s="32"/>
      <c r="W120" s="32"/>
      <c r="X120" s="32"/>
      <c r="Y120" s="32"/>
      <c r="Z120" s="32"/>
      <c r="AA120" s="32"/>
      <c r="AB120" s="32"/>
      <c r="AC120" s="32"/>
      <c r="AD120" s="32"/>
      <c r="AE120" s="32"/>
    </row>
    <row r="121" spans="1:31" s="2" customFormat="1" ht="15.6" customHeight="1">
      <c r="A121" s="32"/>
      <c r="B121" s="33"/>
      <c r="C121" s="27" t="s">
        <v>24</v>
      </c>
      <c r="D121" s="32"/>
      <c r="E121" s="32"/>
      <c r="F121" s="25" t="str">
        <f>E17</f>
        <v xml:space="preserve"> </v>
      </c>
      <c r="G121" s="32"/>
      <c r="H121" s="32"/>
      <c r="I121" s="27" t="s">
        <v>30</v>
      </c>
      <c r="J121" s="30" t="str">
        <f>E23</f>
        <v xml:space="preserve"> </v>
      </c>
      <c r="K121" s="32"/>
      <c r="L121" s="42"/>
      <c r="S121" s="32"/>
      <c r="T121" s="32"/>
      <c r="U121" s="32"/>
      <c r="V121" s="32"/>
      <c r="W121" s="32"/>
      <c r="X121" s="32"/>
      <c r="Y121" s="32"/>
      <c r="Z121" s="32"/>
      <c r="AA121" s="32"/>
      <c r="AB121" s="32"/>
      <c r="AC121" s="32"/>
      <c r="AD121" s="32"/>
      <c r="AE121" s="32"/>
    </row>
    <row r="122" spans="1:31" s="2" customFormat="1" ht="15.6" customHeight="1">
      <c r="A122" s="32"/>
      <c r="B122" s="33"/>
      <c r="C122" s="27" t="s">
        <v>28</v>
      </c>
      <c r="D122" s="32"/>
      <c r="E122" s="32"/>
      <c r="F122" s="25" t="str">
        <f>IF(E20="","",E20)</f>
        <v>Vyplň údaj</v>
      </c>
      <c r="G122" s="32"/>
      <c r="H122" s="32"/>
      <c r="I122" s="27" t="s">
        <v>32</v>
      </c>
      <c r="J122" s="30" t="str">
        <f>E26</f>
        <v xml:space="preserve"> </v>
      </c>
      <c r="K122" s="32"/>
      <c r="L122" s="42"/>
      <c r="S122" s="32"/>
      <c r="T122" s="32"/>
      <c r="U122" s="32"/>
      <c r="V122" s="32"/>
      <c r="W122" s="32"/>
      <c r="X122" s="32"/>
      <c r="Y122" s="32"/>
      <c r="Z122" s="32"/>
      <c r="AA122" s="32"/>
      <c r="AB122" s="32"/>
      <c r="AC122" s="32"/>
      <c r="AD122" s="32"/>
      <c r="AE122" s="32"/>
    </row>
    <row r="123" spans="1:31" s="2" customFormat="1" ht="10.35" customHeight="1">
      <c r="A123" s="32"/>
      <c r="B123" s="33"/>
      <c r="C123" s="32"/>
      <c r="D123" s="32"/>
      <c r="E123" s="32"/>
      <c r="F123" s="32"/>
      <c r="G123" s="32"/>
      <c r="H123" s="32"/>
      <c r="I123" s="32"/>
      <c r="J123" s="32"/>
      <c r="K123" s="32"/>
      <c r="L123" s="42"/>
      <c r="S123" s="32"/>
      <c r="T123" s="32"/>
      <c r="U123" s="32"/>
      <c r="V123" s="32"/>
      <c r="W123" s="32"/>
      <c r="X123" s="32"/>
      <c r="Y123" s="32"/>
      <c r="Z123" s="32"/>
      <c r="AA123" s="32"/>
      <c r="AB123" s="32"/>
      <c r="AC123" s="32"/>
      <c r="AD123" s="32"/>
      <c r="AE123" s="32"/>
    </row>
    <row r="124" spans="1:31" s="11" customFormat="1" ht="29.25" customHeight="1">
      <c r="A124" s="126"/>
      <c r="B124" s="127"/>
      <c r="C124" s="128" t="s">
        <v>144</v>
      </c>
      <c r="D124" s="129" t="s">
        <v>59</v>
      </c>
      <c r="E124" s="129" t="s">
        <v>55</v>
      </c>
      <c r="F124" s="129" t="s">
        <v>56</v>
      </c>
      <c r="G124" s="129" t="s">
        <v>145</v>
      </c>
      <c r="H124" s="129" t="s">
        <v>146</v>
      </c>
      <c r="I124" s="129" t="s">
        <v>147</v>
      </c>
      <c r="J124" s="129" t="s">
        <v>132</v>
      </c>
      <c r="K124" s="130" t="s">
        <v>148</v>
      </c>
      <c r="L124" s="131"/>
      <c r="M124" s="62" t="s">
        <v>1</v>
      </c>
      <c r="N124" s="63" t="s">
        <v>38</v>
      </c>
      <c r="O124" s="63" t="s">
        <v>149</v>
      </c>
      <c r="P124" s="63" t="s">
        <v>150</v>
      </c>
      <c r="Q124" s="63" t="s">
        <v>151</v>
      </c>
      <c r="R124" s="63" t="s">
        <v>152</v>
      </c>
      <c r="S124" s="63" t="s">
        <v>153</v>
      </c>
      <c r="T124" s="64" t="s">
        <v>154</v>
      </c>
      <c r="U124" s="126"/>
      <c r="V124" s="126"/>
      <c r="W124" s="126"/>
      <c r="X124" s="126"/>
      <c r="Y124" s="126"/>
      <c r="Z124" s="126"/>
      <c r="AA124" s="126"/>
      <c r="AB124" s="126"/>
      <c r="AC124" s="126"/>
      <c r="AD124" s="126"/>
      <c r="AE124" s="126"/>
    </row>
    <row r="125" spans="1:63" s="2" customFormat="1" ht="22.9" customHeight="1">
      <c r="A125" s="32"/>
      <c r="B125" s="33"/>
      <c r="C125" s="69" t="s">
        <v>155</v>
      </c>
      <c r="D125" s="32"/>
      <c r="E125" s="32"/>
      <c r="F125" s="32"/>
      <c r="G125" s="32"/>
      <c r="H125" s="32"/>
      <c r="I125" s="32"/>
      <c r="J125" s="132">
        <f>BK125</f>
        <v>0</v>
      </c>
      <c r="K125" s="32"/>
      <c r="L125" s="33"/>
      <c r="M125" s="65"/>
      <c r="N125" s="56"/>
      <c r="O125" s="66"/>
      <c r="P125" s="133">
        <f>P126</f>
        <v>0</v>
      </c>
      <c r="Q125" s="66"/>
      <c r="R125" s="133">
        <f>R126</f>
        <v>0</v>
      </c>
      <c r="S125" s="66"/>
      <c r="T125" s="134">
        <f>T126</f>
        <v>0</v>
      </c>
      <c r="U125" s="32"/>
      <c r="V125" s="32"/>
      <c r="W125" s="32"/>
      <c r="X125" s="32"/>
      <c r="Y125" s="32"/>
      <c r="Z125" s="32"/>
      <c r="AA125" s="32"/>
      <c r="AB125" s="32"/>
      <c r="AC125" s="32"/>
      <c r="AD125" s="32"/>
      <c r="AE125" s="32"/>
      <c r="AT125" s="17" t="s">
        <v>73</v>
      </c>
      <c r="AU125" s="17" t="s">
        <v>134</v>
      </c>
      <c r="BK125" s="135">
        <f>BK126</f>
        <v>0</v>
      </c>
    </row>
    <row r="126" spans="2:63" s="12" customFormat="1" ht="25.9" customHeight="1">
      <c r="B126" s="136"/>
      <c r="D126" s="137" t="s">
        <v>73</v>
      </c>
      <c r="E126" s="138" t="s">
        <v>699</v>
      </c>
      <c r="F126" s="138" t="s">
        <v>700</v>
      </c>
      <c r="I126" s="139"/>
      <c r="J126" s="140">
        <f>BK126</f>
        <v>0</v>
      </c>
      <c r="L126" s="136"/>
      <c r="M126" s="141"/>
      <c r="N126" s="142"/>
      <c r="O126" s="142"/>
      <c r="P126" s="143">
        <f>P127+P133+P136+P140</f>
        <v>0</v>
      </c>
      <c r="Q126" s="142"/>
      <c r="R126" s="143">
        <f>R127+R133+R136+R140</f>
        <v>0</v>
      </c>
      <c r="S126" s="142"/>
      <c r="T126" s="144">
        <f>T127+T133+T136+T140</f>
        <v>0</v>
      </c>
      <c r="AR126" s="137" t="s">
        <v>193</v>
      </c>
      <c r="AT126" s="145" t="s">
        <v>73</v>
      </c>
      <c r="AU126" s="145" t="s">
        <v>74</v>
      </c>
      <c r="AY126" s="137" t="s">
        <v>158</v>
      </c>
      <c r="BK126" s="146">
        <f>BK127+BK133+BK136+BK140</f>
        <v>0</v>
      </c>
    </row>
    <row r="127" spans="2:63" s="12" customFormat="1" ht="22.9" customHeight="1">
      <c r="B127" s="136"/>
      <c r="D127" s="137" t="s">
        <v>73</v>
      </c>
      <c r="E127" s="147" t="s">
        <v>701</v>
      </c>
      <c r="F127" s="147" t="s">
        <v>702</v>
      </c>
      <c r="I127" s="139"/>
      <c r="J127" s="148">
        <f>BK127</f>
        <v>0</v>
      </c>
      <c r="L127" s="136"/>
      <c r="M127" s="141"/>
      <c r="N127" s="142"/>
      <c r="O127" s="142"/>
      <c r="P127" s="143">
        <f>SUM(P128:P132)</f>
        <v>0</v>
      </c>
      <c r="Q127" s="142"/>
      <c r="R127" s="143">
        <f>SUM(R128:R132)</f>
        <v>0</v>
      </c>
      <c r="S127" s="142"/>
      <c r="T127" s="144">
        <f>SUM(T128:T132)</f>
        <v>0</v>
      </c>
      <c r="AR127" s="137" t="s">
        <v>193</v>
      </c>
      <c r="AT127" s="145" t="s">
        <v>73</v>
      </c>
      <c r="AU127" s="145" t="s">
        <v>81</v>
      </c>
      <c r="AY127" s="137" t="s">
        <v>158</v>
      </c>
      <c r="BK127" s="146">
        <f>SUM(BK128:BK132)</f>
        <v>0</v>
      </c>
    </row>
    <row r="128" spans="1:65" s="2" customFormat="1" ht="14.45" customHeight="1">
      <c r="A128" s="32"/>
      <c r="B128" s="149"/>
      <c r="C128" s="150" t="s">
        <v>81</v>
      </c>
      <c r="D128" s="150" t="s">
        <v>161</v>
      </c>
      <c r="E128" s="151" t="s">
        <v>703</v>
      </c>
      <c r="F128" s="152" t="s">
        <v>704</v>
      </c>
      <c r="G128" s="153" t="s">
        <v>621</v>
      </c>
      <c r="H128" s="154">
        <v>1</v>
      </c>
      <c r="I128" s="155"/>
      <c r="J128" s="156">
        <f>ROUND(I128*H128,2)</f>
        <v>0</v>
      </c>
      <c r="K128" s="152" t="s">
        <v>165</v>
      </c>
      <c r="L128" s="33"/>
      <c r="M128" s="157" t="s">
        <v>1</v>
      </c>
      <c r="N128" s="158" t="s">
        <v>39</v>
      </c>
      <c r="O128" s="58"/>
      <c r="P128" s="159">
        <f>O128*H128</f>
        <v>0</v>
      </c>
      <c r="Q128" s="159">
        <v>0</v>
      </c>
      <c r="R128" s="159">
        <f>Q128*H128</f>
        <v>0</v>
      </c>
      <c r="S128" s="159">
        <v>0</v>
      </c>
      <c r="T128" s="160">
        <f>S128*H128</f>
        <v>0</v>
      </c>
      <c r="U128" s="32"/>
      <c r="V128" s="32"/>
      <c r="W128" s="32"/>
      <c r="X128" s="32"/>
      <c r="Y128" s="32"/>
      <c r="Z128" s="32"/>
      <c r="AA128" s="32"/>
      <c r="AB128" s="32"/>
      <c r="AC128" s="32"/>
      <c r="AD128" s="32"/>
      <c r="AE128" s="32"/>
      <c r="AR128" s="161" t="s">
        <v>705</v>
      </c>
      <c r="AT128" s="161" t="s">
        <v>161</v>
      </c>
      <c r="AU128" s="161" t="s">
        <v>83</v>
      </c>
      <c r="AY128" s="17" t="s">
        <v>158</v>
      </c>
      <c r="BE128" s="162">
        <f>IF(N128="základní",J128,0)</f>
        <v>0</v>
      </c>
      <c r="BF128" s="162">
        <f>IF(N128="snížená",J128,0)</f>
        <v>0</v>
      </c>
      <c r="BG128" s="162">
        <f>IF(N128="zákl. přenesená",J128,0)</f>
        <v>0</v>
      </c>
      <c r="BH128" s="162">
        <f>IF(N128="sníž. přenesená",J128,0)</f>
        <v>0</v>
      </c>
      <c r="BI128" s="162">
        <f>IF(N128="nulová",J128,0)</f>
        <v>0</v>
      </c>
      <c r="BJ128" s="17" t="s">
        <v>81</v>
      </c>
      <c r="BK128" s="162">
        <f>ROUND(I128*H128,2)</f>
        <v>0</v>
      </c>
      <c r="BL128" s="17" t="s">
        <v>705</v>
      </c>
      <c r="BM128" s="161" t="s">
        <v>841</v>
      </c>
    </row>
    <row r="129" spans="1:47" s="2" customFormat="1" ht="11.25">
      <c r="A129" s="32"/>
      <c r="B129" s="33"/>
      <c r="C129" s="32"/>
      <c r="D129" s="163" t="s">
        <v>168</v>
      </c>
      <c r="E129" s="32"/>
      <c r="F129" s="164" t="s">
        <v>704</v>
      </c>
      <c r="G129" s="32"/>
      <c r="H129" s="32"/>
      <c r="I129" s="165"/>
      <c r="J129" s="32"/>
      <c r="K129" s="32"/>
      <c r="L129" s="33"/>
      <c r="M129" s="166"/>
      <c r="N129" s="167"/>
      <c r="O129" s="58"/>
      <c r="P129" s="58"/>
      <c r="Q129" s="58"/>
      <c r="R129" s="58"/>
      <c r="S129" s="58"/>
      <c r="T129" s="59"/>
      <c r="U129" s="32"/>
      <c r="V129" s="32"/>
      <c r="W129" s="32"/>
      <c r="X129" s="32"/>
      <c r="Y129" s="32"/>
      <c r="Z129" s="32"/>
      <c r="AA129" s="32"/>
      <c r="AB129" s="32"/>
      <c r="AC129" s="32"/>
      <c r="AD129" s="32"/>
      <c r="AE129" s="32"/>
      <c r="AT129" s="17" t="s">
        <v>168</v>
      </c>
      <c r="AU129" s="17" t="s">
        <v>83</v>
      </c>
    </row>
    <row r="130" spans="1:65" s="2" customFormat="1" ht="14.45" customHeight="1">
      <c r="A130" s="32"/>
      <c r="B130" s="149"/>
      <c r="C130" s="150" t="s">
        <v>83</v>
      </c>
      <c r="D130" s="150" t="s">
        <v>161</v>
      </c>
      <c r="E130" s="151" t="s">
        <v>707</v>
      </c>
      <c r="F130" s="152" t="s">
        <v>708</v>
      </c>
      <c r="G130" s="153" t="s">
        <v>621</v>
      </c>
      <c r="H130" s="154">
        <v>1</v>
      </c>
      <c r="I130" s="155"/>
      <c r="J130" s="156">
        <f>ROUND(I130*H130,2)</f>
        <v>0</v>
      </c>
      <c r="K130" s="152" t="s">
        <v>165</v>
      </c>
      <c r="L130" s="33"/>
      <c r="M130" s="157" t="s">
        <v>1</v>
      </c>
      <c r="N130" s="158" t="s">
        <v>39</v>
      </c>
      <c r="O130" s="58"/>
      <c r="P130" s="159">
        <f>O130*H130</f>
        <v>0</v>
      </c>
      <c r="Q130" s="159">
        <v>0</v>
      </c>
      <c r="R130" s="159">
        <f>Q130*H130</f>
        <v>0</v>
      </c>
      <c r="S130" s="159">
        <v>0</v>
      </c>
      <c r="T130" s="160">
        <f>S130*H130</f>
        <v>0</v>
      </c>
      <c r="U130" s="32"/>
      <c r="V130" s="32"/>
      <c r="W130" s="32"/>
      <c r="X130" s="32"/>
      <c r="Y130" s="32"/>
      <c r="Z130" s="32"/>
      <c r="AA130" s="32"/>
      <c r="AB130" s="32"/>
      <c r="AC130" s="32"/>
      <c r="AD130" s="32"/>
      <c r="AE130" s="32"/>
      <c r="AR130" s="161" t="s">
        <v>705</v>
      </c>
      <c r="AT130" s="161" t="s">
        <v>161</v>
      </c>
      <c r="AU130" s="161" t="s">
        <v>83</v>
      </c>
      <c r="AY130" s="17" t="s">
        <v>158</v>
      </c>
      <c r="BE130" s="162">
        <f>IF(N130="základní",J130,0)</f>
        <v>0</v>
      </c>
      <c r="BF130" s="162">
        <f>IF(N130="snížená",J130,0)</f>
        <v>0</v>
      </c>
      <c r="BG130" s="162">
        <f>IF(N130="zákl. přenesená",J130,0)</f>
        <v>0</v>
      </c>
      <c r="BH130" s="162">
        <f>IF(N130="sníž. přenesená",J130,0)</f>
        <v>0</v>
      </c>
      <c r="BI130" s="162">
        <f>IF(N130="nulová",J130,0)</f>
        <v>0</v>
      </c>
      <c r="BJ130" s="17" t="s">
        <v>81</v>
      </c>
      <c r="BK130" s="162">
        <f>ROUND(I130*H130,2)</f>
        <v>0</v>
      </c>
      <c r="BL130" s="17" t="s">
        <v>705</v>
      </c>
      <c r="BM130" s="161" t="s">
        <v>842</v>
      </c>
    </row>
    <row r="131" spans="1:47" s="2" customFormat="1" ht="11.25">
      <c r="A131" s="32"/>
      <c r="B131" s="33"/>
      <c r="C131" s="32"/>
      <c r="D131" s="163" t="s">
        <v>168</v>
      </c>
      <c r="E131" s="32"/>
      <c r="F131" s="164" t="s">
        <v>708</v>
      </c>
      <c r="G131" s="32"/>
      <c r="H131" s="32"/>
      <c r="I131" s="165"/>
      <c r="J131" s="32"/>
      <c r="K131" s="32"/>
      <c r="L131" s="33"/>
      <c r="M131" s="166"/>
      <c r="N131" s="167"/>
      <c r="O131" s="58"/>
      <c r="P131" s="58"/>
      <c r="Q131" s="58"/>
      <c r="R131" s="58"/>
      <c r="S131" s="58"/>
      <c r="T131" s="59"/>
      <c r="U131" s="32"/>
      <c r="V131" s="32"/>
      <c r="W131" s="32"/>
      <c r="X131" s="32"/>
      <c r="Y131" s="32"/>
      <c r="Z131" s="32"/>
      <c r="AA131" s="32"/>
      <c r="AB131" s="32"/>
      <c r="AC131" s="32"/>
      <c r="AD131" s="32"/>
      <c r="AE131" s="32"/>
      <c r="AT131" s="17" t="s">
        <v>168</v>
      </c>
      <c r="AU131" s="17" t="s">
        <v>83</v>
      </c>
    </row>
    <row r="132" spans="1:47" s="2" customFormat="1" ht="19.5">
      <c r="A132" s="32"/>
      <c r="B132" s="33"/>
      <c r="C132" s="32"/>
      <c r="D132" s="163" t="s">
        <v>176</v>
      </c>
      <c r="E132" s="32"/>
      <c r="F132" s="176" t="s">
        <v>710</v>
      </c>
      <c r="G132" s="32"/>
      <c r="H132" s="32"/>
      <c r="I132" s="165"/>
      <c r="J132" s="32"/>
      <c r="K132" s="32"/>
      <c r="L132" s="33"/>
      <c r="M132" s="166"/>
      <c r="N132" s="167"/>
      <c r="O132" s="58"/>
      <c r="P132" s="58"/>
      <c r="Q132" s="58"/>
      <c r="R132" s="58"/>
      <c r="S132" s="58"/>
      <c r="T132" s="59"/>
      <c r="U132" s="32"/>
      <c r="V132" s="32"/>
      <c r="W132" s="32"/>
      <c r="X132" s="32"/>
      <c r="Y132" s="32"/>
      <c r="Z132" s="32"/>
      <c r="AA132" s="32"/>
      <c r="AB132" s="32"/>
      <c r="AC132" s="32"/>
      <c r="AD132" s="32"/>
      <c r="AE132" s="32"/>
      <c r="AT132" s="17" t="s">
        <v>176</v>
      </c>
      <c r="AU132" s="17" t="s">
        <v>83</v>
      </c>
    </row>
    <row r="133" spans="2:63" s="12" customFormat="1" ht="22.9" customHeight="1">
      <c r="B133" s="136"/>
      <c r="D133" s="137" t="s">
        <v>73</v>
      </c>
      <c r="E133" s="147" t="s">
        <v>711</v>
      </c>
      <c r="F133" s="147" t="s">
        <v>712</v>
      </c>
      <c r="I133" s="139"/>
      <c r="J133" s="148">
        <f>BK133</f>
        <v>0</v>
      </c>
      <c r="L133" s="136"/>
      <c r="M133" s="141"/>
      <c r="N133" s="142"/>
      <c r="O133" s="142"/>
      <c r="P133" s="143">
        <f>SUM(P134:P135)</f>
        <v>0</v>
      </c>
      <c r="Q133" s="142"/>
      <c r="R133" s="143">
        <f>SUM(R134:R135)</f>
        <v>0</v>
      </c>
      <c r="S133" s="142"/>
      <c r="T133" s="144">
        <f>SUM(T134:T135)</f>
        <v>0</v>
      </c>
      <c r="AR133" s="137" t="s">
        <v>193</v>
      </c>
      <c r="AT133" s="145" t="s">
        <v>73</v>
      </c>
      <c r="AU133" s="145" t="s">
        <v>81</v>
      </c>
      <c r="AY133" s="137" t="s">
        <v>158</v>
      </c>
      <c r="BK133" s="146">
        <f>SUM(BK134:BK135)</f>
        <v>0</v>
      </c>
    </row>
    <row r="134" spans="1:65" s="2" customFormat="1" ht="14.45" customHeight="1">
      <c r="A134" s="32"/>
      <c r="B134" s="149"/>
      <c r="C134" s="150" t="s">
        <v>178</v>
      </c>
      <c r="D134" s="150" t="s">
        <v>161</v>
      </c>
      <c r="E134" s="151" t="s">
        <v>713</v>
      </c>
      <c r="F134" s="152" t="s">
        <v>712</v>
      </c>
      <c r="G134" s="153" t="s">
        <v>621</v>
      </c>
      <c r="H134" s="154">
        <v>1</v>
      </c>
      <c r="I134" s="155"/>
      <c r="J134" s="156">
        <f>ROUND(I134*H134,2)</f>
        <v>0</v>
      </c>
      <c r="K134" s="152" t="s">
        <v>165</v>
      </c>
      <c r="L134" s="33"/>
      <c r="M134" s="157" t="s">
        <v>1</v>
      </c>
      <c r="N134" s="158" t="s">
        <v>39</v>
      </c>
      <c r="O134" s="58"/>
      <c r="P134" s="159">
        <f>O134*H134</f>
        <v>0</v>
      </c>
      <c r="Q134" s="159">
        <v>0</v>
      </c>
      <c r="R134" s="159">
        <f>Q134*H134</f>
        <v>0</v>
      </c>
      <c r="S134" s="159">
        <v>0</v>
      </c>
      <c r="T134" s="160">
        <f>S134*H134</f>
        <v>0</v>
      </c>
      <c r="U134" s="32"/>
      <c r="V134" s="32"/>
      <c r="W134" s="32"/>
      <c r="X134" s="32"/>
      <c r="Y134" s="32"/>
      <c r="Z134" s="32"/>
      <c r="AA134" s="32"/>
      <c r="AB134" s="32"/>
      <c r="AC134" s="32"/>
      <c r="AD134" s="32"/>
      <c r="AE134" s="32"/>
      <c r="AR134" s="161" t="s">
        <v>705</v>
      </c>
      <c r="AT134" s="161" t="s">
        <v>161</v>
      </c>
      <c r="AU134" s="161" t="s">
        <v>83</v>
      </c>
      <c r="AY134" s="17" t="s">
        <v>158</v>
      </c>
      <c r="BE134" s="162">
        <f>IF(N134="základní",J134,0)</f>
        <v>0</v>
      </c>
      <c r="BF134" s="162">
        <f>IF(N134="snížená",J134,0)</f>
        <v>0</v>
      </c>
      <c r="BG134" s="162">
        <f>IF(N134="zákl. přenesená",J134,0)</f>
        <v>0</v>
      </c>
      <c r="BH134" s="162">
        <f>IF(N134="sníž. přenesená",J134,0)</f>
        <v>0</v>
      </c>
      <c r="BI134" s="162">
        <f>IF(N134="nulová",J134,0)</f>
        <v>0</v>
      </c>
      <c r="BJ134" s="17" t="s">
        <v>81</v>
      </c>
      <c r="BK134" s="162">
        <f>ROUND(I134*H134,2)</f>
        <v>0</v>
      </c>
      <c r="BL134" s="17" t="s">
        <v>705</v>
      </c>
      <c r="BM134" s="161" t="s">
        <v>843</v>
      </c>
    </row>
    <row r="135" spans="1:47" s="2" customFormat="1" ht="11.25">
      <c r="A135" s="32"/>
      <c r="B135" s="33"/>
      <c r="C135" s="32"/>
      <c r="D135" s="163" t="s">
        <v>168</v>
      </c>
      <c r="E135" s="32"/>
      <c r="F135" s="164" t="s">
        <v>712</v>
      </c>
      <c r="G135" s="32"/>
      <c r="H135" s="32"/>
      <c r="I135" s="165"/>
      <c r="J135" s="32"/>
      <c r="K135" s="32"/>
      <c r="L135" s="33"/>
      <c r="M135" s="166"/>
      <c r="N135" s="167"/>
      <c r="O135" s="58"/>
      <c r="P135" s="58"/>
      <c r="Q135" s="58"/>
      <c r="R135" s="58"/>
      <c r="S135" s="58"/>
      <c r="T135" s="59"/>
      <c r="U135" s="32"/>
      <c r="V135" s="32"/>
      <c r="W135" s="32"/>
      <c r="X135" s="32"/>
      <c r="Y135" s="32"/>
      <c r="Z135" s="32"/>
      <c r="AA135" s="32"/>
      <c r="AB135" s="32"/>
      <c r="AC135" s="32"/>
      <c r="AD135" s="32"/>
      <c r="AE135" s="32"/>
      <c r="AT135" s="17" t="s">
        <v>168</v>
      </c>
      <c r="AU135" s="17" t="s">
        <v>83</v>
      </c>
    </row>
    <row r="136" spans="2:63" s="12" customFormat="1" ht="22.9" customHeight="1">
      <c r="B136" s="136"/>
      <c r="D136" s="137" t="s">
        <v>73</v>
      </c>
      <c r="E136" s="147" t="s">
        <v>715</v>
      </c>
      <c r="F136" s="147" t="s">
        <v>716</v>
      </c>
      <c r="I136" s="139"/>
      <c r="J136" s="148">
        <f>BK136</f>
        <v>0</v>
      </c>
      <c r="L136" s="136"/>
      <c r="M136" s="141"/>
      <c r="N136" s="142"/>
      <c r="O136" s="142"/>
      <c r="P136" s="143">
        <f>SUM(P137:P139)</f>
        <v>0</v>
      </c>
      <c r="Q136" s="142"/>
      <c r="R136" s="143">
        <f>SUM(R137:R139)</f>
        <v>0</v>
      </c>
      <c r="S136" s="142"/>
      <c r="T136" s="144">
        <f>SUM(T137:T139)</f>
        <v>0</v>
      </c>
      <c r="AR136" s="137" t="s">
        <v>193</v>
      </c>
      <c r="AT136" s="145" t="s">
        <v>73</v>
      </c>
      <c r="AU136" s="145" t="s">
        <v>81</v>
      </c>
      <c r="AY136" s="137" t="s">
        <v>158</v>
      </c>
      <c r="BK136" s="146">
        <f>SUM(BK137:BK139)</f>
        <v>0</v>
      </c>
    </row>
    <row r="137" spans="1:65" s="2" customFormat="1" ht="14.45" customHeight="1">
      <c r="A137" s="32"/>
      <c r="B137" s="149"/>
      <c r="C137" s="150" t="s">
        <v>166</v>
      </c>
      <c r="D137" s="150" t="s">
        <v>161</v>
      </c>
      <c r="E137" s="151" t="s">
        <v>717</v>
      </c>
      <c r="F137" s="152" t="s">
        <v>718</v>
      </c>
      <c r="G137" s="153" t="s">
        <v>621</v>
      </c>
      <c r="H137" s="154">
        <v>1</v>
      </c>
      <c r="I137" s="155"/>
      <c r="J137" s="156">
        <f>ROUND(I137*H137,2)</f>
        <v>0</v>
      </c>
      <c r="K137" s="152" t="s">
        <v>165</v>
      </c>
      <c r="L137" s="33"/>
      <c r="M137" s="157" t="s">
        <v>1</v>
      </c>
      <c r="N137" s="158" t="s">
        <v>39</v>
      </c>
      <c r="O137" s="58"/>
      <c r="P137" s="159">
        <f>O137*H137</f>
        <v>0</v>
      </c>
      <c r="Q137" s="159">
        <v>0</v>
      </c>
      <c r="R137" s="159">
        <f>Q137*H137</f>
        <v>0</v>
      </c>
      <c r="S137" s="159">
        <v>0</v>
      </c>
      <c r="T137" s="160">
        <f>S137*H137</f>
        <v>0</v>
      </c>
      <c r="U137" s="32"/>
      <c r="V137" s="32"/>
      <c r="W137" s="32"/>
      <c r="X137" s="32"/>
      <c r="Y137" s="32"/>
      <c r="Z137" s="32"/>
      <c r="AA137" s="32"/>
      <c r="AB137" s="32"/>
      <c r="AC137" s="32"/>
      <c r="AD137" s="32"/>
      <c r="AE137" s="32"/>
      <c r="AR137" s="161" t="s">
        <v>705</v>
      </c>
      <c r="AT137" s="161" t="s">
        <v>161</v>
      </c>
      <c r="AU137" s="161" t="s">
        <v>83</v>
      </c>
      <c r="AY137" s="17" t="s">
        <v>158</v>
      </c>
      <c r="BE137" s="162">
        <f>IF(N137="základní",J137,0)</f>
        <v>0</v>
      </c>
      <c r="BF137" s="162">
        <f>IF(N137="snížená",J137,0)</f>
        <v>0</v>
      </c>
      <c r="BG137" s="162">
        <f>IF(N137="zákl. přenesená",J137,0)</f>
        <v>0</v>
      </c>
      <c r="BH137" s="162">
        <f>IF(N137="sníž. přenesená",J137,0)</f>
        <v>0</v>
      </c>
      <c r="BI137" s="162">
        <f>IF(N137="nulová",J137,0)</f>
        <v>0</v>
      </c>
      <c r="BJ137" s="17" t="s">
        <v>81</v>
      </c>
      <c r="BK137" s="162">
        <f>ROUND(I137*H137,2)</f>
        <v>0</v>
      </c>
      <c r="BL137" s="17" t="s">
        <v>705</v>
      </c>
      <c r="BM137" s="161" t="s">
        <v>844</v>
      </c>
    </row>
    <row r="138" spans="1:47" s="2" customFormat="1" ht="11.25">
      <c r="A138" s="32"/>
      <c r="B138" s="33"/>
      <c r="C138" s="32"/>
      <c r="D138" s="163" t="s">
        <v>168</v>
      </c>
      <c r="E138" s="32"/>
      <c r="F138" s="164" t="s">
        <v>718</v>
      </c>
      <c r="G138" s="32"/>
      <c r="H138" s="32"/>
      <c r="I138" s="165"/>
      <c r="J138" s="32"/>
      <c r="K138" s="32"/>
      <c r="L138" s="33"/>
      <c r="M138" s="166"/>
      <c r="N138" s="167"/>
      <c r="O138" s="58"/>
      <c r="P138" s="58"/>
      <c r="Q138" s="58"/>
      <c r="R138" s="58"/>
      <c r="S138" s="58"/>
      <c r="T138" s="59"/>
      <c r="U138" s="32"/>
      <c r="V138" s="32"/>
      <c r="W138" s="32"/>
      <c r="X138" s="32"/>
      <c r="Y138" s="32"/>
      <c r="Z138" s="32"/>
      <c r="AA138" s="32"/>
      <c r="AB138" s="32"/>
      <c r="AC138" s="32"/>
      <c r="AD138" s="32"/>
      <c r="AE138" s="32"/>
      <c r="AT138" s="17" t="s">
        <v>168</v>
      </c>
      <c r="AU138" s="17" t="s">
        <v>83</v>
      </c>
    </row>
    <row r="139" spans="1:47" s="2" customFormat="1" ht="19.5">
      <c r="A139" s="32"/>
      <c r="B139" s="33"/>
      <c r="C139" s="32"/>
      <c r="D139" s="163" t="s">
        <v>176</v>
      </c>
      <c r="E139" s="32"/>
      <c r="F139" s="176" t="s">
        <v>720</v>
      </c>
      <c r="G139" s="32"/>
      <c r="H139" s="32"/>
      <c r="I139" s="165"/>
      <c r="J139" s="32"/>
      <c r="K139" s="32"/>
      <c r="L139" s="33"/>
      <c r="M139" s="166"/>
      <c r="N139" s="167"/>
      <c r="O139" s="58"/>
      <c r="P139" s="58"/>
      <c r="Q139" s="58"/>
      <c r="R139" s="58"/>
      <c r="S139" s="58"/>
      <c r="T139" s="59"/>
      <c r="U139" s="32"/>
      <c r="V139" s="32"/>
      <c r="W139" s="32"/>
      <c r="X139" s="32"/>
      <c r="Y139" s="32"/>
      <c r="Z139" s="32"/>
      <c r="AA139" s="32"/>
      <c r="AB139" s="32"/>
      <c r="AC139" s="32"/>
      <c r="AD139" s="32"/>
      <c r="AE139" s="32"/>
      <c r="AT139" s="17" t="s">
        <v>176</v>
      </c>
      <c r="AU139" s="17" t="s">
        <v>83</v>
      </c>
    </row>
    <row r="140" spans="2:63" s="12" customFormat="1" ht="22.9" customHeight="1">
      <c r="B140" s="136"/>
      <c r="D140" s="137" t="s">
        <v>73</v>
      </c>
      <c r="E140" s="147" t="s">
        <v>721</v>
      </c>
      <c r="F140" s="147" t="s">
        <v>722</v>
      </c>
      <c r="I140" s="139"/>
      <c r="J140" s="148">
        <f>BK140</f>
        <v>0</v>
      </c>
      <c r="L140" s="136"/>
      <c r="M140" s="141"/>
      <c r="N140" s="142"/>
      <c r="O140" s="142"/>
      <c r="P140" s="143">
        <f>SUM(P141:P142)</f>
        <v>0</v>
      </c>
      <c r="Q140" s="142"/>
      <c r="R140" s="143">
        <f>SUM(R141:R142)</f>
        <v>0</v>
      </c>
      <c r="S140" s="142"/>
      <c r="T140" s="144">
        <f>SUM(T141:T142)</f>
        <v>0</v>
      </c>
      <c r="AR140" s="137" t="s">
        <v>193</v>
      </c>
      <c r="AT140" s="145" t="s">
        <v>73</v>
      </c>
      <c r="AU140" s="145" t="s">
        <v>81</v>
      </c>
      <c r="AY140" s="137" t="s">
        <v>158</v>
      </c>
      <c r="BK140" s="146">
        <f>SUM(BK141:BK142)</f>
        <v>0</v>
      </c>
    </row>
    <row r="141" spans="1:65" s="2" customFormat="1" ht="14.45" customHeight="1">
      <c r="A141" s="32"/>
      <c r="B141" s="149"/>
      <c r="C141" s="150" t="s">
        <v>193</v>
      </c>
      <c r="D141" s="150" t="s">
        <v>161</v>
      </c>
      <c r="E141" s="151" t="s">
        <v>723</v>
      </c>
      <c r="F141" s="152" t="s">
        <v>722</v>
      </c>
      <c r="G141" s="153" t="s">
        <v>621</v>
      </c>
      <c r="H141" s="154">
        <v>1</v>
      </c>
      <c r="I141" s="155"/>
      <c r="J141" s="156">
        <f>ROUND(I141*H141,2)</f>
        <v>0</v>
      </c>
      <c r="K141" s="152" t="s">
        <v>165</v>
      </c>
      <c r="L141" s="33"/>
      <c r="M141" s="157" t="s">
        <v>1</v>
      </c>
      <c r="N141" s="158" t="s">
        <v>39</v>
      </c>
      <c r="O141" s="58"/>
      <c r="P141" s="159">
        <f>O141*H141</f>
        <v>0</v>
      </c>
      <c r="Q141" s="159">
        <v>0</v>
      </c>
      <c r="R141" s="159">
        <f>Q141*H141</f>
        <v>0</v>
      </c>
      <c r="S141" s="159">
        <v>0</v>
      </c>
      <c r="T141" s="160">
        <f>S141*H141</f>
        <v>0</v>
      </c>
      <c r="U141" s="32"/>
      <c r="V141" s="32"/>
      <c r="W141" s="32"/>
      <c r="X141" s="32"/>
      <c r="Y141" s="32"/>
      <c r="Z141" s="32"/>
      <c r="AA141" s="32"/>
      <c r="AB141" s="32"/>
      <c r="AC141" s="32"/>
      <c r="AD141" s="32"/>
      <c r="AE141" s="32"/>
      <c r="AR141" s="161" t="s">
        <v>705</v>
      </c>
      <c r="AT141" s="161" t="s">
        <v>161</v>
      </c>
      <c r="AU141" s="161" t="s">
        <v>83</v>
      </c>
      <c r="AY141" s="17" t="s">
        <v>158</v>
      </c>
      <c r="BE141" s="162">
        <f>IF(N141="základní",J141,0)</f>
        <v>0</v>
      </c>
      <c r="BF141" s="162">
        <f>IF(N141="snížená",J141,0)</f>
        <v>0</v>
      </c>
      <c r="BG141" s="162">
        <f>IF(N141="zákl. přenesená",J141,0)</f>
        <v>0</v>
      </c>
      <c r="BH141" s="162">
        <f>IF(N141="sníž. přenesená",J141,0)</f>
        <v>0</v>
      </c>
      <c r="BI141" s="162">
        <f>IF(N141="nulová",J141,0)</f>
        <v>0</v>
      </c>
      <c r="BJ141" s="17" t="s">
        <v>81</v>
      </c>
      <c r="BK141" s="162">
        <f>ROUND(I141*H141,2)</f>
        <v>0</v>
      </c>
      <c r="BL141" s="17" t="s">
        <v>705</v>
      </c>
      <c r="BM141" s="161" t="s">
        <v>845</v>
      </c>
    </row>
    <row r="142" spans="1:47" s="2" customFormat="1" ht="11.25">
      <c r="A142" s="32"/>
      <c r="B142" s="33"/>
      <c r="C142" s="32"/>
      <c r="D142" s="163" t="s">
        <v>168</v>
      </c>
      <c r="E142" s="32"/>
      <c r="F142" s="164" t="s">
        <v>722</v>
      </c>
      <c r="G142" s="32"/>
      <c r="H142" s="32"/>
      <c r="I142" s="165"/>
      <c r="J142" s="32"/>
      <c r="K142" s="32"/>
      <c r="L142" s="33"/>
      <c r="M142" s="205"/>
      <c r="N142" s="206"/>
      <c r="O142" s="207"/>
      <c r="P142" s="207"/>
      <c r="Q142" s="207"/>
      <c r="R142" s="207"/>
      <c r="S142" s="207"/>
      <c r="T142" s="208"/>
      <c r="U142" s="32"/>
      <c r="V142" s="32"/>
      <c r="W142" s="32"/>
      <c r="X142" s="32"/>
      <c r="Y142" s="32"/>
      <c r="Z142" s="32"/>
      <c r="AA142" s="32"/>
      <c r="AB142" s="32"/>
      <c r="AC142" s="32"/>
      <c r="AD142" s="32"/>
      <c r="AE142" s="32"/>
      <c r="AT142" s="17" t="s">
        <v>168</v>
      </c>
      <c r="AU142" s="17" t="s">
        <v>83</v>
      </c>
    </row>
    <row r="143" spans="1:31" s="2" customFormat="1" ht="6.95" customHeight="1">
      <c r="A143" s="32"/>
      <c r="B143" s="47"/>
      <c r="C143" s="48"/>
      <c r="D143" s="48"/>
      <c r="E143" s="48"/>
      <c r="F143" s="48"/>
      <c r="G143" s="48"/>
      <c r="H143" s="48"/>
      <c r="I143" s="48"/>
      <c r="J143" s="48"/>
      <c r="K143" s="48"/>
      <c r="L143" s="33"/>
      <c r="M143" s="32"/>
      <c r="O143" s="32"/>
      <c r="P143" s="32"/>
      <c r="Q143" s="32"/>
      <c r="R143" s="32"/>
      <c r="S143" s="32"/>
      <c r="T143" s="32"/>
      <c r="U143" s="32"/>
      <c r="V143" s="32"/>
      <c r="W143" s="32"/>
      <c r="X143" s="32"/>
      <c r="Y143" s="32"/>
      <c r="Z143" s="32"/>
      <c r="AA143" s="32"/>
      <c r="AB143" s="32"/>
      <c r="AC143" s="32"/>
      <c r="AD143" s="32"/>
      <c r="AE143" s="32"/>
    </row>
  </sheetData>
  <autoFilter ref="C124:K142"/>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Havlista-PC\Havlista</dc:creator>
  <cp:keywords/>
  <dc:description/>
  <cp:lastModifiedBy>Monika Novotná</cp:lastModifiedBy>
  <dcterms:created xsi:type="dcterms:W3CDTF">2023-04-20T09:31:39Z</dcterms:created>
  <dcterms:modified xsi:type="dcterms:W3CDTF">2023-04-26T07:44:56Z</dcterms:modified>
  <cp:category/>
  <cp:version/>
  <cp:contentType/>
  <cp:contentStatus/>
</cp:coreProperties>
</file>